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NIDAD 2023\138 AMBULANCIAS CAQ Y PUTUM\"/>
    </mc:Choice>
  </mc:AlternateContent>
  <bookViews>
    <workbookView xWindow="32760" yWindow="32760" windowWidth="28800" windowHeight="12225" tabRatio="1000" activeTab="1"/>
  </bookViews>
  <sheets>
    <sheet name="AMBULANCIA OK GRUPO 1 CAQUETA" sheetId="42" r:id="rId1"/>
    <sheet name="AMBULANCIA  GRUPO 2 PUTUMAYO" sheetId="38" r:id="rId2"/>
    <sheet name="SERV MEDICOS LOTE 1 MOCOA" sheetId="37" state="hidden" r:id="rId3"/>
  </sheets>
  <externalReferences>
    <externalReference r:id="rId4"/>
  </externalReferences>
  <definedNames>
    <definedName name="_xlnm._FilterDatabase" localSheetId="1" hidden="1">'AMBULANCIA  GRUPO 2 PUTUMAYO'!$A$8:$V$178</definedName>
    <definedName name="_xlnm._FilterDatabase" localSheetId="0" hidden="1">'AMBULANCIA OK GRUPO 1 CAQUETA'!$A$6:$T$86</definedName>
    <definedName name="_xlnm._FilterDatabase" localSheetId="2" hidden="1">'SERV MEDICOS LOTE 1 MOCOA'!$A$6:$AG$1541</definedName>
  </definedNames>
  <calcPr calcId="162913"/>
</workbook>
</file>

<file path=xl/calcChain.xml><?xml version="1.0" encoding="utf-8"?>
<calcChain xmlns="http://schemas.openxmlformats.org/spreadsheetml/2006/main">
  <c r="M178" i="38" l="1"/>
  <c r="L178" i="38"/>
  <c r="U178" i="38"/>
  <c r="K9" i="38" l="1"/>
  <c r="K173" i="38" l="1"/>
  <c r="K158" i="38"/>
  <c r="K139" i="38"/>
  <c r="N139" i="38" s="1"/>
  <c r="K134" i="38"/>
  <c r="K82" i="38"/>
  <c r="K53" i="38"/>
  <c r="K48" i="38"/>
  <c r="K29" i="38"/>
  <c r="K12" i="38"/>
  <c r="K19" i="38"/>
  <c r="K22" i="38"/>
  <c r="K24" i="38"/>
  <c r="K72" i="38"/>
  <c r="K75" i="38"/>
  <c r="K94" i="38"/>
  <c r="K99" i="38"/>
  <c r="K104" i="38"/>
  <c r="K107" i="38"/>
  <c r="K109" i="38"/>
  <c r="K114" i="38"/>
  <c r="K161" i="38"/>
  <c r="K168" i="38"/>
  <c r="F10" i="38"/>
  <c r="G10" i="38" s="1"/>
  <c r="F11" i="38"/>
  <c r="G11" i="38" s="1"/>
  <c r="F12" i="38"/>
  <c r="G12" i="38" s="1"/>
  <c r="F13" i="38"/>
  <c r="G13" i="38" s="1"/>
  <c r="F14" i="38"/>
  <c r="G14" i="38" s="1"/>
  <c r="F15" i="38"/>
  <c r="G15" i="38" s="1"/>
  <c r="F16" i="38"/>
  <c r="G16" i="38" s="1"/>
  <c r="F17" i="38"/>
  <c r="G17" i="38" s="1"/>
  <c r="F18" i="38"/>
  <c r="G18" i="38" s="1"/>
  <c r="F19" i="38"/>
  <c r="G19" i="38" s="1"/>
  <c r="F20" i="38"/>
  <c r="G20" i="38" s="1"/>
  <c r="F21" i="38"/>
  <c r="G21" i="38" s="1"/>
  <c r="F22" i="38"/>
  <c r="G22" i="38" s="1"/>
  <c r="F23" i="38"/>
  <c r="G23" i="38" s="1"/>
  <c r="F24" i="38"/>
  <c r="G24" i="38" s="1"/>
  <c r="F25" i="38"/>
  <c r="G25" i="38" s="1"/>
  <c r="F26" i="38"/>
  <c r="G26" i="38" s="1"/>
  <c r="F27" i="38"/>
  <c r="G27" i="38" s="1"/>
  <c r="F28" i="38"/>
  <c r="G28" i="38" s="1"/>
  <c r="F29" i="38"/>
  <c r="G29" i="38" s="1"/>
  <c r="F30" i="38"/>
  <c r="G30" i="38" s="1"/>
  <c r="F31" i="38"/>
  <c r="G31" i="38" s="1"/>
  <c r="F32" i="38"/>
  <c r="G32" i="38" s="1"/>
  <c r="F33" i="38"/>
  <c r="G33" i="38" s="1"/>
  <c r="F34" i="38"/>
  <c r="G34" i="38" s="1"/>
  <c r="F35" i="38"/>
  <c r="G35" i="38" s="1"/>
  <c r="F36" i="38"/>
  <c r="G36" i="38" s="1"/>
  <c r="F37" i="38"/>
  <c r="G37" i="38" s="1"/>
  <c r="F38" i="38"/>
  <c r="G38" i="38" s="1"/>
  <c r="F39" i="38"/>
  <c r="G39" i="38" s="1"/>
  <c r="F40" i="38"/>
  <c r="G40" i="38" s="1"/>
  <c r="F41" i="38"/>
  <c r="G41" i="38" s="1"/>
  <c r="F42" i="38"/>
  <c r="G42" i="38" s="1"/>
  <c r="F43" i="38"/>
  <c r="G43" i="38" s="1"/>
  <c r="F44" i="38"/>
  <c r="G44" i="38" s="1"/>
  <c r="F45" i="38"/>
  <c r="G45" i="38" s="1"/>
  <c r="F46" i="38"/>
  <c r="G46" i="38" s="1"/>
  <c r="F47" i="38"/>
  <c r="G47" i="38" s="1"/>
  <c r="F48" i="38"/>
  <c r="G48" i="38" s="1"/>
  <c r="F49" i="38"/>
  <c r="G49" i="38" s="1"/>
  <c r="F50" i="38"/>
  <c r="G50" i="38" s="1"/>
  <c r="F51" i="38"/>
  <c r="G51" i="38" s="1"/>
  <c r="F52" i="38"/>
  <c r="G52" i="38" s="1"/>
  <c r="F53" i="38"/>
  <c r="G53" i="38" s="1"/>
  <c r="F54" i="38"/>
  <c r="G54" i="38" s="1"/>
  <c r="F55" i="38"/>
  <c r="G55" i="38" s="1"/>
  <c r="F56" i="38"/>
  <c r="G56" i="38" s="1"/>
  <c r="F57" i="38"/>
  <c r="G57" i="38" s="1"/>
  <c r="F58" i="38"/>
  <c r="G58" i="38" s="1"/>
  <c r="F59" i="38"/>
  <c r="G59" i="38" s="1"/>
  <c r="F60" i="38"/>
  <c r="G60" i="38" s="1"/>
  <c r="F61" i="38"/>
  <c r="G61" i="38" s="1"/>
  <c r="F62" i="38"/>
  <c r="G62" i="38" s="1"/>
  <c r="F63" i="38"/>
  <c r="G63" i="38" s="1"/>
  <c r="F64" i="38"/>
  <c r="G64" i="38" s="1"/>
  <c r="F65" i="38"/>
  <c r="G65" i="38" s="1"/>
  <c r="F66" i="38"/>
  <c r="G66" i="38" s="1"/>
  <c r="F67" i="38"/>
  <c r="G67" i="38" s="1"/>
  <c r="F68" i="38"/>
  <c r="G68" i="38" s="1"/>
  <c r="F69" i="38"/>
  <c r="G69" i="38" s="1"/>
  <c r="F70" i="38"/>
  <c r="G70" i="38" s="1"/>
  <c r="F71" i="38"/>
  <c r="G71" i="38" s="1"/>
  <c r="F72" i="38"/>
  <c r="G72" i="38" s="1"/>
  <c r="F73" i="38"/>
  <c r="G73" i="38" s="1"/>
  <c r="F74" i="38"/>
  <c r="G74" i="38" s="1"/>
  <c r="F75" i="38"/>
  <c r="G75" i="38" s="1"/>
  <c r="F76" i="38"/>
  <c r="G76" i="38" s="1"/>
  <c r="F77" i="38"/>
  <c r="G77" i="38" s="1"/>
  <c r="F78" i="38"/>
  <c r="G78" i="38" s="1"/>
  <c r="F79" i="38"/>
  <c r="G79" i="38" s="1"/>
  <c r="F80" i="38"/>
  <c r="G80" i="38" s="1"/>
  <c r="F81" i="38"/>
  <c r="G81" i="38" s="1"/>
  <c r="F82" i="38"/>
  <c r="G82" i="38" s="1"/>
  <c r="F83" i="38"/>
  <c r="G83" i="38" s="1"/>
  <c r="F84" i="38"/>
  <c r="G84" i="38" s="1"/>
  <c r="F85" i="38"/>
  <c r="G85" i="38" s="1"/>
  <c r="F86" i="38"/>
  <c r="G86" i="38" s="1"/>
  <c r="F87" i="38"/>
  <c r="G87" i="38" s="1"/>
  <c r="F88" i="38"/>
  <c r="G88" i="38" s="1"/>
  <c r="F89" i="38"/>
  <c r="G89" i="38" s="1"/>
  <c r="F90" i="38"/>
  <c r="G90" i="38" s="1"/>
  <c r="F91" i="38"/>
  <c r="G91" i="38" s="1"/>
  <c r="F92" i="38"/>
  <c r="F93" i="38"/>
  <c r="F94" i="38"/>
  <c r="G94" i="38" s="1"/>
  <c r="F95" i="38"/>
  <c r="G95" i="38" s="1"/>
  <c r="F96" i="38"/>
  <c r="G96" i="38" s="1"/>
  <c r="F97" i="38"/>
  <c r="G97" i="38" s="1"/>
  <c r="F98" i="38"/>
  <c r="G98" i="38" s="1"/>
  <c r="F99" i="38"/>
  <c r="G99" i="38" s="1"/>
  <c r="F100" i="38"/>
  <c r="G100" i="38" s="1"/>
  <c r="F101" i="38"/>
  <c r="G101" i="38" s="1"/>
  <c r="F102" i="38"/>
  <c r="G102" i="38" s="1"/>
  <c r="F103" i="38"/>
  <c r="G103" i="38" s="1"/>
  <c r="F104" i="38"/>
  <c r="G104" i="38" s="1"/>
  <c r="F105" i="38"/>
  <c r="G105" i="38" s="1"/>
  <c r="F106" i="38"/>
  <c r="G106" i="38" s="1"/>
  <c r="F107" i="38"/>
  <c r="G107" i="38" s="1"/>
  <c r="F108" i="38"/>
  <c r="G108" i="38" s="1"/>
  <c r="F109" i="38"/>
  <c r="G109" i="38" s="1"/>
  <c r="F110" i="38"/>
  <c r="G110" i="38" s="1"/>
  <c r="F111" i="38"/>
  <c r="G111" i="38" s="1"/>
  <c r="F112" i="38"/>
  <c r="G112" i="38" s="1"/>
  <c r="F113" i="38"/>
  <c r="G113" i="38" s="1"/>
  <c r="F114" i="38"/>
  <c r="G114" i="38" s="1"/>
  <c r="F115" i="38"/>
  <c r="G115" i="38" s="1"/>
  <c r="F116" i="38"/>
  <c r="G116" i="38" s="1"/>
  <c r="F117" i="38"/>
  <c r="G117" i="38" s="1"/>
  <c r="F118" i="38"/>
  <c r="G118" i="38" s="1"/>
  <c r="F119" i="38"/>
  <c r="G119" i="38" s="1"/>
  <c r="F120" i="38"/>
  <c r="G120" i="38" s="1"/>
  <c r="F121" i="38"/>
  <c r="G121" i="38" s="1"/>
  <c r="F122" i="38"/>
  <c r="G122" i="38" s="1"/>
  <c r="F123" i="38"/>
  <c r="G123" i="38" s="1"/>
  <c r="F124" i="38"/>
  <c r="G124" i="38" s="1"/>
  <c r="F125" i="38"/>
  <c r="G125" i="38" s="1"/>
  <c r="F126" i="38"/>
  <c r="G126" i="38" s="1"/>
  <c r="F127" i="38"/>
  <c r="G127" i="38" s="1"/>
  <c r="F128" i="38"/>
  <c r="G128" i="38" s="1"/>
  <c r="F129" i="38"/>
  <c r="G129" i="38" s="1"/>
  <c r="F130" i="38"/>
  <c r="G130" i="38" s="1"/>
  <c r="F131" i="38"/>
  <c r="G131" i="38" s="1"/>
  <c r="F132" i="38"/>
  <c r="G132" i="38" s="1"/>
  <c r="F133" i="38"/>
  <c r="G133" i="38" s="1"/>
  <c r="F134" i="38"/>
  <c r="G134" i="38" s="1"/>
  <c r="F135" i="38"/>
  <c r="G135" i="38" s="1"/>
  <c r="F136" i="38"/>
  <c r="G136" i="38" s="1"/>
  <c r="F137" i="38"/>
  <c r="G137" i="38" s="1"/>
  <c r="F138" i="38"/>
  <c r="G138" i="38" s="1"/>
  <c r="F139" i="38"/>
  <c r="G139" i="38" s="1"/>
  <c r="F140" i="38"/>
  <c r="G140" i="38" s="1"/>
  <c r="F141" i="38"/>
  <c r="G141" i="38" s="1"/>
  <c r="F142" i="38"/>
  <c r="G142" i="38" s="1"/>
  <c r="F143" i="38"/>
  <c r="G143" i="38" s="1"/>
  <c r="F144" i="38"/>
  <c r="G144" i="38" s="1"/>
  <c r="F145" i="38"/>
  <c r="G145" i="38" s="1"/>
  <c r="F146" i="38"/>
  <c r="G146" i="38" s="1"/>
  <c r="F147" i="38"/>
  <c r="G147" i="38" s="1"/>
  <c r="F148" i="38"/>
  <c r="G148" i="38" s="1"/>
  <c r="F149" i="38"/>
  <c r="G149" i="38" s="1"/>
  <c r="F150" i="38"/>
  <c r="G150" i="38" s="1"/>
  <c r="F151" i="38"/>
  <c r="G151" i="38" s="1"/>
  <c r="F152" i="38"/>
  <c r="G152" i="38" s="1"/>
  <c r="F153" i="38"/>
  <c r="G153" i="38" s="1"/>
  <c r="F154" i="38"/>
  <c r="G154" i="38" s="1"/>
  <c r="F155" i="38"/>
  <c r="G155" i="38" s="1"/>
  <c r="F156" i="38"/>
  <c r="G156" i="38" s="1"/>
  <c r="F157" i="38"/>
  <c r="G157" i="38" s="1"/>
  <c r="F158" i="38"/>
  <c r="G158" i="38" s="1"/>
  <c r="F159" i="38"/>
  <c r="G159" i="38" s="1"/>
  <c r="F160" i="38"/>
  <c r="G160" i="38" s="1"/>
  <c r="F161" i="38"/>
  <c r="G161" i="38" s="1"/>
  <c r="F162" i="38"/>
  <c r="G162" i="38" s="1"/>
  <c r="F163" i="38"/>
  <c r="G163" i="38" s="1"/>
  <c r="F164" i="38"/>
  <c r="G164" i="38" s="1"/>
  <c r="F165" i="38"/>
  <c r="G165" i="38" s="1"/>
  <c r="F166" i="38"/>
  <c r="G166" i="38" s="1"/>
  <c r="F167" i="38"/>
  <c r="G167" i="38" s="1"/>
  <c r="F168" i="38"/>
  <c r="G168" i="38" s="1"/>
  <c r="F169" i="38"/>
  <c r="G169" i="38" s="1"/>
  <c r="F170" i="38"/>
  <c r="G170" i="38" s="1"/>
  <c r="F171" i="38"/>
  <c r="G171" i="38" s="1"/>
  <c r="F172" i="38"/>
  <c r="G172" i="38" s="1"/>
  <c r="F173" i="38"/>
  <c r="G173" i="38" s="1"/>
  <c r="F174" i="38"/>
  <c r="G174" i="38" s="1"/>
  <c r="F175" i="38"/>
  <c r="G175" i="38" s="1"/>
  <c r="F176" i="38"/>
  <c r="G176" i="38" s="1"/>
  <c r="F177" i="38"/>
  <c r="G177" i="38" s="1"/>
  <c r="F9" i="38"/>
  <c r="G9" i="38" s="1"/>
  <c r="J86" i="42" l="1"/>
  <c r="K86" i="42"/>
  <c r="I85" i="42" l="1"/>
  <c r="I84" i="42"/>
  <c r="I83" i="42"/>
  <c r="I82" i="42"/>
  <c r="I80" i="42"/>
  <c r="I79" i="42"/>
  <c r="I78" i="42"/>
  <c r="I77" i="42"/>
  <c r="I75" i="42"/>
  <c r="I74" i="42"/>
  <c r="I73" i="42"/>
  <c r="I72" i="42"/>
  <c r="I70" i="42"/>
  <c r="I69" i="42"/>
  <c r="I68" i="42"/>
  <c r="I67" i="42"/>
  <c r="I65" i="42"/>
  <c r="I64" i="42"/>
  <c r="I63" i="42"/>
  <c r="I62" i="42"/>
  <c r="I60" i="42"/>
  <c r="I59" i="42"/>
  <c r="I58" i="42"/>
  <c r="I57" i="42"/>
  <c r="I55" i="42"/>
  <c r="I54" i="42"/>
  <c r="I53" i="42"/>
  <c r="I52" i="42"/>
  <c r="I50" i="42"/>
  <c r="I49" i="42"/>
  <c r="I48" i="42"/>
  <c r="I46" i="42"/>
  <c r="I45" i="42"/>
  <c r="I44" i="42"/>
  <c r="I43" i="42"/>
  <c r="I41" i="42"/>
  <c r="I40" i="42"/>
  <c r="I39" i="42"/>
  <c r="I38" i="42"/>
  <c r="I36" i="42"/>
  <c r="I35" i="42"/>
  <c r="I34" i="42"/>
  <c r="I33" i="42"/>
  <c r="I31" i="42"/>
  <c r="I30" i="42"/>
  <c r="I29" i="42"/>
  <c r="I28" i="42"/>
  <c r="I26" i="42"/>
  <c r="I25" i="42"/>
  <c r="I24" i="42"/>
  <c r="I23" i="42"/>
  <c r="I21" i="42"/>
  <c r="I20" i="42"/>
  <c r="I19" i="42"/>
  <c r="I18" i="42"/>
  <c r="I15" i="42"/>
  <c r="I14" i="42"/>
  <c r="I13" i="42"/>
  <c r="I12" i="42"/>
  <c r="I9" i="42"/>
  <c r="I10" i="42"/>
  <c r="I8" i="42"/>
  <c r="N9" i="42" l="1"/>
  <c r="O9" i="42"/>
  <c r="O13" i="42"/>
  <c r="M13" i="42"/>
  <c r="N13" i="42"/>
  <c r="O12" i="42"/>
  <c r="M12" i="42"/>
  <c r="N12" i="42"/>
  <c r="O10" i="42"/>
  <c r="N10" i="42"/>
  <c r="O85" i="42"/>
  <c r="M85" i="42"/>
  <c r="N85" i="42"/>
  <c r="O84" i="42"/>
  <c r="N84" i="42"/>
  <c r="M84" i="42"/>
  <c r="N83" i="42"/>
  <c r="M83" i="42"/>
  <c r="O83" i="42"/>
  <c r="M82" i="42"/>
  <c r="O82" i="42"/>
  <c r="N82" i="42"/>
  <c r="O80" i="42"/>
  <c r="N80" i="42"/>
  <c r="M80" i="42"/>
  <c r="O79" i="42"/>
  <c r="M79" i="42"/>
  <c r="N79" i="42"/>
  <c r="N78" i="42"/>
  <c r="M78" i="42"/>
  <c r="O78" i="42"/>
  <c r="M77" i="42"/>
  <c r="O77" i="42"/>
  <c r="N77" i="42"/>
  <c r="M75" i="42"/>
  <c r="O75" i="42"/>
  <c r="N75" i="42"/>
  <c r="O74" i="42"/>
  <c r="M74" i="42"/>
  <c r="N74" i="42"/>
  <c r="N73" i="42"/>
  <c r="M73" i="42"/>
  <c r="O73" i="42"/>
  <c r="O72" i="42"/>
  <c r="N72" i="42"/>
  <c r="M72" i="42"/>
  <c r="O70" i="42"/>
  <c r="M70" i="42"/>
  <c r="N70" i="42"/>
  <c r="O69" i="42"/>
  <c r="N69" i="42"/>
  <c r="M69" i="42"/>
  <c r="N68" i="42"/>
  <c r="M68" i="42"/>
  <c r="O68" i="42"/>
  <c r="M67" i="42"/>
  <c r="O67" i="42"/>
  <c r="N67" i="42"/>
  <c r="N65" i="42"/>
  <c r="M65" i="42"/>
  <c r="O65" i="42"/>
  <c r="M64" i="42"/>
  <c r="N64" i="42"/>
  <c r="O64" i="42"/>
  <c r="N63" i="42"/>
  <c r="O63" i="42"/>
  <c r="M63" i="42"/>
  <c r="N62" i="42"/>
  <c r="M62" i="42"/>
  <c r="O62" i="42"/>
  <c r="O60" i="42"/>
  <c r="M60" i="42"/>
  <c r="N60" i="42"/>
  <c r="O59" i="42"/>
  <c r="M59" i="42"/>
  <c r="N59" i="42"/>
  <c r="M58" i="42"/>
  <c r="O58" i="42"/>
  <c r="N58" i="42"/>
  <c r="O57" i="42"/>
  <c r="M57" i="42"/>
  <c r="N57" i="42"/>
  <c r="M55" i="42"/>
  <c r="O55" i="42"/>
  <c r="N55" i="42"/>
  <c r="O54" i="42"/>
  <c r="N54" i="42"/>
  <c r="M54" i="42"/>
  <c r="N53" i="42"/>
  <c r="M53" i="42"/>
  <c r="O53" i="42"/>
  <c r="O52" i="42"/>
  <c r="N52" i="42"/>
  <c r="M52" i="42"/>
  <c r="O50" i="42"/>
  <c r="M50" i="42"/>
  <c r="N50" i="42"/>
  <c r="M49" i="42"/>
  <c r="O49" i="42"/>
  <c r="N49" i="42"/>
  <c r="N48" i="42"/>
  <c r="M48" i="42"/>
  <c r="O48" i="42"/>
  <c r="M46" i="42"/>
  <c r="N46" i="42"/>
  <c r="O46" i="42"/>
  <c r="O45" i="42"/>
  <c r="M45" i="42"/>
  <c r="N45" i="42"/>
  <c r="O44" i="42"/>
  <c r="N44" i="42"/>
  <c r="M44" i="42"/>
  <c r="M43" i="42"/>
  <c r="N43" i="42"/>
  <c r="O43" i="42"/>
  <c r="M41" i="42"/>
  <c r="N41" i="42"/>
  <c r="O41" i="42"/>
  <c r="O40" i="42"/>
  <c r="N40" i="42"/>
  <c r="M40" i="42"/>
  <c r="N39" i="42"/>
  <c r="O39" i="42"/>
  <c r="M39" i="42"/>
  <c r="O38" i="42"/>
  <c r="N38" i="42"/>
  <c r="M38" i="42"/>
  <c r="M36" i="42"/>
  <c r="N36" i="42"/>
  <c r="O36" i="42"/>
  <c r="N35" i="42"/>
  <c r="O35" i="42"/>
  <c r="M35" i="42"/>
  <c r="O34" i="42"/>
  <c r="N34" i="42"/>
  <c r="M34" i="42"/>
  <c r="N33" i="42"/>
  <c r="O33" i="42"/>
  <c r="M33" i="42"/>
  <c r="O31" i="42"/>
  <c r="M31" i="42"/>
  <c r="N31" i="42"/>
  <c r="O30" i="42"/>
  <c r="M30" i="42"/>
  <c r="N30" i="42"/>
  <c r="N29" i="42"/>
  <c r="O29" i="42"/>
  <c r="M29" i="42"/>
  <c r="O28" i="42"/>
  <c r="N28" i="42"/>
  <c r="M28" i="42"/>
  <c r="O26" i="42"/>
  <c r="N26" i="42"/>
  <c r="M26" i="42"/>
  <c r="N25" i="42"/>
  <c r="O25" i="42"/>
  <c r="M25" i="42"/>
  <c r="M24" i="42"/>
  <c r="N24" i="42"/>
  <c r="O24" i="42"/>
  <c r="N23" i="42"/>
  <c r="M23" i="42"/>
  <c r="O23" i="42"/>
  <c r="M21" i="42"/>
  <c r="O21" i="42"/>
  <c r="N21" i="42"/>
  <c r="N20" i="42"/>
  <c r="O20" i="42"/>
  <c r="M20" i="42"/>
  <c r="M19" i="42"/>
  <c r="O19" i="42"/>
  <c r="N19" i="42"/>
  <c r="M18" i="42"/>
  <c r="N18" i="42"/>
  <c r="O18" i="42"/>
  <c r="M15" i="42"/>
  <c r="N15" i="42"/>
  <c r="O15" i="42"/>
  <c r="L15" i="42"/>
  <c r="N14" i="42"/>
  <c r="O14" i="42"/>
  <c r="M14" i="42"/>
  <c r="L14" i="42"/>
  <c r="N8" i="42"/>
  <c r="O8" i="42"/>
  <c r="M9" i="42"/>
  <c r="M10" i="42"/>
  <c r="M8" i="42"/>
  <c r="L12" i="42"/>
  <c r="L13" i="42"/>
  <c r="L18" i="42"/>
  <c r="L19" i="42"/>
  <c r="L20" i="42"/>
  <c r="L21" i="42"/>
  <c r="L23" i="42"/>
  <c r="L24" i="42"/>
  <c r="L25" i="42"/>
  <c r="L26" i="42"/>
  <c r="L28" i="42"/>
  <c r="L29" i="42"/>
  <c r="L30" i="42"/>
  <c r="L31" i="42"/>
  <c r="L32" i="42"/>
  <c r="L33" i="42"/>
  <c r="L34" i="42"/>
  <c r="L35" i="42"/>
  <c r="L36" i="42"/>
  <c r="L37" i="42"/>
  <c r="L38" i="42"/>
  <c r="L39" i="42"/>
  <c r="L40" i="42"/>
  <c r="L41" i="42"/>
  <c r="L42" i="42"/>
  <c r="L43" i="42"/>
  <c r="L44" i="42"/>
  <c r="L45" i="42"/>
  <c r="L46" i="42"/>
  <c r="L47" i="42"/>
  <c r="L48" i="42"/>
  <c r="L49" i="42"/>
  <c r="L50" i="42"/>
  <c r="L51" i="42"/>
  <c r="L52" i="42"/>
  <c r="L53" i="42"/>
  <c r="L54" i="42"/>
  <c r="L55" i="42"/>
  <c r="L56" i="42"/>
  <c r="L57" i="42"/>
  <c r="L58" i="42"/>
  <c r="L59" i="42"/>
  <c r="L60" i="42"/>
  <c r="L61" i="42"/>
  <c r="L62" i="42"/>
  <c r="L63" i="42"/>
  <c r="L64" i="42"/>
  <c r="L65" i="42"/>
  <c r="L66" i="42"/>
  <c r="L67" i="42"/>
  <c r="L68" i="42"/>
  <c r="L69" i="42"/>
  <c r="L70" i="42"/>
  <c r="L71" i="42"/>
  <c r="L72" i="42"/>
  <c r="L73" i="42"/>
  <c r="L74" i="42"/>
  <c r="L75" i="42"/>
  <c r="L76" i="42"/>
  <c r="L77" i="42"/>
  <c r="L78" i="42"/>
  <c r="L79" i="42"/>
  <c r="L80" i="42"/>
  <c r="L81" i="42"/>
  <c r="L82" i="42"/>
  <c r="L84" i="42"/>
  <c r="L85" i="42"/>
  <c r="L9" i="42"/>
  <c r="L10" i="42"/>
  <c r="L8" i="42"/>
  <c r="M86" i="42" l="1"/>
  <c r="L83" i="42"/>
  <c r="L86" i="42" s="1"/>
  <c r="P80" i="42"/>
  <c r="P60" i="42"/>
  <c r="P40" i="42"/>
  <c r="P20" i="42"/>
  <c r="P78" i="42"/>
  <c r="P73" i="42"/>
  <c r="P68" i="42"/>
  <c r="P63" i="42"/>
  <c r="P58" i="42"/>
  <c r="P53" i="42"/>
  <c r="P48" i="42"/>
  <c r="P43" i="42"/>
  <c r="P38" i="42"/>
  <c r="P33" i="42"/>
  <c r="P28" i="42"/>
  <c r="P23" i="42"/>
  <c r="P18" i="42"/>
  <c r="P10" i="42"/>
  <c r="P75" i="42"/>
  <c r="P70" i="42"/>
  <c r="P65" i="42"/>
  <c r="P55" i="42"/>
  <c r="P50" i="42"/>
  <c r="P45" i="42"/>
  <c r="P35" i="42"/>
  <c r="P30" i="42"/>
  <c r="P25" i="42"/>
  <c r="P13" i="42"/>
  <c r="P82" i="42"/>
  <c r="P77" i="42"/>
  <c r="P72" i="42"/>
  <c r="P67" i="42"/>
  <c r="P62" i="42"/>
  <c r="P57" i="42"/>
  <c r="P52" i="42"/>
  <c r="P46" i="42"/>
  <c r="P41" i="42"/>
  <c r="P36" i="42"/>
  <c r="P31" i="42"/>
  <c r="P26" i="42"/>
  <c r="P21" i="42"/>
  <c r="P15" i="42"/>
  <c r="P9" i="42"/>
  <c r="P85" i="42"/>
  <c r="P8" i="42"/>
  <c r="P84" i="42"/>
  <c r="P79" i="42"/>
  <c r="P74" i="42"/>
  <c r="P69" i="42"/>
  <c r="P64" i="42"/>
  <c r="P59" i="42"/>
  <c r="P54" i="42"/>
  <c r="P49" i="42"/>
  <c r="P44" i="42"/>
  <c r="P39" i="42"/>
  <c r="P34" i="42"/>
  <c r="P29" i="42"/>
  <c r="P24" i="42"/>
  <c r="P19" i="42"/>
  <c r="P12" i="42"/>
  <c r="P14" i="42"/>
  <c r="P83" i="42" l="1"/>
  <c r="Q24" i="38" l="1"/>
  <c r="Q52" i="38"/>
  <c r="Q54" i="38"/>
  <c r="Q56" i="38"/>
  <c r="Q57" i="38"/>
  <c r="Q58" i="38"/>
  <c r="Q59" i="38"/>
  <c r="Q60" i="38"/>
  <c r="Q61" i="38"/>
  <c r="Q62" i="38"/>
  <c r="Q63" i="38"/>
  <c r="Q64" i="38"/>
  <c r="Q113" i="38"/>
  <c r="Q119" i="38"/>
  <c r="Q138" i="38"/>
  <c r="Q139" i="38"/>
  <c r="Q153" i="38"/>
  <c r="Q167" i="38"/>
  <c r="Q171" i="38"/>
  <c r="Q172" i="38"/>
  <c r="Q173" i="38"/>
  <c r="Q174" i="38"/>
  <c r="Q175" i="38"/>
  <c r="Q176" i="38"/>
  <c r="Q177" i="38"/>
  <c r="P24" i="38"/>
  <c r="P52" i="38"/>
  <c r="P54" i="38"/>
  <c r="P56" i="38"/>
  <c r="P57" i="38"/>
  <c r="P58" i="38"/>
  <c r="P59" i="38"/>
  <c r="P60" i="38"/>
  <c r="P61" i="38"/>
  <c r="P62" i="38"/>
  <c r="P63" i="38"/>
  <c r="P64" i="38"/>
  <c r="P113" i="38"/>
  <c r="P119" i="38"/>
  <c r="P138" i="38"/>
  <c r="P139" i="38"/>
  <c r="P153" i="38"/>
  <c r="P167" i="38"/>
  <c r="P171" i="38"/>
  <c r="P172" i="38"/>
  <c r="P173" i="38"/>
  <c r="P174" i="38"/>
  <c r="P175" i="38"/>
  <c r="P176" i="38"/>
  <c r="P177" i="38"/>
  <c r="O24" i="38"/>
  <c r="O52" i="38"/>
  <c r="O54" i="38"/>
  <c r="O56" i="38"/>
  <c r="O57" i="38"/>
  <c r="O58" i="38"/>
  <c r="O59" i="38"/>
  <c r="O60" i="38"/>
  <c r="O61" i="38"/>
  <c r="O62" i="38"/>
  <c r="O63" i="38"/>
  <c r="O64" i="38"/>
  <c r="O113" i="38"/>
  <c r="O119" i="38"/>
  <c r="O138" i="38"/>
  <c r="O139" i="38"/>
  <c r="O153" i="38"/>
  <c r="O167" i="38"/>
  <c r="O171" i="38"/>
  <c r="O172" i="38"/>
  <c r="O173" i="38"/>
  <c r="O174" i="38"/>
  <c r="O175" i="38"/>
  <c r="O176" i="38"/>
  <c r="O177" i="38"/>
  <c r="N24" i="38"/>
  <c r="N52" i="38"/>
  <c r="N54" i="38"/>
  <c r="N56" i="38"/>
  <c r="N57" i="38"/>
  <c r="N58" i="38"/>
  <c r="N59" i="38"/>
  <c r="N60" i="38"/>
  <c r="N61" i="38"/>
  <c r="N62" i="38"/>
  <c r="N63" i="38"/>
  <c r="N64" i="38"/>
  <c r="N113" i="38"/>
  <c r="N119" i="38"/>
  <c r="N138" i="38"/>
  <c r="N153" i="38"/>
  <c r="N167" i="38"/>
  <c r="N171" i="38"/>
  <c r="N172" i="38"/>
  <c r="N173" i="38"/>
  <c r="N174" i="38"/>
  <c r="N175" i="38"/>
  <c r="N176" i="38"/>
  <c r="N177" i="38"/>
  <c r="O22" i="38"/>
  <c r="P23" i="38"/>
  <c r="N25" i="38"/>
  <c r="N26" i="38"/>
  <c r="O27" i="38"/>
  <c r="N30" i="38"/>
  <c r="N33" i="38"/>
  <c r="N34" i="38"/>
  <c r="P36" i="38"/>
  <c r="N38" i="38"/>
  <c r="P40" i="38"/>
  <c r="N41" i="38"/>
  <c r="N42" i="38"/>
  <c r="N49" i="38"/>
  <c r="N50" i="38"/>
  <c r="N53" i="38"/>
  <c r="O55" i="38"/>
  <c r="O67" i="38"/>
  <c r="O71" i="38"/>
  <c r="P72" i="38"/>
  <c r="O75" i="38"/>
  <c r="P76" i="38"/>
  <c r="N77" i="38"/>
  <c r="O79" i="38"/>
  <c r="O83" i="38"/>
  <c r="O87" i="38"/>
  <c r="P91" i="38"/>
  <c r="N95" i="38"/>
  <c r="P97" i="38"/>
  <c r="O101" i="38"/>
  <c r="N103" i="38"/>
  <c r="O105" i="38"/>
  <c r="P106" i="38"/>
  <c r="P109" i="38"/>
  <c r="P110" i="38"/>
  <c r="N111" i="38"/>
  <c r="N115" i="38"/>
  <c r="N116" i="38"/>
  <c r="P118" i="38"/>
  <c r="N120" i="38"/>
  <c r="P121" i="38"/>
  <c r="P125" i="38"/>
  <c r="N127" i="38"/>
  <c r="O128" i="38"/>
  <c r="N131" i="38"/>
  <c r="N132" i="38"/>
  <c r="N135" i="38"/>
  <c r="O136" i="38"/>
  <c r="P137" i="38"/>
  <c r="N141" i="38"/>
  <c r="P142" i="38"/>
  <c r="P145" i="38"/>
  <c r="N147" i="38"/>
  <c r="P149" i="38"/>
  <c r="N151" i="38"/>
  <c r="P154" i="38"/>
  <c r="N156" i="38"/>
  <c r="P158" i="38"/>
  <c r="O160" i="38"/>
  <c r="N163" i="38"/>
  <c r="O164" i="38"/>
  <c r="N168" i="38"/>
  <c r="O169" i="38"/>
  <c r="N10" i="38"/>
  <c r="O11" i="38"/>
  <c r="N13" i="38"/>
  <c r="N17" i="38"/>
  <c r="N18" i="38"/>
  <c r="N21" i="38"/>
  <c r="Q9" i="38"/>
  <c r="N137" i="38" l="1"/>
  <c r="O120" i="38"/>
  <c r="Q109" i="38"/>
  <c r="N136" i="38"/>
  <c r="N121" i="38"/>
  <c r="N105" i="38"/>
  <c r="O156" i="38"/>
  <c r="Q125" i="38"/>
  <c r="Q97" i="38"/>
  <c r="N109" i="38"/>
  <c r="O168" i="38"/>
  <c r="Q145" i="38"/>
  <c r="Q75" i="38"/>
  <c r="N145" i="38"/>
  <c r="O97" i="38"/>
  <c r="N91" i="38"/>
  <c r="O145" i="38"/>
  <c r="Q23" i="38"/>
  <c r="Q20" i="38"/>
  <c r="O20" i="38"/>
  <c r="N20" i="38"/>
  <c r="P20" i="38"/>
  <c r="Q12" i="38"/>
  <c r="O12" i="38"/>
  <c r="P12" i="38"/>
  <c r="N12" i="38"/>
  <c r="P165" i="38"/>
  <c r="O165" i="38"/>
  <c r="N165" i="38"/>
  <c r="Q165" i="38"/>
  <c r="P161" i="38"/>
  <c r="O161" i="38"/>
  <c r="N161" i="38"/>
  <c r="Q161" i="38"/>
  <c r="P152" i="38"/>
  <c r="Q152" i="38"/>
  <c r="N152" i="38"/>
  <c r="O152" i="38"/>
  <c r="P144" i="38"/>
  <c r="Q144" i="38"/>
  <c r="O144" i="38"/>
  <c r="N144" i="38"/>
  <c r="Q134" i="38"/>
  <c r="O134" i="38"/>
  <c r="N134" i="38"/>
  <c r="P134" i="38"/>
  <c r="Q126" i="38"/>
  <c r="O126" i="38"/>
  <c r="P126" i="38"/>
  <c r="N126" i="38"/>
  <c r="Q122" i="38"/>
  <c r="P122" i="38"/>
  <c r="O122" i="38"/>
  <c r="N122" i="38"/>
  <c r="P112" i="38"/>
  <c r="Q112" i="38"/>
  <c r="N112" i="38"/>
  <c r="O112" i="38"/>
  <c r="P104" i="38"/>
  <c r="Q104" i="38"/>
  <c r="O104" i="38"/>
  <c r="N104" i="38"/>
  <c r="P100" i="38"/>
  <c r="Q100" i="38"/>
  <c r="O100" i="38"/>
  <c r="N100" i="38"/>
  <c r="P90" i="38"/>
  <c r="Q90" i="38"/>
  <c r="O90" i="38"/>
  <c r="N90" i="38"/>
  <c r="P86" i="38"/>
  <c r="Q86" i="38"/>
  <c r="O86" i="38"/>
  <c r="N86" i="38"/>
  <c r="P82" i="38"/>
  <c r="Q82" i="38"/>
  <c r="O82" i="38"/>
  <c r="N82" i="38"/>
  <c r="P78" i="38"/>
  <c r="Q78" i="38"/>
  <c r="O78" i="38"/>
  <c r="N78" i="38"/>
  <c r="P70" i="38"/>
  <c r="Q70" i="38"/>
  <c r="O70" i="38"/>
  <c r="N70" i="38"/>
  <c r="P66" i="38"/>
  <c r="Q66" i="38"/>
  <c r="O66" i="38"/>
  <c r="N66" i="38"/>
  <c r="P51" i="38"/>
  <c r="N51" i="38"/>
  <c r="Q51" i="38"/>
  <c r="O51" i="38"/>
  <c r="P47" i="38"/>
  <c r="N47" i="38"/>
  <c r="O47" i="38"/>
  <c r="Q47" i="38"/>
  <c r="P43" i="38"/>
  <c r="N43" i="38"/>
  <c r="Q43" i="38"/>
  <c r="O43" i="38"/>
  <c r="P39" i="38"/>
  <c r="Q39" i="38"/>
  <c r="N39" i="38"/>
  <c r="O39" i="38"/>
  <c r="Q16" i="38"/>
  <c r="O16" i="38"/>
  <c r="P16" i="38"/>
  <c r="N16" i="38"/>
  <c r="Q170" i="38"/>
  <c r="O170" i="38"/>
  <c r="N170" i="38"/>
  <c r="P170" i="38"/>
  <c r="P157" i="38"/>
  <c r="Q157" i="38"/>
  <c r="O157" i="38"/>
  <c r="N157" i="38"/>
  <c r="P148" i="38"/>
  <c r="Q148" i="38"/>
  <c r="N148" i="38"/>
  <c r="O148" i="38"/>
  <c r="P140" i="38"/>
  <c r="Q140" i="38"/>
  <c r="O140" i="38"/>
  <c r="N140" i="38"/>
  <c r="Q130" i="38"/>
  <c r="O130" i="38"/>
  <c r="N130" i="38"/>
  <c r="P130" i="38"/>
  <c r="P117" i="38"/>
  <c r="Q117" i="38"/>
  <c r="N117" i="38"/>
  <c r="O117" i="38"/>
  <c r="P108" i="38"/>
  <c r="Q108" i="38"/>
  <c r="O108" i="38"/>
  <c r="N108" i="38"/>
  <c r="P96" i="38"/>
  <c r="Q96" i="38"/>
  <c r="N96" i="38"/>
  <c r="O96" i="38"/>
  <c r="P74" i="38"/>
  <c r="Q74" i="38"/>
  <c r="O74" i="38"/>
  <c r="N74" i="38"/>
  <c r="P31" i="38"/>
  <c r="N31" i="38"/>
  <c r="O31" i="38"/>
  <c r="P19" i="38"/>
  <c r="N19" i="38"/>
  <c r="P164" i="38"/>
  <c r="Q164" i="38"/>
  <c r="P129" i="38"/>
  <c r="Q129" i="38"/>
  <c r="P116" i="38"/>
  <c r="Q116" i="38"/>
  <c r="P107" i="38"/>
  <c r="Q107" i="38"/>
  <c r="O107" i="38"/>
  <c r="P99" i="38"/>
  <c r="Q99" i="38"/>
  <c r="O99" i="38"/>
  <c r="P89" i="38"/>
  <c r="Q89" i="38"/>
  <c r="O89" i="38"/>
  <c r="P81" i="38"/>
  <c r="Q81" i="38"/>
  <c r="O81" i="38"/>
  <c r="P73" i="38"/>
  <c r="Q73" i="38"/>
  <c r="O73" i="38"/>
  <c r="P65" i="38"/>
  <c r="Q65" i="38"/>
  <c r="O65" i="38"/>
  <c r="P46" i="38"/>
  <c r="Q46" i="38"/>
  <c r="O46" i="38"/>
  <c r="P34" i="38"/>
  <c r="Q34" i="38"/>
  <c r="N125" i="38"/>
  <c r="O125" i="38"/>
  <c r="O34" i="38"/>
  <c r="N9" i="38"/>
  <c r="P9" i="38"/>
  <c r="P18" i="38"/>
  <c r="Q18" i="38"/>
  <c r="O18" i="38"/>
  <c r="P14" i="38"/>
  <c r="Q14" i="38"/>
  <c r="P10" i="38"/>
  <c r="Q10" i="38"/>
  <c r="O10" i="38"/>
  <c r="P168" i="38"/>
  <c r="Q168" i="38"/>
  <c r="P163" i="38"/>
  <c r="Q163" i="38"/>
  <c r="O163" i="38"/>
  <c r="P159" i="38"/>
  <c r="Q159" i="38"/>
  <c r="O159" i="38"/>
  <c r="P155" i="38"/>
  <c r="Q155" i="38"/>
  <c r="O155" i="38"/>
  <c r="Q150" i="38"/>
  <c r="P150" i="38"/>
  <c r="O150" i="38"/>
  <c r="N150" i="38"/>
  <c r="Q146" i="38"/>
  <c r="O146" i="38"/>
  <c r="N146" i="38"/>
  <c r="Q142" i="38"/>
  <c r="O142" i="38"/>
  <c r="N142" i="38"/>
  <c r="P136" i="38"/>
  <c r="Q136" i="38"/>
  <c r="P132" i="38"/>
  <c r="Q132" i="38"/>
  <c r="P128" i="38"/>
  <c r="Q128" i="38"/>
  <c r="P124" i="38"/>
  <c r="Q124" i="38"/>
  <c r="P120" i="38"/>
  <c r="Q120" i="38"/>
  <c r="P115" i="38"/>
  <c r="Q115" i="38"/>
  <c r="O115" i="38"/>
  <c r="Q110" i="38"/>
  <c r="O110" i="38"/>
  <c r="N110" i="38"/>
  <c r="Q106" i="38"/>
  <c r="O106" i="38"/>
  <c r="N106" i="38"/>
  <c r="Q102" i="38"/>
  <c r="O102" i="38"/>
  <c r="P102" i="38"/>
  <c r="N102" i="38"/>
  <c r="Q98" i="38"/>
  <c r="P98" i="38"/>
  <c r="O98" i="38"/>
  <c r="N98" i="38"/>
  <c r="Q94" i="38"/>
  <c r="O94" i="38"/>
  <c r="N94" i="38"/>
  <c r="Q88" i="38"/>
  <c r="O88" i="38"/>
  <c r="N88" i="38"/>
  <c r="Q84" i="38"/>
  <c r="O84" i="38"/>
  <c r="P84" i="38"/>
  <c r="N84" i="38"/>
  <c r="Q80" i="38"/>
  <c r="P80" i="38"/>
  <c r="O80" i="38"/>
  <c r="N80" i="38"/>
  <c r="Q76" i="38"/>
  <c r="O76" i="38"/>
  <c r="N76" i="38"/>
  <c r="Q72" i="38"/>
  <c r="O72" i="38"/>
  <c r="N72" i="38"/>
  <c r="Q68" i="38"/>
  <c r="O68" i="38"/>
  <c r="P68" i="38"/>
  <c r="N68" i="38"/>
  <c r="P55" i="38"/>
  <c r="N55" i="38"/>
  <c r="P49" i="38"/>
  <c r="Q49" i="38"/>
  <c r="O49" i="38"/>
  <c r="P45" i="38"/>
  <c r="Q45" i="38"/>
  <c r="O45" i="38"/>
  <c r="P41" i="38"/>
  <c r="Q41" i="38"/>
  <c r="O41" i="38"/>
  <c r="P37" i="38"/>
  <c r="Q37" i="38"/>
  <c r="O37" i="38"/>
  <c r="P33" i="38"/>
  <c r="Q33" i="38"/>
  <c r="O33" i="38"/>
  <c r="P29" i="38"/>
  <c r="Q29" i="38"/>
  <c r="O29" i="38"/>
  <c r="P25" i="38"/>
  <c r="Q25" i="38"/>
  <c r="O25" i="38"/>
  <c r="N160" i="38"/>
  <c r="N155" i="38"/>
  <c r="N149" i="38"/>
  <c r="N129" i="38"/>
  <c r="N124" i="38"/>
  <c r="N97" i="38"/>
  <c r="N46" i="38"/>
  <c r="O9" i="38"/>
  <c r="O132" i="38"/>
  <c r="O124" i="38"/>
  <c r="O109" i="38"/>
  <c r="O91" i="38"/>
  <c r="O19" i="38"/>
  <c r="P94" i="38"/>
  <c r="Q91" i="38"/>
  <c r="Q55" i="38"/>
  <c r="P35" i="38"/>
  <c r="N35" i="38"/>
  <c r="P27" i="38"/>
  <c r="N27" i="38"/>
  <c r="Q27" i="38"/>
  <c r="P22" i="38"/>
  <c r="Q22" i="38"/>
  <c r="O35" i="38"/>
  <c r="Q31" i="38"/>
  <c r="P15" i="38"/>
  <c r="O15" i="38"/>
  <c r="N15" i="38"/>
  <c r="Q15" i="38"/>
  <c r="P11" i="38"/>
  <c r="Q11" i="38"/>
  <c r="N11" i="38"/>
  <c r="P169" i="38"/>
  <c r="Q169" i="38"/>
  <c r="P160" i="38"/>
  <c r="Q160" i="38"/>
  <c r="P156" i="38"/>
  <c r="Q156" i="38"/>
  <c r="P151" i="38"/>
  <c r="Q151" i="38"/>
  <c r="O151" i="38"/>
  <c r="P147" i="38"/>
  <c r="Q147" i="38"/>
  <c r="O147" i="38"/>
  <c r="P143" i="38"/>
  <c r="Q143" i="38"/>
  <c r="O143" i="38"/>
  <c r="P133" i="38"/>
  <c r="Q133" i="38"/>
  <c r="P111" i="38"/>
  <c r="Q111" i="38"/>
  <c r="O111" i="38"/>
  <c r="P103" i="38"/>
  <c r="Q103" i="38"/>
  <c r="O103" i="38"/>
  <c r="P95" i="38"/>
  <c r="Q95" i="38"/>
  <c r="O95" i="38"/>
  <c r="P85" i="38"/>
  <c r="Q85" i="38"/>
  <c r="O85" i="38"/>
  <c r="P77" i="38"/>
  <c r="Q77" i="38"/>
  <c r="O77" i="38"/>
  <c r="P69" i="38"/>
  <c r="Q69" i="38"/>
  <c r="O69" i="38"/>
  <c r="P50" i="38"/>
  <c r="Q50" i="38"/>
  <c r="P42" i="38"/>
  <c r="Q42" i="38"/>
  <c r="P38" i="38"/>
  <c r="Q38" i="38"/>
  <c r="O38" i="38"/>
  <c r="P30" i="38"/>
  <c r="Q30" i="38"/>
  <c r="O30" i="38"/>
  <c r="P26" i="38"/>
  <c r="Q26" i="38"/>
  <c r="N99" i="38"/>
  <c r="N85" i="38"/>
  <c r="N69" i="38"/>
  <c r="O133" i="38"/>
  <c r="O50" i="38"/>
  <c r="Q121" i="38"/>
  <c r="P21" i="38"/>
  <c r="Q21" i="38"/>
  <c r="O21" i="38"/>
  <c r="P17" i="38"/>
  <c r="Q17" i="38"/>
  <c r="O17" i="38"/>
  <c r="P13" i="38"/>
  <c r="Q13" i="38"/>
  <c r="O13" i="38"/>
  <c r="Q166" i="38"/>
  <c r="O166" i="38"/>
  <c r="P166" i="38"/>
  <c r="N166" i="38"/>
  <c r="Q162" i="38"/>
  <c r="P162" i="38"/>
  <c r="O162" i="38"/>
  <c r="N162" i="38"/>
  <c r="Q158" i="38"/>
  <c r="O158" i="38"/>
  <c r="N158" i="38"/>
  <c r="Q154" i="38"/>
  <c r="O154" i="38"/>
  <c r="N154" i="38"/>
  <c r="P141" i="38"/>
  <c r="Q141" i="38"/>
  <c r="P135" i="38"/>
  <c r="Q135" i="38"/>
  <c r="O135" i="38"/>
  <c r="P131" i="38"/>
  <c r="Q131" i="38"/>
  <c r="O131" i="38"/>
  <c r="P127" i="38"/>
  <c r="Q127" i="38"/>
  <c r="O127" i="38"/>
  <c r="P123" i="38"/>
  <c r="Q123" i="38"/>
  <c r="O123" i="38"/>
  <c r="Q118" i="38"/>
  <c r="O118" i="38"/>
  <c r="N118" i="38"/>
  <c r="Q114" i="38"/>
  <c r="O114" i="38"/>
  <c r="P114" i="38"/>
  <c r="N114" i="38"/>
  <c r="P105" i="38"/>
  <c r="Q105" i="38"/>
  <c r="P101" i="38"/>
  <c r="Q101" i="38"/>
  <c r="P87" i="38"/>
  <c r="N87" i="38"/>
  <c r="Q87" i="38"/>
  <c r="P83" i="38"/>
  <c r="Q83" i="38"/>
  <c r="N83" i="38"/>
  <c r="P79" i="38"/>
  <c r="N79" i="38"/>
  <c r="P75" i="38"/>
  <c r="N75" i="38"/>
  <c r="P71" i="38"/>
  <c r="N71" i="38"/>
  <c r="Q71" i="38"/>
  <c r="P67" i="38"/>
  <c r="Q67" i="38"/>
  <c r="N67" i="38"/>
  <c r="P53" i="38"/>
  <c r="Q53" i="38"/>
  <c r="O53" i="38"/>
  <c r="Q48" i="38"/>
  <c r="O48" i="38"/>
  <c r="P48" i="38"/>
  <c r="N48" i="38"/>
  <c r="N169" i="38"/>
  <c r="N164" i="38"/>
  <c r="N159" i="38"/>
  <c r="N143" i="38"/>
  <c r="N133" i="38"/>
  <c r="N128" i="38"/>
  <c r="N123" i="38"/>
  <c r="N107" i="38"/>
  <c r="N101" i="38"/>
  <c r="N89" i="38"/>
  <c r="N81" i="38"/>
  <c r="N73" i="38"/>
  <c r="N65" i="38"/>
  <c r="N45" i="38"/>
  <c r="N37" i="38"/>
  <c r="N29" i="38"/>
  <c r="N22" i="38"/>
  <c r="N14" i="38"/>
  <c r="O149" i="38"/>
  <c r="O141" i="38"/>
  <c r="O137" i="38"/>
  <c r="O129" i="38"/>
  <c r="O121" i="38"/>
  <c r="O116" i="38"/>
  <c r="O42" i="38"/>
  <c r="O26" i="38"/>
  <c r="O14" i="38"/>
  <c r="P146" i="38"/>
  <c r="P88" i="38"/>
  <c r="Q149" i="38"/>
  <c r="Q137" i="38"/>
  <c r="Q79" i="38"/>
  <c r="Q35" i="38"/>
  <c r="Q19" i="38"/>
  <c r="Q44" i="38"/>
  <c r="O44" i="38"/>
  <c r="Q40" i="38"/>
  <c r="O40" i="38"/>
  <c r="Q36" i="38"/>
  <c r="O36" i="38"/>
  <c r="Q32" i="38"/>
  <c r="O32" i="38"/>
  <c r="Q28" i="38"/>
  <c r="O28" i="38"/>
  <c r="N44" i="38"/>
  <c r="N40" i="38"/>
  <c r="N36" i="38"/>
  <c r="N32" i="38"/>
  <c r="N28" i="38"/>
  <c r="P32" i="38"/>
  <c r="N23" i="38"/>
  <c r="O23" i="38"/>
  <c r="P44" i="38"/>
  <c r="P28" i="38"/>
  <c r="Q178" i="38" l="1"/>
  <c r="O178" i="38"/>
  <c r="O86" i="42" l="1"/>
  <c r="N86" i="42"/>
  <c r="Q23" i="42"/>
  <c r="T23" i="42" s="1"/>
  <c r="Q25" i="42"/>
  <c r="T25" i="42" s="1"/>
  <c r="Q26" i="42"/>
  <c r="R26" i="42" s="1"/>
  <c r="S26" i="42" s="1"/>
  <c r="Q43" i="42"/>
  <c r="R43" i="42" s="1"/>
  <c r="S43" i="42" s="1"/>
  <c r="Q44" i="42"/>
  <c r="R44" i="42" s="1"/>
  <c r="S44" i="42" s="1"/>
  <c r="Q48" i="42"/>
  <c r="T48" i="42" s="1"/>
  <c r="Q49" i="42"/>
  <c r="R49" i="42" s="1"/>
  <c r="S49" i="42" s="1"/>
  <c r="Q50" i="42"/>
  <c r="T50" i="42" s="1"/>
  <c r="Q52" i="42"/>
  <c r="T52" i="42" s="1"/>
  <c r="Q55" i="42"/>
  <c r="R55" i="42" s="1"/>
  <c r="S55" i="42" s="1"/>
  <c r="Q57" i="42"/>
  <c r="R57" i="42" s="1"/>
  <c r="S57" i="42" s="1"/>
  <c r="Q68" i="42"/>
  <c r="R68" i="42" s="1"/>
  <c r="S68" i="42" s="1"/>
  <c r="Q72" i="42"/>
  <c r="R72" i="42" s="1"/>
  <c r="S72" i="42" s="1"/>
  <c r="Q73" i="42"/>
  <c r="T73" i="42" s="1"/>
  <c r="Q75" i="42"/>
  <c r="R75" i="42" s="1"/>
  <c r="S75" i="42" s="1"/>
  <c r="Q77" i="42"/>
  <c r="T77" i="42" s="1"/>
  <c r="Q78" i="42"/>
  <c r="T78" i="42" s="1"/>
  <c r="Q80" i="42"/>
  <c r="T80" i="42" s="1"/>
  <c r="Q82" i="42"/>
  <c r="R82" i="42" s="1"/>
  <c r="S82" i="42" s="1"/>
  <c r="Q85" i="42"/>
  <c r="T85" i="42" s="1"/>
  <c r="Q12" i="42"/>
  <c r="T12" i="42" s="1"/>
  <c r="Q30" i="42"/>
  <c r="T30" i="42" s="1"/>
  <c r="Q34" i="42"/>
  <c r="Q35" i="42"/>
  <c r="Q60" i="42"/>
  <c r="T60" i="42" s="1"/>
  <c r="Q62" i="42"/>
  <c r="R62" i="42" s="1"/>
  <c r="S62" i="42" s="1"/>
  <c r="Q65" i="42"/>
  <c r="Q67" i="42"/>
  <c r="Q20" i="42"/>
  <c r="R20" i="42" s="1"/>
  <c r="S20" i="42" s="1"/>
  <c r="Q19" i="42"/>
  <c r="Q9" i="42"/>
  <c r="T9" i="42" s="1"/>
  <c r="Q18" i="42"/>
  <c r="Q29" i="42"/>
  <c r="Q53" i="42"/>
  <c r="R53" i="42" s="1"/>
  <c r="S53" i="42" s="1"/>
  <c r="Q58" i="42"/>
  <c r="T58" i="42" s="1"/>
  <c r="Q69" i="42"/>
  <c r="Q74" i="42"/>
  <c r="R74" i="42" s="1"/>
  <c r="S74" i="42" s="1"/>
  <c r="Q10" i="42"/>
  <c r="Q24" i="42"/>
  <c r="R24" i="42" s="1"/>
  <c r="S24" i="42" s="1"/>
  <c r="Q28" i="42"/>
  <c r="T28" i="42" s="1"/>
  <c r="Q38" i="42"/>
  <c r="Q39" i="42"/>
  <c r="R39" i="42" s="1"/>
  <c r="S39" i="42" s="1"/>
  <c r="Q54" i="42"/>
  <c r="Q59" i="42"/>
  <c r="T59" i="42" s="1"/>
  <c r="Q70" i="42"/>
  <c r="Q13" i="42"/>
  <c r="R13" i="42" s="1"/>
  <c r="S13" i="42" s="1"/>
  <c r="Q14" i="42"/>
  <c r="R14" i="42" s="1"/>
  <c r="S14" i="42" s="1"/>
  <c r="Q15" i="42"/>
  <c r="T15" i="42" s="1"/>
  <c r="Q21" i="42"/>
  <c r="Q31" i="42"/>
  <c r="T31" i="42" s="1"/>
  <c r="Q33" i="42"/>
  <c r="Q36" i="42"/>
  <c r="Q40" i="42"/>
  <c r="R40" i="42" s="1"/>
  <c r="S40" i="42" s="1"/>
  <c r="Q41" i="42"/>
  <c r="R41" i="42" s="1"/>
  <c r="S41" i="42" s="1"/>
  <c r="Q45" i="42"/>
  <c r="R45" i="42" s="1"/>
  <c r="S45" i="42" s="1"/>
  <c r="Q46" i="42"/>
  <c r="R46" i="42" s="1"/>
  <c r="S46" i="42" s="1"/>
  <c r="Q63" i="42"/>
  <c r="Q64" i="42"/>
  <c r="R64" i="42" s="1"/>
  <c r="S64" i="42" s="1"/>
  <c r="Q79" i="42"/>
  <c r="T79" i="42" s="1"/>
  <c r="Q83" i="42"/>
  <c r="R83" i="42" s="1"/>
  <c r="S83" i="42" s="1"/>
  <c r="Q84" i="42"/>
  <c r="T62" i="42"/>
  <c r="T75" i="42"/>
  <c r="T26" i="42" l="1"/>
  <c r="T82" i="42"/>
  <c r="R52" i="42"/>
  <c r="S52" i="42" s="1"/>
  <c r="R25" i="42"/>
  <c r="S25" i="42" s="1"/>
  <c r="T72" i="42"/>
  <c r="R23" i="42"/>
  <c r="S23" i="42" s="1"/>
  <c r="T44" i="42"/>
  <c r="T64" i="42"/>
  <c r="T55" i="42"/>
  <c r="R80" i="42"/>
  <c r="S80" i="42" s="1"/>
  <c r="R73" i="42"/>
  <c r="S73" i="42" s="1"/>
  <c r="P86" i="42"/>
  <c r="T41" i="42"/>
  <c r="R31" i="42"/>
  <c r="S31" i="42" s="1"/>
  <c r="R78" i="42"/>
  <c r="S78" i="42" s="1"/>
  <c r="R48" i="42"/>
  <c r="S48" i="42" s="1"/>
  <c r="T39" i="42"/>
  <c r="R30" i="42"/>
  <c r="S30" i="42" s="1"/>
  <c r="T13" i="42"/>
  <c r="R12" i="42"/>
  <c r="S12" i="42" s="1"/>
  <c r="T14" i="42"/>
  <c r="R9" i="42"/>
  <c r="S9" i="42" s="1"/>
  <c r="R60" i="42"/>
  <c r="S60" i="42" s="1"/>
  <c r="T53" i="42"/>
  <c r="T49" i="42"/>
  <c r="T57" i="42"/>
  <c r="T24" i="42"/>
  <c r="R77" i="42"/>
  <c r="S77" i="42" s="1"/>
  <c r="R50" i="42"/>
  <c r="S50" i="42" s="1"/>
  <c r="R85" i="42"/>
  <c r="S85" i="42" s="1"/>
  <c r="T68" i="42"/>
  <c r="T43" i="42"/>
  <c r="T83" i="42"/>
  <c r="T46" i="42"/>
  <c r="R58" i="42"/>
  <c r="S58" i="42" s="1"/>
  <c r="T20" i="42"/>
  <c r="R79" i="42"/>
  <c r="S79" i="42" s="1"/>
  <c r="T45" i="42"/>
  <c r="T40" i="42"/>
  <c r="R21" i="42"/>
  <c r="S21" i="42" s="1"/>
  <c r="T21" i="42"/>
  <c r="T84" i="42"/>
  <c r="R84" i="42"/>
  <c r="S84" i="42" s="1"/>
  <c r="R70" i="42"/>
  <c r="S70" i="42" s="1"/>
  <c r="T70" i="42"/>
  <c r="R29" i="42"/>
  <c r="S29" i="42" s="1"/>
  <c r="T29" i="42"/>
  <c r="R36" i="42"/>
  <c r="S36" i="42" s="1"/>
  <c r="T36" i="42"/>
  <c r="R69" i="42"/>
  <c r="S69" i="42" s="1"/>
  <c r="T69" i="42"/>
  <c r="R18" i="42"/>
  <c r="S18" i="42" s="1"/>
  <c r="T18" i="42"/>
  <c r="T19" i="42"/>
  <c r="R19" i="42"/>
  <c r="S19" i="42" s="1"/>
  <c r="R34" i="42"/>
  <c r="S34" i="42" s="1"/>
  <c r="T34" i="42"/>
  <c r="T74" i="42"/>
  <c r="R59" i="42"/>
  <c r="S59" i="42" s="1"/>
  <c r="R28" i="42"/>
  <c r="S28" i="42" s="1"/>
  <c r="R15" i="42"/>
  <c r="S15" i="42" s="1"/>
  <c r="T35" i="42"/>
  <c r="R35" i="42"/>
  <c r="S35" i="42" s="1"/>
  <c r="R65" i="42"/>
  <c r="S65" i="42" s="1"/>
  <c r="T65" i="42"/>
  <c r="T10" i="42"/>
  <c r="R10" i="42"/>
  <c r="S10" i="42" s="1"/>
  <c r="T63" i="42"/>
  <c r="R63" i="42"/>
  <c r="S63" i="42" s="1"/>
  <c r="T38" i="42"/>
  <c r="R38" i="42"/>
  <c r="S38" i="42" s="1"/>
  <c r="R67" i="42"/>
  <c r="S67" i="42" s="1"/>
  <c r="T67" i="42"/>
  <c r="T33" i="42"/>
  <c r="R33" i="42"/>
  <c r="S33" i="42" s="1"/>
  <c r="R54" i="42"/>
  <c r="S54" i="42" s="1"/>
  <c r="T54" i="42"/>
  <c r="Q8" i="42"/>
  <c r="Q86" i="42" s="1"/>
  <c r="T8" i="42" l="1"/>
  <c r="T86" i="42" s="1"/>
  <c r="R8" i="42"/>
  <c r="R86" i="42" s="1"/>
  <c r="S8" i="42" l="1"/>
  <c r="N178" i="38"/>
  <c r="S86" i="42" l="1"/>
  <c r="P178" i="38"/>
  <c r="K1541" i="37"/>
  <c r="J1541" i="37"/>
  <c r="N334" i="37"/>
  <c r="L70" i="37"/>
  <c r="M70" i="37"/>
  <c r="N70" i="37"/>
  <c r="O70" i="37"/>
  <c r="L71" i="37"/>
  <c r="M71" i="37"/>
  <c r="N71" i="37"/>
  <c r="O71" i="37"/>
  <c r="L72" i="37"/>
  <c r="M72" i="37"/>
  <c r="N72" i="37"/>
  <c r="O72" i="37"/>
  <c r="L73" i="37"/>
  <c r="M73" i="37"/>
  <c r="N73" i="37"/>
  <c r="O73" i="37"/>
  <c r="L74" i="37"/>
  <c r="M74" i="37"/>
  <c r="N74" i="37"/>
  <c r="O74" i="37"/>
  <c r="L75" i="37"/>
  <c r="M75" i="37"/>
  <c r="N75" i="37"/>
  <c r="O75" i="37"/>
  <c r="L76" i="37"/>
  <c r="M76" i="37"/>
  <c r="N76" i="37"/>
  <c r="O76" i="37"/>
  <c r="L77" i="37"/>
  <c r="M77" i="37"/>
  <c r="N77" i="37"/>
  <c r="O77" i="37"/>
  <c r="L78" i="37"/>
  <c r="M78" i="37"/>
  <c r="N78" i="37"/>
  <c r="O78" i="37"/>
  <c r="L79" i="37"/>
  <c r="M79" i="37"/>
  <c r="N79" i="37"/>
  <c r="O79" i="37"/>
  <c r="L80" i="37"/>
  <c r="M80" i="37"/>
  <c r="N80" i="37"/>
  <c r="O80" i="37"/>
  <c r="L81" i="37"/>
  <c r="M81" i="37"/>
  <c r="N81" i="37"/>
  <c r="O81" i="37"/>
  <c r="L82" i="37"/>
  <c r="M82" i="37"/>
  <c r="N82" i="37"/>
  <c r="O82" i="37"/>
  <c r="L83" i="37"/>
  <c r="M83" i="37"/>
  <c r="N83" i="37"/>
  <c r="O83" i="37"/>
  <c r="L84" i="37"/>
  <c r="M84" i="37"/>
  <c r="N84" i="37"/>
  <c r="O84" i="37"/>
  <c r="L85" i="37"/>
  <c r="M85" i="37"/>
  <c r="N85" i="37"/>
  <c r="O85" i="37"/>
  <c r="L86" i="37"/>
  <c r="M86" i="37"/>
  <c r="N86" i="37"/>
  <c r="O86" i="37"/>
  <c r="L87" i="37"/>
  <c r="M87" i="37"/>
  <c r="N87" i="37"/>
  <c r="O87" i="37"/>
  <c r="L88" i="37"/>
  <c r="M88" i="37"/>
  <c r="N88" i="37"/>
  <c r="O88" i="37"/>
  <c r="L89" i="37"/>
  <c r="M89" i="37"/>
  <c r="N89" i="37"/>
  <c r="O89" i="37"/>
  <c r="L90" i="37"/>
  <c r="M90" i="37"/>
  <c r="N90" i="37"/>
  <c r="O90" i="37"/>
  <c r="L91" i="37"/>
  <c r="M91" i="37"/>
  <c r="N91" i="37"/>
  <c r="O91" i="37"/>
  <c r="L92" i="37"/>
  <c r="M92" i="37"/>
  <c r="N92" i="37"/>
  <c r="O92" i="37"/>
  <c r="L93" i="37"/>
  <c r="M93" i="37"/>
  <c r="N93" i="37"/>
  <c r="O93" i="37"/>
  <c r="L94" i="37"/>
  <c r="M94" i="37"/>
  <c r="N94" i="37"/>
  <c r="O94" i="37"/>
  <c r="L95" i="37"/>
  <c r="M95" i="37"/>
  <c r="N95" i="37"/>
  <c r="O95" i="37"/>
  <c r="L96" i="37"/>
  <c r="M96" i="37"/>
  <c r="N96" i="37"/>
  <c r="O96" i="37"/>
  <c r="L97" i="37"/>
  <c r="M97" i="37"/>
  <c r="N97" i="37"/>
  <c r="O97" i="37"/>
  <c r="L98" i="37"/>
  <c r="M98" i="37"/>
  <c r="N98" i="37"/>
  <c r="O98" i="37"/>
  <c r="L99" i="37"/>
  <c r="M99" i="37"/>
  <c r="N99" i="37"/>
  <c r="O99" i="37"/>
  <c r="L100" i="37"/>
  <c r="M100" i="37"/>
  <c r="N100" i="37"/>
  <c r="O100" i="37"/>
  <c r="L101" i="37"/>
  <c r="M101" i="37"/>
  <c r="N101" i="37"/>
  <c r="O101" i="37"/>
  <c r="L102" i="37"/>
  <c r="M102" i="37"/>
  <c r="N102" i="37"/>
  <c r="O102" i="37"/>
  <c r="L103" i="37"/>
  <c r="M103" i="37"/>
  <c r="N103" i="37"/>
  <c r="O103" i="37"/>
  <c r="L104" i="37"/>
  <c r="M104" i="37"/>
  <c r="N104" i="37"/>
  <c r="O104" i="37"/>
  <c r="L105" i="37"/>
  <c r="M105" i="37"/>
  <c r="N105" i="37"/>
  <c r="O105" i="37"/>
  <c r="L106" i="37"/>
  <c r="M106" i="37"/>
  <c r="N106" i="37"/>
  <c r="O106" i="37"/>
  <c r="L107" i="37"/>
  <c r="M107" i="37"/>
  <c r="N107" i="37"/>
  <c r="O107" i="37"/>
  <c r="L108" i="37"/>
  <c r="M108" i="37"/>
  <c r="N108" i="37"/>
  <c r="O108" i="37"/>
  <c r="L109" i="37"/>
  <c r="M109" i="37"/>
  <c r="N109" i="37"/>
  <c r="O109" i="37"/>
  <c r="L110" i="37"/>
  <c r="M110" i="37"/>
  <c r="N110" i="37"/>
  <c r="O110" i="37"/>
  <c r="L111" i="37"/>
  <c r="M111" i="37"/>
  <c r="N111" i="37"/>
  <c r="O111" i="37"/>
  <c r="L112" i="37"/>
  <c r="M112" i="37"/>
  <c r="N112" i="37"/>
  <c r="O112" i="37"/>
  <c r="L113" i="37"/>
  <c r="M113" i="37"/>
  <c r="N113" i="37"/>
  <c r="O113" i="37"/>
  <c r="L114" i="37"/>
  <c r="M114" i="37"/>
  <c r="N114" i="37"/>
  <c r="O114" i="37"/>
  <c r="L115" i="37"/>
  <c r="M115" i="37"/>
  <c r="N115" i="37"/>
  <c r="O115" i="37"/>
  <c r="L116" i="37"/>
  <c r="M116" i="37"/>
  <c r="N116" i="37"/>
  <c r="O116" i="37"/>
  <c r="L117" i="37"/>
  <c r="M117" i="37"/>
  <c r="N117" i="37"/>
  <c r="O117" i="37"/>
  <c r="L118" i="37"/>
  <c r="M118" i="37"/>
  <c r="N118" i="37"/>
  <c r="O118" i="37"/>
  <c r="L119" i="37"/>
  <c r="M119" i="37"/>
  <c r="N119" i="37"/>
  <c r="O119" i="37"/>
  <c r="L120" i="37"/>
  <c r="M120" i="37"/>
  <c r="N120" i="37"/>
  <c r="O120" i="37"/>
  <c r="L121" i="37"/>
  <c r="M121" i="37"/>
  <c r="N121" i="37"/>
  <c r="O121" i="37"/>
  <c r="L122" i="37"/>
  <c r="M122" i="37"/>
  <c r="N122" i="37"/>
  <c r="O122" i="37"/>
  <c r="L123" i="37"/>
  <c r="M123" i="37"/>
  <c r="N123" i="37"/>
  <c r="O123" i="37"/>
  <c r="L124" i="37"/>
  <c r="M124" i="37"/>
  <c r="N124" i="37"/>
  <c r="O124" i="37"/>
  <c r="L125" i="37"/>
  <c r="M125" i="37"/>
  <c r="N125" i="37"/>
  <c r="O125" i="37"/>
  <c r="L126" i="37"/>
  <c r="M126" i="37"/>
  <c r="N126" i="37"/>
  <c r="O126" i="37"/>
  <c r="L127" i="37"/>
  <c r="M127" i="37"/>
  <c r="N127" i="37"/>
  <c r="O127" i="37"/>
  <c r="L128" i="37"/>
  <c r="M128" i="37"/>
  <c r="N128" i="37"/>
  <c r="O128" i="37"/>
  <c r="L129" i="37"/>
  <c r="M129" i="37"/>
  <c r="N129" i="37"/>
  <c r="O129" i="37"/>
  <c r="L130" i="37"/>
  <c r="M130" i="37"/>
  <c r="N130" i="37"/>
  <c r="O130" i="37"/>
  <c r="L131" i="37"/>
  <c r="M131" i="37"/>
  <c r="N131" i="37"/>
  <c r="O131" i="37"/>
  <c r="L132" i="37"/>
  <c r="M132" i="37"/>
  <c r="N132" i="37"/>
  <c r="O132" i="37"/>
  <c r="L133" i="37"/>
  <c r="M133" i="37"/>
  <c r="N133" i="37"/>
  <c r="O133" i="37"/>
  <c r="L134" i="37"/>
  <c r="M134" i="37"/>
  <c r="N134" i="37"/>
  <c r="O134" i="37"/>
  <c r="L135" i="37"/>
  <c r="M135" i="37"/>
  <c r="N135" i="37"/>
  <c r="O135" i="37"/>
  <c r="L136" i="37"/>
  <c r="M136" i="37"/>
  <c r="N136" i="37"/>
  <c r="O136" i="37"/>
  <c r="L137" i="37"/>
  <c r="M137" i="37"/>
  <c r="N137" i="37"/>
  <c r="O137" i="37"/>
  <c r="L138" i="37"/>
  <c r="M138" i="37"/>
  <c r="N138" i="37"/>
  <c r="O138" i="37"/>
  <c r="L139" i="37"/>
  <c r="M139" i="37"/>
  <c r="N139" i="37"/>
  <c r="O139" i="37"/>
  <c r="L140" i="37"/>
  <c r="M140" i="37"/>
  <c r="N140" i="37"/>
  <c r="O140" i="37"/>
  <c r="L141" i="37"/>
  <c r="M141" i="37"/>
  <c r="N141" i="37"/>
  <c r="O141" i="37"/>
  <c r="L142" i="37"/>
  <c r="M142" i="37"/>
  <c r="N142" i="37"/>
  <c r="O142" i="37"/>
  <c r="L143" i="37"/>
  <c r="M143" i="37"/>
  <c r="N143" i="37"/>
  <c r="O143" i="37"/>
  <c r="L144" i="37"/>
  <c r="M144" i="37"/>
  <c r="N144" i="37"/>
  <c r="O144" i="37"/>
  <c r="L145" i="37"/>
  <c r="M145" i="37"/>
  <c r="N145" i="37"/>
  <c r="O145" i="37"/>
  <c r="L146" i="37"/>
  <c r="M146" i="37"/>
  <c r="N146" i="37"/>
  <c r="O146" i="37"/>
  <c r="L147" i="37"/>
  <c r="M147" i="37"/>
  <c r="N147" i="37"/>
  <c r="O147" i="37"/>
  <c r="L148" i="37"/>
  <c r="M148" i="37"/>
  <c r="N148" i="37"/>
  <c r="O148" i="37"/>
  <c r="L149" i="37"/>
  <c r="M149" i="37"/>
  <c r="N149" i="37"/>
  <c r="O149" i="37"/>
  <c r="L150" i="37"/>
  <c r="M150" i="37"/>
  <c r="N150" i="37"/>
  <c r="O150" i="37"/>
  <c r="L151" i="37"/>
  <c r="M151" i="37"/>
  <c r="N151" i="37"/>
  <c r="O151" i="37"/>
  <c r="L152" i="37"/>
  <c r="M152" i="37"/>
  <c r="N152" i="37"/>
  <c r="O152" i="37"/>
  <c r="L153" i="37"/>
  <c r="M153" i="37"/>
  <c r="N153" i="37"/>
  <c r="O153" i="37"/>
  <c r="L154" i="37"/>
  <c r="M154" i="37"/>
  <c r="N154" i="37"/>
  <c r="O154" i="37"/>
  <c r="L155" i="37"/>
  <c r="M155" i="37"/>
  <c r="N155" i="37"/>
  <c r="O155" i="37"/>
  <c r="L156" i="37"/>
  <c r="M156" i="37"/>
  <c r="N156" i="37"/>
  <c r="O156" i="37"/>
  <c r="L157" i="37"/>
  <c r="M157" i="37"/>
  <c r="N157" i="37"/>
  <c r="O157" i="37"/>
  <c r="L158" i="37"/>
  <c r="M158" i="37"/>
  <c r="N158" i="37"/>
  <c r="O158" i="37"/>
  <c r="L159" i="37"/>
  <c r="M159" i="37"/>
  <c r="N159" i="37"/>
  <c r="O159" i="37"/>
  <c r="L160" i="37"/>
  <c r="M160" i="37"/>
  <c r="N160" i="37"/>
  <c r="O160" i="37"/>
  <c r="L161" i="37"/>
  <c r="M161" i="37"/>
  <c r="N161" i="37"/>
  <c r="O161" i="37"/>
  <c r="L162" i="37"/>
  <c r="M162" i="37"/>
  <c r="N162" i="37"/>
  <c r="O162" i="37"/>
  <c r="L163" i="37"/>
  <c r="M163" i="37"/>
  <c r="N163" i="37"/>
  <c r="O163" i="37"/>
  <c r="L164" i="37"/>
  <c r="M164" i="37"/>
  <c r="N164" i="37"/>
  <c r="O164" i="37"/>
  <c r="L165" i="37"/>
  <c r="M165" i="37"/>
  <c r="N165" i="37"/>
  <c r="O165" i="37"/>
  <c r="L166" i="37"/>
  <c r="M166" i="37"/>
  <c r="N166" i="37"/>
  <c r="O166" i="37"/>
  <c r="L167" i="37"/>
  <c r="M167" i="37"/>
  <c r="N167" i="37"/>
  <c r="O167" i="37"/>
  <c r="L168" i="37"/>
  <c r="M168" i="37"/>
  <c r="N168" i="37"/>
  <c r="O168" i="37"/>
  <c r="L169" i="37"/>
  <c r="M169" i="37"/>
  <c r="N169" i="37"/>
  <c r="O169" i="37"/>
  <c r="L170" i="37"/>
  <c r="M170" i="37"/>
  <c r="N170" i="37"/>
  <c r="O170" i="37"/>
  <c r="L171" i="37"/>
  <c r="M171" i="37"/>
  <c r="N171" i="37"/>
  <c r="O171" i="37"/>
  <c r="L172" i="37"/>
  <c r="M172" i="37"/>
  <c r="N172" i="37"/>
  <c r="O172" i="37"/>
  <c r="L173" i="37"/>
  <c r="M173" i="37"/>
  <c r="N173" i="37"/>
  <c r="O173" i="37"/>
  <c r="L174" i="37"/>
  <c r="M174" i="37"/>
  <c r="N174" i="37"/>
  <c r="O174" i="37"/>
  <c r="L175" i="37"/>
  <c r="M175" i="37"/>
  <c r="N175" i="37"/>
  <c r="O175" i="37"/>
  <c r="L176" i="37"/>
  <c r="M176" i="37"/>
  <c r="N176" i="37"/>
  <c r="O176" i="37"/>
  <c r="L177" i="37"/>
  <c r="M177" i="37"/>
  <c r="N177" i="37"/>
  <c r="O177" i="37"/>
  <c r="L178" i="37"/>
  <c r="M178" i="37"/>
  <c r="N178" i="37"/>
  <c r="O178" i="37"/>
  <c r="L179" i="37"/>
  <c r="M179" i="37"/>
  <c r="N179" i="37"/>
  <c r="O179" i="37"/>
  <c r="L180" i="37"/>
  <c r="M180" i="37"/>
  <c r="N180" i="37"/>
  <c r="O180" i="37"/>
  <c r="L181" i="37"/>
  <c r="M181" i="37"/>
  <c r="N181" i="37"/>
  <c r="O181" i="37"/>
  <c r="L182" i="37"/>
  <c r="M182" i="37"/>
  <c r="N182" i="37"/>
  <c r="O182" i="37"/>
  <c r="L183" i="37"/>
  <c r="M183" i="37"/>
  <c r="N183" i="37"/>
  <c r="O183" i="37"/>
  <c r="L184" i="37"/>
  <c r="M184" i="37"/>
  <c r="N184" i="37"/>
  <c r="O184" i="37"/>
  <c r="L185" i="37"/>
  <c r="M185" i="37"/>
  <c r="N185" i="37"/>
  <c r="O185" i="37"/>
  <c r="L186" i="37"/>
  <c r="M186" i="37"/>
  <c r="N186" i="37"/>
  <c r="O186" i="37"/>
  <c r="L187" i="37"/>
  <c r="M187" i="37"/>
  <c r="N187" i="37"/>
  <c r="O187" i="37"/>
  <c r="L188" i="37"/>
  <c r="M188" i="37"/>
  <c r="N188" i="37"/>
  <c r="O188" i="37"/>
  <c r="L189" i="37"/>
  <c r="M189" i="37"/>
  <c r="N189" i="37"/>
  <c r="O189" i="37"/>
  <c r="L190" i="37"/>
  <c r="M190" i="37"/>
  <c r="N190" i="37"/>
  <c r="O190" i="37"/>
  <c r="L191" i="37"/>
  <c r="M191" i="37"/>
  <c r="N191" i="37"/>
  <c r="O191" i="37"/>
  <c r="L192" i="37"/>
  <c r="M192" i="37"/>
  <c r="N192" i="37"/>
  <c r="O192" i="37"/>
  <c r="L193" i="37"/>
  <c r="M193" i="37"/>
  <c r="N193" i="37"/>
  <c r="O193" i="37"/>
  <c r="L194" i="37"/>
  <c r="M194" i="37"/>
  <c r="N194" i="37"/>
  <c r="O194" i="37"/>
  <c r="L195" i="37"/>
  <c r="M195" i="37"/>
  <c r="N195" i="37"/>
  <c r="O195" i="37"/>
  <c r="L196" i="37"/>
  <c r="M196" i="37"/>
  <c r="N196" i="37"/>
  <c r="O196" i="37"/>
  <c r="L197" i="37"/>
  <c r="M197" i="37"/>
  <c r="N197" i="37"/>
  <c r="O197" i="37"/>
  <c r="L198" i="37"/>
  <c r="M198" i="37"/>
  <c r="N198" i="37"/>
  <c r="O198" i="37"/>
  <c r="L199" i="37"/>
  <c r="M199" i="37"/>
  <c r="N199" i="37"/>
  <c r="O199" i="37"/>
  <c r="L200" i="37"/>
  <c r="M200" i="37"/>
  <c r="N200" i="37"/>
  <c r="O200" i="37"/>
  <c r="L201" i="37"/>
  <c r="M201" i="37"/>
  <c r="N201" i="37"/>
  <c r="O201" i="37"/>
  <c r="L202" i="37"/>
  <c r="M202" i="37"/>
  <c r="N202" i="37"/>
  <c r="O202" i="37"/>
  <c r="L203" i="37"/>
  <c r="M203" i="37"/>
  <c r="N203" i="37"/>
  <c r="O203" i="37"/>
  <c r="L204" i="37"/>
  <c r="M204" i="37"/>
  <c r="N204" i="37"/>
  <c r="O204" i="37"/>
  <c r="L205" i="37"/>
  <c r="M205" i="37"/>
  <c r="N205" i="37"/>
  <c r="O205" i="37"/>
  <c r="L206" i="37"/>
  <c r="M206" i="37"/>
  <c r="N206" i="37"/>
  <c r="O206" i="37"/>
  <c r="L207" i="37"/>
  <c r="M207" i="37"/>
  <c r="N207" i="37"/>
  <c r="O207" i="37"/>
  <c r="L208" i="37"/>
  <c r="M208" i="37"/>
  <c r="N208" i="37"/>
  <c r="O208" i="37"/>
  <c r="L209" i="37"/>
  <c r="M209" i="37"/>
  <c r="N209" i="37"/>
  <c r="O209" i="37"/>
  <c r="L210" i="37"/>
  <c r="M210" i="37"/>
  <c r="N210" i="37"/>
  <c r="O210" i="37"/>
  <c r="L211" i="37"/>
  <c r="M211" i="37"/>
  <c r="N211" i="37"/>
  <c r="O211" i="37"/>
  <c r="L212" i="37"/>
  <c r="M212" i="37"/>
  <c r="N212" i="37"/>
  <c r="O212" i="37"/>
  <c r="L213" i="37"/>
  <c r="M213" i="37"/>
  <c r="N213" i="37"/>
  <c r="O213" i="37"/>
  <c r="L214" i="37"/>
  <c r="M214" i="37"/>
  <c r="N214" i="37"/>
  <c r="O214" i="37"/>
  <c r="L215" i="37"/>
  <c r="M215" i="37"/>
  <c r="N215" i="37"/>
  <c r="O215" i="37"/>
  <c r="L216" i="37"/>
  <c r="M216" i="37"/>
  <c r="N216" i="37"/>
  <c r="O216" i="37"/>
  <c r="L217" i="37"/>
  <c r="M217" i="37"/>
  <c r="N217" i="37"/>
  <c r="O217" i="37"/>
  <c r="L218" i="37"/>
  <c r="M218" i="37"/>
  <c r="N218" i="37"/>
  <c r="O218" i="37"/>
  <c r="L219" i="37"/>
  <c r="M219" i="37"/>
  <c r="N219" i="37"/>
  <c r="O219" i="37"/>
  <c r="L220" i="37"/>
  <c r="M220" i="37"/>
  <c r="N220" i="37"/>
  <c r="O220" i="37"/>
  <c r="L221" i="37"/>
  <c r="M221" i="37"/>
  <c r="N221" i="37"/>
  <c r="O221" i="37"/>
  <c r="L222" i="37"/>
  <c r="M222" i="37"/>
  <c r="N222" i="37"/>
  <c r="O222" i="37"/>
  <c r="L223" i="37"/>
  <c r="M223" i="37"/>
  <c r="N223" i="37"/>
  <c r="O223" i="37"/>
  <c r="L224" i="37"/>
  <c r="M224" i="37"/>
  <c r="N224" i="37"/>
  <c r="O224" i="37"/>
  <c r="L225" i="37"/>
  <c r="M225" i="37"/>
  <c r="N225" i="37"/>
  <c r="O225" i="37"/>
  <c r="L226" i="37"/>
  <c r="M226" i="37"/>
  <c r="N226" i="37"/>
  <c r="O226" i="37"/>
  <c r="L227" i="37"/>
  <c r="M227" i="37"/>
  <c r="N227" i="37"/>
  <c r="O227" i="37"/>
  <c r="L228" i="37"/>
  <c r="M228" i="37"/>
  <c r="N228" i="37"/>
  <c r="O228" i="37"/>
  <c r="L229" i="37"/>
  <c r="M229" i="37"/>
  <c r="N229" i="37"/>
  <c r="O229" i="37"/>
  <c r="L230" i="37"/>
  <c r="M230" i="37"/>
  <c r="N230" i="37"/>
  <c r="O230" i="37"/>
  <c r="L231" i="37"/>
  <c r="M231" i="37"/>
  <c r="N231" i="37"/>
  <c r="O231" i="37"/>
  <c r="L232" i="37"/>
  <c r="M232" i="37"/>
  <c r="N232" i="37"/>
  <c r="O232" i="37"/>
  <c r="L233" i="37"/>
  <c r="M233" i="37"/>
  <c r="N233" i="37"/>
  <c r="O233" i="37"/>
  <c r="L234" i="37"/>
  <c r="M234" i="37"/>
  <c r="N234" i="37"/>
  <c r="O234" i="37"/>
  <c r="L235" i="37"/>
  <c r="M235" i="37"/>
  <c r="N235" i="37"/>
  <c r="O235" i="37"/>
  <c r="L236" i="37"/>
  <c r="M236" i="37"/>
  <c r="N236" i="37"/>
  <c r="O236" i="37"/>
  <c r="L237" i="37"/>
  <c r="M237" i="37"/>
  <c r="N237" i="37"/>
  <c r="O237" i="37"/>
  <c r="L238" i="37"/>
  <c r="M238" i="37"/>
  <c r="N238" i="37"/>
  <c r="O238" i="37"/>
  <c r="L239" i="37"/>
  <c r="M239" i="37"/>
  <c r="N239" i="37"/>
  <c r="O239" i="37"/>
  <c r="L240" i="37"/>
  <c r="M240" i="37"/>
  <c r="N240" i="37"/>
  <c r="O240" i="37"/>
  <c r="L241" i="37"/>
  <c r="M241" i="37"/>
  <c r="N241" i="37"/>
  <c r="O241" i="37"/>
  <c r="L242" i="37"/>
  <c r="M242" i="37"/>
  <c r="N242" i="37"/>
  <c r="O242" i="37"/>
  <c r="L243" i="37"/>
  <c r="M243" i="37"/>
  <c r="N243" i="37"/>
  <c r="O243" i="37"/>
  <c r="L244" i="37"/>
  <c r="M244" i="37"/>
  <c r="N244" i="37"/>
  <c r="O244" i="37"/>
  <c r="L245" i="37"/>
  <c r="M245" i="37"/>
  <c r="N245" i="37"/>
  <c r="O245" i="37"/>
  <c r="L246" i="37"/>
  <c r="M246" i="37"/>
  <c r="N246" i="37"/>
  <c r="O246" i="37"/>
  <c r="L247" i="37"/>
  <c r="M247" i="37"/>
  <c r="N247" i="37"/>
  <c r="O247" i="37"/>
  <c r="L248" i="37"/>
  <c r="M248" i="37"/>
  <c r="N248" i="37"/>
  <c r="O248" i="37"/>
  <c r="L249" i="37"/>
  <c r="M249" i="37"/>
  <c r="N249" i="37"/>
  <c r="O249" i="37"/>
  <c r="L250" i="37"/>
  <c r="M250" i="37"/>
  <c r="N250" i="37"/>
  <c r="O250" i="37"/>
  <c r="L251" i="37"/>
  <c r="M251" i="37"/>
  <c r="N251" i="37"/>
  <c r="O251" i="37"/>
  <c r="L252" i="37"/>
  <c r="M252" i="37"/>
  <c r="N252" i="37"/>
  <c r="O252" i="37"/>
  <c r="L253" i="37"/>
  <c r="M253" i="37"/>
  <c r="N253" i="37"/>
  <c r="O253" i="37"/>
  <c r="L254" i="37"/>
  <c r="M254" i="37"/>
  <c r="N254" i="37"/>
  <c r="O254" i="37"/>
  <c r="L255" i="37"/>
  <c r="M255" i="37"/>
  <c r="N255" i="37"/>
  <c r="O255" i="37"/>
  <c r="L256" i="37"/>
  <c r="M256" i="37"/>
  <c r="N256" i="37"/>
  <c r="O256" i="37"/>
  <c r="L257" i="37"/>
  <c r="M257" i="37"/>
  <c r="N257" i="37"/>
  <c r="O257" i="37"/>
  <c r="L258" i="37"/>
  <c r="M258" i="37"/>
  <c r="N258" i="37"/>
  <c r="O258" i="37"/>
  <c r="L259" i="37"/>
  <c r="M259" i="37"/>
  <c r="N259" i="37"/>
  <c r="O259" i="37"/>
  <c r="L260" i="37"/>
  <c r="M260" i="37"/>
  <c r="N260" i="37"/>
  <c r="O260" i="37"/>
  <c r="L261" i="37"/>
  <c r="M261" i="37"/>
  <c r="N261" i="37"/>
  <c r="O261" i="37"/>
  <c r="L262" i="37"/>
  <c r="M262" i="37"/>
  <c r="N262" i="37"/>
  <c r="O262" i="37"/>
  <c r="L263" i="37"/>
  <c r="M263" i="37"/>
  <c r="N263" i="37"/>
  <c r="O263" i="37"/>
  <c r="L264" i="37"/>
  <c r="M264" i="37"/>
  <c r="N264" i="37"/>
  <c r="O264" i="37"/>
  <c r="L265" i="37"/>
  <c r="M265" i="37"/>
  <c r="N265" i="37"/>
  <c r="O265" i="37"/>
  <c r="L266" i="37"/>
  <c r="M266" i="37"/>
  <c r="N266" i="37"/>
  <c r="O266" i="37"/>
  <c r="L267" i="37"/>
  <c r="M267" i="37"/>
  <c r="N267" i="37"/>
  <c r="O267" i="37"/>
  <c r="L268" i="37"/>
  <c r="M268" i="37"/>
  <c r="N268" i="37"/>
  <c r="O268" i="37"/>
  <c r="L269" i="37"/>
  <c r="M269" i="37"/>
  <c r="N269" i="37"/>
  <c r="O269" i="37"/>
  <c r="L270" i="37"/>
  <c r="M270" i="37"/>
  <c r="N270" i="37"/>
  <c r="O270" i="37"/>
  <c r="L271" i="37"/>
  <c r="M271" i="37"/>
  <c r="N271" i="37"/>
  <c r="O271" i="37"/>
  <c r="L272" i="37"/>
  <c r="M272" i="37"/>
  <c r="N272" i="37"/>
  <c r="O272" i="37"/>
  <c r="L273" i="37"/>
  <c r="M273" i="37"/>
  <c r="N273" i="37"/>
  <c r="O273" i="37"/>
  <c r="L274" i="37"/>
  <c r="M274" i="37"/>
  <c r="N274" i="37"/>
  <c r="O274" i="37"/>
  <c r="L275" i="37"/>
  <c r="M275" i="37"/>
  <c r="N275" i="37"/>
  <c r="O275" i="37"/>
  <c r="L276" i="37"/>
  <c r="M276" i="37"/>
  <c r="N276" i="37"/>
  <c r="O276" i="37"/>
  <c r="L277" i="37"/>
  <c r="M277" i="37"/>
  <c r="N277" i="37"/>
  <c r="O277" i="37"/>
  <c r="L278" i="37"/>
  <c r="M278" i="37"/>
  <c r="N278" i="37"/>
  <c r="O278" i="37"/>
  <c r="L279" i="37"/>
  <c r="M279" i="37"/>
  <c r="N279" i="37"/>
  <c r="O279" i="37"/>
  <c r="L280" i="37"/>
  <c r="M280" i="37"/>
  <c r="N280" i="37"/>
  <c r="O280" i="37"/>
  <c r="L281" i="37"/>
  <c r="M281" i="37"/>
  <c r="N281" i="37"/>
  <c r="O281" i="37"/>
  <c r="L282" i="37"/>
  <c r="M282" i="37"/>
  <c r="N282" i="37"/>
  <c r="O282" i="37"/>
  <c r="L283" i="37"/>
  <c r="M283" i="37"/>
  <c r="N283" i="37"/>
  <c r="O283" i="37"/>
  <c r="L284" i="37"/>
  <c r="M284" i="37"/>
  <c r="N284" i="37"/>
  <c r="O284" i="37"/>
  <c r="L285" i="37"/>
  <c r="M285" i="37"/>
  <c r="N285" i="37"/>
  <c r="O285" i="37"/>
  <c r="L286" i="37"/>
  <c r="M286" i="37"/>
  <c r="N286" i="37"/>
  <c r="O286" i="37"/>
  <c r="L287" i="37"/>
  <c r="M287" i="37"/>
  <c r="N287" i="37"/>
  <c r="O287" i="37"/>
  <c r="L288" i="37"/>
  <c r="M288" i="37"/>
  <c r="N288" i="37"/>
  <c r="O288" i="37"/>
  <c r="L289" i="37"/>
  <c r="M289" i="37"/>
  <c r="N289" i="37"/>
  <c r="O289" i="37"/>
  <c r="L290" i="37"/>
  <c r="M290" i="37"/>
  <c r="N290" i="37"/>
  <c r="O290" i="37"/>
  <c r="L291" i="37"/>
  <c r="M291" i="37"/>
  <c r="N291" i="37"/>
  <c r="O291" i="37"/>
  <c r="L292" i="37"/>
  <c r="M292" i="37"/>
  <c r="N292" i="37"/>
  <c r="O292" i="37"/>
  <c r="L293" i="37"/>
  <c r="M293" i="37"/>
  <c r="N293" i="37"/>
  <c r="O293" i="37"/>
  <c r="L294" i="37"/>
  <c r="M294" i="37"/>
  <c r="N294" i="37"/>
  <c r="O294" i="37"/>
  <c r="L295" i="37"/>
  <c r="M295" i="37"/>
  <c r="N295" i="37"/>
  <c r="O295" i="37"/>
  <c r="L296" i="37"/>
  <c r="M296" i="37"/>
  <c r="N296" i="37"/>
  <c r="O296" i="37"/>
  <c r="L297" i="37"/>
  <c r="M297" i="37"/>
  <c r="N297" i="37"/>
  <c r="O297" i="37"/>
  <c r="L298" i="37"/>
  <c r="M298" i="37"/>
  <c r="N298" i="37"/>
  <c r="O298" i="37"/>
  <c r="L299" i="37"/>
  <c r="M299" i="37"/>
  <c r="N299" i="37"/>
  <c r="O299" i="37"/>
  <c r="L300" i="37"/>
  <c r="M300" i="37"/>
  <c r="N300" i="37"/>
  <c r="O300" i="37"/>
  <c r="L301" i="37"/>
  <c r="M301" i="37"/>
  <c r="N301" i="37"/>
  <c r="O301" i="37"/>
  <c r="L302" i="37"/>
  <c r="M302" i="37"/>
  <c r="N302" i="37"/>
  <c r="O302" i="37"/>
  <c r="L303" i="37"/>
  <c r="M303" i="37"/>
  <c r="N303" i="37"/>
  <c r="O303" i="37"/>
  <c r="L304" i="37"/>
  <c r="M304" i="37"/>
  <c r="N304" i="37"/>
  <c r="O304" i="37"/>
  <c r="L305" i="37"/>
  <c r="M305" i="37"/>
  <c r="N305" i="37"/>
  <c r="O305" i="37"/>
  <c r="L306" i="37"/>
  <c r="M306" i="37"/>
  <c r="N306" i="37"/>
  <c r="O306" i="37"/>
  <c r="L307" i="37"/>
  <c r="M307" i="37"/>
  <c r="N307" i="37"/>
  <c r="O307" i="37"/>
  <c r="L308" i="37"/>
  <c r="M308" i="37"/>
  <c r="N308" i="37"/>
  <c r="O308" i="37"/>
  <c r="L309" i="37"/>
  <c r="M309" i="37"/>
  <c r="N309" i="37"/>
  <c r="O309" i="37"/>
  <c r="L310" i="37"/>
  <c r="M310" i="37"/>
  <c r="N310" i="37"/>
  <c r="O310" i="37"/>
  <c r="L311" i="37"/>
  <c r="M311" i="37"/>
  <c r="N311" i="37"/>
  <c r="O311" i="37"/>
  <c r="L312" i="37"/>
  <c r="M312" i="37"/>
  <c r="N312" i="37"/>
  <c r="O312" i="37"/>
  <c r="L313" i="37"/>
  <c r="M313" i="37"/>
  <c r="N313" i="37"/>
  <c r="O313" i="37"/>
  <c r="L314" i="37"/>
  <c r="M314" i="37"/>
  <c r="N314" i="37"/>
  <c r="O314" i="37"/>
  <c r="L315" i="37"/>
  <c r="M315" i="37"/>
  <c r="N315" i="37"/>
  <c r="O315" i="37"/>
  <c r="L316" i="37"/>
  <c r="M316" i="37"/>
  <c r="N316" i="37"/>
  <c r="O316" i="37"/>
  <c r="L317" i="37"/>
  <c r="M317" i="37"/>
  <c r="N317" i="37"/>
  <c r="O317" i="37"/>
  <c r="L318" i="37"/>
  <c r="M318" i="37"/>
  <c r="N318" i="37"/>
  <c r="O318" i="37"/>
  <c r="L319" i="37"/>
  <c r="M319" i="37"/>
  <c r="N319" i="37"/>
  <c r="O319" i="37"/>
  <c r="L320" i="37"/>
  <c r="M320" i="37"/>
  <c r="N320" i="37"/>
  <c r="O320" i="37"/>
  <c r="L321" i="37"/>
  <c r="M321" i="37"/>
  <c r="N321" i="37"/>
  <c r="O321" i="37"/>
  <c r="L322" i="37"/>
  <c r="M322" i="37"/>
  <c r="N322" i="37"/>
  <c r="O322" i="37"/>
  <c r="L323" i="37"/>
  <c r="M323" i="37"/>
  <c r="N323" i="37"/>
  <c r="O323" i="37"/>
  <c r="L324" i="37"/>
  <c r="M324" i="37"/>
  <c r="N324" i="37"/>
  <c r="O324" i="37"/>
  <c r="L325" i="37"/>
  <c r="M325" i="37"/>
  <c r="N325" i="37"/>
  <c r="O325" i="37"/>
  <c r="L326" i="37"/>
  <c r="M326" i="37"/>
  <c r="N326" i="37"/>
  <c r="O326" i="37"/>
  <c r="L327" i="37"/>
  <c r="M327" i="37"/>
  <c r="N327" i="37"/>
  <c r="O327" i="37"/>
  <c r="L328" i="37"/>
  <c r="M328" i="37"/>
  <c r="N328" i="37"/>
  <c r="O328" i="37"/>
  <c r="L329" i="37"/>
  <c r="M329" i="37"/>
  <c r="N329" i="37"/>
  <c r="O329" i="37"/>
  <c r="L330" i="37"/>
  <c r="M330" i="37"/>
  <c r="N330" i="37"/>
  <c r="O330" i="37"/>
  <c r="L331" i="37"/>
  <c r="M331" i="37"/>
  <c r="N331" i="37"/>
  <c r="O331" i="37"/>
  <c r="L332" i="37"/>
  <c r="M332" i="37"/>
  <c r="N332" i="37"/>
  <c r="O332" i="37"/>
  <c r="L333" i="37"/>
  <c r="M333" i="37"/>
  <c r="N333" i="37"/>
  <c r="O333" i="37"/>
  <c r="L334" i="37"/>
  <c r="M334" i="37"/>
  <c r="O334" i="37"/>
  <c r="L335" i="37"/>
  <c r="M335" i="37"/>
  <c r="N335" i="37"/>
  <c r="O335" i="37"/>
  <c r="L336" i="37"/>
  <c r="M336" i="37"/>
  <c r="N336" i="37"/>
  <c r="O336" i="37"/>
  <c r="L337" i="37"/>
  <c r="M337" i="37"/>
  <c r="N337" i="37"/>
  <c r="O337" i="37"/>
  <c r="L338" i="37"/>
  <c r="M338" i="37"/>
  <c r="N338" i="37"/>
  <c r="O338" i="37"/>
  <c r="L339" i="37"/>
  <c r="M339" i="37"/>
  <c r="N339" i="37"/>
  <c r="O339" i="37"/>
  <c r="L340" i="37"/>
  <c r="M340" i="37"/>
  <c r="N340" i="37"/>
  <c r="O340" i="37"/>
  <c r="L341" i="37"/>
  <c r="M341" i="37"/>
  <c r="N341" i="37"/>
  <c r="O341" i="37"/>
  <c r="L342" i="37"/>
  <c r="M342" i="37"/>
  <c r="N342" i="37"/>
  <c r="O342" i="37"/>
  <c r="L343" i="37"/>
  <c r="M343" i="37"/>
  <c r="N343" i="37"/>
  <c r="O343" i="37"/>
  <c r="L344" i="37"/>
  <c r="M344" i="37"/>
  <c r="N344" i="37"/>
  <c r="O344" i="37"/>
  <c r="L345" i="37"/>
  <c r="M345" i="37"/>
  <c r="N345" i="37"/>
  <c r="O345" i="37"/>
  <c r="L346" i="37"/>
  <c r="M346" i="37"/>
  <c r="N346" i="37"/>
  <c r="O346" i="37"/>
  <c r="L347" i="37"/>
  <c r="M347" i="37"/>
  <c r="N347" i="37"/>
  <c r="O347" i="37"/>
  <c r="L348" i="37"/>
  <c r="M348" i="37"/>
  <c r="N348" i="37"/>
  <c r="O348" i="37"/>
  <c r="L349" i="37"/>
  <c r="M349" i="37"/>
  <c r="N349" i="37"/>
  <c r="O349" i="37"/>
  <c r="L350" i="37"/>
  <c r="M350" i="37"/>
  <c r="N350" i="37"/>
  <c r="O350" i="37"/>
  <c r="L351" i="37"/>
  <c r="M351" i="37"/>
  <c r="N351" i="37"/>
  <c r="O351" i="37"/>
  <c r="L352" i="37"/>
  <c r="M352" i="37"/>
  <c r="N352" i="37"/>
  <c r="O352" i="37"/>
  <c r="L353" i="37"/>
  <c r="M353" i="37"/>
  <c r="N353" i="37"/>
  <c r="O353" i="37"/>
  <c r="L354" i="37"/>
  <c r="M354" i="37"/>
  <c r="N354" i="37"/>
  <c r="O354" i="37"/>
  <c r="L355" i="37"/>
  <c r="M355" i="37"/>
  <c r="N355" i="37"/>
  <c r="O355" i="37"/>
  <c r="L356" i="37"/>
  <c r="M356" i="37"/>
  <c r="N356" i="37"/>
  <c r="O356" i="37"/>
  <c r="L357" i="37"/>
  <c r="M357" i="37"/>
  <c r="N357" i="37"/>
  <c r="O357" i="37"/>
  <c r="L358" i="37"/>
  <c r="M358" i="37"/>
  <c r="N358" i="37"/>
  <c r="O358" i="37"/>
  <c r="L359" i="37"/>
  <c r="M359" i="37"/>
  <c r="N359" i="37"/>
  <c r="O359" i="37"/>
  <c r="L360" i="37"/>
  <c r="M360" i="37"/>
  <c r="N360" i="37"/>
  <c r="O360" i="37"/>
  <c r="L361" i="37"/>
  <c r="M361" i="37"/>
  <c r="N361" i="37"/>
  <c r="O361" i="37"/>
  <c r="L362" i="37"/>
  <c r="M362" i="37"/>
  <c r="N362" i="37"/>
  <c r="O362" i="37"/>
  <c r="L363" i="37"/>
  <c r="M363" i="37"/>
  <c r="N363" i="37"/>
  <c r="O363" i="37"/>
  <c r="L364" i="37"/>
  <c r="M364" i="37"/>
  <c r="N364" i="37"/>
  <c r="O364" i="37"/>
  <c r="L365" i="37"/>
  <c r="M365" i="37"/>
  <c r="N365" i="37"/>
  <c r="O365" i="37"/>
  <c r="L366" i="37"/>
  <c r="M366" i="37"/>
  <c r="N366" i="37"/>
  <c r="O366" i="37"/>
  <c r="L367" i="37"/>
  <c r="M367" i="37"/>
  <c r="N367" i="37"/>
  <c r="O367" i="37"/>
  <c r="L368" i="37"/>
  <c r="M368" i="37"/>
  <c r="N368" i="37"/>
  <c r="O368" i="37"/>
  <c r="L369" i="37"/>
  <c r="M369" i="37"/>
  <c r="N369" i="37"/>
  <c r="O369" i="37"/>
  <c r="L370" i="37"/>
  <c r="M370" i="37"/>
  <c r="N370" i="37"/>
  <c r="O370" i="37"/>
  <c r="L371" i="37"/>
  <c r="M371" i="37"/>
  <c r="N371" i="37"/>
  <c r="O371" i="37"/>
  <c r="L372" i="37"/>
  <c r="M372" i="37"/>
  <c r="N372" i="37"/>
  <c r="O372" i="37"/>
  <c r="L373" i="37"/>
  <c r="M373" i="37"/>
  <c r="N373" i="37"/>
  <c r="O373" i="37"/>
  <c r="L374" i="37"/>
  <c r="M374" i="37"/>
  <c r="N374" i="37"/>
  <c r="O374" i="37"/>
  <c r="L375" i="37"/>
  <c r="M375" i="37"/>
  <c r="N375" i="37"/>
  <c r="O375" i="37"/>
  <c r="L376" i="37"/>
  <c r="M376" i="37"/>
  <c r="N376" i="37"/>
  <c r="O376" i="37"/>
  <c r="L377" i="37"/>
  <c r="M377" i="37"/>
  <c r="N377" i="37"/>
  <c r="O377" i="37"/>
  <c r="L378" i="37"/>
  <c r="M378" i="37"/>
  <c r="N378" i="37"/>
  <c r="O378" i="37"/>
  <c r="L379" i="37"/>
  <c r="M379" i="37"/>
  <c r="N379" i="37"/>
  <c r="O379" i="37"/>
  <c r="L380" i="37"/>
  <c r="M380" i="37"/>
  <c r="N380" i="37"/>
  <c r="O380" i="37"/>
  <c r="L381" i="37"/>
  <c r="M381" i="37"/>
  <c r="N381" i="37"/>
  <c r="O381" i="37"/>
  <c r="L382" i="37"/>
  <c r="M382" i="37"/>
  <c r="N382" i="37"/>
  <c r="O382" i="37"/>
  <c r="L383" i="37"/>
  <c r="M383" i="37"/>
  <c r="N383" i="37"/>
  <c r="O383" i="37"/>
  <c r="L384" i="37"/>
  <c r="M384" i="37"/>
  <c r="N384" i="37"/>
  <c r="O384" i="37"/>
  <c r="L385" i="37"/>
  <c r="M385" i="37"/>
  <c r="N385" i="37"/>
  <c r="O385" i="37"/>
  <c r="L386" i="37"/>
  <c r="M386" i="37"/>
  <c r="N386" i="37"/>
  <c r="O386" i="37"/>
  <c r="L387" i="37"/>
  <c r="M387" i="37"/>
  <c r="N387" i="37"/>
  <c r="O387" i="37"/>
  <c r="L388" i="37"/>
  <c r="M388" i="37"/>
  <c r="N388" i="37"/>
  <c r="O388" i="37"/>
  <c r="L389" i="37"/>
  <c r="M389" i="37"/>
  <c r="N389" i="37"/>
  <c r="O389" i="37"/>
  <c r="L390" i="37"/>
  <c r="M390" i="37"/>
  <c r="N390" i="37"/>
  <c r="O390" i="37"/>
  <c r="L391" i="37"/>
  <c r="M391" i="37"/>
  <c r="N391" i="37"/>
  <c r="O391" i="37"/>
  <c r="L392" i="37"/>
  <c r="M392" i="37"/>
  <c r="N392" i="37"/>
  <c r="O392" i="37"/>
  <c r="L393" i="37"/>
  <c r="M393" i="37"/>
  <c r="N393" i="37"/>
  <c r="O393" i="37"/>
  <c r="L394" i="37"/>
  <c r="M394" i="37"/>
  <c r="N394" i="37"/>
  <c r="O394" i="37"/>
  <c r="L395" i="37"/>
  <c r="M395" i="37"/>
  <c r="N395" i="37"/>
  <c r="O395" i="37"/>
  <c r="L396" i="37"/>
  <c r="M396" i="37"/>
  <c r="N396" i="37"/>
  <c r="O396" i="37"/>
  <c r="L397" i="37"/>
  <c r="M397" i="37"/>
  <c r="N397" i="37"/>
  <c r="O397" i="37"/>
  <c r="L398" i="37"/>
  <c r="M398" i="37"/>
  <c r="N398" i="37"/>
  <c r="O398" i="37"/>
  <c r="L399" i="37"/>
  <c r="M399" i="37"/>
  <c r="N399" i="37"/>
  <c r="O399" i="37"/>
  <c r="L400" i="37"/>
  <c r="M400" i="37"/>
  <c r="N400" i="37"/>
  <c r="O400" i="37"/>
  <c r="L401" i="37"/>
  <c r="M401" i="37"/>
  <c r="N401" i="37"/>
  <c r="O401" i="37"/>
  <c r="L402" i="37"/>
  <c r="M402" i="37"/>
  <c r="N402" i="37"/>
  <c r="O402" i="37"/>
  <c r="L403" i="37"/>
  <c r="M403" i="37"/>
  <c r="N403" i="37"/>
  <c r="O403" i="37"/>
  <c r="L404" i="37"/>
  <c r="M404" i="37"/>
  <c r="N404" i="37"/>
  <c r="O404" i="37"/>
  <c r="L405" i="37"/>
  <c r="M405" i="37"/>
  <c r="N405" i="37"/>
  <c r="O405" i="37"/>
  <c r="L406" i="37"/>
  <c r="M406" i="37"/>
  <c r="N406" i="37"/>
  <c r="O406" i="37"/>
  <c r="L407" i="37"/>
  <c r="M407" i="37"/>
  <c r="N407" i="37"/>
  <c r="O407" i="37"/>
  <c r="L408" i="37"/>
  <c r="M408" i="37"/>
  <c r="N408" i="37"/>
  <c r="O408" i="37"/>
  <c r="L409" i="37"/>
  <c r="M409" i="37"/>
  <c r="N409" i="37"/>
  <c r="O409" i="37"/>
  <c r="L410" i="37"/>
  <c r="M410" i="37"/>
  <c r="N410" i="37"/>
  <c r="O410" i="37"/>
  <c r="L411" i="37"/>
  <c r="M411" i="37"/>
  <c r="N411" i="37"/>
  <c r="O411" i="37"/>
  <c r="L412" i="37"/>
  <c r="M412" i="37"/>
  <c r="N412" i="37"/>
  <c r="O412" i="37"/>
  <c r="L413" i="37"/>
  <c r="M413" i="37"/>
  <c r="N413" i="37"/>
  <c r="O413" i="37"/>
  <c r="L414" i="37"/>
  <c r="M414" i="37"/>
  <c r="N414" i="37"/>
  <c r="O414" i="37"/>
  <c r="L415" i="37"/>
  <c r="M415" i="37"/>
  <c r="N415" i="37"/>
  <c r="O415" i="37"/>
  <c r="L416" i="37"/>
  <c r="M416" i="37"/>
  <c r="N416" i="37"/>
  <c r="O416" i="37"/>
  <c r="L417" i="37"/>
  <c r="M417" i="37"/>
  <c r="N417" i="37"/>
  <c r="O417" i="37"/>
  <c r="L418" i="37"/>
  <c r="M418" i="37"/>
  <c r="N418" i="37"/>
  <c r="O418" i="37"/>
  <c r="L419" i="37"/>
  <c r="M419" i="37"/>
  <c r="N419" i="37"/>
  <c r="O419" i="37"/>
  <c r="L420" i="37"/>
  <c r="M420" i="37"/>
  <c r="N420" i="37"/>
  <c r="O420" i="37"/>
  <c r="L421" i="37"/>
  <c r="M421" i="37"/>
  <c r="N421" i="37"/>
  <c r="O421" i="37"/>
  <c r="L422" i="37"/>
  <c r="M422" i="37"/>
  <c r="N422" i="37"/>
  <c r="O422" i="37"/>
  <c r="L423" i="37"/>
  <c r="M423" i="37"/>
  <c r="N423" i="37"/>
  <c r="O423" i="37"/>
  <c r="L424" i="37"/>
  <c r="M424" i="37"/>
  <c r="N424" i="37"/>
  <c r="O424" i="37"/>
  <c r="L425" i="37"/>
  <c r="M425" i="37"/>
  <c r="N425" i="37"/>
  <c r="O425" i="37"/>
  <c r="L426" i="37"/>
  <c r="M426" i="37"/>
  <c r="N426" i="37"/>
  <c r="O426" i="37"/>
  <c r="L427" i="37"/>
  <c r="M427" i="37"/>
  <c r="N427" i="37"/>
  <c r="O427" i="37"/>
  <c r="L428" i="37"/>
  <c r="M428" i="37"/>
  <c r="N428" i="37"/>
  <c r="O428" i="37"/>
  <c r="L429" i="37"/>
  <c r="M429" i="37"/>
  <c r="N429" i="37"/>
  <c r="O429" i="37"/>
  <c r="L430" i="37"/>
  <c r="M430" i="37"/>
  <c r="N430" i="37"/>
  <c r="O430" i="37"/>
  <c r="L431" i="37"/>
  <c r="M431" i="37"/>
  <c r="N431" i="37"/>
  <c r="O431" i="37"/>
  <c r="L432" i="37"/>
  <c r="M432" i="37"/>
  <c r="N432" i="37"/>
  <c r="O432" i="37"/>
  <c r="L433" i="37"/>
  <c r="M433" i="37"/>
  <c r="N433" i="37"/>
  <c r="O433" i="37"/>
  <c r="L434" i="37"/>
  <c r="M434" i="37"/>
  <c r="N434" i="37"/>
  <c r="O434" i="37"/>
  <c r="L435" i="37"/>
  <c r="M435" i="37"/>
  <c r="N435" i="37"/>
  <c r="O435" i="37"/>
  <c r="L436" i="37"/>
  <c r="M436" i="37"/>
  <c r="N436" i="37"/>
  <c r="O436" i="37"/>
  <c r="L437" i="37"/>
  <c r="M437" i="37"/>
  <c r="N437" i="37"/>
  <c r="O437" i="37"/>
  <c r="L438" i="37"/>
  <c r="M438" i="37"/>
  <c r="N438" i="37"/>
  <c r="O438" i="37"/>
  <c r="L439" i="37"/>
  <c r="M439" i="37"/>
  <c r="N439" i="37"/>
  <c r="O439" i="37"/>
  <c r="L440" i="37"/>
  <c r="M440" i="37"/>
  <c r="N440" i="37"/>
  <c r="O440" i="37"/>
  <c r="L441" i="37"/>
  <c r="M441" i="37"/>
  <c r="N441" i="37"/>
  <c r="O441" i="37"/>
  <c r="L442" i="37"/>
  <c r="M442" i="37"/>
  <c r="N442" i="37"/>
  <c r="O442" i="37"/>
  <c r="L443" i="37"/>
  <c r="M443" i="37"/>
  <c r="N443" i="37"/>
  <c r="O443" i="37"/>
  <c r="L444" i="37"/>
  <c r="M444" i="37"/>
  <c r="N444" i="37"/>
  <c r="O444" i="37"/>
  <c r="L445" i="37"/>
  <c r="M445" i="37"/>
  <c r="N445" i="37"/>
  <c r="O445" i="37"/>
  <c r="L446" i="37"/>
  <c r="M446" i="37"/>
  <c r="N446" i="37"/>
  <c r="O446" i="37"/>
  <c r="L447" i="37"/>
  <c r="M447" i="37"/>
  <c r="N447" i="37"/>
  <c r="O447" i="37"/>
  <c r="L448" i="37"/>
  <c r="M448" i="37"/>
  <c r="N448" i="37"/>
  <c r="O448" i="37"/>
  <c r="L449" i="37"/>
  <c r="M449" i="37"/>
  <c r="N449" i="37"/>
  <c r="O449" i="37"/>
  <c r="L450" i="37"/>
  <c r="M450" i="37"/>
  <c r="N450" i="37"/>
  <c r="O450" i="37"/>
  <c r="L451" i="37"/>
  <c r="M451" i="37"/>
  <c r="N451" i="37"/>
  <c r="O451" i="37"/>
  <c r="L452" i="37"/>
  <c r="M452" i="37"/>
  <c r="N452" i="37"/>
  <c r="O452" i="37"/>
  <c r="L453" i="37"/>
  <c r="M453" i="37"/>
  <c r="N453" i="37"/>
  <c r="O453" i="37"/>
  <c r="L454" i="37"/>
  <c r="M454" i="37"/>
  <c r="N454" i="37"/>
  <c r="O454" i="37"/>
  <c r="L455" i="37"/>
  <c r="M455" i="37"/>
  <c r="N455" i="37"/>
  <c r="O455" i="37"/>
  <c r="L456" i="37"/>
  <c r="M456" i="37"/>
  <c r="N456" i="37"/>
  <c r="O456" i="37"/>
  <c r="L457" i="37"/>
  <c r="M457" i="37"/>
  <c r="N457" i="37"/>
  <c r="O457" i="37"/>
  <c r="L458" i="37"/>
  <c r="M458" i="37"/>
  <c r="N458" i="37"/>
  <c r="O458" i="37"/>
  <c r="L459" i="37"/>
  <c r="M459" i="37"/>
  <c r="N459" i="37"/>
  <c r="O459" i="37"/>
  <c r="L460" i="37"/>
  <c r="M460" i="37"/>
  <c r="N460" i="37"/>
  <c r="O460" i="37"/>
  <c r="L461" i="37"/>
  <c r="M461" i="37"/>
  <c r="N461" i="37"/>
  <c r="O461" i="37"/>
  <c r="L462" i="37"/>
  <c r="M462" i="37"/>
  <c r="N462" i="37"/>
  <c r="O462" i="37"/>
  <c r="L463" i="37"/>
  <c r="M463" i="37"/>
  <c r="N463" i="37"/>
  <c r="O463" i="37"/>
  <c r="L464" i="37"/>
  <c r="M464" i="37"/>
  <c r="N464" i="37"/>
  <c r="O464" i="37"/>
  <c r="L465" i="37"/>
  <c r="M465" i="37"/>
  <c r="N465" i="37"/>
  <c r="O465" i="37"/>
  <c r="L466" i="37"/>
  <c r="M466" i="37"/>
  <c r="N466" i="37"/>
  <c r="O466" i="37"/>
  <c r="L467" i="37"/>
  <c r="M467" i="37"/>
  <c r="N467" i="37"/>
  <c r="O467" i="37"/>
  <c r="L468" i="37"/>
  <c r="M468" i="37"/>
  <c r="N468" i="37"/>
  <c r="O468" i="37"/>
  <c r="L469" i="37"/>
  <c r="M469" i="37"/>
  <c r="N469" i="37"/>
  <c r="O469" i="37"/>
  <c r="L470" i="37"/>
  <c r="M470" i="37"/>
  <c r="N470" i="37"/>
  <c r="O470" i="37"/>
  <c r="L471" i="37"/>
  <c r="M471" i="37"/>
  <c r="N471" i="37"/>
  <c r="O471" i="37"/>
  <c r="L472" i="37"/>
  <c r="M472" i="37"/>
  <c r="N472" i="37"/>
  <c r="O472" i="37"/>
  <c r="L473" i="37"/>
  <c r="M473" i="37"/>
  <c r="N473" i="37"/>
  <c r="O473" i="37"/>
  <c r="L474" i="37"/>
  <c r="M474" i="37"/>
  <c r="N474" i="37"/>
  <c r="O474" i="37"/>
  <c r="L475" i="37"/>
  <c r="M475" i="37"/>
  <c r="N475" i="37"/>
  <c r="O475" i="37"/>
  <c r="L476" i="37"/>
  <c r="M476" i="37"/>
  <c r="N476" i="37"/>
  <c r="O476" i="37"/>
  <c r="L477" i="37"/>
  <c r="M477" i="37"/>
  <c r="N477" i="37"/>
  <c r="O477" i="37"/>
  <c r="L478" i="37"/>
  <c r="M478" i="37"/>
  <c r="N478" i="37"/>
  <c r="O478" i="37"/>
  <c r="L479" i="37"/>
  <c r="M479" i="37"/>
  <c r="N479" i="37"/>
  <c r="O479" i="37"/>
  <c r="L480" i="37"/>
  <c r="M480" i="37"/>
  <c r="N480" i="37"/>
  <c r="O480" i="37"/>
  <c r="L481" i="37"/>
  <c r="M481" i="37"/>
  <c r="N481" i="37"/>
  <c r="O481" i="37"/>
  <c r="L482" i="37"/>
  <c r="M482" i="37"/>
  <c r="N482" i="37"/>
  <c r="O482" i="37"/>
  <c r="L483" i="37"/>
  <c r="M483" i="37"/>
  <c r="N483" i="37"/>
  <c r="O483" i="37"/>
  <c r="L484" i="37"/>
  <c r="M484" i="37"/>
  <c r="N484" i="37"/>
  <c r="O484" i="37"/>
  <c r="L485" i="37"/>
  <c r="M485" i="37"/>
  <c r="N485" i="37"/>
  <c r="O485" i="37"/>
  <c r="L486" i="37"/>
  <c r="M486" i="37"/>
  <c r="N486" i="37"/>
  <c r="O486" i="37"/>
  <c r="L487" i="37"/>
  <c r="M487" i="37"/>
  <c r="N487" i="37"/>
  <c r="O487" i="37"/>
  <c r="L488" i="37"/>
  <c r="M488" i="37"/>
  <c r="N488" i="37"/>
  <c r="O488" i="37"/>
  <c r="L489" i="37"/>
  <c r="M489" i="37"/>
  <c r="N489" i="37"/>
  <c r="O489" i="37"/>
  <c r="L490" i="37"/>
  <c r="M490" i="37"/>
  <c r="N490" i="37"/>
  <c r="O490" i="37"/>
  <c r="L491" i="37"/>
  <c r="M491" i="37"/>
  <c r="N491" i="37"/>
  <c r="O491" i="37"/>
  <c r="L492" i="37"/>
  <c r="M492" i="37"/>
  <c r="N492" i="37"/>
  <c r="O492" i="37"/>
  <c r="L493" i="37"/>
  <c r="M493" i="37"/>
  <c r="N493" i="37"/>
  <c r="O493" i="37"/>
  <c r="L494" i="37"/>
  <c r="M494" i="37"/>
  <c r="N494" i="37"/>
  <c r="O494" i="37"/>
  <c r="L495" i="37"/>
  <c r="M495" i="37"/>
  <c r="N495" i="37"/>
  <c r="O495" i="37"/>
  <c r="L496" i="37"/>
  <c r="M496" i="37"/>
  <c r="N496" i="37"/>
  <c r="O496" i="37"/>
  <c r="L497" i="37"/>
  <c r="M497" i="37"/>
  <c r="N497" i="37"/>
  <c r="O497" i="37"/>
  <c r="L498" i="37"/>
  <c r="M498" i="37"/>
  <c r="N498" i="37"/>
  <c r="O498" i="37"/>
  <c r="L499" i="37"/>
  <c r="M499" i="37"/>
  <c r="N499" i="37"/>
  <c r="O499" i="37"/>
  <c r="L500" i="37"/>
  <c r="M500" i="37"/>
  <c r="N500" i="37"/>
  <c r="O500" i="37"/>
  <c r="L501" i="37"/>
  <c r="M501" i="37"/>
  <c r="N501" i="37"/>
  <c r="O501" i="37"/>
  <c r="L502" i="37"/>
  <c r="M502" i="37"/>
  <c r="N502" i="37"/>
  <c r="O502" i="37"/>
  <c r="L503" i="37"/>
  <c r="M503" i="37"/>
  <c r="N503" i="37"/>
  <c r="O503" i="37"/>
  <c r="L504" i="37"/>
  <c r="M504" i="37"/>
  <c r="N504" i="37"/>
  <c r="O504" i="37"/>
  <c r="L505" i="37"/>
  <c r="M505" i="37"/>
  <c r="N505" i="37"/>
  <c r="O505" i="37"/>
  <c r="L506" i="37"/>
  <c r="M506" i="37"/>
  <c r="N506" i="37"/>
  <c r="O506" i="37"/>
  <c r="L507" i="37"/>
  <c r="M507" i="37"/>
  <c r="N507" i="37"/>
  <c r="O507" i="37"/>
  <c r="L508" i="37"/>
  <c r="M508" i="37"/>
  <c r="N508" i="37"/>
  <c r="O508" i="37"/>
  <c r="L509" i="37"/>
  <c r="M509" i="37"/>
  <c r="N509" i="37"/>
  <c r="O509" i="37"/>
  <c r="L510" i="37"/>
  <c r="M510" i="37"/>
  <c r="N510" i="37"/>
  <c r="O510" i="37"/>
  <c r="L511" i="37"/>
  <c r="M511" i="37"/>
  <c r="N511" i="37"/>
  <c r="O511" i="37"/>
  <c r="L512" i="37"/>
  <c r="M512" i="37"/>
  <c r="N512" i="37"/>
  <c r="O512" i="37"/>
  <c r="L513" i="37"/>
  <c r="M513" i="37"/>
  <c r="N513" i="37"/>
  <c r="O513" i="37"/>
  <c r="L514" i="37"/>
  <c r="M514" i="37"/>
  <c r="N514" i="37"/>
  <c r="O514" i="37"/>
  <c r="L515" i="37"/>
  <c r="M515" i="37"/>
  <c r="N515" i="37"/>
  <c r="O515" i="37"/>
  <c r="L516" i="37"/>
  <c r="M516" i="37"/>
  <c r="N516" i="37"/>
  <c r="O516" i="37"/>
  <c r="L517" i="37"/>
  <c r="M517" i="37"/>
  <c r="N517" i="37"/>
  <c r="O517" i="37"/>
  <c r="L518" i="37"/>
  <c r="M518" i="37"/>
  <c r="N518" i="37"/>
  <c r="O518" i="37"/>
  <c r="L519" i="37"/>
  <c r="M519" i="37"/>
  <c r="N519" i="37"/>
  <c r="O519" i="37"/>
  <c r="L520" i="37"/>
  <c r="M520" i="37"/>
  <c r="N520" i="37"/>
  <c r="O520" i="37"/>
  <c r="L521" i="37"/>
  <c r="M521" i="37"/>
  <c r="N521" i="37"/>
  <c r="O521" i="37"/>
  <c r="L522" i="37"/>
  <c r="M522" i="37"/>
  <c r="N522" i="37"/>
  <c r="O522" i="37"/>
  <c r="L523" i="37"/>
  <c r="M523" i="37"/>
  <c r="N523" i="37"/>
  <c r="O523" i="37"/>
  <c r="L524" i="37"/>
  <c r="M524" i="37"/>
  <c r="N524" i="37"/>
  <c r="O524" i="37"/>
  <c r="L525" i="37"/>
  <c r="M525" i="37"/>
  <c r="N525" i="37"/>
  <c r="O525" i="37"/>
  <c r="L526" i="37"/>
  <c r="M526" i="37"/>
  <c r="N526" i="37"/>
  <c r="O526" i="37"/>
  <c r="L527" i="37"/>
  <c r="M527" i="37"/>
  <c r="N527" i="37"/>
  <c r="O527" i="37"/>
  <c r="L528" i="37"/>
  <c r="M528" i="37"/>
  <c r="N528" i="37"/>
  <c r="O528" i="37"/>
  <c r="L529" i="37"/>
  <c r="M529" i="37"/>
  <c r="N529" i="37"/>
  <c r="O529" i="37"/>
  <c r="L530" i="37"/>
  <c r="M530" i="37"/>
  <c r="N530" i="37"/>
  <c r="O530" i="37"/>
  <c r="L531" i="37"/>
  <c r="M531" i="37"/>
  <c r="N531" i="37"/>
  <c r="O531" i="37"/>
  <c r="L532" i="37"/>
  <c r="M532" i="37"/>
  <c r="N532" i="37"/>
  <c r="O532" i="37"/>
  <c r="L533" i="37"/>
  <c r="M533" i="37"/>
  <c r="N533" i="37"/>
  <c r="O533" i="37"/>
  <c r="L534" i="37"/>
  <c r="M534" i="37"/>
  <c r="N534" i="37"/>
  <c r="O534" i="37"/>
  <c r="L535" i="37"/>
  <c r="M535" i="37"/>
  <c r="N535" i="37"/>
  <c r="O535" i="37"/>
  <c r="L536" i="37"/>
  <c r="M536" i="37"/>
  <c r="N536" i="37"/>
  <c r="O536" i="37"/>
  <c r="L537" i="37"/>
  <c r="M537" i="37"/>
  <c r="N537" i="37"/>
  <c r="O537" i="37"/>
  <c r="L538" i="37"/>
  <c r="M538" i="37"/>
  <c r="N538" i="37"/>
  <c r="O538" i="37"/>
  <c r="L539" i="37"/>
  <c r="M539" i="37"/>
  <c r="N539" i="37"/>
  <c r="O539" i="37"/>
  <c r="L540" i="37"/>
  <c r="M540" i="37"/>
  <c r="N540" i="37"/>
  <c r="O540" i="37"/>
  <c r="L541" i="37"/>
  <c r="M541" i="37"/>
  <c r="N541" i="37"/>
  <c r="O541" i="37"/>
  <c r="L542" i="37"/>
  <c r="M542" i="37"/>
  <c r="N542" i="37"/>
  <c r="O542" i="37"/>
  <c r="L543" i="37"/>
  <c r="M543" i="37"/>
  <c r="N543" i="37"/>
  <c r="O543" i="37"/>
  <c r="L544" i="37"/>
  <c r="M544" i="37"/>
  <c r="N544" i="37"/>
  <c r="O544" i="37"/>
  <c r="L545" i="37"/>
  <c r="M545" i="37"/>
  <c r="N545" i="37"/>
  <c r="O545" i="37"/>
  <c r="L546" i="37"/>
  <c r="M546" i="37"/>
  <c r="N546" i="37"/>
  <c r="O546" i="37"/>
  <c r="L547" i="37"/>
  <c r="M547" i="37"/>
  <c r="N547" i="37"/>
  <c r="O547" i="37"/>
  <c r="L548" i="37"/>
  <c r="M548" i="37"/>
  <c r="N548" i="37"/>
  <c r="O548" i="37"/>
  <c r="L549" i="37"/>
  <c r="M549" i="37"/>
  <c r="N549" i="37"/>
  <c r="O549" i="37"/>
  <c r="L550" i="37"/>
  <c r="M550" i="37"/>
  <c r="N550" i="37"/>
  <c r="O550" i="37"/>
  <c r="L551" i="37"/>
  <c r="M551" i="37"/>
  <c r="N551" i="37"/>
  <c r="O551" i="37"/>
  <c r="L552" i="37"/>
  <c r="M552" i="37"/>
  <c r="N552" i="37"/>
  <c r="O552" i="37"/>
  <c r="L553" i="37"/>
  <c r="M553" i="37"/>
  <c r="N553" i="37"/>
  <c r="O553" i="37"/>
  <c r="L554" i="37"/>
  <c r="M554" i="37"/>
  <c r="N554" i="37"/>
  <c r="O554" i="37"/>
  <c r="L555" i="37"/>
  <c r="M555" i="37"/>
  <c r="N555" i="37"/>
  <c r="O555" i="37"/>
  <c r="L556" i="37"/>
  <c r="M556" i="37"/>
  <c r="N556" i="37"/>
  <c r="O556" i="37"/>
  <c r="L557" i="37"/>
  <c r="M557" i="37"/>
  <c r="N557" i="37"/>
  <c r="O557" i="37"/>
  <c r="L558" i="37"/>
  <c r="M558" i="37"/>
  <c r="N558" i="37"/>
  <c r="O558" i="37"/>
  <c r="L559" i="37"/>
  <c r="M559" i="37"/>
  <c r="N559" i="37"/>
  <c r="O559" i="37"/>
  <c r="L560" i="37"/>
  <c r="M560" i="37"/>
  <c r="N560" i="37"/>
  <c r="O560" i="37"/>
  <c r="L561" i="37"/>
  <c r="M561" i="37"/>
  <c r="N561" i="37"/>
  <c r="O561" i="37"/>
  <c r="L562" i="37"/>
  <c r="M562" i="37"/>
  <c r="N562" i="37"/>
  <c r="O562" i="37"/>
  <c r="L563" i="37"/>
  <c r="M563" i="37"/>
  <c r="N563" i="37"/>
  <c r="O563" i="37"/>
  <c r="L564" i="37"/>
  <c r="M564" i="37"/>
  <c r="N564" i="37"/>
  <c r="O564" i="37"/>
  <c r="L565" i="37"/>
  <c r="M565" i="37"/>
  <c r="N565" i="37"/>
  <c r="O565" i="37"/>
  <c r="L566" i="37"/>
  <c r="M566" i="37"/>
  <c r="N566" i="37"/>
  <c r="O566" i="37"/>
  <c r="L567" i="37"/>
  <c r="M567" i="37"/>
  <c r="N567" i="37"/>
  <c r="O567" i="37"/>
  <c r="L568" i="37"/>
  <c r="M568" i="37"/>
  <c r="N568" i="37"/>
  <c r="O568" i="37"/>
  <c r="L569" i="37"/>
  <c r="M569" i="37"/>
  <c r="N569" i="37"/>
  <c r="O569" i="37"/>
  <c r="L570" i="37"/>
  <c r="M570" i="37"/>
  <c r="N570" i="37"/>
  <c r="O570" i="37"/>
  <c r="L571" i="37"/>
  <c r="M571" i="37"/>
  <c r="N571" i="37"/>
  <c r="O571" i="37"/>
  <c r="L572" i="37"/>
  <c r="M572" i="37"/>
  <c r="N572" i="37"/>
  <c r="O572" i="37"/>
  <c r="L573" i="37"/>
  <c r="M573" i="37"/>
  <c r="N573" i="37"/>
  <c r="O573" i="37"/>
  <c r="L574" i="37"/>
  <c r="M574" i="37"/>
  <c r="N574" i="37"/>
  <c r="O574" i="37"/>
  <c r="L575" i="37"/>
  <c r="M575" i="37"/>
  <c r="N575" i="37"/>
  <c r="O575" i="37"/>
  <c r="L576" i="37"/>
  <c r="M576" i="37"/>
  <c r="N576" i="37"/>
  <c r="O576" i="37"/>
  <c r="L577" i="37"/>
  <c r="M577" i="37"/>
  <c r="N577" i="37"/>
  <c r="O577" i="37"/>
  <c r="L578" i="37"/>
  <c r="M578" i="37"/>
  <c r="N578" i="37"/>
  <c r="O578" i="37"/>
  <c r="L579" i="37"/>
  <c r="M579" i="37"/>
  <c r="N579" i="37"/>
  <c r="O579" i="37"/>
  <c r="L580" i="37"/>
  <c r="M580" i="37"/>
  <c r="N580" i="37"/>
  <c r="O580" i="37"/>
  <c r="L581" i="37"/>
  <c r="M581" i="37"/>
  <c r="N581" i="37"/>
  <c r="O581" i="37"/>
  <c r="L582" i="37"/>
  <c r="M582" i="37"/>
  <c r="N582" i="37"/>
  <c r="O582" i="37"/>
  <c r="L583" i="37"/>
  <c r="M583" i="37"/>
  <c r="N583" i="37"/>
  <c r="O583" i="37"/>
  <c r="L584" i="37"/>
  <c r="M584" i="37"/>
  <c r="N584" i="37"/>
  <c r="O584" i="37"/>
  <c r="L585" i="37"/>
  <c r="M585" i="37"/>
  <c r="N585" i="37"/>
  <c r="O585" i="37"/>
  <c r="L586" i="37"/>
  <c r="M586" i="37"/>
  <c r="N586" i="37"/>
  <c r="O586" i="37"/>
  <c r="L587" i="37"/>
  <c r="M587" i="37"/>
  <c r="N587" i="37"/>
  <c r="O587" i="37"/>
  <c r="L588" i="37"/>
  <c r="M588" i="37"/>
  <c r="N588" i="37"/>
  <c r="O588" i="37"/>
  <c r="L589" i="37"/>
  <c r="M589" i="37"/>
  <c r="N589" i="37"/>
  <c r="O589" i="37"/>
  <c r="L590" i="37"/>
  <c r="M590" i="37"/>
  <c r="N590" i="37"/>
  <c r="O590" i="37"/>
  <c r="L591" i="37"/>
  <c r="M591" i="37"/>
  <c r="N591" i="37"/>
  <c r="O591" i="37"/>
  <c r="L592" i="37"/>
  <c r="M592" i="37"/>
  <c r="N592" i="37"/>
  <c r="O592" i="37"/>
  <c r="L593" i="37"/>
  <c r="M593" i="37"/>
  <c r="N593" i="37"/>
  <c r="O593" i="37"/>
  <c r="L594" i="37"/>
  <c r="M594" i="37"/>
  <c r="N594" i="37"/>
  <c r="O594" i="37"/>
  <c r="L595" i="37"/>
  <c r="M595" i="37"/>
  <c r="N595" i="37"/>
  <c r="O595" i="37"/>
  <c r="L596" i="37"/>
  <c r="M596" i="37"/>
  <c r="N596" i="37"/>
  <c r="O596" i="37"/>
  <c r="L597" i="37"/>
  <c r="M597" i="37"/>
  <c r="N597" i="37"/>
  <c r="O597" i="37"/>
  <c r="L598" i="37"/>
  <c r="M598" i="37"/>
  <c r="N598" i="37"/>
  <c r="O598" i="37"/>
  <c r="L599" i="37"/>
  <c r="M599" i="37"/>
  <c r="N599" i="37"/>
  <c r="O599" i="37"/>
  <c r="L600" i="37"/>
  <c r="M600" i="37"/>
  <c r="N600" i="37"/>
  <c r="O600" i="37"/>
  <c r="L601" i="37"/>
  <c r="M601" i="37"/>
  <c r="N601" i="37"/>
  <c r="O601" i="37"/>
  <c r="L602" i="37"/>
  <c r="M602" i="37"/>
  <c r="N602" i="37"/>
  <c r="O602" i="37"/>
  <c r="L603" i="37"/>
  <c r="M603" i="37"/>
  <c r="N603" i="37"/>
  <c r="O603" i="37"/>
  <c r="L604" i="37"/>
  <c r="M604" i="37"/>
  <c r="N604" i="37"/>
  <c r="O604" i="37"/>
  <c r="L605" i="37"/>
  <c r="M605" i="37"/>
  <c r="N605" i="37"/>
  <c r="O605" i="37"/>
  <c r="L606" i="37"/>
  <c r="M606" i="37"/>
  <c r="N606" i="37"/>
  <c r="O606" i="37"/>
  <c r="L607" i="37"/>
  <c r="M607" i="37"/>
  <c r="N607" i="37"/>
  <c r="O607" i="37"/>
  <c r="L608" i="37"/>
  <c r="M608" i="37"/>
  <c r="N608" i="37"/>
  <c r="O608" i="37"/>
  <c r="L609" i="37"/>
  <c r="M609" i="37"/>
  <c r="N609" i="37"/>
  <c r="O609" i="37"/>
  <c r="L610" i="37"/>
  <c r="M610" i="37"/>
  <c r="N610" i="37"/>
  <c r="O610" i="37"/>
  <c r="L611" i="37"/>
  <c r="M611" i="37"/>
  <c r="N611" i="37"/>
  <c r="O611" i="37"/>
  <c r="L612" i="37"/>
  <c r="M612" i="37"/>
  <c r="N612" i="37"/>
  <c r="O612" i="37"/>
  <c r="L613" i="37"/>
  <c r="M613" i="37"/>
  <c r="N613" i="37"/>
  <c r="O613" i="37"/>
  <c r="L614" i="37"/>
  <c r="M614" i="37"/>
  <c r="N614" i="37"/>
  <c r="O614" i="37"/>
  <c r="L615" i="37"/>
  <c r="M615" i="37"/>
  <c r="N615" i="37"/>
  <c r="O615" i="37"/>
  <c r="L616" i="37"/>
  <c r="M616" i="37"/>
  <c r="N616" i="37"/>
  <c r="O616" i="37"/>
  <c r="L617" i="37"/>
  <c r="M617" i="37"/>
  <c r="N617" i="37"/>
  <c r="O617" i="37"/>
  <c r="L618" i="37"/>
  <c r="M618" i="37"/>
  <c r="N618" i="37"/>
  <c r="O618" i="37"/>
  <c r="L619" i="37"/>
  <c r="M619" i="37"/>
  <c r="N619" i="37"/>
  <c r="O619" i="37"/>
  <c r="L620" i="37"/>
  <c r="M620" i="37"/>
  <c r="N620" i="37"/>
  <c r="O620" i="37"/>
  <c r="L621" i="37"/>
  <c r="M621" i="37"/>
  <c r="N621" i="37"/>
  <c r="O621" i="37"/>
  <c r="L622" i="37"/>
  <c r="M622" i="37"/>
  <c r="N622" i="37"/>
  <c r="O622" i="37"/>
  <c r="L623" i="37"/>
  <c r="M623" i="37"/>
  <c r="N623" i="37"/>
  <c r="O623" i="37"/>
  <c r="L624" i="37"/>
  <c r="M624" i="37"/>
  <c r="N624" i="37"/>
  <c r="O624" i="37"/>
  <c r="L625" i="37"/>
  <c r="M625" i="37"/>
  <c r="N625" i="37"/>
  <c r="O625" i="37"/>
  <c r="L626" i="37"/>
  <c r="M626" i="37"/>
  <c r="N626" i="37"/>
  <c r="O626" i="37"/>
  <c r="L627" i="37"/>
  <c r="M627" i="37"/>
  <c r="N627" i="37"/>
  <c r="O627" i="37"/>
  <c r="L628" i="37"/>
  <c r="M628" i="37"/>
  <c r="N628" i="37"/>
  <c r="O628" i="37"/>
  <c r="L629" i="37"/>
  <c r="M629" i="37"/>
  <c r="N629" i="37"/>
  <c r="O629" i="37"/>
  <c r="L630" i="37"/>
  <c r="M630" i="37"/>
  <c r="N630" i="37"/>
  <c r="O630" i="37"/>
  <c r="L631" i="37"/>
  <c r="M631" i="37"/>
  <c r="N631" i="37"/>
  <c r="O631" i="37"/>
  <c r="L632" i="37"/>
  <c r="M632" i="37"/>
  <c r="N632" i="37"/>
  <c r="O632" i="37"/>
  <c r="L633" i="37"/>
  <c r="M633" i="37"/>
  <c r="N633" i="37"/>
  <c r="O633" i="37"/>
  <c r="L634" i="37"/>
  <c r="M634" i="37"/>
  <c r="N634" i="37"/>
  <c r="O634" i="37"/>
  <c r="L635" i="37"/>
  <c r="M635" i="37"/>
  <c r="N635" i="37"/>
  <c r="O635" i="37"/>
  <c r="L636" i="37"/>
  <c r="M636" i="37"/>
  <c r="N636" i="37"/>
  <c r="O636" i="37"/>
  <c r="L637" i="37"/>
  <c r="M637" i="37"/>
  <c r="N637" i="37"/>
  <c r="O637" i="37"/>
  <c r="L638" i="37"/>
  <c r="M638" i="37"/>
  <c r="N638" i="37"/>
  <c r="O638" i="37"/>
  <c r="L639" i="37"/>
  <c r="M639" i="37"/>
  <c r="N639" i="37"/>
  <c r="O639" i="37"/>
  <c r="L640" i="37"/>
  <c r="M640" i="37"/>
  <c r="N640" i="37"/>
  <c r="O640" i="37"/>
  <c r="L641" i="37"/>
  <c r="M641" i="37"/>
  <c r="N641" i="37"/>
  <c r="O641" i="37"/>
  <c r="L642" i="37"/>
  <c r="M642" i="37"/>
  <c r="N642" i="37"/>
  <c r="O642" i="37"/>
  <c r="L643" i="37"/>
  <c r="M643" i="37"/>
  <c r="N643" i="37"/>
  <c r="O643" i="37"/>
  <c r="L644" i="37"/>
  <c r="M644" i="37"/>
  <c r="N644" i="37"/>
  <c r="O644" i="37"/>
  <c r="L645" i="37"/>
  <c r="M645" i="37"/>
  <c r="N645" i="37"/>
  <c r="O645" i="37"/>
  <c r="L646" i="37"/>
  <c r="M646" i="37"/>
  <c r="N646" i="37"/>
  <c r="O646" i="37"/>
  <c r="L647" i="37"/>
  <c r="M647" i="37"/>
  <c r="N647" i="37"/>
  <c r="O647" i="37"/>
  <c r="L648" i="37"/>
  <c r="M648" i="37"/>
  <c r="N648" i="37"/>
  <c r="O648" i="37"/>
  <c r="L649" i="37"/>
  <c r="M649" i="37"/>
  <c r="N649" i="37"/>
  <c r="O649" i="37"/>
  <c r="L650" i="37"/>
  <c r="M650" i="37"/>
  <c r="N650" i="37"/>
  <c r="O650" i="37"/>
  <c r="L651" i="37"/>
  <c r="M651" i="37"/>
  <c r="N651" i="37"/>
  <c r="O651" i="37"/>
  <c r="L652" i="37"/>
  <c r="M652" i="37"/>
  <c r="N652" i="37"/>
  <c r="O652" i="37"/>
  <c r="L653" i="37"/>
  <c r="M653" i="37"/>
  <c r="N653" i="37"/>
  <c r="O653" i="37"/>
  <c r="L654" i="37"/>
  <c r="M654" i="37"/>
  <c r="N654" i="37"/>
  <c r="O654" i="37"/>
  <c r="L655" i="37"/>
  <c r="M655" i="37"/>
  <c r="N655" i="37"/>
  <c r="O655" i="37"/>
  <c r="L656" i="37"/>
  <c r="M656" i="37"/>
  <c r="N656" i="37"/>
  <c r="O656" i="37"/>
  <c r="L657" i="37"/>
  <c r="M657" i="37"/>
  <c r="N657" i="37"/>
  <c r="O657" i="37"/>
  <c r="L658" i="37"/>
  <c r="M658" i="37"/>
  <c r="N658" i="37"/>
  <c r="O658" i="37"/>
  <c r="L659" i="37"/>
  <c r="M659" i="37"/>
  <c r="N659" i="37"/>
  <c r="O659" i="37"/>
  <c r="L660" i="37"/>
  <c r="M660" i="37"/>
  <c r="N660" i="37"/>
  <c r="O660" i="37"/>
  <c r="L661" i="37"/>
  <c r="M661" i="37"/>
  <c r="N661" i="37"/>
  <c r="O661" i="37"/>
  <c r="L662" i="37"/>
  <c r="M662" i="37"/>
  <c r="N662" i="37"/>
  <c r="O662" i="37"/>
  <c r="L663" i="37"/>
  <c r="M663" i="37"/>
  <c r="N663" i="37"/>
  <c r="O663" i="37"/>
  <c r="L664" i="37"/>
  <c r="M664" i="37"/>
  <c r="N664" i="37"/>
  <c r="O664" i="37"/>
  <c r="L665" i="37"/>
  <c r="M665" i="37"/>
  <c r="N665" i="37"/>
  <c r="O665" i="37"/>
  <c r="L666" i="37"/>
  <c r="M666" i="37"/>
  <c r="N666" i="37"/>
  <c r="O666" i="37"/>
  <c r="L667" i="37"/>
  <c r="M667" i="37"/>
  <c r="N667" i="37"/>
  <c r="O667" i="37"/>
  <c r="L668" i="37"/>
  <c r="M668" i="37"/>
  <c r="N668" i="37"/>
  <c r="O668" i="37"/>
  <c r="L669" i="37"/>
  <c r="M669" i="37"/>
  <c r="N669" i="37"/>
  <c r="O669" i="37"/>
  <c r="L670" i="37"/>
  <c r="M670" i="37"/>
  <c r="N670" i="37"/>
  <c r="O670" i="37"/>
  <c r="L671" i="37"/>
  <c r="M671" i="37"/>
  <c r="N671" i="37"/>
  <c r="O671" i="37"/>
  <c r="L672" i="37"/>
  <c r="M672" i="37"/>
  <c r="N672" i="37"/>
  <c r="O672" i="37"/>
  <c r="L673" i="37"/>
  <c r="M673" i="37"/>
  <c r="N673" i="37"/>
  <c r="O673" i="37"/>
  <c r="L674" i="37"/>
  <c r="M674" i="37"/>
  <c r="N674" i="37"/>
  <c r="O674" i="37"/>
  <c r="L675" i="37"/>
  <c r="M675" i="37"/>
  <c r="N675" i="37"/>
  <c r="O675" i="37"/>
  <c r="L676" i="37"/>
  <c r="M676" i="37"/>
  <c r="N676" i="37"/>
  <c r="O676" i="37"/>
  <c r="L677" i="37"/>
  <c r="M677" i="37"/>
  <c r="N677" i="37"/>
  <c r="O677" i="37"/>
  <c r="L678" i="37"/>
  <c r="M678" i="37"/>
  <c r="N678" i="37"/>
  <c r="O678" i="37"/>
  <c r="L679" i="37"/>
  <c r="M679" i="37"/>
  <c r="N679" i="37"/>
  <c r="O679" i="37"/>
  <c r="L680" i="37"/>
  <c r="M680" i="37"/>
  <c r="N680" i="37"/>
  <c r="O680" i="37"/>
  <c r="L681" i="37"/>
  <c r="M681" i="37"/>
  <c r="N681" i="37"/>
  <c r="O681" i="37"/>
  <c r="L682" i="37"/>
  <c r="M682" i="37"/>
  <c r="N682" i="37"/>
  <c r="O682" i="37"/>
  <c r="L683" i="37"/>
  <c r="M683" i="37"/>
  <c r="N683" i="37"/>
  <c r="O683" i="37"/>
  <c r="L684" i="37"/>
  <c r="M684" i="37"/>
  <c r="N684" i="37"/>
  <c r="O684" i="37"/>
  <c r="L685" i="37"/>
  <c r="M685" i="37"/>
  <c r="N685" i="37"/>
  <c r="O685" i="37"/>
  <c r="L686" i="37"/>
  <c r="M686" i="37"/>
  <c r="N686" i="37"/>
  <c r="O686" i="37"/>
  <c r="L687" i="37"/>
  <c r="M687" i="37"/>
  <c r="N687" i="37"/>
  <c r="O687" i="37"/>
  <c r="L688" i="37"/>
  <c r="M688" i="37"/>
  <c r="N688" i="37"/>
  <c r="O688" i="37"/>
  <c r="L689" i="37"/>
  <c r="M689" i="37"/>
  <c r="N689" i="37"/>
  <c r="O689" i="37"/>
  <c r="L690" i="37"/>
  <c r="M690" i="37"/>
  <c r="N690" i="37"/>
  <c r="O690" i="37"/>
  <c r="L691" i="37"/>
  <c r="M691" i="37"/>
  <c r="N691" i="37"/>
  <c r="O691" i="37"/>
  <c r="L692" i="37"/>
  <c r="M692" i="37"/>
  <c r="N692" i="37"/>
  <c r="O692" i="37"/>
  <c r="L693" i="37"/>
  <c r="M693" i="37"/>
  <c r="N693" i="37"/>
  <c r="O693" i="37"/>
  <c r="L694" i="37"/>
  <c r="M694" i="37"/>
  <c r="N694" i="37"/>
  <c r="O694" i="37"/>
  <c r="L695" i="37"/>
  <c r="M695" i="37"/>
  <c r="N695" i="37"/>
  <c r="O695" i="37"/>
  <c r="L696" i="37"/>
  <c r="M696" i="37"/>
  <c r="N696" i="37"/>
  <c r="O696" i="37"/>
  <c r="L697" i="37"/>
  <c r="M697" i="37"/>
  <c r="N697" i="37"/>
  <c r="O697" i="37"/>
  <c r="L698" i="37"/>
  <c r="M698" i="37"/>
  <c r="N698" i="37"/>
  <c r="O698" i="37"/>
  <c r="L699" i="37"/>
  <c r="M699" i="37"/>
  <c r="N699" i="37"/>
  <c r="O699" i="37"/>
  <c r="L700" i="37"/>
  <c r="M700" i="37"/>
  <c r="N700" i="37"/>
  <c r="O700" i="37"/>
  <c r="L701" i="37"/>
  <c r="M701" i="37"/>
  <c r="N701" i="37"/>
  <c r="O701" i="37"/>
  <c r="L702" i="37"/>
  <c r="M702" i="37"/>
  <c r="N702" i="37"/>
  <c r="O702" i="37"/>
  <c r="L703" i="37"/>
  <c r="M703" i="37"/>
  <c r="N703" i="37"/>
  <c r="O703" i="37"/>
  <c r="L704" i="37"/>
  <c r="M704" i="37"/>
  <c r="N704" i="37"/>
  <c r="O704" i="37"/>
  <c r="L705" i="37"/>
  <c r="M705" i="37"/>
  <c r="N705" i="37"/>
  <c r="O705" i="37"/>
  <c r="L706" i="37"/>
  <c r="M706" i="37"/>
  <c r="N706" i="37"/>
  <c r="O706" i="37"/>
  <c r="L707" i="37"/>
  <c r="M707" i="37"/>
  <c r="N707" i="37"/>
  <c r="O707" i="37"/>
  <c r="L708" i="37"/>
  <c r="M708" i="37"/>
  <c r="N708" i="37"/>
  <c r="O708" i="37"/>
  <c r="L709" i="37"/>
  <c r="M709" i="37"/>
  <c r="N709" i="37"/>
  <c r="O709" i="37"/>
  <c r="L710" i="37"/>
  <c r="M710" i="37"/>
  <c r="N710" i="37"/>
  <c r="O710" i="37"/>
  <c r="L711" i="37"/>
  <c r="M711" i="37"/>
  <c r="N711" i="37"/>
  <c r="O711" i="37"/>
  <c r="L712" i="37"/>
  <c r="M712" i="37"/>
  <c r="N712" i="37"/>
  <c r="O712" i="37"/>
  <c r="L713" i="37"/>
  <c r="M713" i="37"/>
  <c r="N713" i="37"/>
  <c r="O713" i="37"/>
  <c r="L714" i="37"/>
  <c r="M714" i="37"/>
  <c r="N714" i="37"/>
  <c r="O714" i="37"/>
  <c r="L715" i="37"/>
  <c r="M715" i="37"/>
  <c r="N715" i="37"/>
  <c r="O715" i="37"/>
  <c r="L716" i="37"/>
  <c r="M716" i="37"/>
  <c r="N716" i="37"/>
  <c r="O716" i="37"/>
  <c r="L717" i="37"/>
  <c r="M717" i="37"/>
  <c r="N717" i="37"/>
  <c r="O717" i="37"/>
  <c r="L718" i="37"/>
  <c r="M718" i="37"/>
  <c r="N718" i="37"/>
  <c r="O718" i="37"/>
  <c r="L719" i="37"/>
  <c r="M719" i="37"/>
  <c r="N719" i="37"/>
  <c r="O719" i="37"/>
  <c r="L720" i="37"/>
  <c r="M720" i="37"/>
  <c r="N720" i="37"/>
  <c r="O720" i="37"/>
  <c r="L721" i="37"/>
  <c r="M721" i="37"/>
  <c r="N721" i="37"/>
  <c r="O721" i="37"/>
  <c r="L722" i="37"/>
  <c r="M722" i="37"/>
  <c r="N722" i="37"/>
  <c r="O722" i="37"/>
  <c r="L723" i="37"/>
  <c r="M723" i="37"/>
  <c r="N723" i="37"/>
  <c r="O723" i="37"/>
  <c r="L724" i="37"/>
  <c r="M724" i="37"/>
  <c r="N724" i="37"/>
  <c r="O724" i="37"/>
  <c r="L725" i="37"/>
  <c r="M725" i="37"/>
  <c r="N725" i="37"/>
  <c r="O725" i="37"/>
  <c r="L726" i="37"/>
  <c r="M726" i="37"/>
  <c r="N726" i="37"/>
  <c r="O726" i="37"/>
  <c r="L727" i="37"/>
  <c r="M727" i="37"/>
  <c r="N727" i="37"/>
  <c r="O727" i="37"/>
  <c r="L728" i="37"/>
  <c r="M728" i="37"/>
  <c r="N728" i="37"/>
  <c r="O728" i="37"/>
  <c r="L729" i="37"/>
  <c r="M729" i="37"/>
  <c r="N729" i="37"/>
  <c r="O729" i="37"/>
  <c r="L730" i="37"/>
  <c r="M730" i="37"/>
  <c r="N730" i="37"/>
  <c r="O730" i="37"/>
  <c r="L731" i="37"/>
  <c r="M731" i="37"/>
  <c r="N731" i="37"/>
  <c r="O731" i="37"/>
  <c r="L732" i="37"/>
  <c r="M732" i="37"/>
  <c r="N732" i="37"/>
  <c r="O732" i="37"/>
  <c r="L733" i="37"/>
  <c r="M733" i="37"/>
  <c r="N733" i="37"/>
  <c r="O733" i="37"/>
  <c r="L734" i="37"/>
  <c r="M734" i="37"/>
  <c r="N734" i="37"/>
  <c r="O734" i="37"/>
  <c r="L735" i="37"/>
  <c r="M735" i="37"/>
  <c r="N735" i="37"/>
  <c r="O735" i="37"/>
  <c r="L736" i="37"/>
  <c r="M736" i="37"/>
  <c r="N736" i="37"/>
  <c r="O736" i="37"/>
  <c r="L737" i="37"/>
  <c r="M737" i="37"/>
  <c r="N737" i="37"/>
  <c r="O737" i="37"/>
  <c r="L738" i="37"/>
  <c r="M738" i="37"/>
  <c r="N738" i="37"/>
  <c r="O738" i="37"/>
  <c r="L739" i="37"/>
  <c r="M739" i="37"/>
  <c r="N739" i="37"/>
  <c r="O739" i="37"/>
  <c r="L740" i="37"/>
  <c r="M740" i="37"/>
  <c r="N740" i="37"/>
  <c r="O740" i="37"/>
  <c r="L741" i="37"/>
  <c r="M741" i="37"/>
  <c r="N741" i="37"/>
  <c r="O741" i="37"/>
  <c r="L742" i="37"/>
  <c r="M742" i="37"/>
  <c r="N742" i="37"/>
  <c r="O742" i="37"/>
  <c r="L743" i="37"/>
  <c r="M743" i="37"/>
  <c r="N743" i="37"/>
  <c r="O743" i="37"/>
  <c r="L744" i="37"/>
  <c r="M744" i="37"/>
  <c r="N744" i="37"/>
  <c r="O744" i="37"/>
  <c r="L745" i="37"/>
  <c r="M745" i="37"/>
  <c r="N745" i="37"/>
  <c r="O745" i="37"/>
  <c r="L746" i="37"/>
  <c r="M746" i="37"/>
  <c r="N746" i="37"/>
  <c r="O746" i="37"/>
  <c r="L747" i="37"/>
  <c r="M747" i="37"/>
  <c r="N747" i="37"/>
  <c r="O747" i="37"/>
  <c r="L748" i="37"/>
  <c r="M748" i="37"/>
  <c r="N748" i="37"/>
  <c r="O748" i="37"/>
  <c r="L749" i="37"/>
  <c r="M749" i="37"/>
  <c r="N749" i="37"/>
  <c r="O749" i="37"/>
  <c r="L750" i="37"/>
  <c r="M750" i="37"/>
  <c r="N750" i="37"/>
  <c r="O750" i="37"/>
  <c r="L751" i="37"/>
  <c r="M751" i="37"/>
  <c r="N751" i="37"/>
  <c r="O751" i="37"/>
  <c r="L752" i="37"/>
  <c r="M752" i="37"/>
  <c r="N752" i="37"/>
  <c r="O752" i="37"/>
  <c r="L753" i="37"/>
  <c r="M753" i="37"/>
  <c r="N753" i="37"/>
  <c r="O753" i="37"/>
  <c r="L754" i="37"/>
  <c r="M754" i="37"/>
  <c r="N754" i="37"/>
  <c r="O754" i="37"/>
  <c r="L755" i="37"/>
  <c r="M755" i="37"/>
  <c r="N755" i="37"/>
  <c r="O755" i="37"/>
  <c r="L756" i="37"/>
  <c r="M756" i="37"/>
  <c r="N756" i="37"/>
  <c r="O756" i="37"/>
  <c r="L757" i="37"/>
  <c r="M757" i="37"/>
  <c r="N757" i="37"/>
  <c r="O757" i="37"/>
  <c r="L758" i="37"/>
  <c r="M758" i="37"/>
  <c r="N758" i="37"/>
  <c r="O758" i="37"/>
  <c r="L759" i="37"/>
  <c r="M759" i="37"/>
  <c r="N759" i="37"/>
  <c r="O759" i="37"/>
  <c r="L760" i="37"/>
  <c r="M760" i="37"/>
  <c r="N760" i="37"/>
  <c r="O760" i="37"/>
  <c r="L761" i="37"/>
  <c r="M761" i="37"/>
  <c r="N761" i="37"/>
  <c r="O761" i="37"/>
  <c r="L762" i="37"/>
  <c r="M762" i="37"/>
  <c r="N762" i="37"/>
  <c r="O762" i="37"/>
  <c r="L763" i="37"/>
  <c r="M763" i="37"/>
  <c r="N763" i="37"/>
  <c r="O763" i="37"/>
  <c r="L764" i="37"/>
  <c r="M764" i="37"/>
  <c r="N764" i="37"/>
  <c r="O764" i="37"/>
  <c r="L765" i="37"/>
  <c r="M765" i="37"/>
  <c r="N765" i="37"/>
  <c r="O765" i="37"/>
  <c r="L766" i="37"/>
  <c r="M766" i="37"/>
  <c r="N766" i="37"/>
  <c r="O766" i="37"/>
  <c r="L767" i="37"/>
  <c r="M767" i="37"/>
  <c r="N767" i="37"/>
  <c r="O767" i="37"/>
  <c r="L768" i="37"/>
  <c r="M768" i="37"/>
  <c r="N768" i="37"/>
  <c r="O768" i="37"/>
  <c r="L769" i="37"/>
  <c r="M769" i="37"/>
  <c r="N769" i="37"/>
  <c r="O769" i="37"/>
  <c r="L770" i="37"/>
  <c r="M770" i="37"/>
  <c r="N770" i="37"/>
  <c r="O770" i="37"/>
  <c r="L771" i="37"/>
  <c r="M771" i="37"/>
  <c r="N771" i="37"/>
  <c r="O771" i="37"/>
  <c r="L772" i="37"/>
  <c r="M772" i="37"/>
  <c r="N772" i="37"/>
  <c r="O772" i="37"/>
  <c r="L773" i="37"/>
  <c r="M773" i="37"/>
  <c r="N773" i="37"/>
  <c r="O773" i="37"/>
  <c r="L774" i="37"/>
  <c r="M774" i="37"/>
  <c r="N774" i="37"/>
  <c r="O774" i="37"/>
  <c r="L775" i="37"/>
  <c r="M775" i="37"/>
  <c r="N775" i="37"/>
  <c r="O775" i="37"/>
  <c r="L776" i="37"/>
  <c r="M776" i="37"/>
  <c r="N776" i="37"/>
  <c r="O776" i="37"/>
  <c r="L777" i="37"/>
  <c r="M777" i="37"/>
  <c r="N777" i="37"/>
  <c r="O777" i="37"/>
  <c r="L778" i="37"/>
  <c r="M778" i="37"/>
  <c r="N778" i="37"/>
  <c r="O778" i="37"/>
  <c r="L779" i="37"/>
  <c r="M779" i="37"/>
  <c r="N779" i="37"/>
  <c r="O779" i="37"/>
  <c r="L780" i="37"/>
  <c r="M780" i="37"/>
  <c r="N780" i="37"/>
  <c r="O780" i="37"/>
  <c r="L781" i="37"/>
  <c r="M781" i="37"/>
  <c r="N781" i="37"/>
  <c r="O781" i="37"/>
  <c r="L782" i="37"/>
  <c r="M782" i="37"/>
  <c r="N782" i="37"/>
  <c r="O782" i="37"/>
  <c r="L783" i="37"/>
  <c r="M783" i="37"/>
  <c r="N783" i="37"/>
  <c r="O783" i="37"/>
  <c r="L784" i="37"/>
  <c r="M784" i="37"/>
  <c r="N784" i="37"/>
  <c r="O784" i="37"/>
  <c r="L785" i="37"/>
  <c r="M785" i="37"/>
  <c r="N785" i="37"/>
  <c r="O785" i="37"/>
  <c r="L786" i="37"/>
  <c r="M786" i="37"/>
  <c r="N786" i="37"/>
  <c r="O786" i="37"/>
  <c r="L787" i="37"/>
  <c r="M787" i="37"/>
  <c r="N787" i="37"/>
  <c r="O787" i="37"/>
  <c r="L788" i="37"/>
  <c r="M788" i="37"/>
  <c r="N788" i="37"/>
  <c r="O788" i="37"/>
  <c r="L789" i="37"/>
  <c r="M789" i="37"/>
  <c r="N789" i="37"/>
  <c r="O789" i="37"/>
  <c r="L790" i="37"/>
  <c r="M790" i="37"/>
  <c r="N790" i="37"/>
  <c r="O790" i="37"/>
  <c r="L791" i="37"/>
  <c r="M791" i="37"/>
  <c r="N791" i="37"/>
  <c r="O791" i="37"/>
  <c r="L792" i="37"/>
  <c r="M792" i="37"/>
  <c r="N792" i="37"/>
  <c r="O792" i="37"/>
  <c r="L793" i="37"/>
  <c r="M793" i="37"/>
  <c r="N793" i="37"/>
  <c r="O793" i="37"/>
  <c r="L794" i="37"/>
  <c r="M794" i="37"/>
  <c r="N794" i="37"/>
  <c r="O794" i="37"/>
  <c r="L795" i="37"/>
  <c r="M795" i="37"/>
  <c r="N795" i="37"/>
  <c r="O795" i="37"/>
  <c r="L796" i="37"/>
  <c r="M796" i="37"/>
  <c r="N796" i="37"/>
  <c r="O796" i="37"/>
  <c r="L797" i="37"/>
  <c r="M797" i="37"/>
  <c r="N797" i="37"/>
  <c r="O797" i="37"/>
  <c r="L798" i="37"/>
  <c r="M798" i="37"/>
  <c r="N798" i="37"/>
  <c r="O798" i="37"/>
  <c r="L799" i="37"/>
  <c r="M799" i="37"/>
  <c r="N799" i="37"/>
  <c r="O799" i="37"/>
  <c r="L800" i="37"/>
  <c r="M800" i="37"/>
  <c r="N800" i="37"/>
  <c r="O800" i="37"/>
  <c r="L801" i="37"/>
  <c r="M801" i="37"/>
  <c r="N801" i="37"/>
  <c r="O801" i="37"/>
  <c r="L802" i="37"/>
  <c r="M802" i="37"/>
  <c r="N802" i="37"/>
  <c r="O802" i="37"/>
  <c r="L803" i="37"/>
  <c r="M803" i="37"/>
  <c r="N803" i="37"/>
  <c r="O803" i="37"/>
  <c r="L804" i="37"/>
  <c r="M804" i="37"/>
  <c r="N804" i="37"/>
  <c r="O804" i="37"/>
  <c r="L805" i="37"/>
  <c r="M805" i="37"/>
  <c r="N805" i="37"/>
  <c r="O805" i="37"/>
  <c r="L806" i="37"/>
  <c r="M806" i="37"/>
  <c r="N806" i="37"/>
  <c r="O806" i="37"/>
  <c r="L807" i="37"/>
  <c r="M807" i="37"/>
  <c r="N807" i="37"/>
  <c r="O807" i="37"/>
  <c r="L808" i="37"/>
  <c r="M808" i="37"/>
  <c r="N808" i="37"/>
  <c r="O808" i="37"/>
  <c r="L809" i="37"/>
  <c r="M809" i="37"/>
  <c r="N809" i="37"/>
  <c r="O809" i="37"/>
  <c r="L810" i="37"/>
  <c r="M810" i="37"/>
  <c r="N810" i="37"/>
  <c r="O810" i="37"/>
  <c r="L811" i="37"/>
  <c r="M811" i="37"/>
  <c r="N811" i="37"/>
  <c r="O811" i="37"/>
  <c r="L812" i="37"/>
  <c r="M812" i="37"/>
  <c r="N812" i="37"/>
  <c r="O812" i="37"/>
  <c r="L813" i="37"/>
  <c r="M813" i="37"/>
  <c r="N813" i="37"/>
  <c r="O813" i="37"/>
  <c r="L814" i="37"/>
  <c r="M814" i="37"/>
  <c r="N814" i="37"/>
  <c r="O814" i="37"/>
  <c r="L815" i="37"/>
  <c r="M815" i="37"/>
  <c r="N815" i="37"/>
  <c r="O815" i="37"/>
  <c r="L816" i="37"/>
  <c r="M816" i="37"/>
  <c r="N816" i="37"/>
  <c r="O816" i="37"/>
  <c r="L817" i="37"/>
  <c r="M817" i="37"/>
  <c r="N817" i="37"/>
  <c r="O817" i="37"/>
  <c r="L818" i="37"/>
  <c r="M818" i="37"/>
  <c r="N818" i="37"/>
  <c r="O818" i="37"/>
  <c r="L819" i="37"/>
  <c r="M819" i="37"/>
  <c r="N819" i="37"/>
  <c r="O819" i="37"/>
  <c r="L820" i="37"/>
  <c r="M820" i="37"/>
  <c r="N820" i="37"/>
  <c r="O820" i="37"/>
  <c r="L821" i="37"/>
  <c r="M821" i="37"/>
  <c r="N821" i="37"/>
  <c r="O821" i="37"/>
  <c r="L822" i="37"/>
  <c r="M822" i="37"/>
  <c r="N822" i="37"/>
  <c r="O822" i="37"/>
  <c r="L823" i="37"/>
  <c r="M823" i="37"/>
  <c r="N823" i="37"/>
  <c r="O823" i="37"/>
  <c r="L824" i="37"/>
  <c r="M824" i="37"/>
  <c r="N824" i="37"/>
  <c r="O824" i="37"/>
  <c r="L825" i="37"/>
  <c r="M825" i="37"/>
  <c r="N825" i="37"/>
  <c r="O825" i="37"/>
  <c r="L826" i="37"/>
  <c r="M826" i="37"/>
  <c r="N826" i="37"/>
  <c r="O826" i="37"/>
  <c r="L827" i="37"/>
  <c r="M827" i="37"/>
  <c r="N827" i="37"/>
  <c r="O827" i="37"/>
  <c r="L828" i="37"/>
  <c r="M828" i="37"/>
  <c r="N828" i="37"/>
  <c r="O828" i="37"/>
  <c r="L829" i="37"/>
  <c r="M829" i="37"/>
  <c r="N829" i="37"/>
  <c r="O829" i="37"/>
  <c r="L830" i="37"/>
  <c r="M830" i="37"/>
  <c r="N830" i="37"/>
  <c r="O830" i="37"/>
  <c r="L831" i="37"/>
  <c r="M831" i="37"/>
  <c r="N831" i="37"/>
  <c r="O831" i="37"/>
  <c r="L832" i="37"/>
  <c r="M832" i="37"/>
  <c r="N832" i="37"/>
  <c r="O832" i="37"/>
  <c r="L833" i="37"/>
  <c r="M833" i="37"/>
  <c r="N833" i="37"/>
  <c r="O833" i="37"/>
  <c r="L834" i="37"/>
  <c r="M834" i="37"/>
  <c r="N834" i="37"/>
  <c r="O834" i="37"/>
  <c r="L835" i="37"/>
  <c r="M835" i="37"/>
  <c r="N835" i="37"/>
  <c r="O835" i="37"/>
  <c r="L836" i="37"/>
  <c r="M836" i="37"/>
  <c r="N836" i="37"/>
  <c r="O836" i="37"/>
  <c r="L837" i="37"/>
  <c r="M837" i="37"/>
  <c r="N837" i="37"/>
  <c r="O837" i="37"/>
  <c r="L838" i="37"/>
  <c r="M838" i="37"/>
  <c r="N838" i="37"/>
  <c r="O838" i="37"/>
  <c r="L839" i="37"/>
  <c r="M839" i="37"/>
  <c r="N839" i="37"/>
  <c r="O839" i="37"/>
  <c r="L840" i="37"/>
  <c r="M840" i="37"/>
  <c r="N840" i="37"/>
  <c r="O840" i="37"/>
  <c r="L841" i="37"/>
  <c r="M841" i="37"/>
  <c r="N841" i="37"/>
  <c r="O841" i="37"/>
  <c r="L842" i="37"/>
  <c r="M842" i="37"/>
  <c r="N842" i="37"/>
  <c r="O842" i="37"/>
  <c r="L843" i="37"/>
  <c r="M843" i="37"/>
  <c r="N843" i="37"/>
  <c r="O843" i="37"/>
  <c r="L844" i="37"/>
  <c r="M844" i="37"/>
  <c r="N844" i="37"/>
  <c r="O844" i="37"/>
  <c r="L845" i="37"/>
  <c r="M845" i="37"/>
  <c r="N845" i="37"/>
  <c r="O845" i="37"/>
  <c r="L846" i="37"/>
  <c r="M846" i="37"/>
  <c r="N846" i="37"/>
  <c r="O846" i="37"/>
  <c r="L847" i="37"/>
  <c r="M847" i="37"/>
  <c r="N847" i="37"/>
  <c r="O847" i="37"/>
  <c r="L848" i="37"/>
  <c r="M848" i="37"/>
  <c r="N848" i="37"/>
  <c r="O848" i="37"/>
  <c r="L849" i="37"/>
  <c r="M849" i="37"/>
  <c r="N849" i="37"/>
  <c r="O849" i="37"/>
  <c r="L850" i="37"/>
  <c r="M850" i="37"/>
  <c r="N850" i="37"/>
  <c r="O850" i="37"/>
  <c r="L851" i="37"/>
  <c r="M851" i="37"/>
  <c r="N851" i="37"/>
  <c r="O851" i="37"/>
  <c r="L852" i="37"/>
  <c r="M852" i="37"/>
  <c r="N852" i="37"/>
  <c r="O852" i="37"/>
  <c r="L853" i="37"/>
  <c r="M853" i="37"/>
  <c r="N853" i="37"/>
  <c r="O853" i="37"/>
  <c r="L854" i="37"/>
  <c r="M854" i="37"/>
  <c r="N854" i="37"/>
  <c r="O854" i="37"/>
  <c r="L855" i="37"/>
  <c r="M855" i="37"/>
  <c r="N855" i="37"/>
  <c r="O855" i="37"/>
  <c r="L856" i="37"/>
  <c r="M856" i="37"/>
  <c r="N856" i="37"/>
  <c r="O856" i="37"/>
  <c r="L857" i="37"/>
  <c r="M857" i="37"/>
  <c r="N857" i="37"/>
  <c r="O857" i="37"/>
  <c r="L858" i="37"/>
  <c r="M858" i="37"/>
  <c r="N858" i="37"/>
  <c r="O858" i="37"/>
  <c r="L859" i="37"/>
  <c r="M859" i="37"/>
  <c r="N859" i="37"/>
  <c r="O859" i="37"/>
  <c r="L860" i="37"/>
  <c r="M860" i="37"/>
  <c r="N860" i="37"/>
  <c r="O860" i="37"/>
  <c r="L861" i="37"/>
  <c r="M861" i="37"/>
  <c r="N861" i="37"/>
  <c r="O861" i="37"/>
  <c r="L862" i="37"/>
  <c r="M862" i="37"/>
  <c r="N862" i="37"/>
  <c r="O862" i="37"/>
  <c r="L863" i="37"/>
  <c r="M863" i="37"/>
  <c r="N863" i="37"/>
  <c r="O863" i="37"/>
  <c r="L864" i="37"/>
  <c r="M864" i="37"/>
  <c r="N864" i="37"/>
  <c r="O864" i="37"/>
  <c r="L865" i="37"/>
  <c r="M865" i="37"/>
  <c r="N865" i="37"/>
  <c r="O865" i="37"/>
  <c r="L866" i="37"/>
  <c r="M866" i="37"/>
  <c r="N866" i="37"/>
  <c r="O866" i="37"/>
  <c r="L867" i="37"/>
  <c r="M867" i="37"/>
  <c r="N867" i="37"/>
  <c r="O867" i="37"/>
  <c r="L868" i="37"/>
  <c r="M868" i="37"/>
  <c r="N868" i="37"/>
  <c r="O868" i="37"/>
  <c r="L869" i="37"/>
  <c r="M869" i="37"/>
  <c r="N869" i="37"/>
  <c r="O869" i="37"/>
  <c r="L870" i="37"/>
  <c r="M870" i="37"/>
  <c r="N870" i="37"/>
  <c r="O870" i="37"/>
  <c r="L871" i="37"/>
  <c r="M871" i="37"/>
  <c r="N871" i="37"/>
  <c r="O871" i="37"/>
  <c r="L872" i="37"/>
  <c r="M872" i="37"/>
  <c r="N872" i="37"/>
  <c r="O872" i="37"/>
  <c r="L873" i="37"/>
  <c r="M873" i="37"/>
  <c r="N873" i="37"/>
  <c r="O873" i="37"/>
  <c r="L874" i="37"/>
  <c r="M874" i="37"/>
  <c r="N874" i="37"/>
  <c r="O874" i="37"/>
  <c r="L875" i="37"/>
  <c r="M875" i="37"/>
  <c r="N875" i="37"/>
  <c r="O875" i="37"/>
  <c r="L876" i="37"/>
  <c r="M876" i="37"/>
  <c r="N876" i="37"/>
  <c r="O876" i="37"/>
  <c r="L877" i="37"/>
  <c r="M877" i="37"/>
  <c r="N877" i="37"/>
  <c r="O877" i="37"/>
  <c r="L878" i="37"/>
  <c r="M878" i="37"/>
  <c r="N878" i="37"/>
  <c r="O878" i="37"/>
  <c r="L879" i="37"/>
  <c r="M879" i="37"/>
  <c r="N879" i="37"/>
  <c r="O879" i="37"/>
  <c r="L880" i="37"/>
  <c r="M880" i="37"/>
  <c r="N880" i="37"/>
  <c r="O880" i="37"/>
  <c r="L881" i="37"/>
  <c r="M881" i="37"/>
  <c r="N881" i="37"/>
  <c r="O881" i="37"/>
  <c r="L882" i="37"/>
  <c r="M882" i="37"/>
  <c r="N882" i="37"/>
  <c r="O882" i="37"/>
  <c r="L883" i="37"/>
  <c r="M883" i="37"/>
  <c r="N883" i="37"/>
  <c r="O883" i="37"/>
  <c r="L884" i="37"/>
  <c r="M884" i="37"/>
  <c r="N884" i="37"/>
  <c r="O884" i="37"/>
  <c r="L885" i="37"/>
  <c r="M885" i="37"/>
  <c r="N885" i="37"/>
  <c r="O885" i="37"/>
  <c r="L886" i="37"/>
  <c r="M886" i="37"/>
  <c r="N886" i="37"/>
  <c r="O886" i="37"/>
  <c r="L887" i="37"/>
  <c r="M887" i="37"/>
  <c r="N887" i="37"/>
  <c r="O887" i="37"/>
  <c r="L888" i="37"/>
  <c r="M888" i="37"/>
  <c r="N888" i="37"/>
  <c r="O888" i="37"/>
  <c r="L889" i="37"/>
  <c r="M889" i="37"/>
  <c r="N889" i="37"/>
  <c r="O889" i="37"/>
  <c r="L890" i="37"/>
  <c r="M890" i="37"/>
  <c r="N890" i="37"/>
  <c r="O890" i="37"/>
  <c r="L891" i="37"/>
  <c r="M891" i="37"/>
  <c r="N891" i="37"/>
  <c r="O891" i="37"/>
  <c r="L892" i="37"/>
  <c r="M892" i="37"/>
  <c r="N892" i="37"/>
  <c r="O892" i="37"/>
  <c r="L893" i="37"/>
  <c r="M893" i="37"/>
  <c r="N893" i="37"/>
  <c r="O893" i="37"/>
  <c r="L894" i="37"/>
  <c r="M894" i="37"/>
  <c r="N894" i="37"/>
  <c r="O894" i="37"/>
  <c r="L895" i="37"/>
  <c r="M895" i="37"/>
  <c r="N895" i="37"/>
  <c r="O895" i="37"/>
  <c r="L896" i="37"/>
  <c r="M896" i="37"/>
  <c r="N896" i="37"/>
  <c r="O896" i="37"/>
  <c r="L897" i="37"/>
  <c r="M897" i="37"/>
  <c r="N897" i="37"/>
  <c r="O897" i="37"/>
  <c r="L898" i="37"/>
  <c r="M898" i="37"/>
  <c r="N898" i="37"/>
  <c r="O898" i="37"/>
  <c r="L899" i="37"/>
  <c r="M899" i="37"/>
  <c r="N899" i="37"/>
  <c r="O899" i="37"/>
  <c r="L900" i="37"/>
  <c r="M900" i="37"/>
  <c r="N900" i="37"/>
  <c r="O900" i="37"/>
  <c r="L901" i="37"/>
  <c r="M901" i="37"/>
  <c r="N901" i="37"/>
  <c r="O901" i="37"/>
  <c r="L902" i="37"/>
  <c r="M902" i="37"/>
  <c r="N902" i="37"/>
  <c r="O902" i="37"/>
  <c r="L903" i="37"/>
  <c r="M903" i="37"/>
  <c r="N903" i="37"/>
  <c r="O903" i="37"/>
  <c r="L904" i="37"/>
  <c r="M904" i="37"/>
  <c r="N904" i="37"/>
  <c r="O904" i="37"/>
  <c r="L905" i="37"/>
  <c r="M905" i="37"/>
  <c r="N905" i="37"/>
  <c r="O905" i="37"/>
  <c r="L906" i="37"/>
  <c r="M906" i="37"/>
  <c r="N906" i="37"/>
  <c r="O906" i="37"/>
  <c r="L907" i="37"/>
  <c r="M907" i="37"/>
  <c r="N907" i="37"/>
  <c r="O907" i="37"/>
  <c r="L908" i="37"/>
  <c r="M908" i="37"/>
  <c r="N908" i="37"/>
  <c r="O908" i="37"/>
  <c r="L909" i="37"/>
  <c r="M909" i="37"/>
  <c r="N909" i="37"/>
  <c r="O909" i="37"/>
  <c r="L910" i="37"/>
  <c r="M910" i="37"/>
  <c r="N910" i="37"/>
  <c r="O910" i="37"/>
  <c r="L911" i="37"/>
  <c r="M911" i="37"/>
  <c r="N911" i="37"/>
  <c r="O911" i="37"/>
  <c r="L912" i="37"/>
  <c r="M912" i="37"/>
  <c r="N912" i="37"/>
  <c r="O912" i="37"/>
  <c r="L913" i="37"/>
  <c r="M913" i="37"/>
  <c r="N913" i="37"/>
  <c r="O913" i="37"/>
  <c r="L914" i="37"/>
  <c r="M914" i="37"/>
  <c r="N914" i="37"/>
  <c r="O914" i="37"/>
  <c r="L915" i="37"/>
  <c r="M915" i="37"/>
  <c r="N915" i="37"/>
  <c r="O915" i="37"/>
  <c r="L916" i="37"/>
  <c r="M916" i="37"/>
  <c r="N916" i="37"/>
  <c r="O916" i="37"/>
  <c r="L917" i="37"/>
  <c r="M917" i="37"/>
  <c r="N917" i="37"/>
  <c r="O917" i="37"/>
  <c r="L918" i="37"/>
  <c r="M918" i="37"/>
  <c r="N918" i="37"/>
  <c r="O918" i="37"/>
  <c r="L919" i="37"/>
  <c r="M919" i="37"/>
  <c r="N919" i="37"/>
  <c r="O919" i="37"/>
  <c r="L920" i="37"/>
  <c r="M920" i="37"/>
  <c r="N920" i="37"/>
  <c r="O920" i="37"/>
  <c r="L921" i="37"/>
  <c r="M921" i="37"/>
  <c r="N921" i="37"/>
  <c r="O921" i="37"/>
  <c r="L922" i="37"/>
  <c r="M922" i="37"/>
  <c r="N922" i="37"/>
  <c r="O922" i="37"/>
  <c r="L923" i="37"/>
  <c r="M923" i="37"/>
  <c r="N923" i="37"/>
  <c r="O923" i="37"/>
  <c r="L924" i="37"/>
  <c r="M924" i="37"/>
  <c r="N924" i="37"/>
  <c r="O924" i="37"/>
  <c r="L925" i="37"/>
  <c r="M925" i="37"/>
  <c r="N925" i="37"/>
  <c r="O925" i="37"/>
  <c r="L926" i="37"/>
  <c r="M926" i="37"/>
  <c r="N926" i="37"/>
  <c r="O926" i="37"/>
  <c r="L927" i="37"/>
  <c r="M927" i="37"/>
  <c r="N927" i="37"/>
  <c r="O927" i="37"/>
  <c r="L928" i="37"/>
  <c r="M928" i="37"/>
  <c r="N928" i="37"/>
  <c r="O928" i="37"/>
  <c r="L929" i="37"/>
  <c r="M929" i="37"/>
  <c r="N929" i="37"/>
  <c r="O929" i="37"/>
  <c r="L930" i="37"/>
  <c r="M930" i="37"/>
  <c r="N930" i="37"/>
  <c r="O930" i="37"/>
  <c r="L931" i="37"/>
  <c r="M931" i="37"/>
  <c r="N931" i="37"/>
  <c r="O931" i="37"/>
  <c r="L932" i="37"/>
  <c r="M932" i="37"/>
  <c r="N932" i="37"/>
  <c r="O932" i="37"/>
  <c r="L933" i="37"/>
  <c r="M933" i="37"/>
  <c r="N933" i="37"/>
  <c r="O933" i="37"/>
  <c r="L934" i="37"/>
  <c r="M934" i="37"/>
  <c r="N934" i="37"/>
  <c r="O934" i="37"/>
  <c r="L935" i="37"/>
  <c r="M935" i="37"/>
  <c r="N935" i="37"/>
  <c r="O935" i="37"/>
  <c r="L936" i="37"/>
  <c r="M936" i="37"/>
  <c r="N936" i="37"/>
  <c r="O936" i="37"/>
  <c r="L937" i="37"/>
  <c r="M937" i="37"/>
  <c r="N937" i="37"/>
  <c r="O937" i="37"/>
  <c r="L938" i="37"/>
  <c r="M938" i="37"/>
  <c r="N938" i="37"/>
  <c r="O938" i="37"/>
  <c r="L939" i="37"/>
  <c r="M939" i="37"/>
  <c r="N939" i="37"/>
  <c r="O939" i="37"/>
  <c r="L940" i="37"/>
  <c r="M940" i="37"/>
  <c r="N940" i="37"/>
  <c r="O940" i="37"/>
  <c r="L941" i="37"/>
  <c r="M941" i="37"/>
  <c r="N941" i="37"/>
  <c r="O941" i="37"/>
  <c r="L942" i="37"/>
  <c r="M942" i="37"/>
  <c r="N942" i="37"/>
  <c r="O942" i="37"/>
  <c r="L943" i="37"/>
  <c r="M943" i="37"/>
  <c r="N943" i="37"/>
  <c r="O943" i="37"/>
  <c r="L944" i="37"/>
  <c r="M944" i="37"/>
  <c r="N944" i="37"/>
  <c r="O944" i="37"/>
  <c r="L945" i="37"/>
  <c r="M945" i="37"/>
  <c r="N945" i="37"/>
  <c r="O945" i="37"/>
  <c r="L946" i="37"/>
  <c r="M946" i="37"/>
  <c r="N946" i="37"/>
  <c r="O946" i="37"/>
  <c r="L947" i="37"/>
  <c r="M947" i="37"/>
  <c r="N947" i="37"/>
  <c r="O947" i="37"/>
  <c r="L948" i="37"/>
  <c r="M948" i="37"/>
  <c r="N948" i="37"/>
  <c r="O948" i="37"/>
  <c r="L949" i="37"/>
  <c r="M949" i="37"/>
  <c r="N949" i="37"/>
  <c r="O949" i="37"/>
  <c r="L950" i="37"/>
  <c r="M950" i="37"/>
  <c r="N950" i="37"/>
  <c r="O950" i="37"/>
  <c r="L951" i="37"/>
  <c r="M951" i="37"/>
  <c r="N951" i="37"/>
  <c r="O951" i="37"/>
  <c r="L952" i="37"/>
  <c r="M952" i="37"/>
  <c r="N952" i="37"/>
  <c r="O952" i="37"/>
  <c r="L953" i="37"/>
  <c r="M953" i="37"/>
  <c r="N953" i="37"/>
  <c r="O953" i="37"/>
  <c r="L954" i="37"/>
  <c r="M954" i="37"/>
  <c r="N954" i="37"/>
  <c r="O954" i="37"/>
  <c r="L955" i="37"/>
  <c r="M955" i="37"/>
  <c r="N955" i="37"/>
  <c r="O955" i="37"/>
  <c r="L956" i="37"/>
  <c r="M956" i="37"/>
  <c r="N956" i="37"/>
  <c r="O956" i="37"/>
  <c r="L957" i="37"/>
  <c r="M957" i="37"/>
  <c r="N957" i="37"/>
  <c r="O957" i="37"/>
  <c r="L958" i="37"/>
  <c r="M958" i="37"/>
  <c r="N958" i="37"/>
  <c r="O958" i="37"/>
  <c r="L959" i="37"/>
  <c r="M959" i="37"/>
  <c r="N959" i="37"/>
  <c r="O959" i="37"/>
  <c r="L960" i="37"/>
  <c r="M960" i="37"/>
  <c r="N960" i="37"/>
  <c r="O960" i="37"/>
  <c r="L961" i="37"/>
  <c r="M961" i="37"/>
  <c r="N961" i="37"/>
  <c r="O961" i="37"/>
  <c r="L962" i="37"/>
  <c r="M962" i="37"/>
  <c r="N962" i="37"/>
  <c r="O962" i="37"/>
  <c r="L963" i="37"/>
  <c r="M963" i="37"/>
  <c r="N963" i="37"/>
  <c r="O963" i="37"/>
  <c r="L964" i="37"/>
  <c r="M964" i="37"/>
  <c r="N964" i="37"/>
  <c r="O964" i="37"/>
  <c r="L965" i="37"/>
  <c r="M965" i="37"/>
  <c r="N965" i="37"/>
  <c r="O965" i="37"/>
  <c r="L966" i="37"/>
  <c r="M966" i="37"/>
  <c r="N966" i="37"/>
  <c r="O966" i="37"/>
  <c r="L967" i="37"/>
  <c r="M967" i="37"/>
  <c r="N967" i="37"/>
  <c r="O967" i="37"/>
  <c r="L968" i="37"/>
  <c r="M968" i="37"/>
  <c r="N968" i="37"/>
  <c r="O968" i="37"/>
  <c r="L969" i="37"/>
  <c r="M969" i="37"/>
  <c r="N969" i="37"/>
  <c r="O969" i="37"/>
  <c r="L970" i="37"/>
  <c r="M970" i="37"/>
  <c r="N970" i="37"/>
  <c r="O970" i="37"/>
  <c r="L971" i="37"/>
  <c r="M971" i="37"/>
  <c r="N971" i="37"/>
  <c r="O971" i="37"/>
  <c r="L972" i="37"/>
  <c r="M972" i="37"/>
  <c r="N972" i="37"/>
  <c r="O972" i="37"/>
  <c r="L973" i="37"/>
  <c r="M973" i="37"/>
  <c r="N973" i="37"/>
  <c r="O973" i="37"/>
  <c r="L974" i="37"/>
  <c r="M974" i="37"/>
  <c r="N974" i="37"/>
  <c r="O974" i="37"/>
  <c r="L975" i="37"/>
  <c r="M975" i="37"/>
  <c r="N975" i="37"/>
  <c r="O975" i="37"/>
  <c r="L976" i="37"/>
  <c r="M976" i="37"/>
  <c r="N976" i="37"/>
  <c r="O976" i="37"/>
  <c r="L977" i="37"/>
  <c r="M977" i="37"/>
  <c r="N977" i="37"/>
  <c r="O977" i="37"/>
  <c r="L978" i="37"/>
  <c r="M978" i="37"/>
  <c r="N978" i="37"/>
  <c r="O978" i="37"/>
  <c r="L979" i="37"/>
  <c r="M979" i="37"/>
  <c r="N979" i="37"/>
  <c r="O979" i="37"/>
  <c r="L980" i="37"/>
  <c r="M980" i="37"/>
  <c r="N980" i="37"/>
  <c r="O980" i="37"/>
  <c r="L981" i="37"/>
  <c r="M981" i="37"/>
  <c r="N981" i="37"/>
  <c r="O981" i="37"/>
  <c r="L982" i="37"/>
  <c r="M982" i="37"/>
  <c r="N982" i="37"/>
  <c r="O982" i="37"/>
  <c r="L983" i="37"/>
  <c r="M983" i="37"/>
  <c r="N983" i="37"/>
  <c r="O983" i="37"/>
  <c r="L984" i="37"/>
  <c r="M984" i="37"/>
  <c r="N984" i="37"/>
  <c r="O984" i="37"/>
  <c r="L985" i="37"/>
  <c r="M985" i="37"/>
  <c r="N985" i="37"/>
  <c r="O985" i="37"/>
  <c r="L986" i="37"/>
  <c r="M986" i="37"/>
  <c r="N986" i="37"/>
  <c r="O986" i="37"/>
  <c r="L987" i="37"/>
  <c r="M987" i="37"/>
  <c r="N987" i="37"/>
  <c r="O987" i="37"/>
  <c r="L988" i="37"/>
  <c r="M988" i="37"/>
  <c r="N988" i="37"/>
  <c r="O988" i="37"/>
  <c r="L989" i="37"/>
  <c r="M989" i="37"/>
  <c r="N989" i="37"/>
  <c r="O989" i="37"/>
  <c r="L990" i="37"/>
  <c r="M990" i="37"/>
  <c r="N990" i="37"/>
  <c r="O990" i="37"/>
  <c r="L991" i="37"/>
  <c r="M991" i="37"/>
  <c r="N991" i="37"/>
  <c r="O991" i="37"/>
  <c r="L992" i="37"/>
  <c r="M992" i="37"/>
  <c r="N992" i="37"/>
  <c r="O992" i="37"/>
  <c r="L993" i="37"/>
  <c r="M993" i="37"/>
  <c r="N993" i="37"/>
  <c r="O993" i="37"/>
  <c r="L994" i="37"/>
  <c r="M994" i="37"/>
  <c r="N994" i="37"/>
  <c r="O994" i="37"/>
  <c r="L995" i="37"/>
  <c r="M995" i="37"/>
  <c r="N995" i="37"/>
  <c r="O995" i="37"/>
  <c r="L996" i="37"/>
  <c r="M996" i="37"/>
  <c r="N996" i="37"/>
  <c r="O996" i="37"/>
  <c r="L997" i="37"/>
  <c r="M997" i="37"/>
  <c r="N997" i="37"/>
  <c r="O997" i="37"/>
  <c r="L998" i="37"/>
  <c r="M998" i="37"/>
  <c r="N998" i="37"/>
  <c r="O998" i="37"/>
  <c r="L999" i="37"/>
  <c r="M999" i="37"/>
  <c r="N999" i="37"/>
  <c r="O999" i="37"/>
  <c r="L1000" i="37"/>
  <c r="M1000" i="37"/>
  <c r="N1000" i="37"/>
  <c r="O1000" i="37"/>
  <c r="L1001" i="37"/>
  <c r="M1001" i="37"/>
  <c r="N1001" i="37"/>
  <c r="O1001" i="37"/>
  <c r="L1002" i="37"/>
  <c r="M1002" i="37"/>
  <c r="N1002" i="37"/>
  <c r="O1002" i="37"/>
  <c r="L1003" i="37"/>
  <c r="M1003" i="37"/>
  <c r="N1003" i="37"/>
  <c r="O1003" i="37"/>
  <c r="L1004" i="37"/>
  <c r="M1004" i="37"/>
  <c r="N1004" i="37"/>
  <c r="O1004" i="37"/>
  <c r="L1005" i="37"/>
  <c r="M1005" i="37"/>
  <c r="N1005" i="37"/>
  <c r="O1005" i="37"/>
  <c r="L1006" i="37"/>
  <c r="M1006" i="37"/>
  <c r="N1006" i="37"/>
  <c r="O1006" i="37"/>
  <c r="L1007" i="37"/>
  <c r="M1007" i="37"/>
  <c r="N1007" i="37"/>
  <c r="O1007" i="37"/>
  <c r="L1008" i="37"/>
  <c r="M1008" i="37"/>
  <c r="N1008" i="37"/>
  <c r="O1008" i="37"/>
  <c r="L1009" i="37"/>
  <c r="M1009" i="37"/>
  <c r="N1009" i="37"/>
  <c r="O1009" i="37"/>
  <c r="L1010" i="37"/>
  <c r="M1010" i="37"/>
  <c r="N1010" i="37"/>
  <c r="O1010" i="37"/>
  <c r="L1011" i="37"/>
  <c r="M1011" i="37"/>
  <c r="N1011" i="37"/>
  <c r="O1011" i="37"/>
  <c r="L1012" i="37"/>
  <c r="M1012" i="37"/>
  <c r="N1012" i="37"/>
  <c r="O1012" i="37"/>
  <c r="L1013" i="37"/>
  <c r="M1013" i="37"/>
  <c r="N1013" i="37"/>
  <c r="O1013" i="37"/>
  <c r="L1014" i="37"/>
  <c r="M1014" i="37"/>
  <c r="N1014" i="37"/>
  <c r="O1014" i="37"/>
  <c r="L1015" i="37"/>
  <c r="M1015" i="37"/>
  <c r="N1015" i="37"/>
  <c r="O1015" i="37"/>
  <c r="L1016" i="37"/>
  <c r="M1016" i="37"/>
  <c r="N1016" i="37"/>
  <c r="O1016" i="37"/>
  <c r="L1017" i="37"/>
  <c r="M1017" i="37"/>
  <c r="N1017" i="37"/>
  <c r="O1017" i="37"/>
  <c r="L1018" i="37"/>
  <c r="M1018" i="37"/>
  <c r="N1018" i="37"/>
  <c r="O1018" i="37"/>
  <c r="L1019" i="37"/>
  <c r="M1019" i="37"/>
  <c r="N1019" i="37"/>
  <c r="O1019" i="37"/>
  <c r="L1020" i="37"/>
  <c r="M1020" i="37"/>
  <c r="N1020" i="37"/>
  <c r="O1020" i="37"/>
  <c r="L1021" i="37"/>
  <c r="M1021" i="37"/>
  <c r="N1021" i="37"/>
  <c r="O1021" i="37"/>
  <c r="L1022" i="37"/>
  <c r="M1022" i="37"/>
  <c r="N1022" i="37"/>
  <c r="O1022" i="37"/>
  <c r="L1023" i="37"/>
  <c r="M1023" i="37"/>
  <c r="N1023" i="37"/>
  <c r="O1023" i="37"/>
  <c r="L1024" i="37"/>
  <c r="M1024" i="37"/>
  <c r="N1024" i="37"/>
  <c r="O1024" i="37"/>
  <c r="L1025" i="37"/>
  <c r="M1025" i="37"/>
  <c r="N1025" i="37"/>
  <c r="O1025" i="37"/>
  <c r="L1026" i="37"/>
  <c r="M1026" i="37"/>
  <c r="N1026" i="37"/>
  <c r="O1026" i="37"/>
  <c r="L1027" i="37"/>
  <c r="M1027" i="37"/>
  <c r="N1027" i="37"/>
  <c r="O1027" i="37"/>
  <c r="L1028" i="37"/>
  <c r="M1028" i="37"/>
  <c r="N1028" i="37"/>
  <c r="O1028" i="37"/>
  <c r="L1029" i="37"/>
  <c r="M1029" i="37"/>
  <c r="N1029" i="37"/>
  <c r="O1029" i="37"/>
  <c r="L1030" i="37"/>
  <c r="M1030" i="37"/>
  <c r="N1030" i="37"/>
  <c r="O1030" i="37"/>
  <c r="L1031" i="37"/>
  <c r="M1031" i="37"/>
  <c r="N1031" i="37"/>
  <c r="O1031" i="37"/>
  <c r="L1032" i="37"/>
  <c r="M1032" i="37"/>
  <c r="N1032" i="37"/>
  <c r="O1032" i="37"/>
  <c r="L1033" i="37"/>
  <c r="M1033" i="37"/>
  <c r="N1033" i="37"/>
  <c r="O1033" i="37"/>
  <c r="L1034" i="37"/>
  <c r="M1034" i="37"/>
  <c r="N1034" i="37"/>
  <c r="O1034" i="37"/>
  <c r="L1035" i="37"/>
  <c r="M1035" i="37"/>
  <c r="N1035" i="37"/>
  <c r="O1035" i="37"/>
  <c r="L1036" i="37"/>
  <c r="M1036" i="37"/>
  <c r="N1036" i="37"/>
  <c r="O1036" i="37"/>
  <c r="L1037" i="37"/>
  <c r="M1037" i="37"/>
  <c r="N1037" i="37"/>
  <c r="O1037" i="37"/>
  <c r="L1038" i="37"/>
  <c r="M1038" i="37"/>
  <c r="N1038" i="37"/>
  <c r="O1038" i="37"/>
  <c r="L1039" i="37"/>
  <c r="M1039" i="37"/>
  <c r="N1039" i="37"/>
  <c r="O1039" i="37"/>
  <c r="L1040" i="37"/>
  <c r="M1040" i="37"/>
  <c r="N1040" i="37"/>
  <c r="O1040" i="37"/>
  <c r="L1041" i="37"/>
  <c r="M1041" i="37"/>
  <c r="N1041" i="37"/>
  <c r="O1041" i="37"/>
  <c r="L1042" i="37"/>
  <c r="M1042" i="37"/>
  <c r="N1042" i="37"/>
  <c r="O1042" i="37"/>
  <c r="L1043" i="37"/>
  <c r="M1043" i="37"/>
  <c r="N1043" i="37"/>
  <c r="O1043" i="37"/>
  <c r="L1044" i="37"/>
  <c r="M1044" i="37"/>
  <c r="N1044" i="37"/>
  <c r="O1044" i="37"/>
  <c r="L1045" i="37"/>
  <c r="M1045" i="37"/>
  <c r="N1045" i="37"/>
  <c r="O1045" i="37"/>
  <c r="L1046" i="37"/>
  <c r="M1046" i="37"/>
  <c r="N1046" i="37"/>
  <c r="O1046" i="37"/>
  <c r="L1047" i="37"/>
  <c r="M1047" i="37"/>
  <c r="N1047" i="37"/>
  <c r="O1047" i="37"/>
  <c r="L1048" i="37"/>
  <c r="M1048" i="37"/>
  <c r="N1048" i="37"/>
  <c r="O1048" i="37"/>
  <c r="L1049" i="37"/>
  <c r="M1049" i="37"/>
  <c r="N1049" i="37"/>
  <c r="O1049" i="37"/>
  <c r="L1050" i="37"/>
  <c r="M1050" i="37"/>
  <c r="N1050" i="37"/>
  <c r="O1050" i="37"/>
  <c r="L1051" i="37"/>
  <c r="M1051" i="37"/>
  <c r="N1051" i="37"/>
  <c r="O1051" i="37"/>
  <c r="L1052" i="37"/>
  <c r="M1052" i="37"/>
  <c r="N1052" i="37"/>
  <c r="O1052" i="37"/>
  <c r="L1053" i="37"/>
  <c r="M1053" i="37"/>
  <c r="N1053" i="37"/>
  <c r="O1053" i="37"/>
  <c r="L1054" i="37"/>
  <c r="M1054" i="37"/>
  <c r="N1054" i="37"/>
  <c r="O1054" i="37"/>
  <c r="L1055" i="37"/>
  <c r="M1055" i="37"/>
  <c r="N1055" i="37"/>
  <c r="O1055" i="37"/>
  <c r="L1056" i="37"/>
  <c r="M1056" i="37"/>
  <c r="N1056" i="37"/>
  <c r="O1056" i="37"/>
  <c r="L1057" i="37"/>
  <c r="M1057" i="37"/>
  <c r="N1057" i="37"/>
  <c r="O1057" i="37"/>
  <c r="L1058" i="37"/>
  <c r="M1058" i="37"/>
  <c r="N1058" i="37"/>
  <c r="O1058" i="37"/>
  <c r="L1059" i="37"/>
  <c r="M1059" i="37"/>
  <c r="N1059" i="37"/>
  <c r="O1059" i="37"/>
  <c r="L1060" i="37"/>
  <c r="M1060" i="37"/>
  <c r="N1060" i="37"/>
  <c r="O1060" i="37"/>
  <c r="L1061" i="37"/>
  <c r="M1061" i="37"/>
  <c r="N1061" i="37"/>
  <c r="O1061" i="37"/>
  <c r="L1062" i="37"/>
  <c r="M1062" i="37"/>
  <c r="N1062" i="37"/>
  <c r="O1062" i="37"/>
  <c r="L1063" i="37"/>
  <c r="M1063" i="37"/>
  <c r="N1063" i="37"/>
  <c r="O1063" i="37"/>
  <c r="L1064" i="37"/>
  <c r="M1064" i="37"/>
  <c r="N1064" i="37"/>
  <c r="O1064" i="37"/>
  <c r="L1065" i="37"/>
  <c r="M1065" i="37"/>
  <c r="N1065" i="37"/>
  <c r="O1065" i="37"/>
  <c r="L1066" i="37"/>
  <c r="M1066" i="37"/>
  <c r="N1066" i="37"/>
  <c r="O1066" i="37"/>
  <c r="L1067" i="37"/>
  <c r="M1067" i="37"/>
  <c r="N1067" i="37"/>
  <c r="O1067" i="37"/>
  <c r="L1068" i="37"/>
  <c r="M1068" i="37"/>
  <c r="N1068" i="37"/>
  <c r="O1068" i="37"/>
  <c r="L1069" i="37"/>
  <c r="M1069" i="37"/>
  <c r="N1069" i="37"/>
  <c r="O1069" i="37"/>
  <c r="L1070" i="37"/>
  <c r="M1070" i="37"/>
  <c r="N1070" i="37"/>
  <c r="O1070" i="37"/>
  <c r="L1071" i="37"/>
  <c r="M1071" i="37"/>
  <c r="N1071" i="37"/>
  <c r="O1071" i="37"/>
  <c r="L1072" i="37"/>
  <c r="M1072" i="37"/>
  <c r="N1072" i="37"/>
  <c r="O1072" i="37"/>
  <c r="L1073" i="37"/>
  <c r="M1073" i="37"/>
  <c r="N1073" i="37"/>
  <c r="O1073" i="37"/>
  <c r="L1074" i="37"/>
  <c r="M1074" i="37"/>
  <c r="N1074" i="37"/>
  <c r="O1074" i="37"/>
  <c r="L1075" i="37"/>
  <c r="M1075" i="37"/>
  <c r="N1075" i="37"/>
  <c r="O1075" i="37"/>
  <c r="L1076" i="37"/>
  <c r="M1076" i="37"/>
  <c r="N1076" i="37"/>
  <c r="O1076" i="37"/>
  <c r="L1077" i="37"/>
  <c r="M1077" i="37"/>
  <c r="N1077" i="37"/>
  <c r="O1077" i="37"/>
  <c r="L1078" i="37"/>
  <c r="M1078" i="37"/>
  <c r="N1078" i="37"/>
  <c r="O1078" i="37"/>
  <c r="L1079" i="37"/>
  <c r="M1079" i="37"/>
  <c r="N1079" i="37"/>
  <c r="O1079" i="37"/>
  <c r="L1080" i="37"/>
  <c r="M1080" i="37"/>
  <c r="N1080" i="37"/>
  <c r="O1080" i="37"/>
  <c r="L1081" i="37"/>
  <c r="M1081" i="37"/>
  <c r="N1081" i="37"/>
  <c r="O1081" i="37"/>
  <c r="L1082" i="37"/>
  <c r="M1082" i="37"/>
  <c r="N1082" i="37"/>
  <c r="O1082" i="37"/>
  <c r="L1083" i="37"/>
  <c r="M1083" i="37"/>
  <c r="N1083" i="37"/>
  <c r="O1083" i="37"/>
  <c r="L1084" i="37"/>
  <c r="M1084" i="37"/>
  <c r="N1084" i="37"/>
  <c r="O1084" i="37"/>
  <c r="L1085" i="37"/>
  <c r="M1085" i="37"/>
  <c r="N1085" i="37"/>
  <c r="O1085" i="37"/>
  <c r="L1086" i="37"/>
  <c r="M1086" i="37"/>
  <c r="N1086" i="37"/>
  <c r="O1086" i="37"/>
  <c r="L1087" i="37"/>
  <c r="M1087" i="37"/>
  <c r="N1087" i="37"/>
  <c r="O1087" i="37"/>
  <c r="L1088" i="37"/>
  <c r="M1088" i="37"/>
  <c r="N1088" i="37"/>
  <c r="O1088" i="37"/>
  <c r="L1089" i="37"/>
  <c r="M1089" i="37"/>
  <c r="N1089" i="37"/>
  <c r="O1089" i="37"/>
  <c r="L1090" i="37"/>
  <c r="M1090" i="37"/>
  <c r="N1090" i="37"/>
  <c r="O1090" i="37"/>
  <c r="L1091" i="37"/>
  <c r="M1091" i="37"/>
  <c r="N1091" i="37"/>
  <c r="O1091" i="37"/>
  <c r="L1092" i="37"/>
  <c r="M1092" i="37"/>
  <c r="N1092" i="37"/>
  <c r="O1092" i="37"/>
  <c r="L1093" i="37"/>
  <c r="M1093" i="37"/>
  <c r="N1093" i="37"/>
  <c r="O1093" i="37"/>
  <c r="L1094" i="37"/>
  <c r="M1094" i="37"/>
  <c r="N1094" i="37"/>
  <c r="O1094" i="37"/>
  <c r="L1095" i="37"/>
  <c r="M1095" i="37"/>
  <c r="N1095" i="37"/>
  <c r="O1095" i="37"/>
  <c r="L1096" i="37"/>
  <c r="M1096" i="37"/>
  <c r="N1096" i="37"/>
  <c r="O1096" i="37"/>
  <c r="L1097" i="37"/>
  <c r="M1097" i="37"/>
  <c r="N1097" i="37"/>
  <c r="O1097" i="37"/>
  <c r="L1098" i="37"/>
  <c r="M1098" i="37"/>
  <c r="N1098" i="37"/>
  <c r="O1098" i="37"/>
  <c r="L1099" i="37"/>
  <c r="M1099" i="37"/>
  <c r="N1099" i="37"/>
  <c r="O1099" i="37"/>
  <c r="L1100" i="37"/>
  <c r="M1100" i="37"/>
  <c r="N1100" i="37"/>
  <c r="O1100" i="37"/>
  <c r="L1101" i="37"/>
  <c r="M1101" i="37"/>
  <c r="N1101" i="37"/>
  <c r="O1101" i="37"/>
  <c r="L1102" i="37"/>
  <c r="M1102" i="37"/>
  <c r="N1102" i="37"/>
  <c r="O1102" i="37"/>
  <c r="L1103" i="37"/>
  <c r="M1103" i="37"/>
  <c r="N1103" i="37"/>
  <c r="O1103" i="37"/>
  <c r="L1104" i="37"/>
  <c r="M1104" i="37"/>
  <c r="N1104" i="37"/>
  <c r="O1104" i="37"/>
  <c r="L1105" i="37"/>
  <c r="M1105" i="37"/>
  <c r="N1105" i="37"/>
  <c r="O1105" i="37"/>
  <c r="L1106" i="37"/>
  <c r="M1106" i="37"/>
  <c r="N1106" i="37"/>
  <c r="O1106" i="37"/>
  <c r="L1107" i="37"/>
  <c r="M1107" i="37"/>
  <c r="N1107" i="37"/>
  <c r="O1107" i="37"/>
  <c r="L1108" i="37"/>
  <c r="M1108" i="37"/>
  <c r="N1108" i="37"/>
  <c r="O1108" i="37"/>
  <c r="L1109" i="37"/>
  <c r="M1109" i="37"/>
  <c r="N1109" i="37"/>
  <c r="O1109" i="37"/>
  <c r="L1110" i="37"/>
  <c r="M1110" i="37"/>
  <c r="N1110" i="37"/>
  <c r="O1110" i="37"/>
  <c r="L1111" i="37"/>
  <c r="M1111" i="37"/>
  <c r="N1111" i="37"/>
  <c r="O1111" i="37"/>
  <c r="L1112" i="37"/>
  <c r="M1112" i="37"/>
  <c r="N1112" i="37"/>
  <c r="O1112" i="37"/>
  <c r="L1113" i="37"/>
  <c r="M1113" i="37"/>
  <c r="N1113" i="37"/>
  <c r="O1113" i="37"/>
  <c r="L1114" i="37"/>
  <c r="M1114" i="37"/>
  <c r="N1114" i="37"/>
  <c r="O1114" i="37"/>
  <c r="L1115" i="37"/>
  <c r="M1115" i="37"/>
  <c r="N1115" i="37"/>
  <c r="O1115" i="37"/>
  <c r="L1116" i="37"/>
  <c r="M1116" i="37"/>
  <c r="N1116" i="37"/>
  <c r="O1116" i="37"/>
  <c r="L1117" i="37"/>
  <c r="M1117" i="37"/>
  <c r="N1117" i="37"/>
  <c r="O1117" i="37"/>
  <c r="L1118" i="37"/>
  <c r="M1118" i="37"/>
  <c r="N1118" i="37"/>
  <c r="O1118" i="37"/>
  <c r="L1119" i="37"/>
  <c r="M1119" i="37"/>
  <c r="N1119" i="37"/>
  <c r="O1119" i="37"/>
  <c r="L1120" i="37"/>
  <c r="M1120" i="37"/>
  <c r="N1120" i="37"/>
  <c r="O1120" i="37"/>
  <c r="L1121" i="37"/>
  <c r="M1121" i="37"/>
  <c r="N1121" i="37"/>
  <c r="O1121" i="37"/>
  <c r="L1122" i="37"/>
  <c r="M1122" i="37"/>
  <c r="N1122" i="37"/>
  <c r="O1122" i="37"/>
  <c r="L1123" i="37"/>
  <c r="M1123" i="37"/>
  <c r="N1123" i="37"/>
  <c r="O1123" i="37"/>
  <c r="L1124" i="37"/>
  <c r="M1124" i="37"/>
  <c r="N1124" i="37"/>
  <c r="O1124" i="37"/>
  <c r="L1125" i="37"/>
  <c r="M1125" i="37"/>
  <c r="N1125" i="37"/>
  <c r="O1125" i="37"/>
  <c r="L1126" i="37"/>
  <c r="M1126" i="37"/>
  <c r="N1126" i="37"/>
  <c r="O1126" i="37"/>
  <c r="L1127" i="37"/>
  <c r="M1127" i="37"/>
  <c r="N1127" i="37"/>
  <c r="O1127" i="37"/>
  <c r="L1128" i="37"/>
  <c r="M1128" i="37"/>
  <c r="N1128" i="37"/>
  <c r="O1128" i="37"/>
  <c r="L1129" i="37"/>
  <c r="M1129" i="37"/>
  <c r="N1129" i="37"/>
  <c r="O1129" i="37"/>
  <c r="L1130" i="37"/>
  <c r="M1130" i="37"/>
  <c r="N1130" i="37"/>
  <c r="O1130" i="37"/>
  <c r="L1131" i="37"/>
  <c r="M1131" i="37"/>
  <c r="N1131" i="37"/>
  <c r="O1131" i="37"/>
  <c r="L1132" i="37"/>
  <c r="M1132" i="37"/>
  <c r="N1132" i="37"/>
  <c r="O1132" i="37"/>
  <c r="L1133" i="37"/>
  <c r="M1133" i="37"/>
  <c r="N1133" i="37"/>
  <c r="O1133" i="37"/>
  <c r="L1134" i="37"/>
  <c r="M1134" i="37"/>
  <c r="N1134" i="37"/>
  <c r="O1134" i="37"/>
  <c r="L1135" i="37"/>
  <c r="M1135" i="37"/>
  <c r="N1135" i="37"/>
  <c r="O1135" i="37"/>
  <c r="L1136" i="37"/>
  <c r="M1136" i="37"/>
  <c r="N1136" i="37"/>
  <c r="O1136" i="37"/>
  <c r="L1137" i="37"/>
  <c r="M1137" i="37"/>
  <c r="N1137" i="37"/>
  <c r="O1137" i="37"/>
  <c r="L1138" i="37"/>
  <c r="M1138" i="37"/>
  <c r="N1138" i="37"/>
  <c r="O1138" i="37"/>
  <c r="L1139" i="37"/>
  <c r="M1139" i="37"/>
  <c r="N1139" i="37"/>
  <c r="O1139" i="37"/>
  <c r="L1140" i="37"/>
  <c r="M1140" i="37"/>
  <c r="N1140" i="37"/>
  <c r="O1140" i="37"/>
  <c r="L1141" i="37"/>
  <c r="M1141" i="37"/>
  <c r="N1141" i="37"/>
  <c r="O1141" i="37"/>
  <c r="L1142" i="37"/>
  <c r="M1142" i="37"/>
  <c r="N1142" i="37"/>
  <c r="O1142" i="37"/>
  <c r="L1143" i="37"/>
  <c r="M1143" i="37"/>
  <c r="N1143" i="37"/>
  <c r="O1143" i="37"/>
  <c r="L1144" i="37"/>
  <c r="M1144" i="37"/>
  <c r="N1144" i="37"/>
  <c r="O1144" i="37"/>
  <c r="L1145" i="37"/>
  <c r="M1145" i="37"/>
  <c r="N1145" i="37"/>
  <c r="O1145" i="37"/>
  <c r="L1146" i="37"/>
  <c r="M1146" i="37"/>
  <c r="N1146" i="37"/>
  <c r="O1146" i="37"/>
  <c r="L1147" i="37"/>
  <c r="M1147" i="37"/>
  <c r="N1147" i="37"/>
  <c r="O1147" i="37"/>
  <c r="L1148" i="37"/>
  <c r="M1148" i="37"/>
  <c r="N1148" i="37"/>
  <c r="O1148" i="37"/>
  <c r="L1149" i="37"/>
  <c r="M1149" i="37"/>
  <c r="N1149" i="37"/>
  <c r="O1149" i="37"/>
  <c r="L1150" i="37"/>
  <c r="M1150" i="37"/>
  <c r="N1150" i="37"/>
  <c r="O1150" i="37"/>
  <c r="L1151" i="37"/>
  <c r="M1151" i="37"/>
  <c r="N1151" i="37"/>
  <c r="O1151" i="37"/>
  <c r="L1152" i="37"/>
  <c r="M1152" i="37"/>
  <c r="N1152" i="37"/>
  <c r="O1152" i="37"/>
  <c r="L1153" i="37"/>
  <c r="M1153" i="37"/>
  <c r="N1153" i="37"/>
  <c r="O1153" i="37"/>
  <c r="L1154" i="37"/>
  <c r="M1154" i="37"/>
  <c r="N1154" i="37"/>
  <c r="O1154" i="37"/>
  <c r="L1155" i="37"/>
  <c r="M1155" i="37"/>
  <c r="N1155" i="37"/>
  <c r="O1155" i="37"/>
  <c r="L1156" i="37"/>
  <c r="M1156" i="37"/>
  <c r="N1156" i="37"/>
  <c r="O1156" i="37"/>
  <c r="L1157" i="37"/>
  <c r="M1157" i="37"/>
  <c r="N1157" i="37"/>
  <c r="O1157" i="37"/>
  <c r="L1158" i="37"/>
  <c r="M1158" i="37"/>
  <c r="N1158" i="37"/>
  <c r="O1158" i="37"/>
  <c r="L1159" i="37"/>
  <c r="M1159" i="37"/>
  <c r="N1159" i="37"/>
  <c r="O1159" i="37"/>
  <c r="L1160" i="37"/>
  <c r="M1160" i="37"/>
  <c r="N1160" i="37"/>
  <c r="O1160" i="37"/>
  <c r="L1161" i="37"/>
  <c r="M1161" i="37"/>
  <c r="N1161" i="37"/>
  <c r="O1161" i="37"/>
  <c r="L1162" i="37"/>
  <c r="M1162" i="37"/>
  <c r="N1162" i="37"/>
  <c r="O1162" i="37"/>
  <c r="L1163" i="37"/>
  <c r="M1163" i="37"/>
  <c r="N1163" i="37"/>
  <c r="O1163" i="37"/>
  <c r="L1164" i="37"/>
  <c r="M1164" i="37"/>
  <c r="N1164" i="37"/>
  <c r="O1164" i="37"/>
  <c r="L1165" i="37"/>
  <c r="M1165" i="37"/>
  <c r="N1165" i="37"/>
  <c r="O1165" i="37"/>
  <c r="L1166" i="37"/>
  <c r="M1166" i="37"/>
  <c r="N1166" i="37"/>
  <c r="O1166" i="37"/>
  <c r="L1167" i="37"/>
  <c r="M1167" i="37"/>
  <c r="N1167" i="37"/>
  <c r="O1167" i="37"/>
  <c r="L1168" i="37"/>
  <c r="M1168" i="37"/>
  <c r="N1168" i="37"/>
  <c r="O1168" i="37"/>
  <c r="L1169" i="37"/>
  <c r="M1169" i="37"/>
  <c r="N1169" i="37"/>
  <c r="O1169" i="37"/>
  <c r="L1170" i="37"/>
  <c r="M1170" i="37"/>
  <c r="N1170" i="37"/>
  <c r="O1170" i="37"/>
  <c r="L1171" i="37"/>
  <c r="M1171" i="37"/>
  <c r="N1171" i="37"/>
  <c r="O1171" i="37"/>
  <c r="L1172" i="37"/>
  <c r="M1172" i="37"/>
  <c r="N1172" i="37"/>
  <c r="O1172" i="37"/>
  <c r="L1173" i="37"/>
  <c r="M1173" i="37"/>
  <c r="N1173" i="37"/>
  <c r="O1173" i="37"/>
  <c r="L1174" i="37"/>
  <c r="M1174" i="37"/>
  <c r="N1174" i="37"/>
  <c r="O1174" i="37"/>
  <c r="L1175" i="37"/>
  <c r="M1175" i="37"/>
  <c r="N1175" i="37"/>
  <c r="O1175" i="37"/>
  <c r="L1176" i="37"/>
  <c r="M1176" i="37"/>
  <c r="N1176" i="37"/>
  <c r="O1176" i="37"/>
  <c r="L1177" i="37"/>
  <c r="M1177" i="37"/>
  <c r="N1177" i="37"/>
  <c r="O1177" i="37"/>
  <c r="L1178" i="37"/>
  <c r="M1178" i="37"/>
  <c r="N1178" i="37"/>
  <c r="O1178" i="37"/>
  <c r="L1179" i="37"/>
  <c r="M1179" i="37"/>
  <c r="N1179" i="37"/>
  <c r="O1179" i="37"/>
  <c r="L1180" i="37"/>
  <c r="M1180" i="37"/>
  <c r="N1180" i="37"/>
  <c r="O1180" i="37"/>
  <c r="L1181" i="37"/>
  <c r="M1181" i="37"/>
  <c r="N1181" i="37"/>
  <c r="O1181" i="37"/>
  <c r="L1182" i="37"/>
  <c r="M1182" i="37"/>
  <c r="N1182" i="37"/>
  <c r="O1182" i="37"/>
  <c r="L1183" i="37"/>
  <c r="M1183" i="37"/>
  <c r="N1183" i="37"/>
  <c r="O1183" i="37"/>
  <c r="L1184" i="37"/>
  <c r="M1184" i="37"/>
  <c r="N1184" i="37"/>
  <c r="O1184" i="37"/>
  <c r="L1185" i="37"/>
  <c r="M1185" i="37"/>
  <c r="N1185" i="37"/>
  <c r="O1185" i="37"/>
  <c r="L1186" i="37"/>
  <c r="M1186" i="37"/>
  <c r="N1186" i="37"/>
  <c r="O1186" i="37"/>
  <c r="L1187" i="37"/>
  <c r="M1187" i="37"/>
  <c r="N1187" i="37"/>
  <c r="O1187" i="37"/>
  <c r="L1188" i="37"/>
  <c r="M1188" i="37"/>
  <c r="N1188" i="37"/>
  <c r="O1188" i="37"/>
  <c r="L1189" i="37"/>
  <c r="M1189" i="37"/>
  <c r="N1189" i="37"/>
  <c r="O1189" i="37"/>
  <c r="L1190" i="37"/>
  <c r="M1190" i="37"/>
  <c r="N1190" i="37"/>
  <c r="O1190" i="37"/>
  <c r="L1191" i="37"/>
  <c r="M1191" i="37"/>
  <c r="N1191" i="37"/>
  <c r="O1191" i="37"/>
  <c r="L1192" i="37"/>
  <c r="M1192" i="37"/>
  <c r="N1192" i="37"/>
  <c r="O1192" i="37"/>
  <c r="L1193" i="37"/>
  <c r="M1193" i="37"/>
  <c r="N1193" i="37"/>
  <c r="O1193" i="37"/>
  <c r="L1194" i="37"/>
  <c r="M1194" i="37"/>
  <c r="N1194" i="37"/>
  <c r="O1194" i="37"/>
  <c r="L1195" i="37"/>
  <c r="M1195" i="37"/>
  <c r="N1195" i="37"/>
  <c r="O1195" i="37"/>
  <c r="L1196" i="37"/>
  <c r="M1196" i="37"/>
  <c r="N1196" i="37"/>
  <c r="O1196" i="37"/>
  <c r="L1197" i="37"/>
  <c r="M1197" i="37"/>
  <c r="N1197" i="37"/>
  <c r="O1197" i="37"/>
  <c r="L1198" i="37"/>
  <c r="M1198" i="37"/>
  <c r="N1198" i="37"/>
  <c r="O1198" i="37"/>
  <c r="L1199" i="37"/>
  <c r="M1199" i="37"/>
  <c r="N1199" i="37"/>
  <c r="O1199" i="37"/>
  <c r="L1200" i="37"/>
  <c r="M1200" i="37"/>
  <c r="N1200" i="37"/>
  <c r="O1200" i="37"/>
  <c r="L1201" i="37"/>
  <c r="M1201" i="37"/>
  <c r="N1201" i="37"/>
  <c r="O1201" i="37"/>
  <c r="L1202" i="37"/>
  <c r="M1202" i="37"/>
  <c r="N1202" i="37"/>
  <c r="O1202" i="37"/>
  <c r="L1203" i="37"/>
  <c r="M1203" i="37"/>
  <c r="N1203" i="37"/>
  <c r="O1203" i="37"/>
  <c r="L1204" i="37"/>
  <c r="M1204" i="37"/>
  <c r="N1204" i="37"/>
  <c r="O1204" i="37"/>
  <c r="L1205" i="37"/>
  <c r="M1205" i="37"/>
  <c r="N1205" i="37"/>
  <c r="O1205" i="37"/>
  <c r="L1206" i="37"/>
  <c r="M1206" i="37"/>
  <c r="N1206" i="37"/>
  <c r="O1206" i="37"/>
  <c r="L1207" i="37"/>
  <c r="M1207" i="37"/>
  <c r="N1207" i="37"/>
  <c r="O1207" i="37"/>
  <c r="L1208" i="37"/>
  <c r="M1208" i="37"/>
  <c r="N1208" i="37"/>
  <c r="O1208" i="37"/>
  <c r="L1209" i="37"/>
  <c r="M1209" i="37"/>
  <c r="N1209" i="37"/>
  <c r="O1209" i="37"/>
  <c r="L1210" i="37"/>
  <c r="M1210" i="37"/>
  <c r="N1210" i="37"/>
  <c r="O1210" i="37"/>
  <c r="L1211" i="37"/>
  <c r="M1211" i="37"/>
  <c r="N1211" i="37"/>
  <c r="O1211" i="37"/>
  <c r="L1212" i="37"/>
  <c r="M1212" i="37"/>
  <c r="N1212" i="37"/>
  <c r="O1212" i="37"/>
  <c r="L1213" i="37"/>
  <c r="M1213" i="37"/>
  <c r="N1213" i="37"/>
  <c r="O1213" i="37"/>
  <c r="L1214" i="37"/>
  <c r="M1214" i="37"/>
  <c r="N1214" i="37"/>
  <c r="O1214" i="37"/>
  <c r="L1215" i="37"/>
  <c r="M1215" i="37"/>
  <c r="N1215" i="37"/>
  <c r="O1215" i="37"/>
  <c r="L1216" i="37"/>
  <c r="M1216" i="37"/>
  <c r="N1216" i="37"/>
  <c r="O1216" i="37"/>
  <c r="L1217" i="37"/>
  <c r="M1217" i="37"/>
  <c r="N1217" i="37"/>
  <c r="O1217" i="37"/>
  <c r="L1218" i="37"/>
  <c r="M1218" i="37"/>
  <c r="N1218" i="37"/>
  <c r="O1218" i="37"/>
  <c r="L1219" i="37"/>
  <c r="M1219" i="37"/>
  <c r="N1219" i="37"/>
  <c r="O1219" i="37"/>
  <c r="L1220" i="37"/>
  <c r="M1220" i="37"/>
  <c r="N1220" i="37"/>
  <c r="O1220" i="37"/>
  <c r="L1221" i="37"/>
  <c r="M1221" i="37"/>
  <c r="N1221" i="37"/>
  <c r="O1221" i="37"/>
  <c r="L1222" i="37"/>
  <c r="M1222" i="37"/>
  <c r="N1222" i="37"/>
  <c r="O1222" i="37"/>
  <c r="L1223" i="37"/>
  <c r="M1223" i="37"/>
  <c r="N1223" i="37"/>
  <c r="O1223" i="37"/>
  <c r="L1224" i="37"/>
  <c r="M1224" i="37"/>
  <c r="N1224" i="37"/>
  <c r="O1224" i="37"/>
  <c r="L1225" i="37"/>
  <c r="M1225" i="37"/>
  <c r="N1225" i="37"/>
  <c r="O1225" i="37"/>
  <c r="L1226" i="37"/>
  <c r="M1226" i="37"/>
  <c r="N1226" i="37"/>
  <c r="O1226" i="37"/>
  <c r="L1227" i="37"/>
  <c r="M1227" i="37"/>
  <c r="N1227" i="37"/>
  <c r="O1227" i="37"/>
  <c r="L1228" i="37"/>
  <c r="M1228" i="37"/>
  <c r="N1228" i="37"/>
  <c r="O1228" i="37"/>
  <c r="L1229" i="37"/>
  <c r="M1229" i="37"/>
  <c r="N1229" i="37"/>
  <c r="O1229" i="37"/>
  <c r="L1230" i="37"/>
  <c r="M1230" i="37"/>
  <c r="N1230" i="37"/>
  <c r="O1230" i="37"/>
  <c r="L1231" i="37"/>
  <c r="M1231" i="37"/>
  <c r="N1231" i="37"/>
  <c r="O1231" i="37"/>
  <c r="L1232" i="37"/>
  <c r="M1232" i="37"/>
  <c r="N1232" i="37"/>
  <c r="O1232" i="37"/>
  <c r="L1233" i="37"/>
  <c r="M1233" i="37"/>
  <c r="N1233" i="37"/>
  <c r="O1233" i="37"/>
  <c r="L1234" i="37"/>
  <c r="M1234" i="37"/>
  <c r="N1234" i="37"/>
  <c r="O1234" i="37"/>
  <c r="L1235" i="37"/>
  <c r="M1235" i="37"/>
  <c r="N1235" i="37"/>
  <c r="O1235" i="37"/>
  <c r="L1236" i="37"/>
  <c r="M1236" i="37"/>
  <c r="N1236" i="37"/>
  <c r="O1236" i="37"/>
  <c r="L1237" i="37"/>
  <c r="M1237" i="37"/>
  <c r="N1237" i="37"/>
  <c r="O1237" i="37"/>
  <c r="L1238" i="37"/>
  <c r="M1238" i="37"/>
  <c r="N1238" i="37"/>
  <c r="O1238" i="37"/>
  <c r="L1239" i="37"/>
  <c r="M1239" i="37"/>
  <c r="N1239" i="37"/>
  <c r="O1239" i="37"/>
  <c r="L1240" i="37"/>
  <c r="M1240" i="37"/>
  <c r="N1240" i="37"/>
  <c r="O1240" i="37"/>
  <c r="L1241" i="37"/>
  <c r="M1241" i="37"/>
  <c r="N1241" i="37"/>
  <c r="O1241" i="37"/>
  <c r="L1242" i="37"/>
  <c r="M1242" i="37"/>
  <c r="N1242" i="37"/>
  <c r="O1242" i="37"/>
  <c r="L1243" i="37"/>
  <c r="M1243" i="37"/>
  <c r="N1243" i="37"/>
  <c r="O1243" i="37"/>
  <c r="L1244" i="37"/>
  <c r="M1244" i="37"/>
  <c r="N1244" i="37"/>
  <c r="O1244" i="37"/>
  <c r="L1245" i="37"/>
  <c r="M1245" i="37"/>
  <c r="N1245" i="37"/>
  <c r="O1245" i="37"/>
  <c r="L1246" i="37"/>
  <c r="M1246" i="37"/>
  <c r="N1246" i="37"/>
  <c r="O1246" i="37"/>
  <c r="L1247" i="37"/>
  <c r="M1247" i="37"/>
  <c r="N1247" i="37"/>
  <c r="O1247" i="37"/>
  <c r="L1248" i="37"/>
  <c r="M1248" i="37"/>
  <c r="N1248" i="37"/>
  <c r="O1248" i="37"/>
  <c r="L1249" i="37"/>
  <c r="M1249" i="37"/>
  <c r="N1249" i="37"/>
  <c r="O1249" i="37"/>
  <c r="L1250" i="37"/>
  <c r="M1250" i="37"/>
  <c r="N1250" i="37"/>
  <c r="O1250" i="37"/>
  <c r="L1251" i="37"/>
  <c r="M1251" i="37"/>
  <c r="N1251" i="37"/>
  <c r="O1251" i="37"/>
  <c r="L1252" i="37"/>
  <c r="M1252" i="37"/>
  <c r="N1252" i="37"/>
  <c r="O1252" i="37"/>
  <c r="L1253" i="37"/>
  <c r="M1253" i="37"/>
  <c r="N1253" i="37"/>
  <c r="O1253" i="37"/>
  <c r="L1254" i="37"/>
  <c r="M1254" i="37"/>
  <c r="N1254" i="37"/>
  <c r="O1254" i="37"/>
  <c r="L1255" i="37"/>
  <c r="M1255" i="37"/>
  <c r="N1255" i="37"/>
  <c r="O1255" i="37"/>
  <c r="L1256" i="37"/>
  <c r="M1256" i="37"/>
  <c r="N1256" i="37"/>
  <c r="O1256" i="37"/>
  <c r="L1257" i="37"/>
  <c r="M1257" i="37"/>
  <c r="N1257" i="37"/>
  <c r="O1257" i="37"/>
  <c r="L1258" i="37"/>
  <c r="M1258" i="37"/>
  <c r="N1258" i="37"/>
  <c r="O1258" i="37"/>
  <c r="L1259" i="37"/>
  <c r="M1259" i="37"/>
  <c r="N1259" i="37"/>
  <c r="O1259" i="37"/>
  <c r="L1260" i="37"/>
  <c r="M1260" i="37"/>
  <c r="N1260" i="37"/>
  <c r="O1260" i="37"/>
  <c r="L1261" i="37"/>
  <c r="M1261" i="37"/>
  <c r="N1261" i="37"/>
  <c r="O1261" i="37"/>
  <c r="L1262" i="37"/>
  <c r="M1262" i="37"/>
  <c r="N1262" i="37"/>
  <c r="O1262" i="37"/>
  <c r="L1263" i="37"/>
  <c r="M1263" i="37"/>
  <c r="N1263" i="37"/>
  <c r="O1263" i="37"/>
  <c r="L1264" i="37"/>
  <c r="M1264" i="37"/>
  <c r="N1264" i="37"/>
  <c r="O1264" i="37"/>
  <c r="L1265" i="37"/>
  <c r="M1265" i="37"/>
  <c r="N1265" i="37"/>
  <c r="O1265" i="37"/>
  <c r="L1266" i="37"/>
  <c r="M1266" i="37"/>
  <c r="N1266" i="37"/>
  <c r="O1266" i="37"/>
  <c r="L1267" i="37"/>
  <c r="M1267" i="37"/>
  <c r="N1267" i="37"/>
  <c r="O1267" i="37"/>
  <c r="L1268" i="37"/>
  <c r="M1268" i="37"/>
  <c r="N1268" i="37"/>
  <c r="O1268" i="37"/>
  <c r="L1269" i="37"/>
  <c r="M1269" i="37"/>
  <c r="N1269" i="37"/>
  <c r="O1269" i="37"/>
  <c r="L1270" i="37"/>
  <c r="M1270" i="37"/>
  <c r="N1270" i="37"/>
  <c r="O1270" i="37"/>
  <c r="L1271" i="37"/>
  <c r="M1271" i="37"/>
  <c r="N1271" i="37"/>
  <c r="O1271" i="37"/>
  <c r="L1272" i="37"/>
  <c r="M1272" i="37"/>
  <c r="N1272" i="37"/>
  <c r="O1272" i="37"/>
  <c r="L1273" i="37"/>
  <c r="M1273" i="37"/>
  <c r="N1273" i="37"/>
  <c r="O1273" i="37"/>
  <c r="L1274" i="37"/>
  <c r="M1274" i="37"/>
  <c r="N1274" i="37"/>
  <c r="O1274" i="37"/>
  <c r="L1275" i="37"/>
  <c r="M1275" i="37"/>
  <c r="N1275" i="37"/>
  <c r="O1275" i="37"/>
  <c r="L1276" i="37"/>
  <c r="M1276" i="37"/>
  <c r="N1276" i="37"/>
  <c r="O1276" i="37"/>
  <c r="L1277" i="37"/>
  <c r="M1277" i="37"/>
  <c r="N1277" i="37"/>
  <c r="O1277" i="37"/>
  <c r="L1278" i="37"/>
  <c r="M1278" i="37"/>
  <c r="N1278" i="37"/>
  <c r="O1278" i="37"/>
  <c r="L1279" i="37"/>
  <c r="M1279" i="37"/>
  <c r="N1279" i="37"/>
  <c r="O1279" i="37"/>
  <c r="L1280" i="37"/>
  <c r="M1280" i="37"/>
  <c r="N1280" i="37"/>
  <c r="O1280" i="37"/>
  <c r="L1281" i="37"/>
  <c r="M1281" i="37"/>
  <c r="N1281" i="37"/>
  <c r="O1281" i="37"/>
  <c r="L1282" i="37"/>
  <c r="M1282" i="37"/>
  <c r="N1282" i="37"/>
  <c r="O1282" i="37"/>
  <c r="L1283" i="37"/>
  <c r="M1283" i="37"/>
  <c r="N1283" i="37"/>
  <c r="O1283" i="37"/>
  <c r="L1284" i="37"/>
  <c r="M1284" i="37"/>
  <c r="N1284" i="37"/>
  <c r="O1284" i="37"/>
  <c r="L1285" i="37"/>
  <c r="M1285" i="37"/>
  <c r="N1285" i="37"/>
  <c r="O1285" i="37"/>
  <c r="L1286" i="37"/>
  <c r="M1286" i="37"/>
  <c r="N1286" i="37"/>
  <c r="O1286" i="37"/>
  <c r="L1287" i="37"/>
  <c r="M1287" i="37"/>
  <c r="N1287" i="37"/>
  <c r="O1287" i="37"/>
  <c r="L1288" i="37"/>
  <c r="M1288" i="37"/>
  <c r="N1288" i="37"/>
  <c r="O1288" i="37"/>
  <c r="L1289" i="37"/>
  <c r="M1289" i="37"/>
  <c r="N1289" i="37"/>
  <c r="O1289" i="37"/>
  <c r="L1290" i="37"/>
  <c r="M1290" i="37"/>
  <c r="N1290" i="37"/>
  <c r="O1290" i="37"/>
  <c r="L1291" i="37"/>
  <c r="M1291" i="37"/>
  <c r="N1291" i="37"/>
  <c r="O1291" i="37"/>
  <c r="L1292" i="37"/>
  <c r="M1292" i="37"/>
  <c r="N1292" i="37"/>
  <c r="O1292" i="37"/>
  <c r="L1293" i="37"/>
  <c r="M1293" i="37"/>
  <c r="N1293" i="37"/>
  <c r="O1293" i="37"/>
  <c r="L1294" i="37"/>
  <c r="M1294" i="37"/>
  <c r="N1294" i="37"/>
  <c r="O1294" i="37"/>
  <c r="L1295" i="37"/>
  <c r="M1295" i="37"/>
  <c r="N1295" i="37"/>
  <c r="O1295" i="37"/>
  <c r="L1296" i="37"/>
  <c r="M1296" i="37"/>
  <c r="N1296" i="37"/>
  <c r="O1296" i="37"/>
  <c r="L1297" i="37"/>
  <c r="M1297" i="37"/>
  <c r="N1297" i="37"/>
  <c r="O1297" i="37"/>
  <c r="L1298" i="37"/>
  <c r="M1298" i="37"/>
  <c r="N1298" i="37"/>
  <c r="O1298" i="37"/>
  <c r="L1299" i="37"/>
  <c r="M1299" i="37"/>
  <c r="N1299" i="37"/>
  <c r="O1299" i="37"/>
  <c r="L1300" i="37"/>
  <c r="M1300" i="37"/>
  <c r="N1300" i="37"/>
  <c r="O1300" i="37"/>
  <c r="L1301" i="37"/>
  <c r="M1301" i="37"/>
  <c r="N1301" i="37"/>
  <c r="O1301" i="37"/>
  <c r="L1302" i="37"/>
  <c r="M1302" i="37"/>
  <c r="N1302" i="37"/>
  <c r="O1302" i="37"/>
  <c r="L1303" i="37"/>
  <c r="M1303" i="37"/>
  <c r="N1303" i="37"/>
  <c r="O1303" i="37"/>
  <c r="L1304" i="37"/>
  <c r="M1304" i="37"/>
  <c r="N1304" i="37"/>
  <c r="O1304" i="37"/>
  <c r="L1305" i="37"/>
  <c r="M1305" i="37"/>
  <c r="N1305" i="37"/>
  <c r="O1305" i="37"/>
  <c r="L1306" i="37"/>
  <c r="M1306" i="37"/>
  <c r="N1306" i="37"/>
  <c r="O1306" i="37"/>
  <c r="L1307" i="37"/>
  <c r="M1307" i="37"/>
  <c r="N1307" i="37"/>
  <c r="O1307" i="37"/>
  <c r="L1308" i="37"/>
  <c r="M1308" i="37"/>
  <c r="N1308" i="37"/>
  <c r="O1308" i="37"/>
  <c r="L1309" i="37"/>
  <c r="M1309" i="37"/>
  <c r="N1309" i="37"/>
  <c r="O1309" i="37"/>
  <c r="L1310" i="37"/>
  <c r="M1310" i="37"/>
  <c r="N1310" i="37"/>
  <c r="O1310" i="37"/>
  <c r="L1311" i="37"/>
  <c r="M1311" i="37"/>
  <c r="N1311" i="37"/>
  <c r="O1311" i="37"/>
  <c r="L1312" i="37"/>
  <c r="M1312" i="37"/>
  <c r="N1312" i="37"/>
  <c r="O1312" i="37"/>
  <c r="L1313" i="37"/>
  <c r="M1313" i="37"/>
  <c r="N1313" i="37"/>
  <c r="O1313" i="37"/>
  <c r="L1314" i="37"/>
  <c r="M1314" i="37"/>
  <c r="N1314" i="37"/>
  <c r="O1314" i="37"/>
  <c r="L1315" i="37"/>
  <c r="M1315" i="37"/>
  <c r="N1315" i="37"/>
  <c r="O1315" i="37"/>
  <c r="L1316" i="37"/>
  <c r="M1316" i="37"/>
  <c r="N1316" i="37"/>
  <c r="O1316" i="37"/>
  <c r="L1317" i="37"/>
  <c r="M1317" i="37"/>
  <c r="N1317" i="37"/>
  <c r="O1317" i="37"/>
  <c r="L1318" i="37"/>
  <c r="M1318" i="37"/>
  <c r="N1318" i="37"/>
  <c r="O1318" i="37"/>
  <c r="L1319" i="37"/>
  <c r="M1319" i="37"/>
  <c r="N1319" i="37"/>
  <c r="O1319" i="37"/>
  <c r="L1320" i="37"/>
  <c r="M1320" i="37"/>
  <c r="N1320" i="37"/>
  <c r="O1320" i="37"/>
  <c r="L1321" i="37"/>
  <c r="M1321" i="37"/>
  <c r="N1321" i="37"/>
  <c r="O1321" i="37"/>
  <c r="L1322" i="37"/>
  <c r="M1322" i="37"/>
  <c r="N1322" i="37"/>
  <c r="O1322" i="37"/>
  <c r="L1323" i="37"/>
  <c r="M1323" i="37"/>
  <c r="N1323" i="37"/>
  <c r="O1323" i="37"/>
  <c r="L1324" i="37"/>
  <c r="M1324" i="37"/>
  <c r="N1324" i="37"/>
  <c r="O1324" i="37"/>
  <c r="L1325" i="37"/>
  <c r="M1325" i="37"/>
  <c r="N1325" i="37"/>
  <c r="O1325" i="37"/>
  <c r="L1326" i="37"/>
  <c r="M1326" i="37"/>
  <c r="N1326" i="37"/>
  <c r="O1326" i="37"/>
  <c r="L1327" i="37"/>
  <c r="M1327" i="37"/>
  <c r="N1327" i="37"/>
  <c r="O1327" i="37"/>
  <c r="L1328" i="37"/>
  <c r="M1328" i="37"/>
  <c r="N1328" i="37"/>
  <c r="O1328" i="37"/>
  <c r="L1329" i="37"/>
  <c r="M1329" i="37"/>
  <c r="N1329" i="37"/>
  <c r="O1329" i="37"/>
  <c r="L1330" i="37"/>
  <c r="M1330" i="37"/>
  <c r="N1330" i="37"/>
  <c r="O1330" i="37"/>
  <c r="L1331" i="37"/>
  <c r="M1331" i="37"/>
  <c r="N1331" i="37"/>
  <c r="O1331" i="37"/>
  <c r="L1332" i="37"/>
  <c r="M1332" i="37"/>
  <c r="N1332" i="37"/>
  <c r="O1332" i="37"/>
  <c r="L1333" i="37"/>
  <c r="M1333" i="37"/>
  <c r="N1333" i="37"/>
  <c r="O1333" i="37"/>
  <c r="L1334" i="37"/>
  <c r="M1334" i="37"/>
  <c r="N1334" i="37"/>
  <c r="O1334" i="37"/>
  <c r="L1335" i="37"/>
  <c r="M1335" i="37"/>
  <c r="N1335" i="37"/>
  <c r="O1335" i="37"/>
  <c r="L1336" i="37"/>
  <c r="M1336" i="37"/>
  <c r="N1336" i="37"/>
  <c r="O1336" i="37"/>
  <c r="L1337" i="37"/>
  <c r="M1337" i="37"/>
  <c r="N1337" i="37"/>
  <c r="O1337" i="37"/>
  <c r="L1338" i="37"/>
  <c r="M1338" i="37"/>
  <c r="N1338" i="37"/>
  <c r="O1338" i="37"/>
  <c r="L1339" i="37"/>
  <c r="M1339" i="37"/>
  <c r="N1339" i="37"/>
  <c r="O1339" i="37"/>
  <c r="L1340" i="37"/>
  <c r="M1340" i="37"/>
  <c r="N1340" i="37"/>
  <c r="O1340" i="37"/>
  <c r="L1341" i="37"/>
  <c r="M1341" i="37"/>
  <c r="N1341" i="37"/>
  <c r="O1341" i="37"/>
  <c r="L1342" i="37"/>
  <c r="M1342" i="37"/>
  <c r="N1342" i="37"/>
  <c r="O1342" i="37"/>
  <c r="L1343" i="37"/>
  <c r="M1343" i="37"/>
  <c r="N1343" i="37"/>
  <c r="O1343" i="37"/>
  <c r="L1344" i="37"/>
  <c r="M1344" i="37"/>
  <c r="N1344" i="37"/>
  <c r="O1344" i="37"/>
  <c r="L1345" i="37"/>
  <c r="M1345" i="37"/>
  <c r="N1345" i="37"/>
  <c r="O1345" i="37"/>
  <c r="L1346" i="37"/>
  <c r="M1346" i="37"/>
  <c r="N1346" i="37"/>
  <c r="O1346" i="37"/>
  <c r="L1347" i="37"/>
  <c r="M1347" i="37"/>
  <c r="N1347" i="37"/>
  <c r="O1347" i="37"/>
  <c r="L1348" i="37"/>
  <c r="M1348" i="37"/>
  <c r="N1348" i="37"/>
  <c r="O1348" i="37"/>
  <c r="L1349" i="37"/>
  <c r="M1349" i="37"/>
  <c r="N1349" i="37"/>
  <c r="O1349" i="37"/>
  <c r="L1350" i="37"/>
  <c r="M1350" i="37"/>
  <c r="N1350" i="37"/>
  <c r="O1350" i="37"/>
  <c r="L1351" i="37"/>
  <c r="M1351" i="37"/>
  <c r="N1351" i="37"/>
  <c r="O1351" i="37"/>
  <c r="L1352" i="37"/>
  <c r="M1352" i="37"/>
  <c r="N1352" i="37"/>
  <c r="O1352" i="37"/>
  <c r="L1353" i="37"/>
  <c r="M1353" i="37"/>
  <c r="N1353" i="37"/>
  <c r="O1353" i="37"/>
  <c r="L1354" i="37"/>
  <c r="M1354" i="37"/>
  <c r="N1354" i="37"/>
  <c r="O1354" i="37"/>
  <c r="L1355" i="37"/>
  <c r="M1355" i="37"/>
  <c r="N1355" i="37"/>
  <c r="O1355" i="37"/>
  <c r="L1356" i="37"/>
  <c r="M1356" i="37"/>
  <c r="N1356" i="37"/>
  <c r="O1356" i="37"/>
  <c r="L1357" i="37"/>
  <c r="M1357" i="37"/>
  <c r="N1357" i="37"/>
  <c r="O1357" i="37"/>
  <c r="L1358" i="37"/>
  <c r="M1358" i="37"/>
  <c r="N1358" i="37"/>
  <c r="O1358" i="37"/>
  <c r="L1359" i="37"/>
  <c r="M1359" i="37"/>
  <c r="N1359" i="37"/>
  <c r="O1359" i="37"/>
  <c r="L1360" i="37"/>
  <c r="M1360" i="37"/>
  <c r="N1360" i="37"/>
  <c r="O1360" i="37"/>
  <c r="L1361" i="37"/>
  <c r="M1361" i="37"/>
  <c r="N1361" i="37"/>
  <c r="O1361" i="37"/>
  <c r="L1362" i="37"/>
  <c r="M1362" i="37"/>
  <c r="N1362" i="37"/>
  <c r="O1362" i="37"/>
  <c r="L1363" i="37"/>
  <c r="M1363" i="37"/>
  <c r="N1363" i="37"/>
  <c r="O1363" i="37"/>
  <c r="L1364" i="37"/>
  <c r="M1364" i="37"/>
  <c r="N1364" i="37"/>
  <c r="O1364" i="37"/>
  <c r="L1365" i="37"/>
  <c r="M1365" i="37"/>
  <c r="N1365" i="37"/>
  <c r="O1365" i="37"/>
  <c r="L1366" i="37"/>
  <c r="M1366" i="37"/>
  <c r="N1366" i="37"/>
  <c r="O1366" i="37"/>
  <c r="L1367" i="37"/>
  <c r="M1367" i="37"/>
  <c r="N1367" i="37"/>
  <c r="O1367" i="37"/>
  <c r="L1368" i="37"/>
  <c r="M1368" i="37"/>
  <c r="N1368" i="37"/>
  <c r="O1368" i="37"/>
  <c r="L1369" i="37"/>
  <c r="M1369" i="37"/>
  <c r="N1369" i="37"/>
  <c r="O1369" i="37"/>
  <c r="L1370" i="37"/>
  <c r="M1370" i="37"/>
  <c r="N1370" i="37"/>
  <c r="O1370" i="37"/>
  <c r="L1371" i="37"/>
  <c r="M1371" i="37"/>
  <c r="N1371" i="37"/>
  <c r="O1371" i="37"/>
  <c r="L1372" i="37"/>
  <c r="M1372" i="37"/>
  <c r="N1372" i="37"/>
  <c r="O1372" i="37"/>
  <c r="L1373" i="37"/>
  <c r="M1373" i="37"/>
  <c r="N1373" i="37"/>
  <c r="O1373" i="37"/>
  <c r="L1374" i="37"/>
  <c r="M1374" i="37"/>
  <c r="N1374" i="37"/>
  <c r="O1374" i="37"/>
  <c r="L1375" i="37"/>
  <c r="M1375" i="37"/>
  <c r="N1375" i="37"/>
  <c r="O1375" i="37"/>
  <c r="L1376" i="37"/>
  <c r="M1376" i="37"/>
  <c r="N1376" i="37"/>
  <c r="O1376" i="37"/>
  <c r="L1377" i="37"/>
  <c r="M1377" i="37"/>
  <c r="N1377" i="37"/>
  <c r="O1377" i="37"/>
  <c r="L1378" i="37"/>
  <c r="M1378" i="37"/>
  <c r="N1378" i="37"/>
  <c r="O1378" i="37"/>
  <c r="L1379" i="37"/>
  <c r="M1379" i="37"/>
  <c r="N1379" i="37"/>
  <c r="O1379" i="37"/>
  <c r="L1380" i="37"/>
  <c r="M1380" i="37"/>
  <c r="N1380" i="37"/>
  <c r="O1380" i="37"/>
  <c r="L1381" i="37"/>
  <c r="M1381" i="37"/>
  <c r="N1381" i="37"/>
  <c r="O1381" i="37"/>
  <c r="L1382" i="37"/>
  <c r="M1382" i="37"/>
  <c r="N1382" i="37"/>
  <c r="O1382" i="37"/>
  <c r="L1383" i="37"/>
  <c r="M1383" i="37"/>
  <c r="N1383" i="37"/>
  <c r="O1383" i="37"/>
  <c r="L1384" i="37"/>
  <c r="M1384" i="37"/>
  <c r="N1384" i="37"/>
  <c r="O1384" i="37"/>
  <c r="L1385" i="37"/>
  <c r="M1385" i="37"/>
  <c r="N1385" i="37"/>
  <c r="O1385" i="37"/>
  <c r="L1386" i="37"/>
  <c r="M1386" i="37"/>
  <c r="N1386" i="37"/>
  <c r="O1386" i="37"/>
  <c r="L1387" i="37"/>
  <c r="M1387" i="37"/>
  <c r="N1387" i="37"/>
  <c r="O1387" i="37"/>
  <c r="L1388" i="37"/>
  <c r="M1388" i="37"/>
  <c r="N1388" i="37"/>
  <c r="O1388" i="37"/>
  <c r="L1389" i="37"/>
  <c r="M1389" i="37"/>
  <c r="N1389" i="37"/>
  <c r="O1389" i="37"/>
  <c r="L1390" i="37"/>
  <c r="M1390" i="37"/>
  <c r="N1390" i="37"/>
  <c r="O1390" i="37"/>
  <c r="L1391" i="37"/>
  <c r="M1391" i="37"/>
  <c r="N1391" i="37"/>
  <c r="O1391" i="37"/>
  <c r="L1392" i="37"/>
  <c r="M1392" i="37"/>
  <c r="N1392" i="37"/>
  <c r="O1392" i="37"/>
  <c r="L1393" i="37"/>
  <c r="M1393" i="37"/>
  <c r="N1393" i="37"/>
  <c r="O1393" i="37"/>
  <c r="L1394" i="37"/>
  <c r="M1394" i="37"/>
  <c r="N1394" i="37"/>
  <c r="O1394" i="37"/>
  <c r="L1395" i="37"/>
  <c r="M1395" i="37"/>
  <c r="N1395" i="37"/>
  <c r="O1395" i="37"/>
  <c r="L1396" i="37"/>
  <c r="M1396" i="37"/>
  <c r="N1396" i="37"/>
  <c r="O1396" i="37"/>
  <c r="L1397" i="37"/>
  <c r="M1397" i="37"/>
  <c r="N1397" i="37"/>
  <c r="O1397" i="37"/>
  <c r="L1398" i="37"/>
  <c r="M1398" i="37"/>
  <c r="N1398" i="37"/>
  <c r="O1398" i="37"/>
  <c r="L1399" i="37"/>
  <c r="M1399" i="37"/>
  <c r="N1399" i="37"/>
  <c r="O1399" i="37"/>
  <c r="L1400" i="37"/>
  <c r="M1400" i="37"/>
  <c r="N1400" i="37"/>
  <c r="O1400" i="37"/>
  <c r="L1401" i="37"/>
  <c r="M1401" i="37"/>
  <c r="N1401" i="37"/>
  <c r="O1401" i="37"/>
  <c r="L1402" i="37"/>
  <c r="M1402" i="37"/>
  <c r="N1402" i="37"/>
  <c r="O1402" i="37"/>
  <c r="L1403" i="37"/>
  <c r="M1403" i="37"/>
  <c r="N1403" i="37"/>
  <c r="O1403" i="37"/>
  <c r="L1404" i="37"/>
  <c r="M1404" i="37"/>
  <c r="N1404" i="37"/>
  <c r="O1404" i="37"/>
  <c r="L1405" i="37"/>
  <c r="M1405" i="37"/>
  <c r="N1405" i="37"/>
  <c r="O1405" i="37"/>
  <c r="L1406" i="37"/>
  <c r="M1406" i="37"/>
  <c r="N1406" i="37"/>
  <c r="O1406" i="37"/>
  <c r="L1407" i="37"/>
  <c r="M1407" i="37"/>
  <c r="N1407" i="37"/>
  <c r="O1407" i="37"/>
  <c r="L1408" i="37"/>
  <c r="M1408" i="37"/>
  <c r="N1408" i="37"/>
  <c r="O1408" i="37"/>
  <c r="L1409" i="37"/>
  <c r="M1409" i="37"/>
  <c r="N1409" i="37"/>
  <c r="O1409" i="37"/>
  <c r="L1410" i="37"/>
  <c r="M1410" i="37"/>
  <c r="N1410" i="37"/>
  <c r="O1410" i="37"/>
  <c r="L1411" i="37"/>
  <c r="M1411" i="37"/>
  <c r="N1411" i="37"/>
  <c r="O1411" i="37"/>
  <c r="L1412" i="37"/>
  <c r="M1412" i="37"/>
  <c r="N1412" i="37"/>
  <c r="O1412" i="37"/>
  <c r="L1413" i="37"/>
  <c r="M1413" i="37"/>
  <c r="N1413" i="37"/>
  <c r="O1413" i="37"/>
  <c r="L1414" i="37"/>
  <c r="M1414" i="37"/>
  <c r="N1414" i="37"/>
  <c r="O1414" i="37"/>
  <c r="L1415" i="37"/>
  <c r="M1415" i="37"/>
  <c r="N1415" i="37"/>
  <c r="O1415" i="37"/>
  <c r="L1416" i="37"/>
  <c r="M1416" i="37"/>
  <c r="N1416" i="37"/>
  <c r="O1416" i="37"/>
  <c r="L1417" i="37"/>
  <c r="M1417" i="37"/>
  <c r="N1417" i="37"/>
  <c r="O1417" i="37"/>
  <c r="L1418" i="37"/>
  <c r="M1418" i="37"/>
  <c r="N1418" i="37"/>
  <c r="O1418" i="37"/>
  <c r="L1419" i="37"/>
  <c r="M1419" i="37"/>
  <c r="N1419" i="37"/>
  <c r="O1419" i="37"/>
  <c r="L1420" i="37"/>
  <c r="M1420" i="37"/>
  <c r="N1420" i="37"/>
  <c r="O1420" i="37"/>
  <c r="L1421" i="37"/>
  <c r="M1421" i="37"/>
  <c r="N1421" i="37"/>
  <c r="O1421" i="37"/>
  <c r="L1422" i="37"/>
  <c r="M1422" i="37"/>
  <c r="N1422" i="37"/>
  <c r="O1422" i="37"/>
  <c r="L1423" i="37"/>
  <c r="M1423" i="37"/>
  <c r="N1423" i="37"/>
  <c r="O1423" i="37"/>
  <c r="L1424" i="37"/>
  <c r="M1424" i="37"/>
  <c r="N1424" i="37"/>
  <c r="O1424" i="37"/>
  <c r="L1425" i="37"/>
  <c r="M1425" i="37"/>
  <c r="N1425" i="37"/>
  <c r="O1425" i="37"/>
  <c r="L1426" i="37"/>
  <c r="M1426" i="37"/>
  <c r="N1426" i="37"/>
  <c r="O1426" i="37"/>
  <c r="L1427" i="37"/>
  <c r="M1427" i="37"/>
  <c r="N1427" i="37"/>
  <c r="O1427" i="37"/>
  <c r="L1428" i="37"/>
  <c r="M1428" i="37"/>
  <c r="N1428" i="37"/>
  <c r="O1428" i="37"/>
  <c r="L1429" i="37"/>
  <c r="M1429" i="37"/>
  <c r="N1429" i="37"/>
  <c r="O1429" i="37"/>
  <c r="L1430" i="37"/>
  <c r="M1430" i="37"/>
  <c r="N1430" i="37"/>
  <c r="O1430" i="37"/>
  <c r="L1431" i="37"/>
  <c r="M1431" i="37"/>
  <c r="N1431" i="37"/>
  <c r="O1431" i="37"/>
  <c r="L1432" i="37"/>
  <c r="M1432" i="37"/>
  <c r="N1432" i="37"/>
  <c r="O1432" i="37"/>
  <c r="L1433" i="37"/>
  <c r="M1433" i="37"/>
  <c r="N1433" i="37"/>
  <c r="O1433" i="37"/>
  <c r="L1434" i="37"/>
  <c r="M1434" i="37"/>
  <c r="N1434" i="37"/>
  <c r="O1434" i="37"/>
  <c r="L1435" i="37"/>
  <c r="M1435" i="37"/>
  <c r="N1435" i="37"/>
  <c r="O1435" i="37"/>
  <c r="L1436" i="37"/>
  <c r="M1436" i="37"/>
  <c r="N1436" i="37"/>
  <c r="O1436" i="37"/>
  <c r="L1437" i="37"/>
  <c r="M1437" i="37"/>
  <c r="N1437" i="37"/>
  <c r="O1437" i="37"/>
  <c r="L1438" i="37"/>
  <c r="M1438" i="37"/>
  <c r="N1438" i="37"/>
  <c r="O1438" i="37"/>
  <c r="L1439" i="37"/>
  <c r="M1439" i="37"/>
  <c r="N1439" i="37"/>
  <c r="O1439" i="37"/>
  <c r="L1440" i="37"/>
  <c r="M1440" i="37"/>
  <c r="N1440" i="37"/>
  <c r="O1440" i="37"/>
  <c r="L1441" i="37"/>
  <c r="M1441" i="37"/>
  <c r="N1441" i="37"/>
  <c r="O1441" i="37"/>
  <c r="L1442" i="37"/>
  <c r="M1442" i="37"/>
  <c r="N1442" i="37"/>
  <c r="O1442" i="37"/>
  <c r="L1443" i="37"/>
  <c r="M1443" i="37"/>
  <c r="N1443" i="37"/>
  <c r="O1443" i="37"/>
  <c r="L1444" i="37"/>
  <c r="M1444" i="37"/>
  <c r="N1444" i="37"/>
  <c r="O1444" i="37"/>
  <c r="L1445" i="37"/>
  <c r="M1445" i="37"/>
  <c r="N1445" i="37"/>
  <c r="O1445" i="37"/>
  <c r="L1446" i="37"/>
  <c r="M1446" i="37"/>
  <c r="N1446" i="37"/>
  <c r="O1446" i="37"/>
  <c r="L1447" i="37"/>
  <c r="M1447" i="37"/>
  <c r="N1447" i="37"/>
  <c r="O1447" i="37"/>
  <c r="L1448" i="37"/>
  <c r="M1448" i="37"/>
  <c r="N1448" i="37"/>
  <c r="O1448" i="37"/>
  <c r="L1449" i="37"/>
  <c r="M1449" i="37"/>
  <c r="N1449" i="37"/>
  <c r="O1449" i="37"/>
  <c r="L1450" i="37"/>
  <c r="M1450" i="37"/>
  <c r="N1450" i="37"/>
  <c r="O1450" i="37"/>
  <c r="L1451" i="37"/>
  <c r="M1451" i="37"/>
  <c r="N1451" i="37"/>
  <c r="O1451" i="37"/>
  <c r="L1452" i="37"/>
  <c r="M1452" i="37"/>
  <c r="N1452" i="37"/>
  <c r="O1452" i="37"/>
  <c r="L1453" i="37"/>
  <c r="M1453" i="37"/>
  <c r="N1453" i="37"/>
  <c r="O1453" i="37"/>
  <c r="L1454" i="37"/>
  <c r="M1454" i="37"/>
  <c r="N1454" i="37"/>
  <c r="O1454" i="37"/>
  <c r="L1455" i="37"/>
  <c r="M1455" i="37"/>
  <c r="N1455" i="37"/>
  <c r="O1455" i="37"/>
  <c r="L1456" i="37"/>
  <c r="M1456" i="37"/>
  <c r="N1456" i="37"/>
  <c r="O1456" i="37"/>
  <c r="L1457" i="37"/>
  <c r="M1457" i="37"/>
  <c r="N1457" i="37"/>
  <c r="O1457" i="37"/>
  <c r="L1458" i="37"/>
  <c r="M1458" i="37"/>
  <c r="N1458" i="37"/>
  <c r="O1458" i="37"/>
  <c r="L1459" i="37"/>
  <c r="M1459" i="37"/>
  <c r="N1459" i="37"/>
  <c r="O1459" i="37"/>
  <c r="L1460" i="37"/>
  <c r="M1460" i="37"/>
  <c r="N1460" i="37"/>
  <c r="O1460" i="37"/>
  <c r="L1461" i="37"/>
  <c r="M1461" i="37"/>
  <c r="N1461" i="37"/>
  <c r="O1461" i="37"/>
  <c r="L1462" i="37"/>
  <c r="M1462" i="37"/>
  <c r="N1462" i="37"/>
  <c r="O1462" i="37"/>
  <c r="L1463" i="37"/>
  <c r="M1463" i="37"/>
  <c r="N1463" i="37"/>
  <c r="O1463" i="37"/>
  <c r="L1464" i="37"/>
  <c r="M1464" i="37"/>
  <c r="N1464" i="37"/>
  <c r="O1464" i="37"/>
  <c r="L1465" i="37"/>
  <c r="M1465" i="37"/>
  <c r="N1465" i="37"/>
  <c r="O1465" i="37"/>
  <c r="L1466" i="37"/>
  <c r="M1466" i="37"/>
  <c r="N1466" i="37"/>
  <c r="O1466" i="37"/>
  <c r="L1467" i="37"/>
  <c r="M1467" i="37"/>
  <c r="N1467" i="37"/>
  <c r="O1467" i="37"/>
  <c r="L1468" i="37"/>
  <c r="M1468" i="37"/>
  <c r="N1468" i="37"/>
  <c r="O1468" i="37"/>
  <c r="L1469" i="37"/>
  <c r="M1469" i="37"/>
  <c r="N1469" i="37"/>
  <c r="O1469" i="37"/>
  <c r="L1470" i="37"/>
  <c r="M1470" i="37"/>
  <c r="N1470" i="37"/>
  <c r="O1470" i="37"/>
  <c r="L1471" i="37"/>
  <c r="M1471" i="37"/>
  <c r="N1471" i="37"/>
  <c r="O1471" i="37"/>
  <c r="L1472" i="37"/>
  <c r="M1472" i="37"/>
  <c r="N1472" i="37"/>
  <c r="O1472" i="37"/>
  <c r="L1473" i="37"/>
  <c r="M1473" i="37"/>
  <c r="N1473" i="37"/>
  <c r="O1473" i="37"/>
  <c r="L1474" i="37"/>
  <c r="M1474" i="37"/>
  <c r="N1474" i="37"/>
  <c r="O1474" i="37"/>
  <c r="L1475" i="37"/>
  <c r="M1475" i="37"/>
  <c r="N1475" i="37"/>
  <c r="O1475" i="37"/>
  <c r="L1476" i="37"/>
  <c r="M1476" i="37"/>
  <c r="N1476" i="37"/>
  <c r="O1476" i="37"/>
  <c r="L1477" i="37"/>
  <c r="M1477" i="37"/>
  <c r="N1477" i="37"/>
  <c r="O1477" i="37"/>
  <c r="L1478" i="37"/>
  <c r="M1478" i="37"/>
  <c r="N1478" i="37"/>
  <c r="O1478" i="37"/>
  <c r="L1479" i="37"/>
  <c r="M1479" i="37"/>
  <c r="N1479" i="37"/>
  <c r="O1479" i="37"/>
  <c r="L1480" i="37"/>
  <c r="M1480" i="37"/>
  <c r="N1480" i="37"/>
  <c r="O1480" i="37"/>
  <c r="L1481" i="37"/>
  <c r="M1481" i="37"/>
  <c r="N1481" i="37"/>
  <c r="O1481" i="37"/>
  <c r="L1482" i="37"/>
  <c r="M1482" i="37"/>
  <c r="N1482" i="37"/>
  <c r="O1482" i="37"/>
  <c r="L1483" i="37"/>
  <c r="M1483" i="37"/>
  <c r="N1483" i="37"/>
  <c r="O1483" i="37"/>
  <c r="L1484" i="37"/>
  <c r="M1484" i="37"/>
  <c r="N1484" i="37"/>
  <c r="O1484" i="37"/>
  <c r="L1485" i="37"/>
  <c r="M1485" i="37"/>
  <c r="N1485" i="37"/>
  <c r="O1485" i="37"/>
  <c r="L1486" i="37"/>
  <c r="M1486" i="37"/>
  <c r="N1486" i="37"/>
  <c r="O1486" i="37"/>
  <c r="L1487" i="37"/>
  <c r="M1487" i="37"/>
  <c r="N1487" i="37"/>
  <c r="O1487" i="37"/>
  <c r="L1488" i="37"/>
  <c r="M1488" i="37"/>
  <c r="N1488" i="37"/>
  <c r="O1488" i="37"/>
  <c r="L1489" i="37"/>
  <c r="M1489" i="37"/>
  <c r="N1489" i="37"/>
  <c r="O1489" i="37"/>
  <c r="L1490" i="37"/>
  <c r="M1490" i="37"/>
  <c r="N1490" i="37"/>
  <c r="O1490" i="37"/>
  <c r="L1491" i="37"/>
  <c r="M1491" i="37"/>
  <c r="N1491" i="37"/>
  <c r="O1491" i="37"/>
  <c r="L1492" i="37"/>
  <c r="M1492" i="37"/>
  <c r="N1492" i="37"/>
  <c r="O1492" i="37"/>
  <c r="L1493" i="37"/>
  <c r="M1493" i="37"/>
  <c r="N1493" i="37"/>
  <c r="O1493" i="37"/>
  <c r="L1494" i="37"/>
  <c r="M1494" i="37"/>
  <c r="N1494" i="37"/>
  <c r="O1494" i="37"/>
  <c r="L1495" i="37"/>
  <c r="M1495" i="37"/>
  <c r="N1495" i="37"/>
  <c r="O1495" i="37"/>
  <c r="L1496" i="37"/>
  <c r="M1496" i="37"/>
  <c r="N1496" i="37"/>
  <c r="O1496" i="37"/>
  <c r="L1497" i="37"/>
  <c r="M1497" i="37"/>
  <c r="N1497" i="37"/>
  <c r="O1497" i="37"/>
  <c r="L1498" i="37"/>
  <c r="M1498" i="37"/>
  <c r="N1498" i="37"/>
  <c r="O1498" i="37"/>
  <c r="L1499" i="37"/>
  <c r="M1499" i="37"/>
  <c r="N1499" i="37"/>
  <c r="O1499" i="37"/>
  <c r="L1500" i="37"/>
  <c r="M1500" i="37"/>
  <c r="N1500" i="37"/>
  <c r="O1500" i="37"/>
  <c r="L1501" i="37"/>
  <c r="M1501" i="37"/>
  <c r="N1501" i="37"/>
  <c r="O1501" i="37"/>
  <c r="L1502" i="37"/>
  <c r="M1502" i="37"/>
  <c r="N1502" i="37"/>
  <c r="O1502" i="37"/>
  <c r="L1503" i="37"/>
  <c r="M1503" i="37"/>
  <c r="N1503" i="37"/>
  <c r="O1503" i="37"/>
  <c r="L1504" i="37"/>
  <c r="M1504" i="37"/>
  <c r="N1504" i="37"/>
  <c r="O1504" i="37"/>
  <c r="L1505" i="37"/>
  <c r="M1505" i="37"/>
  <c r="N1505" i="37"/>
  <c r="O1505" i="37"/>
  <c r="L1506" i="37"/>
  <c r="M1506" i="37"/>
  <c r="N1506" i="37"/>
  <c r="O1506" i="37"/>
  <c r="L1507" i="37"/>
  <c r="M1507" i="37"/>
  <c r="N1507" i="37"/>
  <c r="O1507" i="37"/>
  <c r="L1508" i="37"/>
  <c r="M1508" i="37"/>
  <c r="N1508" i="37"/>
  <c r="O1508" i="37"/>
  <c r="L1509" i="37"/>
  <c r="M1509" i="37"/>
  <c r="N1509" i="37"/>
  <c r="O1509" i="37"/>
  <c r="L1510" i="37"/>
  <c r="M1510" i="37"/>
  <c r="N1510" i="37"/>
  <c r="O1510" i="37"/>
  <c r="L1511" i="37"/>
  <c r="M1511" i="37"/>
  <c r="N1511" i="37"/>
  <c r="O1511" i="37"/>
  <c r="L1512" i="37"/>
  <c r="M1512" i="37"/>
  <c r="N1512" i="37"/>
  <c r="O1512" i="37"/>
  <c r="L1513" i="37"/>
  <c r="M1513" i="37"/>
  <c r="N1513" i="37"/>
  <c r="O1513" i="37"/>
  <c r="L1514" i="37"/>
  <c r="M1514" i="37"/>
  <c r="N1514" i="37"/>
  <c r="O1514" i="37"/>
  <c r="L1515" i="37"/>
  <c r="M1515" i="37"/>
  <c r="N1515" i="37"/>
  <c r="O1515" i="37"/>
  <c r="L1516" i="37"/>
  <c r="M1516" i="37"/>
  <c r="N1516" i="37"/>
  <c r="O1516" i="37"/>
  <c r="L1517" i="37"/>
  <c r="M1517" i="37"/>
  <c r="N1517" i="37"/>
  <c r="O1517" i="37"/>
  <c r="L1518" i="37"/>
  <c r="M1518" i="37"/>
  <c r="N1518" i="37"/>
  <c r="O1518" i="37"/>
  <c r="L1519" i="37"/>
  <c r="M1519" i="37"/>
  <c r="N1519" i="37"/>
  <c r="O1519" i="37"/>
  <c r="L1520" i="37"/>
  <c r="M1520" i="37"/>
  <c r="N1520" i="37"/>
  <c r="O1520" i="37"/>
  <c r="L1521" i="37"/>
  <c r="M1521" i="37"/>
  <c r="N1521" i="37"/>
  <c r="O1521" i="37"/>
  <c r="L1522" i="37"/>
  <c r="M1522" i="37"/>
  <c r="N1522" i="37"/>
  <c r="O1522" i="37"/>
  <c r="L1523" i="37"/>
  <c r="M1523" i="37"/>
  <c r="N1523" i="37"/>
  <c r="O1523" i="37"/>
  <c r="L1524" i="37"/>
  <c r="M1524" i="37"/>
  <c r="N1524" i="37"/>
  <c r="O1524" i="37"/>
  <c r="L1525" i="37"/>
  <c r="M1525" i="37"/>
  <c r="N1525" i="37"/>
  <c r="O1525" i="37"/>
  <c r="L1526" i="37"/>
  <c r="M1526" i="37"/>
  <c r="N1526" i="37"/>
  <c r="O1526" i="37"/>
  <c r="L1527" i="37"/>
  <c r="M1527" i="37"/>
  <c r="N1527" i="37"/>
  <c r="O1527" i="37"/>
  <c r="L1528" i="37"/>
  <c r="M1528" i="37"/>
  <c r="N1528" i="37"/>
  <c r="O1528" i="37"/>
  <c r="L1529" i="37"/>
  <c r="M1529" i="37"/>
  <c r="N1529" i="37"/>
  <c r="O1529" i="37"/>
  <c r="L1530" i="37"/>
  <c r="M1530" i="37"/>
  <c r="N1530" i="37"/>
  <c r="O1530" i="37"/>
  <c r="L1531" i="37"/>
  <c r="M1531" i="37"/>
  <c r="N1531" i="37"/>
  <c r="O1531" i="37"/>
  <c r="L1532" i="37"/>
  <c r="M1532" i="37"/>
  <c r="N1532" i="37"/>
  <c r="O1532" i="37"/>
  <c r="L1533" i="37"/>
  <c r="M1533" i="37"/>
  <c r="N1533" i="37"/>
  <c r="O1533" i="37"/>
  <c r="L1534" i="37"/>
  <c r="M1534" i="37"/>
  <c r="N1534" i="37"/>
  <c r="O1534" i="37"/>
  <c r="L1535" i="37"/>
  <c r="M1535" i="37"/>
  <c r="N1535" i="37"/>
  <c r="O1535" i="37"/>
  <c r="L1536" i="37"/>
  <c r="M1536" i="37"/>
  <c r="N1536" i="37"/>
  <c r="O1536" i="37"/>
  <c r="L1537" i="37"/>
  <c r="M1537" i="37"/>
  <c r="N1537" i="37"/>
  <c r="O1537" i="37"/>
  <c r="L1538" i="37"/>
  <c r="M1538" i="37"/>
  <c r="N1538" i="37"/>
  <c r="O1538" i="37"/>
  <c r="L1539" i="37"/>
  <c r="M1539" i="37"/>
  <c r="N1539" i="37"/>
  <c r="O1539" i="37"/>
  <c r="L1540" i="37"/>
  <c r="M1540" i="37"/>
  <c r="N1540" i="37"/>
  <c r="O1540" i="37"/>
  <c r="L52" i="37"/>
  <c r="M52" i="37"/>
  <c r="N52" i="37"/>
  <c r="O52" i="37"/>
  <c r="L53" i="37"/>
  <c r="M53" i="37"/>
  <c r="N53" i="37"/>
  <c r="O53" i="37"/>
  <c r="L54" i="37"/>
  <c r="M54" i="37"/>
  <c r="N54" i="37"/>
  <c r="O54" i="37"/>
  <c r="L55" i="37"/>
  <c r="M55" i="37"/>
  <c r="N55" i="37"/>
  <c r="O55" i="37"/>
  <c r="L56" i="37"/>
  <c r="M56" i="37"/>
  <c r="N56" i="37"/>
  <c r="O56" i="37"/>
  <c r="L57" i="37"/>
  <c r="M57" i="37"/>
  <c r="N57" i="37"/>
  <c r="O57" i="37"/>
  <c r="L58" i="37"/>
  <c r="M58" i="37"/>
  <c r="N58" i="37"/>
  <c r="O58" i="37"/>
  <c r="L59" i="37"/>
  <c r="M59" i="37"/>
  <c r="N59" i="37"/>
  <c r="O59" i="37"/>
  <c r="L60" i="37"/>
  <c r="M60" i="37"/>
  <c r="N60" i="37"/>
  <c r="O60" i="37"/>
  <c r="L61" i="37"/>
  <c r="M61" i="37"/>
  <c r="N61" i="37"/>
  <c r="O61" i="37"/>
  <c r="L62" i="37"/>
  <c r="M62" i="37"/>
  <c r="N62" i="37"/>
  <c r="O62" i="37"/>
  <c r="L63" i="37"/>
  <c r="M63" i="37"/>
  <c r="N63" i="37"/>
  <c r="O63" i="37"/>
  <c r="L43" i="37"/>
  <c r="M43" i="37"/>
  <c r="N43" i="37"/>
  <c r="O43" i="37"/>
  <c r="L44" i="37"/>
  <c r="M44" i="37"/>
  <c r="N44" i="37"/>
  <c r="O44" i="37"/>
  <c r="L34" i="37"/>
  <c r="M34" i="37"/>
  <c r="N34" i="37"/>
  <c r="O34" i="37"/>
  <c r="L25" i="37"/>
  <c r="M25" i="37"/>
  <c r="N25" i="37"/>
  <c r="O25" i="37"/>
  <c r="L16" i="37"/>
  <c r="M16" i="37"/>
  <c r="N16" i="37"/>
  <c r="O16" i="37"/>
  <c r="L7" i="37"/>
  <c r="M7" i="37"/>
  <c r="N7" i="37"/>
  <c r="O7" i="37"/>
  <c r="R169" i="38" l="1"/>
  <c r="S169" i="38" s="1"/>
  <c r="V169" i="38" s="1"/>
  <c r="R173" i="38"/>
  <c r="S173" i="38" s="1"/>
  <c r="T173" i="38" s="1"/>
  <c r="U173" i="38" s="1"/>
  <c r="R59" i="38"/>
  <c r="S59" i="38" s="1"/>
  <c r="V59" i="38" s="1"/>
  <c r="R31" i="38"/>
  <c r="S31" i="38" s="1"/>
  <c r="V31" i="38" s="1"/>
  <c r="R33" i="38"/>
  <c r="S33" i="38" s="1"/>
  <c r="V33" i="38" s="1"/>
  <c r="R174" i="38"/>
  <c r="S174" i="38" s="1"/>
  <c r="V174" i="38" s="1"/>
  <c r="R170" i="38"/>
  <c r="S170" i="38" s="1"/>
  <c r="V170" i="38" s="1"/>
  <c r="P1045" i="37"/>
  <c r="Q1045" i="37" s="1"/>
  <c r="T1045" i="37" s="1"/>
  <c r="P1041" i="37"/>
  <c r="Q1041" i="37" s="1"/>
  <c r="T1041" i="37" s="1"/>
  <c r="P1037" i="37"/>
  <c r="Q1037" i="37" s="1"/>
  <c r="T1037" i="37" s="1"/>
  <c r="P1035" i="37"/>
  <c r="Q1035" i="37" s="1"/>
  <c r="T1035" i="37" s="1"/>
  <c r="P1033" i="37"/>
  <c r="Q1033" i="37" s="1"/>
  <c r="T1033" i="37" s="1"/>
  <c r="P997" i="37"/>
  <c r="Q997" i="37" s="1"/>
  <c r="T997" i="37" s="1"/>
  <c r="P991" i="37"/>
  <c r="Q991" i="37" s="1"/>
  <c r="T991" i="37" s="1"/>
  <c r="P987" i="37"/>
  <c r="Q987" i="37" s="1"/>
  <c r="T987" i="37" s="1"/>
  <c r="P985" i="37"/>
  <c r="Q985" i="37" s="1"/>
  <c r="T985" i="37" s="1"/>
  <c r="P983" i="37"/>
  <c r="Q983" i="37" s="1"/>
  <c r="T983" i="37" s="1"/>
  <c r="P977" i="37"/>
  <c r="Q977" i="37" s="1"/>
  <c r="T977" i="37" s="1"/>
  <c r="P975" i="37"/>
  <c r="Q975" i="37" s="1"/>
  <c r="T975" i="37" s="1"/>
  <c r="P929" i="37"/>
  <c r="Q929" i="37" s="1"/>
  <c r="T929" i="37" s="1"/>
  <c r="P927" i="37"/>
  <c r="Q927" i="37" s="1"/>
  <c r="T927" i="37" s="1"/>
  <c r="P565" i="37"/>
  <c r="Q565" i="37" s="1"/>
  <c r="T565" i="37" s="1"/>
  <c r="P433" i="37"/>
  <c r="Q433" i="37" s="1"/>
  <c r="T433" i="37" s="1"/>
  <c r="P89" i="37"/>
  <c r="Q89" i="37" s="1"/>
  <c r="R89" i="37" s="1"/>
  <c r="S89" i="37" s="1"/>
  <c r="P1533" i="37"/>
  <c r="Q1533" i="37" s="1"/>
  <c r="T1533" i="37" s="1"/>
  <c r="P1531" i="37"/>
  <c r="Q1531" i="37" s="1"/>
  <c r="T1531" i="37" s="1"/>
  <c r="P1529" i="37"/>
  <c r="Q1529" i="37" s="1"/>
  <c r="T1529" i="37" s="1"/>
  <c r="P1527" i="37"/>
  <c r="Q1527" i="37" s="1"/>
  <c r="T1527" i="37" s="1"/>
  <c r="P1525" i="37"/>
  <c r="Q1525" i="37" s="1"/>
  <c r="T1525" i="37" s="1"/>
  <c r="P1487" i="37"/>
  <c r="Q1487" i="37" s="1"/>
  <c r="T1487" i="37" s="1"/>
  <c r="P1469" i="37"/>
  <c r="Q1469" i="37" s="1"/>
  <c r="T1469" i="37" s="1"/>
  <c r="P1453" i="37"/>
  <c r="Q1453" i="37" s="1"/>
  <c r="T1453" i="37" s="1"/>
  <c r="P1451" i="37"/>
  <c r="Q1451" i="37" s="1"/>
  <c r="T1451" i="37" s="1"/>
  <c r="P1439" i="37"/>
  <c r="Q1439" i="37" s="1"/>
  <c r="T1439" i="37" s="1"/>
  <c r="P1433" i="37"/>
  <c r="Q1433" i="37" s="1"/>
  <c r="T1433" i="37" s="1"/>
  <c r="P1381" i="37"/>
  <c r="Q1381" i="37" s="1"/>
  <c r="T1381" i="37" s="1"/>
  <c r="P1377" i="37"/>
  <c r="Q1377" i="37" s="1"/>
  <c r="T1377" i="37" s="1"/>
  <c r="P1365" i="37"/>
  <c r="Q1365" i="37" s="1"/>
  <c r="T1365" i="37" s="1"/>
  <c r="P1325" i="37"/>
  <c r="Q1325" i="37" s="1"/>
  <c r="T1325" i="37" s="1"/>
  <c r="P1313" i="37"/>
  <c r="Q1313" i="37" s="1"/>
  <c r="T1313" i="37" s="1"/>
  <c r="P1299" i="37"/>
  <c r="Q1299" i="37" s="1"/>
  <c r="T1299" i="37" s="1"/>
  <c r="P1297" i="37"/>
  <c r="Q1297" i="37" s="1"/>
  <c r="T1297" i="37" s="1"/>
  <c r="P1295" i="37"/>
  <c r="Q1295" i="37" s="1"/>
  <c r="T1295" i="37" s="1"/>
  <c r="P1289" i="37"/>
  <c r="Q1289" i="37" s="1"/>
  <c r="T1289" i="37" s="1"/>
  <c r="P1281" i="37"/>
  <c r="Q1281" i="37" s="1"/>
  <c r="T1281" i="37" s="1"/>
  <c r="P1271" i="37"/>
  <c r="Q1271" i="37" s="1"/>
  <c r="T1271" i="37" s="1"/>
  <c r="P1267" i="37"/>
  <c r="Q1267" i="37" s="1"/>
  <c r="T1267" i="37" s="1"/>
  <c r="P1263" i="37"/>
  <c r="Q1263" i="37" s="1"/>
  <c r="T1263" i="37" s="1"/>
  <c r="P1257" i="37"/>
  <c r="Q1257" i="37" s="1"/>
  <c r="T1257" i="37" s="1"/>
  <c r="P1239" i="37"/>
  <c r="Q1239" i="37" s="1"/>
  <c r="T1239" i="37" s="1"/>
  <c r="T89" i="37"/>
  <c r="P1146" i="37"/>
  <c r="Q1146" i="37" s="1"/>
  <c r="T1146" i="37" s="1"/>
  <c r="P1538" i="37"/>
  <c r="Q1538" i="37" s="1"/>
  <c r="T1538" i="37" s="1"/>
  <c r="P1534" i="37"/>
  <c r="Q1534" i="37" s="1"/>
  <c r="T1534" i="37" s="1"/>
  <c r="P1532" i="37"/>
  <c r="Q1532" i="37" s="1"/>
  <c r="T1532" i="37" s="1"/>
  <c r="P1528" i="37"/>
  <c r="Q1528" i="37" s="1"/>
  <c r="T1528" i="37" s="1"/>
  <c r="P1526" i="37"/>
  <c r="Q1526" i="37" s="1"/>
  <c r="T1526" i="37" s="1"/>
  <c r="P1524" i="37"/>
  <c r="Q1524" i="37" s="1"/>
  <c r="T1524" i="37" s="1"/>
  <c r="P1522" i="37"/>
  <c r="Q1522" i="37" s="1"/>
  <c r="T1522" i="37" s="1"/>
  <c r="P1518" i="37"/>
  <c r="Q1518" i="37" s="1"/>
  <c r="T1518" i="37" s="1"/>
  <c r="P1516" i="37"/>
  <c r="Q1516" i="37" s="1"/>
  <c r="T1516" i="37" s="1"/>
  <c r="P1510" i="37"/>
  <c r="Q1510" i="37" s="1"/>
  <c r="T1510" i="37" s="1"/>
  <c r="P1508" i="37"/>
  <c r="Q1508" i="37" s="1"/>
  <c r="T1508" i="37" s="1"/>
  <c r="P1506" i="37"/>
  <c r="Q1506" i="37" s="1"/>
  <c r="T1506" i="37" s="1"/>
  <c r="P1504" i="37"/>
  <c r="Q1504" i="37" s="1"/>
  <c r="T1504" i="37" s="1"/>
  <c r="P1502" i="37"/>
  <c r="Q1502" i="37" s="1"/>
  <c r="T1502" i="37" s="1"/>
  <c r="P1421" i="37"/>
  <c r="Q1421" i="37" s="1"/>
  <c r="T1421" i="37" s="1"/>
  <c r="P1360" i="37"/>
  <c r="Q1360" i="37" s="1"/>
  <c r="T1360" i="37" s="1"/>
  <c r="P1358" i="37"/>
  <c r="Q1358" i="37" s="1"/>
  <c r="T1358" i="37" s="1"/>
  <c r="P1354" i="37"/>
  <c r="Q1354" i="37" s="1"/>
  <c r="T1354" i="37" s="1"/>
  <c r="P1322" i="37"/>
  <c r="Q1322" i="37" s="1"/>
  <c r="T1322" i="37" s="1"/>
  <c r="P1320" i="37"/>
  <c r="Q1320" i="37" s="1"/>
  <c r="T1320" i="37" s="1"/>
  <c r="P1318" i="37"/>
  <c r="Q1318" i="37" s="1"/>
  <c r="T1318" i="37" s="1"/>
  <c r="P1316" i="37"/>
  <c r="Q1316" i="37" s="1"/>
  <c r="T1316" i="37" s="1"/>
  <c r="P1314" i="37"/>
  <c r="Q1314" i="37" s="1"/>
  <c r="T1314" i="37" s="1"/>
  <c r="P1308" i="37"/>
  <c r="Q1308" i="37" s="1"/>
  <c r="T1308" i="37" s="1"/>
  <c r="P1306" i="37"/>
  <c r="Q1306" i="37" s="1"/>
  <c r="T1306" i="37" s="1"/>
  <c r="P1266" i="37"/>
  <c r="Q1266" i="37" s="1"/>
  <c r="T1266" i="37" s="1"/>
  <c r="P1264" i="37"/>
  <c r="Q1264" i="37" s="1"/>
  <c r="T1264" i="37" s="1"/>
  <c r="P1262" i="37"/>
  <c r="Q1262" i="37" s="1"/>
  <c r="T1262" i="37" s="1"/>
  <c r="P1260" i="37"/>
  <c r="Q1260" i="37" s="1"/>
  <c r="T1260" i="37" s="1"/>
  <c r="P1258" i="37"/>
  <c r="Q1258" i="37" s="1"/>
  <c r="T1258" i="37" s="1"/>
  <c r="P1238" i="37"/>
  <c r="Q1238" i="37" s="1"/>
  <c r="T1238" i="37" s="1"/>
  <c r="P1234" i="37"/>
  <c r="Q1234" i="37" s="1"/>
  <c r="T1234" i="37" s="1"/>
  <c r="P1230" i="37"/>
  <c r="Q1230" i="37" s="1"/>
  <c r="T1230" i="37" s="1"/>
  <c r="P1226" i="37"/>
  <c r="Q1226" i="37" s="1"/>
  <c r="T1226" i="37" s="1"/>
  <c r="P1224" i="37"/>
  <c r="Q1224" i="37" s="1"/>
  <c r="T1224" i="37" s="1"/>
  <c r="P1222" i="37"/>
  <c r="Q1222" i="37" s="1"/>
  <c r="T1222" i="37" s="1"/>
  <c r="P1218" i="37"/>
  <c r="Q1218" i="37" s="1"/>
  <c r="T1218" i="37" s="1"/>
  <c r="P936" i="37"/>
  <c r="Q936" i="37" s="1"/>
  <c r="T936" i="37" s="1"/>
  <c r="P924" i="37"/>
  <c r="Q924" i="37" s="1"/>
  <c r="T924" i="37" s="1"/>
  <c r="P922" i="37"/>
  <c r="Q922" i="37" s="1"/>
  <c r="T922" i="37" s="1"/>
  <c r="P920" i="37"/>
  <c r="Q920" i="37" s="1"/>
  <c r="T920" i="37" s="1"/>
  <c r="P862" i="37"/>
  <c r="Q862" i="37" s="1"/>
  <c r="T862" i="37" s="1"/>
  <c r="P860" i="37"/>
  <c r="Q860" i="37" s="1"/>
  <c r="T860" i="37" s="1"/>
  <c r="P858" i="37"/>
  <c r="Q858" i="37" s="1"/>
  <c r="T858" i="37" s="1"/>
  <c r="P850" i="37"/>
  <c r="Q850" i="37" s="1"/>
  <c r="T850" i="37" s="1"/>
  <c r="P846" i="37"/>
  <c r="Q846" i="37" s="1"/>
  <c r="T846" i="37" s="1"/>
  <c r="P844" i="37"/>
  <c r="Q844" i="37" s="1"/>
  <c r="T844" i="37" s="1"/>
  <c r="P834" i="37"/>
  <c r="Q834" i="37" s="1"/>
  <c r="T834" i="37" s="1"/>
  <c r="P830" i="37"/>
  <c r="Q830" i="37" s="1"/>
  <c r="T830" i="37" s="1"/>
  <c r="P828" i="37"/>
  <c r="Q828" i="37" s="1"/>
  <c r="T828" i="37" s="1"/>
  <c r="P826" i="37"/>
  <c r="Q826" i="37" s="1"/>
  <c r="T826" i="37" s="1"/>
  <c r="P824" i="37"/>
  <c r="Q824" i="37" s="1"/>
  <c r="T824" i="37" s="1"/>
  <c r="P818" i="37"/>
  <c r="Q818" i="37" s="1"/>
  <c r="T818" i="37" s="1"/>
  <c r="P816" i="37"/>
  <c r="Q816" i="37" s="1"/>
  <c r="T816" i="37" s="1"/>
  <c r="P750" i="37"/>
  <c r="Q750" i="37" s="1"/>
  <c r="T750" i="37" s="1"/>
  <c r="P714" i="37"/>
  <c r="Q714" i="37" s="1"/>
  <c r="T714" i="37" s="1"/>
  <c r="P712" i="37"/>
  <c r="Q712" i="37" s="1"/>
  <c r="T712" i="37" s="1"/>
  <c r="P710" i="37"/>
  <c r="Q710" i="37" s="1"/>
  <c r="T710" i="37" s="1"/>
  <c r="P708" i="37"/>
  <c r="Q708" i="37" s="1"/>
  <c r="T708" i="37" s="1"/>
  <c r="P704" i="37"/>
  <c r="Q704" i="37" s="1"/>
  <c r="T704" i="37" s="1"/>
  <c r="P702" i="37"/>
  <c r="Q702" i="37" s="1"/>
  <c r="T702" i="37" s="1"/>
  <c r="P700" i="37"/>
  <c r="Q700" i="37" s="1"/>
  <c r="T700" i="37" s="1"/>
  <c r="P696" i="37"/>
  <c r="Q696" i="37" s="1"/>
  <c r="T696" i="37" s="1"/>
  <c r="P694" i="37"/>
  <c r="Q694" i="37" s="1"/>
  <c r="T694" i="37" s="1"/>
  <c r="P690" i="37"/>
  <c r="Q690" i="37" s="1"/>
  <c r="T690" i="37" s="1"/>
  <c r="P688" i="37"/>
  <c r="Q688" i="37" s="1"/>
  <c r="T688" i="37" s="1"/>
  <c r="P686" i="37"/>
  <c r="Q686" i="37" s="1"/>
  <c r="T686" i="37" s="1"/>
  <c r="P684" i="37"/>
  <c r="Q684" i="37" s="1"/>
  <c r="T684" i="37" s="1"/>
  <c r="P676" i="37"/>
  <c r="Q676" i="37" s="1"/>
  <c r="T676" i="37" s="1"/>
  <c r="P672" i="37"/>
  <c r="Q672" i="37" s="1"/>
  <c r="T672" i="37" s="1"/>
  <c r="P670" i="37"/>
  <c r="Q670" i="37" s="1"/>
  <c r="T670" i="37" s="1"/>
  <c r="P658" i="37"/>
  <c r="Q658" i="37" s="1"/>
  <c r="T658" i="37" s="1"/>
  <c r="P608" i="37"/>
  <c r="Q608" i="37" s="1"/>
  <c r="T608" i="37" s="1"/>
  <c r="P606" i="37"/>
  <c r="Q606" i="37" s="1"/>
  <c r="T606" i="37" s="1"/>
  <c r="P584" i="37"/>
  <c r="Q584" i="37" s="1"/>
  <c r="T584" i="37" s="1"/>
  <c r="P560" i="37"/>
  <c r="Q560" i="37" s="1"/>
  <c r="T560" i="37" s="1"/>
  <c r="P528" i="37"/>
  <c r="Q528" i="37" s="1"/>
  <c r="T528" i="37" s="1"/>
  <c r="P524" i="37"/>
  <c r="Q524" i="37" s="1"/>
  <c r="T524" i="37" s="1"/>
  <c r="P518" i="37"/>
  <c r="Q518" i="37" s="1"/>
  <c r="T518" i="37" s="1"/>
  <c r="P516" i="37"/>
  <c r="Q516" i="37" s="1"/>
  <c r="T516" i="37" s="1"/>
  <c r="P500" i="37"/>
  <c r="Q500" i="37" s="1"/>
  <c r="T500" i="37" s="1"/>
  <c r="P492" i="37"/>
  <c r="Q492" i="37" s="1"/>
  <c r="T492" i="37" s="1"/>
  <c r="P484" i="37"/>
  <c r="Q484" i="37" s="1"/>
  <c r="T484" i="37" s="1"/>
  <c r="P480" i="37"/>
  <c r="Q480" i="37" s="1"/>
  <c r="T480" i="37" s="1"/>
  <c r="P478" i="37"/>
  <c r="Q478" i="37" s="1"/>
  <c r="T478" i="37" s="1"/>
  <c r="P476" i="37"/>
  <c r="Q476" i="37" s="1"/>
  <c r="T476" i="37" s="1"/>
  <c r="P472" i="37"/>
  <c r="Q472" i="37" s="1"/>
  <c r="T472" i="37" s="1"/>
  <c r="P456" i="37"/>
  <c r="Q456" i="37" s="1"/>
  <c r="T456" i="37" s="1"/>
  <c r="P448" i="37"/>
  <c r="Q448" i="37" s="1"/>
  <c r="T448" i="37" s="1"/>
  <c r="P400" i="37"/>
  <c r="Q400" i="37" s="1"/>
  <c r="T400" i="37" s="1"/>
  <c r="P390" i="37"/>
  <c r="Q390" i="37" s="1"/>
  <c r="T390" i="37" s="1"/>
  <c r="P370" i="37"/>
  <c r="Q370" i="37" s="1"/>
  <c r="T370" i="37" s="1"/>
  <c r="P368" i="37"/>
  <c r="Q368" i="37" s="1"/>
  <c r="T368" i="37" s="1"/>
  <c r="P366" i="37"/>
  <c r="Q366" i="37" s="1"/>
  <c r="T366" i="37" s="1"/>
  <c r="P364" i="37"/>
  <c r="Q364" i="37" s="1"/>
  <c r="T364" i="37" s="1"/>
  <c r="P362" i="37"/>
  <c r="Q362" i="37" s="1"/>
  <c r="T362" i="37" s="1"/>
  <c r="P358" i="37"/>
  <c r="Q358" i="37" s="1"/>
  <c r="T358" i="37" s="1"/>
  <c r="P356" i="37"/>
  <c r="Q356" i="37" s="1"/>
  <c r="T356" i="37" s="1"/>
  <c r="P354" i="37"/>
  <c r="Q354" i="37" s="1"/>
  <c r="T354" i="37" s="1"/>
  <c r="P1139" i="37"/>
  <c r="Q1139" i="37" s="1"/>
  <c r="T1139" i="37" s="1"/>
  <c r="P1135" i="37"/>
  <c r="Q1135" i="37" s="1"/>
  <c r="T1135" i="37" s="1"/>
  <c r="P1127" i="37"/>
  <c r="Q1127" i="37" s="1"/>
  <c r="T1127" i="37" s="1"/>
  <c r="P1123" i="37"/>
  <c r="Q1123" i="37" s="1"/>
  <c r="T1123" i="37" s="1"/>
  <c r="P1115" i="37"/>
  <c r="Q1115" i="37" s="1"/>
  <c r="T1115" i="37" s="1"/>
  <c r="P1113" i="37"/>
  <c r="Q1113" i="37" s="1"/>
  <c r="T1113" i="37" s="1"/>
  <c r="P1111" i="37"/>
  <c r="Q1111" i="37" s="1"/>
  <c r="T1111" i="37" s="1"/>
  <c r="P1109" i="37"/>
  <c r="Q1109" i="37" s="1"/>
  <c r="T1109" i="37" s="1"/>
  <c r="P1097" i="37"/>
  <c r="Q1097" i="37" s="1"/>
  <c r="T1097" i="37" s="1"/>
  <c r="P1093" i="37"/>
  <c r="Q1093" i="37" s="1"/>
  <c r="T1093" i="37" s="1"/>
  <c r="P1077" i="37"/>
  <c r="Q1077" i="37" s="1"/>
  <c r="T1077" i="37" s="1"/>
  <c r="P1073" i="37"/>
  <c r="Q1073" i="37" s="1"/>
  <c r="T1073" i="37" s="1"/>
  <c r="P1235" i="37"/>
  <c r="Q1235" i="37" s="1"/>
  <c r="T1235" i="37" s="1"/>
  <c r="P1223" i="37"/>
  <c r="Q1223" i="37" s="1"/>
  <c r="T1223" i="37" s="1"/>
  <c r="P1215" i="37"/>
  <c r="Q1215" i="37" s="1"/>
  <c r="T1215" i="37" s="1"/>
  <c r="P1207" i="37"/>
  <c r="Q1207" i="37" s="1"/>
  <c r="T1207" i="37" s="1"/>
  <c r="P1171" i="37"/>
  <c r="Q1171" i="37" s="1"/>
  <c r="T1171" i="37" s="1"/>
  <c r="P1188" i="37"/>
  <c r="Q1188" i="37" s="1"/>
  <c r="T1188" i="37" s="1"/>
  <c r="P1186" i="37"/>
  <c r="Q1186" i="37" s="1"/>
  <c r="T1186" i="37" s="1"/>
  <c r="P1184" i="37"/>
  <c r="Q1184" i="37" s="1"/>
  <c r="T1184" i="37" s="1"/>
  <c r="P209" i="37"/>
  <c r="Q209" i="37" s="1"/>
  <c r="T209" i="37" s="1"/>
  <c r="P207" i="37"/>
  <c r="Q207" i="37" s="1"/>
  <c r="T207" i="37" s="1"/>
  <c r="P205" i="37"/>
  <c r="Q205" i="37" s="1"/>
  <c r="T205" i="37" s="1"/>
  <c r="P203" i="37"/>
  <c r="Q203" i="37" s="1"/>
  <c r="P199" i="37"/>
  <c r="Q199" i="37" s="1"/>
  <c r="T199" i="37" s="1"/>
  <c r="P195" i="37"/>
  <c r="Q195" i="37" s="1"/>
  <c r="T195" i="37" s="1"/>
  <c r="P191" i="37"/>
  <c r="Q191" i="37" s="1"/>
  <c r="T191" i="37" s="1"/>
  <c r="P175" i="37"/>
  <c r="Q175" i="37" s="1"/>
  <c r="P167" i="37"/>
  <c r="Q167" i="37" s="1"/>
  <c r="P165" i="37"/>
  <c r="Q165" i="37" s="1"/>
  <c r="P163" i="37"/>
  <c r="Q163" i="37" s="1"/>
  <c r="P1106" i="37"/>
  <c r="Q1106" i="37" s="1"/>
  <c r="P1104" i="37"/>
  <c r="Q1104" i="37" s="1"/>
  <c r="T1104" i="37" s="1"/>
  <c r="P1102" i="37"/>
  <c r="Q1102" i="37" s="1"/>
  <c r="T1102" i="37" s="1"/>
  <c r="P1100" i="37"/>
  <c r="Q1100" i="37" s="1"/>
  <c r="T1100" i="37" s="1"/>
  <c r="P1096" i="37"/>
  <c r="Q1096" i="37" s="1"/>
  <c r="T1096" i="37" s="1"/>
  <c r="P1094" i="37"/>
  <c r="Q1094" i="37" s="1"/>
  <c r="T1094" i="37" s="1"/>
  <c r="P1090" i="37"/>
  <c r="Q1090" i="37" s="1"/>
  <c r="T1090" i="37" s="1"/>
  <c r="P1084" i="37"/>
  <c r="Q1084" i="37" s="1"/>
  <c r="T1084" i="37" s="1"/>
  <c r="P917" i="37"/>
  <c r="Q917" i="37" s="1"/>
  <c r="T917" i="37" s="1"/>
  <c r="P915" i="37"/>
  <c r="Q915" i="37" s="1"/>
  <c r="T915" i="37" s="1"/>
  <c r="P911" i="37"/>
  <c r="Q911" i="37" s="1"/>
  <c r="T911" i="37" s="1"/>
  <c r="P665" i="37"/>
  <c r="Q665" i="37" s="1"/>
  <c r="T665" i="37" s="1"/>
  <c r="P621" i="37"/>
  <c r="Q621" i="37" s="1"/>
  <c r="T621" i="37" s="1"/>
  <c r="P619" i="37"/>
  <c r="Q619" i="37" s="1"/>
  <c r="T619" i="37" s="1"/>
  <c r="P617" i="37"/>
  <c r="Q617" i="37" s="1"/>
  <c r="T617" i="37" s="1"/>
  <c r="P613" i="37"/>
  <c r="Q613" i="37" s="1"/>
  <c r="T613" i="37" s="1"/>
  <c r="P609" i="37"/>
  <c r="Q609" i="37" s="1"/>
  <c r="T609" i="37" s="1"/>
  <c r="P513" i="37"/>
  <c r="Q513" i="37" s="1"/>
  <c r="T513" i="37" s="1"/>
  <c r="P413" i="37"/>
  <c r="Q413" i="37" s="1"/>
  <c r="T413" i="37" s="1"/>
  <c r="P335" i="37"/>
  <c r="Q335" i="37" s="1"/>
  <c r="T335" i="37" s="1"/>
  <c r="P1004" i="37"/>
  <c r="Q1004" i="37" s="1"/>
  <c r="P314" i="37"/>
  <c r="Q314" i="37" s="1"/>
  <c r="T314" i="37" s="1"/>
  <c r="P312" i="37"/>
  <c r="Q312" i="37" s="1"/>
  <c r="T312" i="37" s="1"/>
  <c r="P310" i="37"/>
  <c r="Q310" i="37" s="1"/>
  <c r="T310" i="37" s="1"/>
  <c r="P290" i="37"/>
  <c r="Q290" i="37" s="1"/>
  <c r="T290" i="37" s="1"/>
  <c r="P288" i="37"/>
  <c r="Q288" i="37" s="1"/>
  <c r="T288" i="37" s="1"/>
  <c r="P286" i="37"/>
  <c r="Q286" i="37" s="1"/>
  <c r="T286" i="37" s="1"/>
  <c r="P272" i="37"/>
  <c r="Q272" i="37" s="1"/>
  <c r="T272" i="37" s="1"/>
  <c r="P268" i="37"/>
  <c r="Q268" i="37" s="1"/>
  <c r="T268" i="37" s="1"/>
  <c r="P260" i="37"/>
  <c r="Q260" i="37" s="1"/>
  <c r="T260" i="37" s="1"/>
  <c r="P258" i="37"/>
  <c r="Q258" i="37" s="1"/>
  <c r="T258" i="37" s="1"/>
  <c r="P256" i="37"/>
  <c r="Q256" i="37" s="1"/>
  <c r="T256" i="37" s="1"/>
  <c r="P232" i="37"/>
  <c r="Q232" i="37" s="1"/>
  <c r="T232" i="37" s="1"/>
  <c r="P230" i="37"/>
  <c r="Q230" i="37" s="1"/>
  <c r="T230" i="37" s="1"/>
  <c r="P228" i="37"/>
  <c r="Q228" i="37" s="1"/>
  <c r="T228" i="37" s="1"/>
  <c r="P226" i="37"/>
  <c r="Q226" i="37" s="1"/>
  <c r="T226" i="37" s="1"/>
  <c r="P200" i="37"/>
  <c r="Q200" i="37" s="1"/>
  <c r="P198" i="37"/>
  <c r="Q198" i="37" s="1"/>
  <c r="T198" i="37" s="1"/>
  <c r="P196" i="37"/>
  <c r="Q196" i="37" s="1"/>
  <c r="T196" i="37" s="1"/>
  <c r="P194" i="37"/>
  <c r="Q194" i="37" s="1"/>
  <c r="T194" i="37" s="1"/>
  <c r="P172" i="37"/>
  <c r="Q172" i="37" s="1"/>
  <c r="P170" i="37"/>
  <c r="Q170" i="37" s="1"/>
  <c r="P168" i="37"/>
  <c r="Q168" i="37" s="1"/>
  <c r="P166" i="37"/>
  <c r="Q166" i="37" s="1"/>
  <c r="P156" i="37"/>
  <c r="Q156" i="37" s="1"/>
  <c r="P154" i="37"/>
  <c r="Q154" i="37" s="1"/>
  <c r="P144" i="37"/>
  <c r="Q144" i="37" s="1"/>
  <c r="P142" i="37"/>
  <c r="Q142" i="37" s="1"/>
  <c r="P140" i="37"/>
  <c r="Q140" i="37" s="1"/>
  <c r="P138" i="37"/>
  <c r="Q138" i="37" s="1"/>
  <c r="P136" i="37"/>
  <c r="Q136" i="37" s="1"/>
  <c r="P134" i="37"/>
  <c r="Q134" i="37" s="1"/>
  <c r="P958" i="37"/>
  <c r="Q958" i="37" s="1"/>
  <c r="T958" i="37" s="1"/>
  <c r="P944" i="37"/>
  <c r="Q944" i="37" s="1"/>
  <c r="T944" i="37" s="1"/>
  <c r="P942" i="37"/>
  <c r="Q942" i="37" s="1"/>
  <c r="T942" i="37" s="1"/>
  <c r="P940" i="37"/>
  <c r="Q940" i="37" s="1"/>
  <c r="T940" i="37" s="1"/>
  <c r="P934" i="37"/>
  <c r="Q934" i="37" s="1"/>
  <c r="T934" i="37" s="1"/>
  <c r="P908" i="37"/>
  <c r="Q908" i="37" s="1"/>
  <c r="T908" i="37" s="1"/>
  <c r="P896" i="37"/>
  <c r="Q896" i="37" s="1"/>
  <c r="T896" i="37" s="1"/>
  <c r="P894" i="37"/>
  <c r="Q894" i="37" s="1"/>
  <c r="P890" i="37"/>
  <c r="Q890" i="37" s="1"/>
  <c r="T890" i="37" s="1"/>
  <c r="P886" i="37"/>
  <c r="Q886" i="37" s="1"/>
  <c r="T886" i="37" s="1"/>
  <c r="P874" i="37"/>
  <c r="Q874" i="37" s="1"/>
  <c r="T874" i="37" s="1"/>
  <c r="P814" i="37"/>
  <c r="Q814" i="37" s="1"/>
  <c r="T814" i="37" s="1"/>
  <c r="P802" i="37"/>
  <c r="Q802" i="37" s="1"/>
  <c r="T802" i="37" s="1"/>
  <c r="P798" i="37"/>
  <c r="Q798" i="37" s="1"/>
  <c r="T798" i="37" s="1"/>
  <c r="P786" i="37"/>
  <c r="Q786" i="37" s="1"/>
  <c r="T786" i="37" s="1"/>
  <c r="P738" i="37"/>
  <c r="Q738" i="37" s="1"/>
  <c r="T738" i="37" s="1"/>
  <c r="P734" i="37"/>
  <c r="Q734" i="37" s="1"/>
  <c r="P1071" i="37"/>
  <c r="Q1071" i="37" s="1"/>
  <c r="T1071" i="37" s="1"/>
  <c r="P1055" i="37"/>
  <c r="Q1055" i="37" s="1"/>
  <c r="T1055" i="37" s="1"/>
  <c r="P1009" i="37"/>
  <c r="Q1009" i="37" s="1"/>
  <c r="P1007" i="37"/>
  <c r="Q1007" i="37" s="1"/>
  <c r="T1007" i="37" s="1"/>
  <c r="P925" i="37"/>
  <c r="Q925" i="37" s="1"/>
  <c r="T925" i="37" s="1"/>
  <c r="P923" i="37"/>
  <c r="Q923" i="37" s="1"/>
  <c r="T923" i="37" s="1"/>
  <c r="P921" i="37"/>
  <c r="Q921" i="37" s="1"/>
  <c r="T921" i="37" s="1"/>
  <c r="P919" i="37"/>
  <c r="Q919" i="37" s="1"/>
  <c r="P865" i="37"/>
  <c r="Q865" i="37" s="1"/>
  <c r="T865" i="37" s="1"/>
  <c r="P829" i="37"/>
  <c r="Q829" i="37" s="1"/>
  <c r="T829" i="37" s="1"/>
  <c r="P825" i="37"/>
  <c r="Q825" i="37" s="1"/>
  <c r="T825" i="37" s="1"/>
  <c r="P823" i="37"/>
  <c r="Q823" i="37" s="1"/>
  <c r="T823" i="37" s="1"/>
  <c r="P719" i="37"/>
  <c r="Q719" i="37" s="1"/>
  <c r="T719" i="37" s="1"/>
  <c r="P705" i="37"/>
  <c r="Q705" i="37" s="1"/>
  <c r="T705" i="37" s="1"/>
  <c r="P703" i="37"/>
  <c r="Q703" i="37" s="1"/>
  <c r="T703" i="37" s="1"/>
  <c r="P701" i="37"/>
  <c r="Q701" i="37" s="1"/>
  <c r="T701" i="37" s="1"/>
  <c r="P697" i="37"/>
  <c r="Q697" i="37" s="1"/>
  <c r="T697" i="37" s="1"/>
  <c r="P695" i="37"/>
  <c r="Q695" i="37" s="1"/>
  <c r="T695" i="37" s="1"/>
  <c r="P693" i="37"/>
  <c r="Q693" i="37" s="1"/>
  <c r="T693" i="37" s="1"/>
  <c r="P689" i="37"/>
  <c r="Q689" i="37" s="1"/>
  <c r="T689" i="37" s="1"/>
  <c r="P687" i="37"/>
  <c r="Q687" i="37" s="1"/>
  <c r="T687" i="37" s="1"/>
  <c r="P685" i="37"/>
  <c r="Q685" i="37" s="1"/>
  <c r="T685" i="37" s="1"/>
  <c r="P683" i="37"/>
  <c r="Q683" i="37" s="1"/>
  <c r="P512" i="37"/>
  <c r="Q512" i="37" s="1"/>
  <c r="T512" i="37" s="1"/>
  <c r="P504" i="37"/>
  <c r="Q504" i="37" s="1"/>
  <c r="T504" i="37" s="1"/>
  <c r="P1417" i="37"/>
  <c r="Q1417" i="37" s="1"/>
  <c r="T1417" i="37" s="1"/>
  <c r="P1415" i="37"/>
  <c r="Q1415" i="37" s="1"/>
  <c r="T1415" i="37" s="1"/>
  <c r="P1253" i="37"/>
  <c r="Q1253" i="37" s="1"/>
  <c r="T1253" i="37" s="1"/>
  <c r="P1245" i="37"/>
  <c r="Q1245" i="37" s="1"/>
  <c r="T1245" i="37" s="1"/>
  <c r="P1243" i="37"/>
  <c r="Q1243" i="37" s="1"/>
  <c r="T1243" i="37" s="1"/>
  <c r="P1003" i="37"/>
  <c r="Q1003" i="37" s="1"/>
  <c r="T1003" i="37" s="1"/>
  <c r="P635" i="37"/>
  <c r="Q635" i="37" s="1"/>
  <c r="T635" i="37" s="1"/>
  <c r="P577" i="37"/>
  <c r="Q577" i="37" s="1"/>
  <c r="T577" i="37" s="1"/>
  <c r="P573" i="37"/>
  <c r="Q573" i="37" s="1"/>
  <c r="T573" i="37" s="1"/>
  <c r="P571" i="37"/>
  <c r="Q571" i="37" s="1"/>
  <c r="P569" i="37"/>
  <c r="Q569" i="37" s="1"/>
  <c r="T569" i="37" s="1"/>
  <c r="P428" i="37"/>
  <c r="Q428" i="37" s="1"/>
  <c r="T428" i="37" s="1"/>
  <c r="P1337" i="37"/>
  <c r="Q1337" i="37" s="1"/>
  <c r="T1337" i="37" s="1"/>
  <c r="P1080" i="37"/>
  <c r="Q1080" i="37" s="1"/>
  <c r="T1080" i="37" s="1"/>
  <c r="P1032" i="37"/>
  <c r="Q1032" i="37" s="1"/>
  <c r="T1032" i="37" s="1"/>
  <c r="P1026" i="37"/>
  <c r="Q1026" i="37" s="1"/>
  <c r="P1016" i="37"/>
  <c r="Q1016" i="37" s="1"/>
  <c r="T1016" i="37" s="1"/>
  <c r="P1006" i="37"/>
  <c r="Q1006" i="37" s="1"/>
  <c r="T1006" i="37" s="1"/>
  <c r="P959" i="37"/>
  <c r="Q959" i="37" s="1"/>
  <c r="T959" i="37" s="1"/>
  <c r="P945" i="37"/>
  <c r="Q945" i="37" s="1"/>
  <c r="T945" i="37" s="1"/>
  <c r="P541" i="37"/>
  <c r="Q541" i="37" s="1"/>
  <c r="T541" i="37" s="1"/>
  <c r="P521" i="37"/>
  <c r="Q521" i="37" s="1"/>
  <c r="T521" i="37" s="1"/>
  <c r="P517" i="37"/>
  <c r="Q517" i="37" s="1"/>
  <c r="P505" i="37"/>
  <c r="Q505" i="37" s="1"/>
  <c r="P493" i="37"/>
  <c r="Q493" i="37" s="1"/>
  <c r="T493" i="37" s="1"/>
  <c r="P491" i="37"/>
  <c r="Q491" i="37" s="1"/>
  <c r="T491" i="37" s="1"/>
  <c r="P489" i="37"/>
  <c r="Q489" i="37" s="1"/>
  <c r="T489" i="37" s="1"/>
  <c r="P481" i="37"/>
  <c r="Q481" i="37" s="1"/>
  <c r="T481" i="37" s="1"/>
  <c r="P479" i="37"/>
  <c r="Q479" i="37" s="1"/>
  <c r="T479" i="37" s="1"/>
  <c r="P477" i="37"/>
  <c r="Q477" i="37" s="1"/>
  <c r="T477" i="37" s="1"/>
  <c r="P461" i="37"/>
  <c r="Q461" i="37" s="1"/>
  <c r="T461" i="37" s="1"/>
  <c r="P457" i="37"/>
  <c r="Q457" i="37" s="1"/>
  <c r="P453" i="37"/>
  <c r="Q453" i="37" s="1"/>
  <c r="T453" i="37" s="1"/>
  <c r="P451" i="37"/>
  <c r="Q451" i="37" s="1"/>
  <c r="T451" i="37" s="1"/>
  <c r="P447" i="37"/>
  <c r="Q447" i="37" s="1"/>
  <c r="T447" i="37" s="1"/>
  <c r="P445" i="37"/>
  <c r="Q445" i="37" s="1"/>
  <c r="T445" i="37" s="1"/>
  <c r="P443" i="37"/>
  <c r="Q443" i="37" s="1"/>
  <c r="T443" i="37" s="1"/>
  <c r="P437" i="37"/>
  <c r="Q437" i="37" s="1"/>
  <c r="T437" i="37" s="1"/>
  <c r="P435" i="37"/>
  <c r="Q435" i="37" s="1"/>
  <c r="T435" i="37" s="1"/>
  <c r="P327" i="37"/>
  <c r="Q327" i="37" s="1"/>
  <c r="P325" i="37"/>
  <c r="Q325" i="37" s="1"/>
  <c r="T325" i="37" s="1"/>
  <c r="P323" i="37"/>
  <c r="Q323" i="37" s="1"/>
  <c r="T323" i="37" s="1"/>
  <c r="P313" i="37"/>
  <c r="Q313" i="37" s="1"/>
  <c r="T313" i="37" s="1"/>
  <c r="P299" i="37"/>
  <c r="Q299" i="37" s="1"/>
  <c r="T299" i="37" s="1"/>
  <c r="P295" i="37"/>
  <c r="Q295" i="37" s="1"/>
  <c r="P293" i="37"/>
  <c r="Q293" i="37" s="1"/>
  <c r="T293" i="37" s="1"/>
  <c r="P285" i="37"/>
  <c r="Q285" i="37" s="1"/>
  <c r="T285" i="37" s="1"/>
  <c r="P249" i="37"/>
  <c r="Q249" i="37" s="1"/>
  <c r="T249" i="37" s="1"/>
  <c r="P153" i="37"/>
  <c r="Q153" i="37" s="1"/>
  <c r="P149" i="37"/>
  <c r="Q149" i="37" s="1"/>
  <c r="P145" i="37"/>
  <c r="Q145" i="37" s="1"/>
  <c r="P141" i="37"/>
  <c r="Q141" i="37" s="1"/>
  <c r="P137" i="37"/>
  <c r="Q137" i="37" s="1"/>
  <c r="P129" i="37"/>
  <c r="Q129" i="37" s="1"/>
  <c r="P125" i="37"/>
  <c r="Q125" i="37" s="1"/>
  <c r="P121" i="37"/>
  <c r="Q121" i="37" s="1"/>
  <c r="P117" i="37"/>
  <c r="Q117" i="37" s="1"/>
  <c r="P34" i="37"/>
  <c r="Q34" i="37" s="1"/>
  <c r="P1498" i="37"/>
  <c r="Q1498" i="37" s="1"/>
  <c r="P1488" i="37"/>
  <c r="Q1488" i="37" s="1"/>
  <c r="T1488" i="37" s="1"/>
  <c r="P1175" i="37"/>
  <c r="Q1175" i="37" s="1"/>
  <c r="T1175" i="37" s="1"/>
  <c r="P1173" i="37"/>
  <c r="Q1173" i="37" s="1"/>
  <c r="T1173" i="37" s="1"/>
  <c r="P1072" i="37"/>
  <c r="Q1072" i="37" s="1"/>
  <c r="T1072" i="37" s="1"/>
  <c r="P1052" i="37"/>
  <c r="Q1052" i="37" s="1"/>
  <c r="P1046" i="37"/>
  <c r="Q1046" i="37" s="1"/>
  <c r="T1046" i="37" s="1"/>
  <c r="P994" i="37"/>
  <c r="Q994" i="37" s="1"/>
  <c r="T994" i="37" s="1"/>
  <c r="P990" i="37"/>
  <c r="Q990" i="37" s="1"/>
  <c r="T990" i="37" s="1"/>
  <c r="P986" i="37"/>
  <c r="Q986" i="37" s="1"/>
  <c r="T986" i="37" s="1"/>
  <c r="P984" i="37"/>
  <c r="Q984" i="37" s="1"/>
  <c r="T984" i="37" s="1"/>
  <c r="P978" i="37"/>
  <c r="Q978" i="37" s="1"/>
  <c r="P399" i="37"/>
  <c r="Q399" i="37" s="1"/>
  <c r="P393" i="37"/>
  <c r="Q393" i="37" s="1"/>
  <c r="T393" i="37" s="1"/>
  <c r="P391" i="37"/>
  <c r="Q391" i="37" s="1"/>
  <c r="T391" i="37" s="1"/>
  <c r="P389" i="37"/>
  <c r="Q389" i="37" s="1"/>
  <c r="T389" i="37" s="1"/>
  <c r="P373" i="37"/>
  <c r="Q373" i="37" s="1"/>
  <c r="P361" i="37"/>
  <c r="Q361" i="37" s="1"/>
  <c r="T361" i="37" s="1"/>
  <c r="P359" i="37"/>
  <c r="Q359" i="37" s="1"/>
  <c r="T359" i="37" s="1"/>
  <c r="P85" i="37"/>
  <c r="Q85" i="37" s="1"/>
  <c r="P77" i="37"/>
  <c r="Q77" i="37" s="1"/>
  <c r="R1487" i="37"/>
  <c r="S1487" i="37" s="1"/>
  <c r="R354" i="37"/>
  <c r="S354" i="37" s="1"/>
  <c r="R1538" i="37"/>
  <c r="S1538" i="37" s="1"/>
  <c r="R1365" i="37"/>
  <c r="S1365" i="37" s="1"/>
  <c r="R1451" i="37"/>
  <c r="S1451" i="37" s="1"/>
  <c r="R1257" i="37"/>
  <c r="S1257" i="37" s="1"/>
  <c r="R1230" i="37"/>
  <c r="S1230" i="37" s="1"/>
  <c r="R1224" i="37"/>
  <c r="S1224" i="37" s="1"/>
  <c r="R1222" i="37"/>
  <c r="S1222" i="37" s="1"/>
  <c r="P1042" i="37"/>
  <c r="Q1042" i="37" s="1"/>
  <c r="T1042" i="37" s="1"/>
  <c r="P1034" i="37"/>
  <c r="Q1034" i="37" s="1"/>
  <c r="T1034" i="37" s="1"/>
  <c r="P926" i="37"/>
  <c r="Q926" i="37" s="1"/>
  <c r="T926" i="37" s="1"/>
  <c r="P861" i="37"/>
  <c r="Q861" i="37" s="1"/>
  <c r="T861" i="37" s="1"/>
  <c r="P631" i="37"/>
  <c r="Q631" i="37" s="1"/>
  <c r="T631" i="37" s="1"/>
  <c r="P625" i="37"/>
  <c r="Q625" i="37" s="1"/>
  <c r="T625" i="37" s="1"/>
  <c r="P623" i="37"/>
  <c r="Q623" i="37" s="1"/>
  <c r="T623" i="37" s="1"/>
  <c r="P597" i="37"/>
  <c r="Q597" i="37" s="1"/>
  <c r="T597" i="37" s="1"/>
  <c r="P595" i="37"/>
  <c r="Q595" i="37" s="1"/>
  <c r="T595" i="37" s="1"/>
  <c r="P544" i="37"/>
  <c r="Q544" i="37" s="1"/>
  <c r="T544" i="37" s="1"/>
  <c r="P501" i="37"/>
  <c r="Q501" i="37" s="1"/>
  <c r="T501" i="37" s="1"/>
  <c r="R207" i="37"/>
  <c r="S207" i="37" s="1"/>
  <c r="R985" i="37"/>
  <c r="S985" i="37" s="1"/>
  <c r="R1421" i="37"/>
  <c r="S1421" i="37" s="1"/>
  <c r="R1239" i="37"/>
  <c r="S1239" i="37" s="1"/>
  <c r="R983" i="37"/>
  <c r="S983" i="37" s="1"/>
  <c r="P1467" i="37"/>
  <c r="Q1467" i="37" s="1"/>
  <c r="T1467" i="37" s="1"/>
  <c r="R1045" i="37"/>
  <c r="S1045" i="37" s="1"/>
  <c r="R1532" i="37"/>
  <c r="S1532" i="37" s="1"/>
  <c r="P1463" i="37"/>
  <c r="Q1463" i="37" s="1"/>
  <c r="T1463" i="37" s="1"/>
  <c r="R196" i="37"/>
  <c r="S196" i="37" s="1"/>
  <c r="P54" i="37"/>
  <c r="Q54" i="37" s="1"/>
  <c r="P52" i="37"/>
  <c r="Q52" i="37" s="1"/>
  <c r="P1539" i="37"/>
  <c r="Q1539" i="37" s="1"/>
  <c r="T1539" i="37" s="1"/>
  <c r="P1494" i="37"/>
  <c r="Q1494" i="37" s="1"/>
  <c r="T1494" i="37" s="1"/>
  <c r="P1419" i="37"/>
  <c r="Q1419" i="37" s="1"/>
  <c r="T1419" i="37" s="1"/>
  <c r="P1409" i="37"/>
  <c r="Q1409" i="37" s="1"/>
  <c r="T1409" i="37" s="1"/>
  <c r="P1405" i="37"/>
  <c r="Q1405" i="37" s="1"/>
  <c r="T1405" i="37" s="1"/>
  <c r="P1401" i="37"/>
  <c r="Q1401" i="37" s="1"/>
  <c r="T1401" i="37" s="1"/>
  <c r="P1397" i="37"/>
  <c r="Q1397" i="37" s="1"/>
  <c r="T1397" i="37" s="1"/>
  <c r="P1393" i="37"/>
  <c r="Q1393" i="37" s="1"/>
  <c r="T1393" i="37" s="1"/>
  <c r="P1385" i="37"/>
  <c r="Q1385" i="37" s="1"/>
  <c r="T1385" i="37" s="1"/>
  <c r="P1321" i="37"/>
  <c r="Q1321" i="37" s="1"/>
  <c r="T1321" i="37" s="1"/>
  <c r="P1319" i="37"/>
  <c r="Q1319" i="37" s="1"/>
  <c r="T1319" i="37" s="1"/>
  <c r="P1311" i="37"/>
  <c r="Q1311" i="37" s="1"/>
  <c r="T1311" i="37" s="1"/>
  <c r="P1307" i="37"/>
  <c r="Q1307" i="37" s="1"/>
  <c r="T1307" i="37" s="1"/>
  <c r="P1305" i="37"/>
  <c r="Q1305" i="37" s="1"/>
  <c r="T1305" i="37" s="1"/>
  <c r="P1170" i="37"/>
  <c r="Q1170" i="37" s="1"/>
  <c r="T1170" i="37" s="1"/>
  <c r="P1168" i="37"/>
  <c r="Q1168" i="37" s="1"/>
  <c r="T1168" i="37" s="1"/>
  <c r="P1166" i="37"/>
  <c r="Q1166" i="37" s="1"/>
  <c r="T1166" i="37" s="1"/>
  <c r="P1164" i="37"/>
  <c r="Q1164" i="37" s="1"/>
  <c r="T1164" i="37" s="1"/>
  <c r="P1162" i="37"/>
  <c r="Q1162" i="37" s="1"/>
  <c r="T1162" i="37" s="1"/>
  <c r="P1160" i="37"/>
  <c r="Q1160" i="37" s="1"/>
  <c r="T1160" i="37" s="1"/>
  <c r="P1154" i="37"/>
  <c r="Q1154" i="37" s="1"/>
  <c r="T1154" i="37" s="1"/>
  <c r="P1152" i="37"/>
  <c r="Q1152" i="37" s="1"/>
  <c r="T1152" i="37" s="1"/>
  <c r="P1150" i="37"/>
  <c r="Q1150" i="37" s="1"/>
  <c r="T1150" i="37" s="1"/>
  <c r="P1148" i="37"/>
  <c r="Q1148" i="37" s="1"/>
  <c r="T1148" i="37" s="1"/>
  <c r="P1107" i="37"/>
  <c r="Q1107" i="37" s="1"/>
  <c r="T1107" i="37" s="1"/>
  <c r="P1067" i="37"/>
  <c r="Q1067" i="37" s="1"/>
  <c r="T1067" i="37" s="1"/>
  <c r="P1065" i="37"/>
  <c r="Q1065" i="37" s="1"/>
  <c r="T1065" i="37" s="1"/>
  <c r="P1063" i="37"/>
  <c r="Q1063" i="37" s="1"/>
  <c r="T1063" i="37" s="1"/>
  <c r="P1061" i="37"/>
  <c r="Q1061" i="37" s="1"/>
  <c r="T1061" i="37" s="1"/>
  <c r="P1051" i="37"/>
  <c r="Q1051" i="37" s="1"/>
  <c r="T1051" i="37" s="1"/>
  <c r="P1049" i="37"/>
  <c r="Q1049" i="37" s="1"/>
  <c r="T1049" i="37" s="1"/>
  <c r="P1047" i="37"/>
  <c r="Q1047" i="37" s="1"/>
  <c r="T1047" i="37" s="1"/>
  <c r="P971" i="37"/>
  <c r="Q971" i="37" s="1"/>
  <c r="T971" i="37" s="1"/>
  <c r="P967" i="37"/>
  <c r="Q967" i="37" s="1"/>
  <c r="T967" i="37" s="1"/>
  <c r="P965" i="37"/>
  <c r="Q965" i="37" s="1"/>
  <c r="T965" i="37" s="1"/>
  <c r="P955" i="37"/>
  <c r="Q955" i="37" s="1"/>
  <c r="T955" i="37" s="1"/>
  <c r="P949" i="37"/>
  <c r="Q949" i="37" s="1"/>
  <c r="T949" i="37" s="1"/>
  <c r="P870" i="37"/>
  <c r="Q870" i="37" s="1"/>
  <c r="T870" i="37" s="1"/>
  <c r="P866" i="37"/>
  <c r="Q866" i="37" s="1"/>
  <c r="T866" i="37" s="1"/>
  <c r="P849" i="37"/>
  <c r="Q849" i="37" s="1"/>
  <c r="T849" i="37" s="1"/>
  <c r="P833" i="37"/>
  <c r="Q833" i="37" s="1"/>
  <c r="T833" i="37" s="1"/>
  <c r="P777" i="37"/>
  <c r="Q777" i="37" s="1"/>
  <c r="T777" i="37" s="1"/>
  <c r="P775" i="37"/>
  <c r="Q775" i="37" s="1"/>
  <c r="T775" i="37" s="1"/>
  <c r="P773" i="37"/>
  <c r="Q773" i="37" s="1"/>
  <c r="T773" i="37" s="1"/>
  <c r="P771" i="37"/>
  <c r="Q771" i="37" s="1"/>
  <c r="T771" i="37" s="1"/>
  <c r="P761" i="37"/>
  <c r="Q761" i="37" s="1"/>
  <c r="T761" i="37" s="1"/>
  <c r="P759" i="37"/>
  <c r="Q759" i="37" s="1"/>
  <c r="T759" i="37" s="1"/>
  <c r="P757" i="37"/>
  <c r="Q757" i="37" s="1"/>
  <c r="T757" i="37" s="1"/>
  <c r="P755" i="37"/>
  <c r="Q755" i="37" s="1"/>
  <c r="T755" i="37" s="1"/>
  <c r="P650" i="37"/>
  <c r="Q650" i="37" s="1"/>
  <c r="T650" i="37" s="1"/>
  <c r="P648" i="37"/>
  <c r="Q648" i="37" s="1"/>
  <c r="T648" i="37" s="1"/>
  <c r="P642" i="37"/>
  <c r="Q642" i="37" s="1"/>
  <c r="T642" i="37" s="1"/>
  <c r="P640" i="37"/>
  <c r="Q640" i="37" s="1"/>
  <c r="T640" i="37" s="1"/>
  <c r="P561" i="37"/>
  <c r="Q561" i="37" s="1"/>
  <c r="T561" i="37" s="1"/>
  <c r="P506" i="37"/>
  <c r="Q506" i="37" s="1"/>
  <c r="T506" i="37" s="1"/>
  <c r="P497" i="37"/>
  <c r="Q497" i="37" s="1"/>
  <c r="T497" i="37" s="1"/>
  <c r="P485" i="37"/>
  <c r="Q485" i="37" s="1"/>
  <c r="T485" i="37" s="1"/>
  <c r="P427" i="37"/>
  <c r="Q427" i="37" s="1"/>
  <c r="T427" i="37" s="1"/>
  <c r="P425" i="37"/>
  <c r="Q425" i="37" s="1"/>
  <c r="T425" i="37" s="1"/>
  <c r="P423" i="37"/>
  <c r="Q423" i="37" s="1"/>
  <c r="T423" i="37" s="1"/>
  <c r="P421" i="37"/>
  <c r="Q421" i="37" s="1"/>
  <c r="T421" i="37" s="1"/>
  <c r="P409" i="37"/>
  <c r="Q409" i="37" s="1"/>
  <c r="T409" i="37" s="1"/>
  <c r="P405" i="37"/>
  <c r="Q405" i="37" s="1"/>
  <c r="T405" i="37" s="1"/>
  <c r="P401" i="37"/>
  <c r="Q401" i="37" s="1"/>
  <c r="T401" i="37" s="1"/>
  <c r="P386" i="37"/>
  <c r="Q386" i="37" s="1"/>
  <c r="T386" i="37" s="1"/>
  <c r="P374" i="37"/>
  <c r="Q374" i="37" s="1"/>
  <c r="T374" i="37" s="1"/>
  <c r="P306" i="37"/>
  <c r="Q306" i="37" s="1"/>
  <c r="T306" i="37" s="1"/>
  <c r="P300" i="37"/>
  <c r="Q300" i="37" s="1"/>
  <c r="T300" i="37" s="1"/>
  <c r="R686" i="37"/>
  <c r="S686" i="37" s="1"/>
  <c r="R370" i="37"/>
  <c r="S370" i="37" s="1"/>
  <c r="P1471" i="37"/>
  <c r="Q1471" i="37" s="1"/>
  <c r="T1471" i="37" s="1"/>
  <c r="P1476" i="37"/>
  <c r="Q1476" i="37" s="1"/>
  <c r="T1476" i="37" s="1"/>
  <c r="P1470" i="37"/>
  <c r="Q1470" i="37" s="1"/>
  <c r="T1470" i="37" s="1"/>
  <c r="P1427" i="37"/>
  <c r="Q1427" i="37" s="1"/>
  <c r="T1427" i="37" s="1"/>
  <c r="P1231" i="37"/>
  <c r="Q1231" i="37" s="1"/>
  <c r="T1231" i="37" s="1"/>
  <c r="P1227" i="37"/>
  <c r="Q1227" i="37" s="1"/>
  <c r="T1227" i="37" s="1"/>
  <c r="P1195" i="37"/>
  <c r="Q1195" i="37" s="1"/>
  <c r="T1195" i="37" s="1"/>
  <c r="P1191" i="37"/>
  <c r="Q1191" i="37" s="1"/>
  <c r="T1191" i="37" s="1"/>
  <c r="P1189" i="37"/>
  <c r="Q1189" i="37" s="1"/>
  <c r="T1189" i="37" s="1"/>
  <c r="P1179" i="37"/>
  <c r="Q1179" i="37" s="1"/>
  <c r="T1179" i="37" s="1"/>
  <c r="P1134" i="37"/>
  <c r="Q1134" i="37" s="1"/>
  <c r="T1134" i="37" s="1"/>
  <c r="R1033" i="37"/>
  <c r="S1033" i="37" s="1"/>
  <c r="P1010" i="37"/>
  <c r="Q1010" i="37" s="1"/>
  <c r="T1010" i="37" s="1"/>
  <c r="R929" i="37"/>
  <c r="S929" i="37" s="1"/>
  <c r="R927" i="37"/>
  <c r="S927" i="37" s="1"/>
  <c r="P813" i="37"/>
  <c r="Q813" i="37" s="1"/>
  <c r="T813" i="37" s="1"/>
  <c r="R608" i="37"/>
  <c r="S608" i="37" s="1"/>
  <c r="P604" i="37"/>
  <c r="Q604" i="37" s="1"/>
  <c r="T604" i="37" s="1"/>
  <c r="P602" i="37"/>
  <c r="Q602" i="37" s="1"/>
  <c r="T602" i="37" s="1"/>
  <c r="P600" i="37"/>
  <c r="Q600" i="37" s="1"/>
  <c r="T600" i="37" s="1"/>
  <c r="P596" i="37"/>
  <c r="Q596" i="37" s="1"/>
  <c r="T596" i="37" s="1"/>
  <c r="P594" i="37"/>
  <c r="Q594" i="37" s="1"/>
  <c r="T594" i="37" s="1"/>
  <c r="P592" i="37"/>
  <c r="Q592" i="37" s="1"/>
  <c r="T592" i="37" s="1"/>
  <c r="P586" i="37"/>
  <c r="Q586" i="37" s="1"/>
  <c r="T586" i="37" s="1"/>
  <c r="P549" i="37"/>
  <c r="Q549" i="37" s="1"/>
  <c r="T549" i="37" s="1"/>
  <c r="P545" i="37"/>
  <c r="Q545" i="37" s="1"/>
  <c r="T545" i="37" s="1"/>
  <c r="P502" i="37"/>
  <c r="Q502" i="37" s="1"/>
  <c r="T502" i="37" s="1"/>
  <c r="P441" i="37"/>
  <c r="Q441" i="37" s="1"/>
  <c r="T441" i="37" s="1"/>
  <c r="P352" i="37"/>
  <c r="Q352" i="37" s="1"/>
  <c r="T352" i="37" s="1"/>
  <c r="P340" i="37"/>
  <c r="Q340" i="37" s="1"/>
  <c r="T340" i="37" s="1"/>
  <c r="R1516" i="37"/>
  <c r="S1516" i="37" s="1"/>
  <c r="R1289" i="37"/>
  <c r="S1289" i="37" s="1"/>
  <c r="R708" i="37"/>
  <c r="S708" i="37" s="1"/>
  <c r="R1381" i="37"/>
  <c r="S1381" i="37" s="1"/>
  <c r="R1417" i="37"/>
  <c r="S1417" i="37" s="1"/>
  <c r="R1322" i="37"/>
  <c r="S1322" i="37" s="1"/>
  <c r="R1264" i="37"/>
  <c r="S1264" i="37" s="1"/>
  <c r="R1262" i="37"/>
  <c r="S1262" i="37" s="1"/>
  <c r="R1096" i="37"/>
  <c r="S1096" i="37" s="1"/>
  <c r="R1090" i="37"/>
  <c r="S1090" i="37" s="1"/>
  <c r="R874" i="37"/>
  <c r="S874" i="37" s="1"/>
  <c r="R826" i="37"/>
  <c r="S826" i="37" s="1"/>
  <c r="R824" i="37"/>
  <c r="S824" i="37" s="1"/>
  <c r="R480" i="37"/>
  <c r="S480" i="37" s="1"/>
  <c r="R448" i="37"/>
  <c r="S448" i="37" s="1"/>
  <c r="R361" i="37"/>
  <c r="S361" i="37" s="1"/>
  <c r="R1113" i="37"/>
  <c r="S1113" i="37" s="1"/>
  <c r="R230" i="37"/>
  <c r="S230" i="37" s="1"/>
  <c r="R1522" i="37"/>
  <c r="S1522" i="37" s="1"/>
  <c r="R1271" i="37"/>
  <c r="S1271" i="37" s="1"/>
  <c r="R991" i="37"/>
  <c r="S991" i="37" s="1"/>
  <c r="R565" i="37"/>
  <c r="S565" i="37" s="1"/>
  <c r="R493" i="37"/>
  <c r="S493" i="37" s="1"/>
  <c r="P1459" i="37"/>
  <c r="Q1459" i="37" s="1"/>
  <c r="T1459" i="37" s="1"/>
  <c r="R1016" i="37"/>
  <c r="S1016" i="37" s="1"/>
  <c r="P1349" i="37"/>
  <c r="Q1349" i="37" s="1"/>
  <c r="T1349" i="37" s="1"/>
  <c r="P1074" i="37"/>
  <c r="Q1074" i="37" s="1"/>
  <c r="T1074" i="37" s="1"/>
  <c r="P1023" i="37"/>
  <c r="Q1023" i="37" s="1"/>
  <c r="T1023" i="37" s="1"/>
  <c r="P1019" i="37"/>
  <c r="Q1019" i="37" s="1"/>
  <c r="T1019" i="37" s="1"/>
  <c r="P1015" i="37"/>
  <c r="Q1015" i="37" s="1"/>
  <c r="T1015" i="37" s="1"/>
  <c r="P1013" i="37"/>
  <c r="Q1013" i="37" s="1"/>
  <c r="T1013" i="37" s="1"/>
  <c r="P933" i="37"/>
  <c r="Q933" i="37" s="1"/>
  <c r="T933" i="37" s="1"/>
  <c r="P931" i="37"/>
  <c r="Q931" i="37" s="1"/>
  <c r="T931" i="37" s="1"/>
  <c r="P723" i="37"/>
  <c r="Q723" i="37" s="1"/>
  <c r="T723" i="37" s="1"/>
  <c r="P616" i="37"/>
  <c r="Q616" i="37" s="1"/>
  <c r="T616" i="37" s="1"/>
  <c r="P572" i="37"/>
  <c r="Q572" i="37" s="1"/>
  <c r="T572" i="37" s="1"/>
  <c r="P568" i="37"/>
  <c r="Q568" i="37" s="1"/>
  <c r="T568" i="37" s="1"/>
  <c r="P438" i="37"/>
  <c r="Q438" i="37" s="1"/>
  <c r="T438" i="37" s="1"/>
  <c r="P349" i="37"/>
  <c r="Q349" i="37" s="1"/>
  <c r="T349" i="37" s="1"/>
  <c r="P347" i="37"/>
  <c r="Q347" i="37" s="1"/>
  <c r="T347" i="37" s="1"/>
  <c r="P345" i="37"/>
  <c r="Q345" i="37" s="1"/>
  <c r="T345" i="37" s="1"/>
  <c r="P341" i="37"/>
  <c r="Q341" i="37" s="1"/>
  <c r="T341" i="37" s="1"/>
  <c r="P339" i="37"/>
  <c r="Q339" i="37" s="1"/>
  <c r="T339" i="37" s="1"/>
  <c r="P337" i="37"/>
  <c r="Q337" i="37" s="1"/>
  <c r="T337" i="37" s="1"/>
  <c r="P241" i="37"/>
  <c r="Q241" i="37" s="1"/>
  <c r="T241" i="37" s="1"/>
  <c r="P237" i="37"/>
  <c r="Q237" i="37" s="1"/>
  <c r="T237" i="37" s="1"/>
  <c r="P229" i="37"/>
  <c r="Q229" i="37" s="1"/>
  <c r="T229" i="37" s="1"/>
  <c r="P217" i="37"/>
  <c r="Q217" i="37" s="1"/>
  <c r="T217" i="37" s="1"/>
  <c r="R1527" i="37"/>
  <c r="S1527" i="37" s="1"/>
  <c r="R1281" i="37"/>
  <c r="S1281" i="37" s="1"/>
  <c r="R920" i="37"/>
  <c r="S920" i="37" s="1"/>
  <c r="P1473" i="37"/>
  <c r="Q1473" i="37" s="1"/>
  <c r="T1473" i="37" s="1"/>
  <c r="P1361" i="37"/>
  <c r="Q1361" i="37" s="1"/>
  <c r="T1361" i="37" s="1"/>
  <c r="P1353" i="37"/>
  <c r="Q1353" i="37" s="1"/>
  <c r="T1353" i="37" s="1"/>
  <c r="P1341" i="37"/>
  <c r="Q1341" i="37" s="1"/>
  <c r="T1341" i="37" s="1"/>
  <c r="P44" i="37"/>
  <c r="Q44" i="37" s="1"/>
  <c r="P63" i="37"/>
  <c r="Q63" i="37" s="1"/>
  <c r="P59" i="37"/>
  <c r="Q59" i="37" s="1"/>
  <c r="P55" i="37"/>
  <c r="Q55" i="37" s="1"/>
  <c r="P1540" i="37"/>
  <c r="Q1540" i="37" s="1"/>
  <c r="T1540" i="37" s="1"/>
  <c r="P1495" i="37"/>
  <c r="Q1495" i="37" s="1"/>
  <c r="T1495" i="37" s="1"/>
  <c r="P1491" i="37"/>
  <c r="Q1491" i="37" s="1"/>
  <c r="T1491" i="37" s="1"/>
  <c r="P1489" i="37"/>
  <c r="Q1489" i="37" s="1"/>
  <c r="T1489" i="37" s="1"/>
  <c r="P1418" i="37"/>
  <c r="Q1418" i="37" s="1"/>
  <c r="T1418" i="37" s="1"/>
  <c r="P1416" i="37"/>
  <c r="Q1416" i="37" s="1"/>
  <c r="T1416" i="37" s="1"/>
  <c r="P1412" i="37"/>
  <c r="Q1412" i="37" s="1"/>
  <c r="T1412" i="37" s="1"/>
  <c r="P1410" i="37"/>
  <c r="Q1410" i="37" s="1"/>
  <c r="T1410" i="37" s="1"/>
  <c r="P1392" i="37"/>
  <c r="Q1392" i="37" s="1"/>
  <c r="T1392" i="37" s="1"/>
  <c r="P1390" i="37"/>
  <c r="Q1390" i="37" s="1"/>
  <c r="T1390" i="37" s="1"/>
  <c r="P1388" i="37"/>
  <c r="Q1388" i="37" s="1"/>
  <c r="T1388" i="37" s="1"/>
  <c r="P1384" i="37"/>
  <c r="Q1384" i="37" s="1"/>
  <c r="T1384" i="37" s="1"/>
  <c r="P1382" i="37"/>
  <c r="Q1382" i="37" s="1"/>
  <c r="T1382" i="37" s="1"/>
  <c r="P1373" i="37"/>
  <c r="Q1373" i="37" s="1"/>
  <c r="T1373" i="37" s="1"/>
  <c r="P1371" i="37"/>
  <c r="Q1371" i="37" s="1"/>
  <c r="T1371" i="37" s="1"/>
  <c r="P1369" i="37"/>
  <c r="Q1369" i="37" s="1"/>
  <c r="T1369" i="37" s="1"/>
  <c r="P1329" i="37"/>
  <c r="Q1329" i="37" s="1"/>
  <c r="T1329" i="37" s="1"/>
  <c r="P1270" i="37"/>
  <c r="Q1270" i="37" s="1"/>
  <c r="T1270" i="37" s="1"/>
  <c r="P1159" i="37"/>
  <c r="Q1159" i="37" s="1"/>
  <c r="T1159" i="37" s="1"/>
  <c r="P1157" i="37"/>
  <c r="Q1157" i="37" s="1"/>
  <c r="T1157" i="37" s="1"/>
  <c r="P1155" i="37"/>
  <c r="Q1155" i="37" s="1"/>
  <c r="T1155" i="37" s="1"/>
  <c r="P1108" i="37"/>
  <c r="Q1108" i="37" s="1"/>
  <c r="T1108" i="37" s="1"/>
  <c r="P1070" i="37"/>
  <c r="Q1070" i="37" s="1"/>
  <c r="T1070" i="37" s="1"/>
  <c r="P1068" i="37"/>
  <c r="Q1068" i="37" s="1"/>
  <c r="T1068" i="37" s="1"/>
  <c r="P1066" i="37"/>
  <c r="Q1066" i="37" s="1"/>
  <c r="T1066" i="37" s="1"/>
  <c r="P1064" i="37"/>
  <c r="Q1064" i="37" s="1"/>
  <c r="T1064" i="37" s="1"/>
  <c r="P1058" i="37"/>
  <c r="Q1058" i="37" s="1"/>
  <c r="T1058" i="37" s="1"/>
  <c r="P1048" i="37"/>
  <c r="Q1048" i="37" s="1"/>
  <c r="T1048" i="37" s="1"/>
  <c r="P1029" i="37"/>
  <c r="Q1029" i="37" s="1"/>
  <c r="T1029" i="37" s="1"/>
  <c r="P1027" i="37"/>
  <c r="Q1027" i="37" s="1"/>
  <c r="T1027" i="37" s="1"/>
  <c r="P970" i="37"/>
  <c r="Q970" i="37" s="1"/>
  <c r="T970" i="37" s="1"/>
  <c r="P968" i="37"/>
  <c r="Q968" i="37" s="1"/>
  <c r="T968" i="37" s="1"/>
  <c r="P964" i="37"/>
  <c r="Q964" i="37" s="1"/>
  <c r="T964" i="37" s="1"/>
  <c r="P962" i="37"/>
  <c r="Q962" i="37" s="1"/>
  <c r="T962" i="37" s="1"/>
  <c r="P952" i="37"/>
  <c r="Q952" i="37" s="1"/>
  <c r="T952" i="37" s="1"/>
  <c r="P948" i="37"/>
  <c r="Q948" i="37" s="1"/>
  <c r="T948" i="37" s="1"/>
  <c r="P946" i="37"/>
  <c r="Q946" i="37" s="1"/>
  <c r="T946" i="37" s="1"/>
  <c r="P909" i="37"/>
  <c r="Q909" i="37" s="1"/>
  <c r="T909" i="37" s="1"/>
  <c r="P907" i="37"/>
  <c r="Q907" i="37" s="1"/>
  <c r="T907" i="37" s="1"/>
  <c r="P905" i="37"/>
  <c r="Q905" i="37" s="1"/>
  <c r="T905" i="37" s="1"/>
  <c r="P903" i="37"/>
  <c r="Q903" i="37" s="1"/>
  <c r="T903" i="37" s="1"/>
  <c r="P897" i="37"/>
  <c r="Q897" i="37" s="1"/>
  <c r="T897" i="37" s="1"/>
  <c r="P893" i="37"/>
  <c r="Q893" i="37" s="1"/>
  <c r="T893" i="37" s="1"/>
  <c r="P889" i="37"/>
  <c r="Q889" i="37" s="1"/>
  <c r="T889" i="37" s="1"/>
  <c r="P887" i="37"/>
  <c r="Q887" i="37" s="1"/>
  <c r="T887" i="37" s="1"/>
  <c r="P877" i="37"/>
  <c r="Q877" i="37" s="1"/>
  <c r="T877" i="37" s="1"/>
  <c r="P873" i="37"/>
  <c r="Q873" i="37" s="1"/>
  <c r="T873" i="37" s="1"/>
  <c r="P871" i="37"/>
  <c r="Q871" i="37" s="1"/>
  <c r="T871" i="37" s="1"/>
  <c r="P782" i="37"/>
  <c r="Q782" i="37" s="1"/>
  <c r="T782" i="37" s="1"/>
  <c r="P778" i="37"/>
  <c r="Q778" i="37" s="1"/>
  <c r="T778" i="37" s="1"/>
  <c r="P774" i="37"/>
  <c r="Q774" i="37" s="1"/>
  <c r="T774" i="37" s="1"/>
  <c r="P772" i="37"/>
  <c r="Q772" i="37" s="1"/>
  <c r="T772" i="37" s="1"/>
  <c r="P762" i="37"/>
  <c r="Q762" i="37" s="1"/>
  <c r="T762" i="37" s="1"/>
  <c r="P760" i="37"/>
  <c r="Q760" i="37" s="1"/>
  <c r="T760" i="37" s="1"/>
  <c r="P758" i="37"/>
  <c r="Q758" i="37" s="1"/>
  <c r="T758" i="37" s="1"/>
  <c r="P756" i="37"/>
  <c r="Q756" i="37" s="1"/>
  <c r="T756" i="37" s="1"/>
  <c r="P655" i="37"/>
  <c r="Q655" i="37" s="1"/>
  <c r="T655" i="37" s="1"/>
  <c r="P651" i="37"/>
  <c r="Q651" i="37" s="1"/>
  <c r="T651" i="37" s="1"/>
  <c r="P647" i="37"/>
  <c r="Q647" i="37" s="1"/>
  <c r="T647" i="37" s="1"/>
  <c r="P641" i="37"/>
  <c r="Q641" i="37" s="1"/>
  <c r="T641" i="37" s="1"/>
  <c r="P639" i="37"/>
  <c r="Q639" i="37" s="1"/>
  <c r="T639" i="37" s="1"/>
  <c r="P537" i="37"/>
  <c r="Q537" i="37" s="1"/>
  <c r="T537" i="37" s="1"/>
  <c r="P533" i="37"/>
  <c r="Q533" i="37" s="1"/>
  <c r="T533" i="37" s="1"/>
  <c r="P511" i="37"/>
  <c r="Q511" i="37" s="1"/>
  <c r="T511" i="37" s="1"/>
  <c r="P509" i="37"/>
  <c r="Q509" i="37" s="1"/>
  <c r="T509" i="37" s="1"/>
  <c r="P507" i="37"/>
  <c r="Q507" i="37" s="1"/>
  <c r="T507" i="37" s="1"/>
  <c r="P488" i="37"/>
  <c r="Q488" i="37" s="1"/>
  <c r="T488" i="37" s="1"/>
  <c r="P424" i="37"/>
  <c r="Q424" i="37" s="1"/>
  <c r="T424" i="37" s="1"/>
  <c r="P412" i="37"/>
  <c r="Q412" i="37" s="1"/>
  <c r="T412" i="37" s="1"/>
  <c r="P410" i="37"/>
  <c r="Q410" i="37" s="1"/>
  <c r="T410" i="37" s="1"/>
  <c r="P404" i="37"/>
  <c r="Q404" i="37" s="1"/>
  <c r="T404" i="37" s="1"/>
  <c r="P402" i="37"/>
  <c r="Q402" i="37" s="1"/>
  <c r="T402" i="37" s="1"/>
  <c r="P371" i="37"/>
  <c r="Q371" i="37" s="1"/>
  <c r="T371" i="37" s="1"/>
  <c r="P321" i="37"/>
  <c r="Q321" i="37" s="1"/>
  <c r="T321" i="37" s="1"/>
  <c r="P317" i="37"/>
  <c r="Q317" i="37" s="1"/>
  <c r="T317" i="37" s="1"/>
  <c r="P283" i="37"/>
  <c r="Q283" i="37" s="1"/>
  <c r="T283" i="37" s="1"/>
  <c r="P281" i="37"/>
  <c r="Q281" i="37" s="1"/>
  <c r="T281" i="37" s="1"/>
  <c r="P275" i="37"/>
  <c r="Q275" i="37" s="1"/>
  <c r="T275" i="37" s="1"/>
  <c r="P273" i="37"/>
  <c r="Q273" i="37" s="1"/>
  <c r="T273" i="37" s="1"/>
  <c r="P269" i="37"/>
  <c r="Q269" i="37" s="1"/>
  <c r="T269" i="37" s="1"/>
  <c r="P265" i="37"/>
  <c r="Q265" i="37" s="1"/>
  <c r="T265" i="37" s="1"/>
  <c r="P251" i="37"/>
  <c r="Q251" i="37" s="1"/>
  <c r="T251" i="37" s="1"/>
  <c r="R1306" i="37"/>
  <c r="S1306" i="37" s="1"/>
  <c r="P115" i="37"/>
  <c r="Q115" i="37" s="1"/>
  <c r="P113" i="37"/>
  <c r="Q113" i="37" s="1"/>
  <c r="P111" i="37"/>
  <c r="Q111" i="37" s="1"/>
  <c r="P103" i="37"/>
  <c r="Q103" i="37" s="1"/>
  <c r="P101" i="37"/>
  <c r="Q101" i="37" s="1"/>
  <c r="P99" i="37"/>
  <c r="Q99" i="37" s="1"/>
  <c r="P124" i="37"/>
  <c r="Q124" i="37" s="1"/>
  <c r="P80" i="37"/>
  <c r="Q80" i="37" s="1"/>
  <c r="P78" i="37"/>
  <c r="Q78" i="37" s="1"/>
  <c r="P76" i="37"/>
  <c r="Q76" i="37" s="1"/>
  <c r="P74" i="37"/>
  <c r="Q74" i="37" s="1"/>
  <c r="P72" i="37"/>
  <c r="Q72" i="37" s="1"/>
  <c r="P70" i="37"/>
  <c r="Q70" i="37" s="1"/>
  <c r="P213" i="37"/>
  <c r="Q213" i="37" s="1"/>
  <c r="T213" i="37" s="1"/>
  <c r="P181" i="37"/>
  <c r="Q181" i="37" s="1"/>
  <c r="R39" i="38"/>
  <c r="S39" i="38" s="1"/>
  <c r="V39" i="38" s="1"/>
  <c r="R53" i="38"/>
  <c r="S53" i="38" s="1"/>
  <c r="V53" i="38" s="1"/>
  <c r="R102" i="38"/>
  <c r="S102" i="38" s="1"/>
  <c r="V102" i="38" s="1"/>
  <c r="R111" i="38"/>
  <c r="S111" i="38" s="1"/>
  <c r="V111" i="38" s="1"/>
  <c r="R113" i="38"/>
  <c r="S113" i="38" s="1"/>
  <c r="V113" i="38" s="1"/>
  <c r="R115" i="38"/>
  <c r="S115" i="38" s="1"/>
  <c r="V115" i="38" s="1"/>
  <c r="R130" i="38"/>
  <c r="S130" i="38" s="1"/>
  <c r="V130" i="38" s="1"/>
  <c r="R132" i="38"/>
  <c r="S132" i="38" s="1"/>
  <c r="R134" i="38"/>
  <c r="S134" i="38" s="1"/>
  <c r="V134" i="38" s="1"/>
  <c r="R136" i="38"/>
  <c r="S136" i="38" s="1"/>
  <c r="V136" i="38" s="1"/>
  <c r="R153" i="38"/>
  <c r="S153" i="38" s="1"/>
  <c r="V153" i="38" s="1"/>
  <c r="R61" i="38"/>
  <c r="S61" i="38" s="1"/>
  <c r="V61" i="38" s="1"/>
  <c r="R63" i="38"/>
  <c r="S63" i="38" s="1"/>
  <c r="R52" i="38"/>
  <c r="S52" i="38" s="1"/>
  <c r="R54" i="38"/>
  <c r="S54" i="38" s="1"/>
  <c r="R101" i="38"/>
  <c r="S101" i="38" s="1"/>
  <c r="R112" i="38"/>
  <c r="S112" i="38" s="1"/>
  <c r="V112" i="38" s="1"/>
  <c r="R114" i="38"/>
  <c r="S114" i="38" s="1"/>
  <c r="V114" i="38" s="1"/>
  <c r="R118" i="38"/>
  <c r="S118" i="38" s="1"/>
  <c r="V118" i="38" s="1"/>
  <c r="R148" i="38"/>
  <c r="S148" i="38" s="1"/>
  <c r="V148" i="38" s="1"/>
  <c r="R150" i="38"/>
  <c r="S150" i="38" s="1"/>
  <c r="R154" i="38"/>
  <c r="S154" i="38" s="1"/>
  <c r="R165" i="38"/>
  <c r="S165" i="38" s="1"/>
  <c r="V165" i="38" s="1"/>
  <c r="R40" i="38"/>
  <c r="S40" i="38" s="1"/>
  <c r="V40" i="38" s="1"/>
  <c r="R17" i="38"/>
  <c r="S17" i="38" s="1"/>
  <c r="V17" i="38" s="1"/>
  <c r="R20" i="38"/>
  <c r="S20" i="38" s="1"/>
  <c r="V20" i="38" s="1"/>
  <c r="R48" i="38"/>
  <c r="S48" i="38" s="1"/>
  <c r="V48" i="38" s="1"/>
  <c r="R66" i="38"/>
  <c r="S66" i="38" s="1"/>
  <c r="R76" i="38"/>
  <c r="S76" i="38" s="1"/>
  <c r="V76" i="38" s="1"/>
  <c r="R87" i="38"/>
  <c r="S87" i="38" s="1"/>
  <c r="R89" i="38"/>
  <c r="S89" i="38" s="1"/>
  <c r="V89" i="38" s="1"/>
  <c r="R95" i="38"/>
  <c r="S95" i="38" s="1"/>
  <c r="V95" i="38" s="1"/>
  <c r="R159" i="38"/>
  <c r="S159" i="38" s="1"/>
  <c r="V159" i="38" s="1"/>
  <c r="R16" i="38"/>
  <c r="S16" i="38" s="1"/>
  <c r="V16" i="38" s="1"/>
  <c r="R32" i="38"/>
  <c r="S32" i="38" s="1"/>
  <c r="V32" i="38" s="1"/>
  <c r="R13" i="38"/>
  <c r="S13" i="38" s="1"/>
  <c r="V13" i="38" s="1"/>
  <c r="R19" i="38"/>
  <c r="S19" i="38" s="1"/>
  <c r="V19" i="38" s="1"/>
  <c r="R49" i="38"/>
  <c r="S49" i="38" s="1"/>
  <c r="V49" i="38" s="1"/>
  <c r="R51" i="38"/>
  <c r="S51" i="38" s="1"/>
  <c r="V51" i="38" s="1"/>
  <c r="R65" i="38"/>
  <c r="S65" i="38" s="1"/>
  <c r="V65" i="38" s="1"/>
  <c r="R67" i="38"/>
  <c r="S67" i="38" s="1"/>
  <c r="V67" i="38" s="1"/>
  <c r="R69" i="38"/>
  <c r="S69" i="38" s="1"/>
  <c r="V69" i="38" s="1"/>
  <c r="R75" i="38"/>
  <c r="S75" i="38" s="1"/>
  <c r="V75" i="38" s="1"/>
  <c r="R88" i="38"/>
  <c r="S88" i="38" s="1"/>
  <c r="R100" i="38"/>
  <c r="S100" i="38" s="1"/>
  <c r="V100" i="38" s="1"/>
  <c r="R160" i="38"/>
  <c r="S160" i="38" s="1"/>
  <c r="V160" i="38" s="1"/>
  <c r="R164" i="38"/>
  <c r="S164" i="38" s="1"/>
  <c r="R60" i="38"/>
  <c r="S60" i="38" s="1"/>
  <c r="R145" i="38"/>
  <c r="S145" i="38" s="1"/>
  <c r="V145" i="38" s="1"/>
  <c r="R158" i="38"/>
  <c r="S158" i="38" s="1"/>
  <c r="V158" i="38" s="1"/>
  <c r="R58" i="38"/>
  <c r="S58" i="38" s="1"/>
  <c r="V58" i="38" s="1"/>
  <c r="R30" i="38"/>
  <c r="S30" i="38" s="1"/>
  <c r="R34" i="38"/>
  <c r="S34" i="38" s="1"/>
  <c r="V34" i="38" s="1"/>
  <c r="R43" i="38"/>
  <c r="S43" i="38" s="1"/>
  <c r="R77" i="38"/>
  <c r="S77" i="38" s="1"/>
  <c r="V77" i="38" s="1"/>
  <c r="R79" i="38"/>
  <c r="S79" i="38" s="1"/>
  <c r="V79" i="38" s="1"/>
  <c r="R81" i="38"/>
  <c r="S81" i="38" s="1"/>
  <c r="R11" i="38"/>
  <c r="S11" i="38" s="1"/>
  <c r="V11" i="38" s="1"/>
  <c r="R21" i="38"/>
  <c r="S21" i="38" s="1"/>
  <c r="V21" i="38" s="1"/>
  <c r="R25" i="38"/>
  <c r="S25" i="38" s="1"/>
  <c r="R57" i="38"/>
  <c r="S57" i="38" s="1"/>
  <c r="V57" i="38" s="1"/>
  <c r="R103" i="38"/>
  <c r="S103" i="38" s="1"/>
  <c r="R105" i="38"/>
  <c r="S105" i="38" s="1"/>
  <c r="R107" i="38"/>
  <c r="S107" i="38" s="1"/>
  <c r="V107" i="38" s="1"/>
  <c r="R120" i="38"/>
  <c r="S120" i="38" s="1"/>
  <c r="V120" i="38" s="1"/>
  <c r="R122" i="38"/>
  <c r="S122" i="38" s="1"/>
  <c r="V122" i="38" s="1"/>
  <c r="R124" i="38"/>
  <c r="S124" i="38" s="1"/>
  <c r="V124" i="38" s="1"/>
  <c r="R128" i="38"/>
  <c r="S128" i="38" s="1"/>
  <c r="R139" i="38"/>
  <c r="S139" i="38" s="1"/>
  <c r="V139" i="38" s="1"/>
  <c r="R141" i="38"/>
  <c r="S141" i="38" s="1"/>
  <c r="V141" i="38" s="1"/>
  <c r="R143" i="38"/>
  <c r="S143" i="38" s="1"/>
  <c r="V143" i="38" s="1"/>
  <c r="R18" i="38"/>
  <c r="S18" i="38" s="1"/>
  <c r="R78" i="38"/>
  <c r="S78" i="38" s="1"/>
  <c r="R80" i="38"/>
  <c r="S80" i="38" s="1"/>
  <c r="V80" i="38" s="1"/>
  <c r="R9" i="38"/>
  <c r="S9" i="38" s="1"/>
  <c r="R15" i="38"/>
  <c r="S15" i="38" s="1"/>
  <c r="V15" i="38" s="1"/>
  <c r="R56" i="38"/>
  <c r="S56" i="38" s="1"/>
  <c r="V56" i="38" s="1"/>
  <c r="R104" i="38"/>
  <c r="S104" i="38" s="1"/>
  <c r="V104" i="38" s="1"/>
  <c r="R116" i="38"/>
  <c r="S116" i="38" s="1"/>
  <c r="V116" i="38" s="1"/>
  <c r="R123" i="38"/>
  <c r="S123" i="38" s="1"/>
  <c r="V123" i="38" s="1"/>
  <c r="R125" i="38"/>
  <c r="S125" i="38" s="1"/>
  <c r="R129" i="38"/>
  <c r="S129" i="38" s="1"/>
  <c r="V129" i="38" s="1"/>
  <c r="R138" i="38"/>
  <c r="S138" i="38" s="1"/>
  <c r="V138" i="38" s="1"/>
  <c r="R142" i="38"/>
  <c r="S142" i="38" s="1"/>
  <c r="V142" i="38" s="1"/>
  <c r="R144" i="38"/>
  <c r="S144" i="38" s="1"/>
  <c r="V144" i="38" s="1"/>
  <c r="R146" i="38"/>
  <c r="S146" i="38" s="1"/>
  <c r="R166" i="38"/>
  <c r="S166" i="38" s="1"/>
  <c r="V166" i="38" s="1"/>
  <c r="R12" i="38"/>
  <c r="S12" i="38" s="1"/>
  <c r="V12" i="38" s="1"/>
  <c r="R72" i="38"/>
  <c r="S72" i="38" s="1"/>
  <c r="R133" i="38"/>
  <c r="S133" i="38" s="1"/>
  <c r="V133" i="38" s="1"/>
  <c r="R137" i="38"/>
  <c r="S137" i="38" s="1"/>
  <c r="R152" i="38"/>
  <c r="S152" i="38" s="1"/>
  <c r="V152" i="38" s="1"/>
  <c r="R38" i="38"/>
  <c r="S38" i="38" s="1"/>
  <c r="V38" i="38" s="1"/>
  <c r="R119" i="38"/>
  <c r="S119" i="38" s="1"/>
  <c r="R99" i="38"/>
  <c r="S99" i="38" s="1"/>
  <c r="V99" i="38" s="1"/>
  <c r="R110" i="38"/>
  <c r="S110" i="38" s="1"/>
  <c r="R82" i="38"/>
  <c r="S82" i="38" s="1"/>
  <c r="R86" i="38"/>
  <c r="S86" i="38" s="1"/>
  <c r="V86" i="38" s="1"/>
  <c r="R147" i="38"/>
  <c r="S147" i="38" s="1"/>
  <c r="V147" i="38" s="1"/>
  <c r="R151" i="38"/>
  <c r="S151" i="38" s="1"/>
  <c r="V151" i="38" s="1"/>
  <c r="R177" i="38"/>
  <c r="S177" i="38" s="1"/>
  <c r="V177" i="38" s="1"/>
  <c r="R14" i="38"/>
  <c r="S14" i="38" s="1"/>
  <c r="V14" i="38" s="1"/>
  <c r="R23" i="38"/>
  <c r="S23" i="38" s="1"/>
  <c r="V23" i="38" s="1"/>
  <c r="R27" i="38"/>
  <c r="S27" i="38" s="1"/>
  <c r="R42" i="38"/>
  <c r="S42" i="38" s="1"/>
  <c r="R47" i="38"/>
  <c r="S47" i="38" s="1"/>
  <c r="R64" i="38"/>
  <c r="S64" i="38" s="1"/>
  <c r="V64" i="38" s="1"/>
  <c r="R37" i="38"/>
  <c r="S37" i="38" s="1"/>
  <c r="V37" i="38" s="1"/>
  <c r="R108" i="38"/>
  <c r="S108" i="38" s="1"/>
  <c r="V108" i="38" s="1"/>
  <c r="R117" i="38"/>
  <c r="S117" i="38" s="1"/>
  <c r="V117" i="38" s="1"/>
  <c r="R22" i="38"/>
  <c r="S22" i="38" s="1"/>
  <c r="V22" i="38" s="1"/>
  <c r="R24" i="38"/>
  <c r="S24" i="38" s="1"/>
  <c r="R26" i="38"/>
  <c r="S26" i="38" s="1"/>
  <c r="V26" i="38" s="1"/>
  <c r="R74" i="38"/>
  <c r="S74" i="38" s="1"/>
  <c r="R94" i="38"/>
  <c r="S94" i="38" s="1"/>
  <c r="V94" i="38" s="1"/>
  <c r="R41" i="38"/>
  <c r="S41" i="38" s="1"/>
  <c r="V41" i="38" s="1"/>
  <c r="R46" i="38"/>
  <c r="S46" i="38" s="1"/>
  <c r="R50" i="38"/>
  <c r="S50" i="38" s="1"/>
  <c r="V50" i="38" s="1"/>
  <c r="R55" i="38"/>
  <c r="S55" i="38" s="1"/>
  <c r="V55" i="38" s="1"/>
  <c r="R73" i="38"/>
  <c r="S73" i="38" s="1"/>
  <c r="R90" i="38"/>
  <c r="S90" i="38" s="1"/>
  <c r="R91" i="38"/>
  <c r="S91" i="38" s="1"/>
  <c r="V91" i="38" s="1"/>
  <c r="R106" i="38"/>
  <c r="S106" i="38" s="1"/>
  <c r="V106" i="38" s="1"/>
  <c r="R109" i="38"/>
  <c r="S109" i="38" s="1"/>
  <c r="V109" i="38" s="1"/>
  <c r="R121" i="38"/>
  <c r="S121" i="38" s="1"/>
  <c r="V121" i="38" s="1"/>
  <c r="R131" i="38"/>
  <c r="S131" i="38" s="1"/>
  <c r="R135" i="38"/>
  <c r="S135" i="38" s="1"/>
  <c r="V135" i="38" s="1"/>
  <c r="R149" i="38"/>
  <c r="S149" i="38" s="1"/>
  <c r="V149" i="38" s="1"/>
  <c r="R161" i="38"/>
  <c r="S161" i="38" s="1"/>
  <c r="V161" i="38" s="1"/>
  <c r="R163" i="38"/>
  <c r="S163" i="38" s="1"/>
  <c r="V163" i="38" s="1"/>
  <c r="R175" i="38"/>
  <c r="S175" i="38" s="1"/>
  <c r="V175" i="38" s="1"/>
  <c r="R28" i="38"/>
  <c r="S28" i="38" s="1"/>
  <c r="V28" i="38" s="1"/>
  <c r="R35" i="38"/>
  <c r="S35" i="38" s="1"/>
  <c r="R45" i="38"/>
  <c r="S45" i="38" s="1"/>
  <c r="R62" i="38"/>
  <c r="S62" i="38" s="1"/>
  <c r="V62" i="38" s="1"/>
  <c r="R70" i="38"/>
  <c r="S70" i="38" s="1"/>
  <c r="R84" i="38"/>
  <c r="S84" i="38" s="1"/>
  <c r="V84" i="38" s="1"/>
  <c r="R97" i="38"/>
  <c r="S97" i="38" s="1"/>
  <c r="R127" i="38"/>
  <c r="S127" i="38" s="1"/>
  <c r="V127" i="38" s="1"/>
  <c r="R155" i="38"/>
  <c r="S155" i="38" s="1"/>
  <c r="R156" i="38"/>
  <c r="S156" i="38" s="1"/>
  <c r="V156" i="38" s="1"/>
  <c r="R168" i="38"/>
  <c r="S168" i="38" s="1"/>
  <c r="V168" i="38" s="1"/>
  <c r="R172" i="38"/>
  <c r="S172" i="38" s="1"/>
  <c r="R162" i="38"/>
  <c r="S162" i="38" s="1"/>
  <c r="R176" i="38"/>
  <c r="S176" i="38" s="1"/>
  <c r="V176" i="38" s="1"/>
  <c r="R29" i="38"/>
  <c r="S29" i="38" s="1"/>
  <c r="R36" i="38"/>
  <c r="S36" i="38" s="1"/>
  <c r="R44" i="38"/>
  <c r="S44" i="38" s="1"/>
  <c r="V44" i="38" s="1"/>
  <c r="R68" i="38"/>
  <c r="S68" i="38" s="1"/>
  <c r="V68" i="38" s="1"/>
  <c r="R71" i="38"/>
  <c r="S71" i="38" s="1"/>
  <c r="V71" i="38" s="1"/>
  <c r="R83" i="38"/>
  <c r="S83" i="38" s="1"/>
  <c r="V83" i="38" s="1"/>
  <c r="R85" i="38"/>
  <c r="S85" i="38" s="1"/>
  <c r="V85" i="38" s="1"/>
  <c r="R96" i="38"/>
  <c r="S96" i="38" s="1"/>
  <c r="V96" i="38" s="1"/>
  <c r="R98" i="38"/>
  <c r="S98" i="38" s="1"/>
  <c r="V98" i="38" s="1"/>
  <c r="R126" i="38"/>
  <c r="S126" i="38" s="1"/>
  <c r="V126" i="38" s="1"/>
  <c r="R140" i="38"/>
  <c r="S140" i="38" s="1"/>
  <c r="V140" i="38" s="1"/>
  <c r="R157" i="38"/>
  <c r="S157" i="38" s="1"/>
  <c r="V157" i="38" s="1"/>
  <c r="R167" i="38"/>
  <c r="S167" i="38" s="1"/>
  <c r="V167" i="38" s="1"/>
  <c r="R171" i="38"/>
  <c r="S171" i="38" s="1"/>
  <c r="V171" i="38" s="1"/>
  <c r="T19" i="38"/>
  <c r="U19" i="38" s="1"/>
  <c r="T136" i="38"/>
  <c r="U136" i="38" s="1"/>
  <c r="T33" i="38"/>
  <c r="U33" i="38" s="1"/>
  <c r="R10" i="38"/>
  <c r="P1520" i="37"/>
  <c r="Q1520" i="37" s="1"/>
  <c r="T1520" i="37" s="1"/>
  <c r="P1450" i="37"/>
  <c r="Q1450" i="37" s="1"/>
  <c r="T1450" i="37" s="1"/>
  <c r="P1440" i="37"/>
  <c r="Q1440" i="37" s="1"/>
  <c r="T1440" i="37" s="1"/>
  <c r="P1413" i="37"/>
  <c r="Q1413" i="37" s="1"/>
  <c r="T1413" i="37" s="1"/>
  <c r="P1332" i="37"/>
  <c r="Q1332" i="37" s="1"/>
  <c r="T1332" i="37" s="1"/>
  <c r="P1326" i="37"/>
  <c r="Q1326" i="37" s="1"/>
  <c r="T1326" i="37" s="1"/>
  <c r="P1503" i="37"/>
  <c r="Q1503" i="37" s="1"/>
  <c r="T1503" i="37" s="1"/>
  <c r="P1501" i="37"/>
  <c r="Q1501" i="37" s="1"/>
  <c r="T1501" i="37" s="1"/>
  <c r="P1497" i="37"/>
  <c r="Q1497" i="37" s="1"/>
  <c r="T1497" i="37" s="1"/>
  <c r="P1465" i="37"/>
  <c r="Q1465" i="37" s="1"/>
  <c r="T1465" i="37" s="1"/>
  <c r="P1457" i="37"/>
  <c r="Q1457" i="37" s="1"/>
  <c r="T1457" i="37" s="1"/>
  <c r="P1430" i="37"/>
  <c r="Q1430" i="37" s="1"/>
  <c r="T1430" i="37" s="1"/>
  <c r="P1428" i="37"/>
  <c r="Q1428" i="37" s="1"/>
  <c r="T1428" i="37" s="1"/>
  <c r="P1426" i="37"/>
  <c r="Q1426" i="37" s="1"/>
  <c r="T1426" i="37" s="1"/>
  <c r="P1424" i="37"/>
  <c r="Q1424" i="37" s="1"/>
  <c r="T1424" i="37" s="1"/>
  <c r="P1422" i="37"/>
  <c r="Q1422" i="37" s="1"/>
  <c r="T1422" i="37" s="1"/>
  <c r="P1374" i="37"/>
  <c r="Q1374" i="37" s="1"/>
  <c r="T1374" i="37" s="1"/>
  <c r="P1372" i="37"/>
  <c r="Q1372" i="37" s="1"/>
  <c r="T1372" i="37" s="1"/>
  <c r="P1370" i="37"/>
  <c r="Q1370" i="37" s="1"/>
  <c r="T1370" i="37" s="1"/>
  <c r="P1366" i="37"/>
  <c r="Q1366" i="37" s="1"/>
  <c r="T1366" i="37" s="1"/>
  <c r="P1363" i="37"/>
  <c r="Q1363" i="37" s="1"/>
  <c r="T1363" i="37" s="1"/>
  <c r="P1357" i="37"/>
  <c r="Q1357" i="37" s="1"/>
  <c r="T1357" i="37" s="1"/>
  <c r="P1211" i="37"/>
  <c r="Q1211" i="37" s="1"/>
  <c r="T1211" i="37" s="1"/>
  <c r="P1203" i="37"/>
  <c r="Q1203" i="37" s="1"/>
  <c r="T1203" i="37" s="1"/>
  <c r="P1199" i="37"/>
  <c r="Q1199" i="37" s="1"/>
  <c r="T1199" i="37" s="1"/>
  <c r="P1197" i="37"/>
  <c r="Q1197" i="37" s="1"/>
  <c r="T1197" i="37" s="1"/>
  <c r="P1143" i="37"/>
  <c r="Q1143" i="37" s="1"/>
  <c r="T1143" i="37" s="1"/>
  <c r="P1141" i="37"/>
  <c r="Q1141" i="37" s="1"/>
  <c r="T1141" i="37" s="1"/>
  <c r="P1126" i="37"/>
  <c r="Q1126" i="37" s="1"/>
  <c r="T1126" i="37" s="1"/>
  <c r="P1083" i="37"/>
  <c r="Q1083" i="37" s="1"/>
  <c r="T1083" i="37" s="1"/>
  <c r="P1081" i="37"/>
  <c r="Q1081" i="37" s="1"/>
  <c r="T1081" i="37" s="1"/>
  <c r="P1044" i="37"/>
  <c r="Q1044" i="37" s="1"/>
  <c r="T1044" i="37" s="1"/>
  <c r="P1025" i="37"/>
  <c r="Q1025" i="37" s="1"/>
  <c r="T1025" i="37" s="1"/>
  <c r="P1001" i="37"/>
  <c r="Q1001" i="37" s="1"/>
  <c r="T1001" i="37" s="1"/>
  <c r="P988" i="37"/>
  <c r="Q988" i="37" s="1"/>
  <c r="T988" i="37" s="1"/>
  <c r="P974" i="37"/>
  <c r="Q974" i="37" s="1"/>
  <c r="T974" i="37" s="1"/>
  <c r="P342" i="37"/>
  <c r="Q342" i="37" s="1"/>
  <c r="T342" i="37" s="1"/>
  <c r="P1484" i="37"/>
  <c r="Q1484" i="37" s="1"/>
  <c r="T1484" i="37" s="1"/>
  <c r="P1343" i="37"/>
  <c r="Q1343" i="37" s="1"/>
  <c r="T1343" i="37" s="1"/>
  <c r="P1283" i="37"/>
  <c r="Q1283" i="37" s="1"/>
  <c r="T1283" i="37" s="1"/>
  <c r="P1277" i="37"/>
  <c r="Q1277" i="37" s="1"/>
  <c r="T1277" i="37" s="1"/>
  <c r="P1275" i="37"/>
  <c r="Q1275" i="37" s="1"/>
  <c r="T1275" i="37" s="1"/>
  <c r="P1273" i="37"/>
  <c r="Q1273" i="37" s="1"/>
  <c r="T1273" i="37" s="1"/>
  <c r="P309" i="37"/>
  <c r="Q309" i="37" s="1"/>
  <c r="T309" i="37" s="1"/>
  <c r="P253" i="37"/>
  <c r="Q253" i="37" s="1"/>
  <c r="T253" i="37" s="1"/>
  <c r="P1407" i="37"/>
  <c r="Q1407" i="37" s="1"/>
  <c r="T1407" i="37" s="1"/>
  <c r="P1500" i="37"/>
  <c r="Q1500" i="37" s="1"/>
  <c r="T1500" i="37" s="1"/>
  <c r="P1466" i="37"/>
  <c r="Q1466" i="37" s="1"/>
  <c r="T1466" i="37" s="1"/>
  <c r="P1462" i="37"/>
  <c r="Q1462" i="37" s="1"/>
  <c r="T1462" i="37" s="1"/>
  <c r="P1460" i="37"/>
  <c r="Q1460" i="37" s="1"/>
  <c r="T1460" i="37" s="1"/>
  <c r="P1458" i="37"/>
  <c r="Q1458" i="37" s="1"/>
  <c r="T1458" i="37" s="1"/>
  <c r="P1456" i="37"/>
  <c r="Q1456" i="37" s="1"/>
  <c r="T1456" i="37" s="1"/>
  <c r="P1454" i="37"/>
  <c r="Q1454" i="37" s="1"/>
  <c r="T1454" i="37" s="1"/>
  <c r="P1431" i="37"/>
  <c r="Q1431" i="37" s="1"/>
  <c r="T1431" i="37" s="1"/>
  <c r="P1425" i="37"/>
  <c r="Q1425" i="37" s="1"/>
  <c r="T1425" i="37" s="1"/>
  <c r="P1389" i="37"/>
  <c r="Q1389" i="37" s="1"/>
  <c r="T1389" i="37" s="1"/>
  <c r="P1387" i="37"/>
  <c r="Q1387" i="37" s="1"/>
  <c r="T1387" i="37" s="1"/>
  <c r="P1210" i="37"/>
  <c r="Q1210" i="37" s="1"/>
  <c r="T1210" i="37" s="1"/>
  <c r="P1208" i="37"/>
  <c r="Q1208" i="37" s="1"/>
  <c r="T1208" i="37" s="1"/>
  <c r="P1206" i="37"/>
  <c r="Q1206" i="37" s="1"/>
  <c r="T1206" i="37" s="1"/>
  <c r="P1204" i="37"/>
  <c r="Q1204" i="37" s="1"/>
  <c r="T1204" i="37" s="1"/>
  <c r="P1202" i="37"/>
  <c r="Q1202" i="37" s="1"/>
  <c r="T1202" i="37" s="1"/>
  <c r="P1200" i="37"/>
  <c r="Q1200" i="37" s="1"/>
  <c r="T1200" i="37" s="1"/>
  <c r="P1187" i="37"/>
  <c r="Q1187" i="37" s="1"/>
  <c r="T1187" i="37" s="1"/>
  <c r="P1144" i="37"/>
  <c r="Q1144" i="37" s="1"/>
  <c r="T1144" i="37" s="1"/>
  <c r="P1075" i="37"/>
  <c r="Q1075" i="37" s="1"/>
  <c r="T1075" i="37" s="1"/>
  <c r="P1054" i="37"/>
  <c r="Q1054" i="37" s="1"/>
  <c r="T1054" i="37" s="1"/>
  <c r="P1040" i="37"/>
  <c r="Q1040" i="37" s="1"/>
  <c r="T1040" i="37" s="1"/>
  <c r="P1038" i="37"/>
  <c r="Q1038" i="37" s="1"/>
  <c r="T1038" i="37" s="1"/>
  <c r="P1036" i="37"/>
  <c r="Q1036" i="37" s="1"/>
  <c r="T1036" i="37" s="1"/>
  <c r="P1514" i="37"/>
  <c r="Q1514" i="37" s="1"/>
  <c r="T1514" i="37" s="1"/>
  <c r="P1403" i="37"/>
  <c r="Q1403" i="37" s="1"/>
  <c r="T1403" i="37" s="1"/>
  <c r="P1345" i="37"/>
  <c r="Q1345" i="37" s="1"/>
  <c r="T1345" i="37" s="1"/>
  <c r="P57" i="37"/>
  <c r="Q57" i="37" s="1"/>
  <c r="P43" i="37"/>
  <c r="Q43" i="37" s="1"/>
  <c r="P62" i="37"/>
  <c r="Q62" i="37" s="1"/>
  <c r="P60" i="37"/>
  <c r="Q60" i="37" s="1"/>
  <c r="P1519" i="37"/>
  <c r="Q1519" i="37" s="1"/>
  <c r="T1519" i="37" s="1"/>
  <c r="P1517" i="37"/>
  <c r="Q1517" i="37" s="1"/>
  <c r="T1517" i="37" s="1"/>
  <c r="P1513" i="37"/>
  <c r="Q1513" i="37" s="1"/>
  <c r="T1513" i="37" s="1"/>
  <c r="P1509" i="37"/>
  <c r="Q1509" i="37" s="1"/>
  <c r="T1509" i="37" s="1"/>
  <c r="P1485" i="37"/>
  <c r="Q1485" i="37" s="1"/>
  <c r="T1485" i="37" s="1"/>
  <c r="P1483" i="37"/>
  <c r="Q1483" i="37" s="1"/>
  <c r="T1483" i="37" s="1"/>
  <c r="P1477" i="37"/>
  <c r="Q1477" i="37" s="1"/>
  <c r="T1477" i="37" s="1"/>
  <c r="P1475" i="37"/>
  <c r="Q1475" i="37" s="1"/>
  <c r="T1475" i="37" s="1"/>
  <c r="P1404" i="37"/>
  <c r="Q1404" i="37" s="1"/>
  <c r="T1404" i="37" s="1"/>
  <c r="P1402" i="37"/>
  <c r="Q1402" i="37" s="1"/>
  <c r="T1402" i="37" s="1"/>
  <c r="P1400" i="37"/>
  <c r="Q1400" i="37" s="1"/>
  <c r="T1400" i="37" s="1"/>
  <c r="P1398" i="37"/>
  <c r="Q1398" i="37" s="1"/>
  <c r="T1398" i="37" s="1"/>
  <c r="P1348" i="37"/>
  <c r="Q1348" i="37" s="1"/>
  <c r="T1348" i="37" s="1"/>
  <c r="P1346" i="37"/>
  <c r="Q1346" i="37" s="1"/>
  <c r="T1346" i="37" s="1"/>
  <c r="P1344" i="37"/>
  <c r="Q1344" i="37" s="1"/>
  <c r="T1344" i="37" s="1"/>
  <c r="P1340" i="37"/>
  <c r="Q1340" i="37" s="1"/>
  <c r="T1340" i="37" s="1"/>
  <c r="P1338" i="37"/>
  <c r="Q1338" i="37" s="1"/>
  <c r="T1338" i="37" s="1"/>
  <c r="P1333" i="37"/>
  <c r="Q1333" i="37" s="1"/>
  <c r="T1333" i="37" s="1"/>
  <c r="P1331" i="37"/>
  <c r="Q1331" i="37" s="1"/>
  <c r="T1331" i="37" s="1"/>
  <c r="P1317" i="37"/>
  <c r="Q1317" i="37" s="1"/>
  <c r="T1317" i="37" s="1"/>
  <c r="P1302" i="37"/>
  <c r="Q1302" i="37" s="1"/>
  <c r="T1302" i="37" s="1"/>
  <c r="P1298" i="37"/>
  <c r="Q1298" i="37" s="1"/>
  <c r="T1298" i="37" s="1"/>
  <c r="P1296" i="37"/>
  <c r="Q1296" i="37" s="1"/>
  <c r="T1296" i="37" s="1"/>
  <c r="P1292" i="37"/>
  <c r="Q1292" i="37" s="1"/>
  <c r="T1292" i="37" s="1"/>
  <c r="P1290" i="37"/>
  <c r="Q1290" i="37" s="1"/>
  <c r="T1290" i="37" s="1"/>
  <c r="P1282" i="37"/>
  <c r="Q1282" i="37" s="1"/>
  <c r="T1282" i="37" s="1"/>
  <c r="P1280" i="37"/>
  <c r="Q1280" i="37" s="1"/>
  <c r="T1280" i="37" s="1"/>
  <c r="P1278" i="37"/>
  <c r="Q1278" i="37" s="1"/>
  <c r="T1278" i="37" s="1"/>
  <c r="P1276" i="37"/>
  <c r="Q1276" i="37" s="1"/>
  <c r="T1276" i="37" s="1"/>
  <c r="P1247" i="37"/>
  <c r="Q1247" i="37" s="1"/>
  <c r="T1247" i="37" s="1"/>
  <c r="P1237" i="37"/>
  <c r="Q1237" i="37" s="1"/>
  <c r="T1237" i="37" s="1"/>
  <c r="P1167" i="37"/>
  <c r="Q1167" i="37" s="1"/>
  <c r="T1167" i="37" s="1"/>
  <c r="P1119" i="37"/>
  <c r="Q1119" i="37" s="1"/>
  <c r="T1119" i="37" s="1"/>
  <c r="P1086" i="37"/>
  <c r="Q1086" i="37" s="1"/>
  <c r="T1086" i="37" s="1"/>
  <c r="P1069" i="37"/>
  <c r="Q1069" i="37" s="1"/>
  <c r="T1069" i="37" s="1"/>
  <c r="P1022" i="37"/>
  <c r="Q1022" i="37" s="1"/>
  <c r="T1022" i="37" s="1"/>
  <c r="P961" i="37"/>
  <c r="Q961" i="37" s="1"/>
  <c r="T961" i="37" s="1"/>
  <c r="P930" i="37"/>
  <c r="Q930" i="37" s="1"/>
  <c r="T930" i="37" s="1"/>
  <c r="P854" i="37"/>
  <c r="Q854" i="37" s="1"/>
  <c r="T854" i="37" s="1"/>
  <c r="P842" i="37"/>
  <c r="Q842" i="37" s="1"/>
  <c r="T842" i="37" s="1"/>
  <c r="P838" i="37"/>
  <c r="Q838" i="37" s="1"/>
  <c r="T838" i="37" s="1"/>
  <c r="P754" i="37"/>
  <c r="Q754" i="37" s="1"/>
  <c r="T754" i="37" s="1"/>
  <c r="P420" i="37"/>
  <c r="Q420" i="37" s="1"/>
  <c r="T420" i="37" s="1"/>
  <c r="P177" i="37"/>
  <c r="Q177" i="37" s="1"/>
  <c r="P1000" i="37"/>
  <c r="Q1000" i="37" s="1"/>
  <c r="T1000" i="37" s="1"/>
  <c r="P998" i="37"/>
  <c r="Q998" i="37" s="1"/>
  <c r="T998" i="37" s="1"/>
  <c r="P901" i="37"/>
  <c r="Q901" i="37" s="1"/>
  <c r="T901" i="37" s="1"/>
  <c r="P881" i="37"/>
  <c r="Q881" i="37" s="1"/>
  <c r="T881" i="37" s="1"/>
  <c r="P1448" i="37"/>
  <c r="Q1448" i="37" s="1"/>
  <c r="T1448" i="37" s="1"/>
  <c r="P1436" i="37"/>
  <c r="Q1436" i="37" s="1"/>
  <c r="T1436" i="37" s="1"/>
  <c r="P1328" i="37"/>
  <c r="Q1328" i="37" s="1"/>
  <c r="T1328" i="37" s="1"/>
  <c r="P1309" i="37"/>
  <c r="Q1309" i="37" s="1"/>
  <c r="T1309" i="37" s="1"/>
  <c r="P1303" i="37"/>
  <c r="Q1303" i="37" s="1"/>
  <c r="T1303" i="37" s="1"/>
  <c r="P1301" i="37"/>
  <c r="Q1301" i="37" s="1"/>
  <c r="T1301" i="37" s="1"/>
  <c r="P1254" i="37"/>
  <c r="Q1254" i="37" s="1"/>
  <c r="T1254" i="37" s="1"/>
  <c r="P1250" i="37"/>
  <c r="Q1250" i="37" s="1"/>
  <c r="T1250" i="37" s="1"/>
  <c r="P1248" i="37"/>
  <c r="Q1248" i="37" s="1"/>
  <c r="T1248" i="37" s="1"/>
  <c r="P1246" i="37"/>
  <c r="Q1246" i="37" s="1"/>
  <c r="T1246" i="37" s="1"/>
  <c r="P1244" i="37"/>
  <c r="Q1244" i="37" s="1"/>
  <c r="T1244" i="37" s="1"/>
  <c r="P1225" i="37"/>
  <c r="Q1225" i="37" s="1"/>
  <c r="T1225" i="37" s="1"/>
  <c r="P1219" i="37"/>
  <c r="Q1219" i="37" s="1"/>
  <c r="T1219" i="37" s="1"/>
  <c r="P1151" i="37"/>
  <c r="Q1151" i="37" s="1"/>
  <c r="T1151" i="37" s="1"/>
  <c r="P1147" i="37"/>
  <c r="Q1147" i="37" s="1"/>
  <c r="T1147" i="37" s="1"/>
  <c r="P1122" i="37"/>
  <c r="Q1122" i="37" s="1"/>
  <c r="T1122" i="37" s="1"/>
  <c r="P1118" i="37"/>
  <c r="Q1118" i="37" s="1"/>
  <c r="T1118" i="37" s="1"/>
  <c r="P1116" i="37"/>
  <c r="Q1116" i="37" s="1"/>
  <c r="T1116" i="37" s="1"/>
  <c r="P1114" i="37"/>
  <c r="Q1114" i="37" s="1"/>
  <c r="T1114" i="37" s="1"/>
  <c r="P1112" i="37"/>
  <c r="Q1112" i="37" s="1"/>
  <c r="T1112" i="37" s="1"/>
  <c r="P1087" i="37"/>
  <c r="Q1087" i="37" s="1"/>
  <c r="T1087" i="37" s="1"/>
  <c r="P1057" i="37"/>
  <c r="Q1057" i="37" s="1"/>
  <c r="T1057" i="37" s="1"/>
  <c r="P1012" i="37"/>
  <c r="Q1012" i="37" s="1"/>
  <c r="T1012" i="37" s="1"/>
  <c r="P821" i="37"/>
  <c r="Q821" i="37" s="1"/>
  <c r="T821" i="37" s="1"/>
  <c r="P473" i="37"/>
  <c r="Q473" i="37" s="1"/>
  <c r="T473" i="37" s="1"/>
  <c r="P388" i="37"/>
  <c r="Q388" i="37" s="1"/>
  <c r="T388" i="37" s="1"/>
  <c r="P284" i="37"/>
  <c r="Q284" i="37" s="1"/>
  <c r="T284" i="37" s="1"/>
  <c r="P950" i="37"/>
  <c r="Q950" i="37" s="1"/>
  <c r="T950" i="37" s="1"/>
  <c r="P938" i="37"/>
  <c r="Q938" i="37" s="1"/>
  <c r="T938" i="37" s="1"/>
  <c r="P913" i="37"/>
  <c r="Q913" i="37" s="1"/>
  <c r="T913" i="37" s="1"/>
  <c r="P809" i="37"/>
  <c r="Q809" i="37" s="1"/>
  <c r="T809" i="37" s="1"/>
  <c r="P807" i="37"/>
  <c r="Q807" i="37" s="1"/>
  <c r="T807" i="37" s="1"/>
  <c r="P805" i="37"/>
  <c r="Q805" i="37" s="1"/>
  <c r="T805" i="37" s="1"/>
  <c r="P803" i="37"/>
  <c r="Q803" i="37" s="1"/>
  <c r="T803" i="37" s="1"/>
  <c r="P793" i="37"/>
  <c r="Q793" i="37" s="1"/>
  <c r="T793" i="37" s="1"/>
  <c r="P791" i="37"/>
  <c r="Q791" i="37" s="1"/>
  <c r="T791" i="37" s="1"/>
  <c r="P789" i="37"/>
  <c r="Q789" i="37" s="1"/>
  <c r="T789" i="37" s="1"/>
  <c r="P787" i="37"/>
  <c r="Q787" i="37" s="1"/>
  <c r="T787" i="37" s="1"/>
  <c r="P770" i="37"/>
  <c r="Q770" i="37" s="1"/>
  <c r="T770" i="37" s="1"/>
  <c r="P766" i="37"/>
  <c r="Q766" i="37" s="1"/>
  <c r="T766" i="37" s="1"/>
  <c r="P746" i="37"/>
  <c r="Q746" i="37" s="1"/>
  <c r="T746" i="37" s="1"/>
  <c r="P742" i="37"/>
  <c r="Q742" i="37" s="1"/>
  <c r="T742" i="37" s="1"/>
  <c r="P740" i="37"/>
  <c r="Q740" i="37" s="1"/>
  <c r="T740" i="37" s="1"/>
  <c r="P730" i="37"/>
  <c r="Q730" i="37" s="1"/>
  <c r="T730" i="37" s="1"/>
  <c r="P728" i="37"/>
  <c r="Q728" i="37" s="1"/>
  <c r="T728" i="37" s="1"/>
  <c r="P726" i="37"/>
  <c r="Q726" i="37" s="1"/>
  <c r="T726" i="37" s="1"/>
  <c r="P722" i="37"/>
  <c r="Q722" i="37" s="1"/>
  <c r="T722" i="37" s="1"/>
  <c r="P720" i="37"/>
  <c r="Q720" i="37" s="1"/>
  <c r="T720" i="37" s="1"/>
  <c r="P691" i="37"/>
  <c r="Q691" i="37" s="1"/>
  <c r="T691" i="37" s="1"/>
  <c r="P663" i="37"/>
  <c r="Q663" i="37" s="1"/>
  <c r="T663" i="37" s="1"/>
  <c r="P659" i="37"/>
  <c r="Q659" i="37" s="1"/>
  <c r="T659" i="37" s="1"/>
  <c r="P652" i="37"/>
  <c r="Q652" i="37" s="1"/>
  <c r="T652" i="37" s="1"/>
  <c r="P622" i="37"/>
  <c r="Q622" i="37" s="1"/>
  <c r="T622" i="37" s="1"/>
  <c r="P620" i="37"/>
  <c r="Q620" i="37" s="1"/>
  <c r="T620" i="37" s="1"/>
  <c r="P593" i="37"/>
  <c r="Q593" i="37" s="1"/>
  <c r="T593" i="37" s="1"/>
  <c r="P589" i="37"/>
  <c r="Q589" i="37" s="1"/>
  <c r="T589" i="37" s="1"/>
  <c r="P585" i="37"/>
  <c r="Q585" i="37" s="1"/>
  <c r="T585" i="37" s="1"/>
  <c r="P557" i="37"/>
  <c r="Q557" i="37" s="1"/>
  <c r="T557" i="37" s="1"/>
  <c r="P555" i="37"/>
  <c r="Q555" i="37" s="1"/>
  <c r="T555" i="37" s="1"/>
  <c r="P553" i="37"/>
  <c r="Q553" i="37" s="1"/>
  <c r="T553" i="37" s="1"/>
  <c r="P551" i="37"/>
  <c r="Q551" i="37" s="1"/>
  <c r="T551" i="37" s="1"/>
  <c r="P536" i="37"/>
  <c r="Q536" i="37" s="1"/>
  <c r="T536" i="37" s="1"/>
  <c r="P532" i="37"/>
  <c r="Q532" i="37" s="1"/>
  <c r="T532" i="37" s="1"/>
  <c r="P530" i="37"/>
  <c r="Q530" i="37" s="1"/>
  <c r="T530" i="37" s="1"/>
  <c r="P495" i="37"/>
  <c r="Q495" i="37" s="1"/>
  <c r="T495" i="37" s="1"/>
  <c r="P440" i="37"/>
  <c r="Q440" i="37" s="1"/>
  <c r="T440" i="37" s="1"/>
  <c r="P429" i="37"/>
  <c r="Q429" i="37" s="1"/>
  <c r="T429" i="37" s="1"/>
  <c r="P357" i="37"/>
  <c r="Q357" i="37" s="1"/>
  <c r="T357" i="37" s="1"/>
  <c r="P351" i="37"/>
  <c r="Q351" i="37" s="1"/>
  <c r="T351" i="37" s="1"/>
  <c r="P320" i="37"/>
  <c r="Q320" i="37" s="1"/>
  <c r="T320" i="37" s="1"/>
  <c r="P318" i="37"/>
  <c r="Q318" i="37" s="1"/>
  <c r="T318" i="37" s="1"/>
  <c r="P316" i="37"/>
  <c r="Q316" i="37" s="1"/>
  <c r="T316" i="37" s="1"/>
  <c r="P301" i="37"/>
  <c r="Q301" i="37" s="1"/>
  <c r="T301" i="37" s="1"/>
  <c r="P280" i="37"/>
  <c r="Q280" i="37" s="1"/>
  <c r="T280" i="37" s="1"/>
  <c r="P276" i="37"/>
  <c r="Q276" i="37" s="1"/>
  <c r="T276" i="37" s="1"/>
  <c r="P247" i="37"/>
  <c r="Q247" i="37" s="1"/>
  <c r="T247" i="37" s="1"/>
  <c r="P208" i="37"/>
  <c r="Q208" i="37" s="1"/>
  <c r="T208" i="37" s="1"/>
  <c r="P206" i="37"/>
  <c r="Q206" i="37" s="1"/>
  <c r="T206" i="37" s="1"/>
  <c r="P179" i="37"/>
  <c r="Q179" i="37" s="1"/>
  <c r="P716" i="37"/>
  <c r="Q716" i="37" s="1"/>
  <c r="T716" i="37" s="1"/>
  <c r="P239" i="37"/>
  <c r="Q239" i="37" s="1"/>
  <c r="T239" i="37" s="1"/>
  <c r="P147" i="37"/>
  <c r="Q147" i="37" s="1"/>
  <c r="P109" i="37"/>
  <c r="Q109" i="37" s="1"/>
  <c r="P97" i="37"/>
  <c r="Q97" i="37" s="1"/>
  <c r="P93" i="37"/>
  <c r="Q93" i="37" s="1"/>
  <c r="P996" i="37"/>
  <c r="Q996" i="37" s="1"/>
  <c r="T996" i="37" s="1"/>
  <c r="P956" i="37"/>
  <c r="Q956" i="37" s="1"/>
  <c r="T956" i="37" s="1"/>
  <c r="P943" i="37"/>
  <c r="Q943" i="37" s="1"/>
  <c r="T943" i="37" s="1"/>
  <c r="P939" i="37"/>
  <c r="Q939" i="37" s="1"/>
  <c r="T939" i="37" s="1"/>
  <c r="P937" i="37"/>
  <c r="Q937" i="37" s="1"/>
  <c r="T937" i="37" s="1"/>
  <c r="P928" i="37"/>
  <c r="Q928" i="37" s="1"/>
  <c r="T928" i="37" s="1"/>
  <c r="P914" i="37"/>
  <c r="Q914" i="37" s="1"/>
  <c r="T914" i="37" s="1"/>
  <c r="P822" i="37"/>
  <c r="Q822" i="37" s="1"/>
  <c r="T822" i="37" s="1"/>
  <c r="P810" i="37"/>
  <c r="Q810" i="37" s="1"/>
  <c r="T810" i="37" s="1"/>
  <c r="P806" i="37"/>
  <c r="Q806" i="37" s="1"/>
  <c r="T806" i="37" s="1"/>
  <c r="P804" i="37"/>
  <c r="Q804" i="37" s="1"/>
  <c r="T804" i="37" s="1"/>
  <c r="P794" i="37"/>
  <c r="Q794" i="37" s="1"/>
  <c r="T794" i="37" s="1"/>
  <c r="P792" i="37"/>
  <c r="Q792" i="37" s="1"/>
  <c r="T792" i="37" s="1"/>
  <c r="P790" i="37"/>
  <c r="Q790" i="37" s="1"/>
  <c r="T790" i="37" s="1"/>
  <c r="P788" i="37"/>
  <c r="Q788" i="37" s="1"/>
  <c r="T788" i="37" s="1"/>
  <c r="P745" i="37"/>
  <c r="Q745" i="37" s="1"/>
  <c r="T745" i="37" s="1"/>
  <c r="P743" i="37"/>
  <c r="Q743" i="37" s="1"/>
  <c r="T743" i="37" s="1"/>
  <c r="P741" i="37"/>
  <c r="Q741" i="37" s="1"/>
  <c r="T741" i="37" s="1"/>
  <c r="P739" i="37"/>
  <c r="Q739" i="37" s="1"/>
  <c r="T739" i="37" s="1"/>
  <c r="P729" i="37"/>
  <c r="Q729" i="37" s="1"/>
  <c r="T729" i="37" s="1"/>
  <c r="P727" i="37"/>
  <c r="Q727" i="37" s="1"/>
  <c r="T727" i="37" s="1"/>
  <c r="P725" i="37"/>
  <c r="Q725" i="37" s="1"/>
  <c r="T725" i="37" s="1"/>
  <c r="P721" i="37"/>
  <c r="Q721" i="37" s="1"/>
  <c r="T721" i="37" s="1"/>
  <c r="P706" i="37"/>
  <c r="Q706" i="37" s="1"/>
  <c r="T706" i="37" s="1"/>
  <c r="P698" i="37"/>
  <c r="Q698" i="37" s="1"/>
  <c r="T698" i="37" s="1"/>
  <c r="P662" i="37"/>
  <c r="Q662" i="37" s="1"/>
  <c r="T662" i="37" s="1"/>
  <c r="P645" i="37"/>
  <c r="Q645" i="37" s="1"/>
  <c r="T645" i="37" s="1"/>
  <c r="P615" i="37"/>
  <c r="Q615" i="37" s="1"/>
  <c r="T615" i="37" s="1"/>
  <c r="P576" i="37"/>
  <c r="Q576" i="37" s="1"/>
  <c r="T576" i="37" s="1"/>
  <c r="P563" i="37"/>
  <c r="Q563" i="37" s="1"/>
  <c r="T563" i="37" s="1"/>
  <c r="P558" i="37"/>
  <c r="Q558" i="37" s="1"/>
  <c r="T558" i="37" s="1"/>
  <c r="P552" i="37"/>
  <c r="Q552" i="37" s="1"/>
  <c r="T552" i="37" s="1"/>
  <c r="P535" i="37"/>
  <c r="Q535" i="37" s="1"/>
  <c r="T535" i="37" s="1"/>
  <c r="P520" i="37"/>
  <c r="Q520" i="37" s="1"/>
  <c r="T520" i="37" s="1"/>
  <c r="P503" i="37"/>
  <c r="Q503" i="37" s="1"/>
  <c r="T503" i="37" s="1"/>
  <c r="P496" i="37"/>
  <c r="Q496" i="37" s="1"/>
  <c r="T496" i="37" s="1"/>
  <c r="P487" i="37"/>
  <c r="Q487" i="37" s="1"/>
  <c r="T487" i="37" s="1"/>
  <c r="P436" i="37"/>
  <c r="Q436" i="37" s="1"/>
  <c r="T436" i="37" s="1"/>
  <c r="P432" i="37"/>
  <c r="Q432" i="37" s="1"/>
  <c r="T432" i="37" s="1"/>
  <c r="P430" i="37"/>
  <c r="Q430" i="37" s="1"/>
  <c r="T430" i="37" s="1"/>
  <c r="P417" i="37"/>
  <c r="Q417" i="37" s="1"/>
  <c r="T417" i="37" s="1"/>
  <c r="P415" i="37"/>
  <c r="Q415" i="37" s="1"/>
  <c r="T415" i="37" s="1"/>
  <c r="P319" i="37"/>
  <c r="Q319" i="37" s="1"/>
  <c r="T319" i="37" s="1"/>
  <c r="P315" i="37"/>
  <c r="Q315" i="37" s="1"/>
  <c r="T315" i="37" s="1"/>
  <c r="P304" i="37"/>
  <c r="Q304" i="37" s="1"/>
  <c r="T304" i="37" s="1"/>
  <c r="P302" i="37"/>
  <c r="Q302" i="37" s="1"/>
  <c r="T302" i="37" s="1"/>
  <c r="P291" i="37"/>
  <c r="Q291" i="37" s="1"/>
  <c r="T291" i="37" s="1"/>
  <c r="P279" i="37"/>
  <c r="Q279" i="37" s="1"/>
  <c r="T279" i="37" s="1"/>
  <c r="P246" i="37"/>
  <c r="Q246" i="37" s="1"/>
  <c r="T246" i="37" s="1"/>
  <c r="P244" i="37"/>
  <c r="Q244" i="37" s="1"/>
  <c r="T244" i="37" s="1"/>
  <c r="P242" i="37"/>
  <c r="Q242" i="37" s="1"/>
  <c r="T242" i="37" s="1"/>
  <c r="P235" i="37"/>
  <c r="Q235" i="37" s="1"/>
  <c r="T235" i="37" s="1"/>
  <c r="P231" i="37"/>
  <c r="Q231" i="37" s="1"/>
  <c r="T231" i="37" s="1"/>
  <c r="P223" i="37"/>
  <c r="Q223" i="37" s="1"/>
  <c r="T223" i="37" s="1"/>
  <c r="P221" i="37"/>
  <c r="Q221" i="37" s="1"/>
  <c r="T221" i="37" s="1"/>
  <c r="P219" i="37"/>
  <c r="Q219" i="37" s="1"/>
  <c r="T219" i="37" s="1"/>
  <c r="P143" i="37"/>
  <c r="Q143" i="37" s="1"/>
  <c r="P135" i="37"/>
  <c r="Q135" i="37" s="1"/>
  <c r="P133" i="37"/>
  <c r="Q133" i="37" s="1"/>
  <c r="P131" i="37"/>
  <c r="Q131" i="37" s="1"/>
  <c r="P981" i="37"/>
  <c r="Q981" i="37" s="1"/>
  <c r="T981" i="37" s="1"/>
  <c r="P979" i="37"/>
  <c r="Q979" i="37" s="1"/>
  <c r="T979" i="37" s="1"/>
  <c r="P973" i="37"/>
  <c r="Q973" i="37" s="1"/>
  <c r="T973" i="37" s="1"/>
  <c r="P910" i="37"/>
  <c r="Q910" i="37" s="1"/>
  <c r="T910" i="37" s="1"/>
  <c r="P906" i="37"/>
  <c r="Q906" i="37" s="1"/>
  <c r="T906" i="37" s="1"/>
  <c r="P904" i="37"/>
  <c r="Q904" i="37" s="1"/>
  <c r="T904" i="37" s="1"/>
  <c r="P898" i="37"/>
  <c r="Q898" i="37" s="1"/>
  <c r="T898" i="37" s="1"/>
  <c r="P892" i="37"/>
  <c r="Q892" i="37" s="1"/>
  <c r="T892" i="37" s="1"/>
  <c r="P882" i="37"/>
  <c r="Q882" i="37" s="1"/>
  <c r="T882" i="37" s="1"/>
  <c r="P878" i="37"/>
  <c r="Q878" i="37" s="1"/>
  <c r="T878" i="37" s="1"/>
  <c r="P876" i="37"/>
  <c r="Q876" i="37" s="1"/>
  <c r="T876" i="37" s="1"/>
  <c r="P857" i="37"/>
  <c r="Q857" i="37" s="1"/>
  <c r="T857" i="37" s="1"/>
  <c r="P855" i="37"/>
  <c r="Q855" i="37" s="1"/>
  <c r="T855" i="37" s="1"/>
  <c r="P845" i="37"/>
  <c r="Q845" i="37" s="1"/>
  <c r="T845" i="37" s="1"/>
  <c r="P837" i="37"/>
  <c r="Q837" i="37" s="1"/>
  <c r="T837" i="37" s="1"/>
  <c r="P835" i="37"/>
  <c r="Q835" i="37" s="1"/>
  <c r="T835" i="37" s="1"/>
  <c r="P715" i="37"/>
  <c r="Q715" i="37" s="1"/>
  <c r="T715" i="37" s="1"/>
  <c r="P711" i="37"/>
  <c r="Q711" i="37" s="1"/>
  <c r="T711" i="37" s="1"/>
  <c r="P709" i="37"/>
  <c r="Q709" i="37" s="1"/>
  <c r="T709" i="37" s="1"/>
  <c r="P680" i="37"/>
  <c r="Q680" i="37" s="1"/>
  <c r="T680" i="37" s="1"/>
  <c r="P656" i="37"/>
  <c r="Q656" i="37" s="1"/>
  <c r="T656" i="37" s="1"/>
  <c r="P629" i="37"/>
  <c r="Q629" i="37" s="1"/>
  <c r="T629" i="37" s="1"/>
  <c r="P603" i="37"/>
  <c r="Q603" i="37" s="1"/>
  <c r="T603" i="37" s="1"/>
  <c r="P546" i="37"/>
  <c r="Q546" i="37" s="1"/>
  <c r="T546" i="37" s="1"/>
  <c r="P525" i="37"/>
  <c r="Q525" i="37" s="1"/>
  <c r="T525" i="37" s="1"/>
  <c r="P523" i="37"/>
  <c r="Q523" i="37" s="1"/>
  <c r="T523" i="37" s="1"/>
  <c r="P508" i="37"/>
  <c r="Q508" i="37" s="1"/>
  <c r="T508" i="37" s="1"/>
  <c r="P494" i="37"/>
  <c r="Q494" i="37" s="1"/>
  <c r="T494" i="37" s="1"/>
  <c r="P483" i="37"/>
  <c r="Q483" i="37" s="1"/>
  <c r="T483" i="37" s="1"/>
  <c r="P468" i="37"/>
  <c r="Q468" i="37" s="1"/>
  <c r="T468" i="37" s="1"/>
  <c r="P464" i="37"/>
  <c r="Q464" i="37" s="1"/>
  <c r="T464" i="37" s="1"/>
  <c r="P460" i="37"/>
  <c r="Q460" i="37" s="1"/>
  <c r="T460" i="37" s="1"/>
  <c r="P383" i="37"/>
  <c r="Q383" i="37" s="1"/>
  <c r="T383" i="37" s="1"/>
  <c r="P348" i="37"/>
  <c r="Q348" i="37" s="1"/>
  <c r="T348" i="37" s="1"/>
  <c r="P346" i="37"/>
  <c r="Q346" i="37" s="1"/>
  <c r="T346" i="37" s="1"/>
  <c r="P257" i="37"/>
  <c r="Q257" i="37" s="1"/>
  <c r="T257" i="37" s="1"/>
  <c r="P197" i="37"/>
  <c r="Q197" i="37" s="1"/>
  <c r="T197" i="37" s="1"/>
  <c r="P189" i="37"/>
  <c r="Q189" i="37" s="1"/>
  <c r="T189" i="37" s="1"/>
  <c r="P185" i="37"/>
  <c r="Q185" i="37" s="1"/>
  <c r="P122" i="37"/>
  <c r="Q122" i="37" s="1"/>
  <c r="P817" i="37"/>
  <c r="Q817" i="37" s="1"/>
  <c r="T817" i="37" s="1"/>
  <c r="P815" i="37"/>
  <c r="Q815" i="37" s="1"/>
  <c r="T815" i="37" s="1"/>
  <c r="P673" i="37"/>
  <c r="Q673" i="37" s="1"/>
  <c r="T673" i="37" s="1"/>
  <c r="P669" i="37"/>
  <c r="Q669" i="37" s="1"/>
  <c r="T669" i="37" s="1"/>
  <c r="P628" i="37"/>
  <c r="Q628" i="37" s="1"/>
  <c r="T628" i="37" s="1"/>
  <c r="P626" i="37"/>
  <c r="Q626" i="37" s="1"/>
  <c r="T626" i="37" s="1"/>
  <c r="P624" i="37"/>
  <c r="Q624" i="37" s="1"/>
  <c r="T624" i="37" s="1"/>
  <c r="P581" i="37"/>
  <c r="Q581" i="37" s="1"/>
  <c r="T581" i="37" s="1"/>
  <c r="P499" i="37"/>
  <c r="Q499" i="37" s="1"/>
  <c r="T499" i="37" s="1"/>
  <c r="P490" i="37"/>
  <c r="Q490" i="37" s="1"/>
  <c r="T490" i="37" s="1"/>
  <c r="P471" i="37"/>
  <c r="Q471" i="37" s="1"/>
  <c r="T471" i="37" s="1"/>
  <c r="P465" i="37"/>
  <c r="Q465" i="37" s="1"/>
  <c r="T465" i="37" s="1"/>
  <c r="P463" i="37"/>
  <c r="Q463" i="37" s="1"/>
  <c r="T463" i="37" s="1"/>
  <c r="P444" i="37"/>
  <c r="Q444" i="37" s="1"/>
  <c r="T444" i="37" s="1"/>
  <c r="P442" i="37"/>
  <c r="Q442" i="37" s="1"/>
  <c r="T442" i="37" s="1"/>
  <c r="P384" i="37"/>
  <c r="Q384" i="37" s="1"/>
  <c r="T384" i="37" s="1"/>
  <c r="P380" i="37"/>
  <c r="Q380" i="37" s="1"/>
  <c r="T380" i="37" s="1"/>
  <c r="P376" i="37"/>
  <c r="Q376" i="37" s="1"/>
  <c r="T376" i="37" s="1"/>
  <c r="P336" i="37"/>
  <c r="Q336" i="37" s="1"/>
  <c r="T336" i="37" s="1"/>
  <c r="P330" i="37"/>
  <c r="Q330" i="37" s="1"/>
  <c r="T330" i="37" s="1"/>
  <c r="P328" i="37"/>
  <c r="Q328" i="37" s="1"/>
  <c r="T328" i="37" s="1"/>
  <c r="P326" i="37"/>
  <c r="Q326" i="37" s="1"/>
  <c r="T326" i="37" s="1"/>
  <c r="P324" i="37"/>
  <c r="Q324" i="37" s="1"/>
  <c r="T324" i="37" s="1"/>
  <c r="P212" i="37"/>
  <c r="Q212" i="37" s="1"/>
  <c r="T212" i="37" s="1"/>
  <c r="P210" i="37"/>
  <c r="Q210" i="37" s="1"/>
  <c r="T210" i="37" s="1"/>
  <c r="P173" i="37"/>
  <c r="Q173" i="37" s="1"/>
  <c r="P169" i="37"/>
  <c r="Q169" i="37" s="1"/>
  <c r="P161" i="37"/>
  <c r="Q161" i="37" s="1"/>
  <c r="P157" i="37"/>
  <c r="Q157" i="37" s="1"/>
  <c r="P112" i="37"/>
  <c r="Q112" i="37" s="1"/>
  <c r="P110" i="37"/>
  <c r="Q110" i="37" s="1"/>
  <c r="P108" i="37"/>
  <c r="Q108" i="37" s="1"/>
  <c r="P106" i="37"/>
  <c r="Q106" i="37" s="1"/>
  <c r="P104" i="37"/>
  <c r="Q104" i="37" s="1"/>
  <c r="P102" i="37"/>
  <c r="Q102" i="37" s="1"/>
  <c r="P92" i="37"/>
  <c r="Q92" i="37" s="1"/>
  <c r="P90" i="37"/>
  <c r="Q90" i="37" s="1"/>
  <c r="P83" i="37"/>
  <c r="Q83" i="37" s="1"/>
  <c r="P81" i="37"/>
  <c r="Q81" i="37" s="1"/>
  <c r="P79" i="37"/>
  <c r="Q79" i="37" s="1"/>
  <c r="P1442" i="37"/>
  <c r="Q1442" i="37" s="1"/>
  <c r="T1442" i="37" s="1"/>
  <c r="P1438" i="37"/>
  <c r="Q1438" i="37" s="1"/>
  <c r="T1438" i="37" s="1"/>
  <c r="P1334" i="37"/>
  <c r="Q1334" i="37" s="1"/>
  <c r="T1334" i="37" s="1"/>
  <c r="P378" i="37"/>
  <c r="Q378" i="37" s="1"/>
  <c r="T378" i="37" s="1"/>
  <c r="P469" i="37"/>
  <c r="Q469" i="37" s="1"/>
  <c r="T469" i="37" s="1"/>
  <c r="P416" i="37"/>
  <c r="Q416" i="37" s="1"/>
  <c r="T416" i="37" s="1"/>
  <c r="P1536" i="37"/>
  <c r="Q1536" i="37" s="1"/>
  <c r="T1536" i="37" s="1"/>
  <c r="P1395" i="37"/>
  <c r="Q1395" i="37" s="1"/>
  <c r="T1395" i="37" s="1"/>
  <c r="P1406" i="37"/>
  <c r="Q1406" i="37" s="1"/>
  <c r="T1406" i="37" s="1"/>
  <c r="P466" i="37"/>
  <c r="Q466" i="37" s="1"/>
  <c r="T466" i="37" s="1"/>
  <c r="P385" i="37"/>
  <c r="Q385" i="37" s="1"/>
  <c r="T385" i="37" s="1"/>
  <c r="P1446" i="37"/>
  <c r="Q1446" i="37" s="1"/>
  <c r="T1446" i="37" s="1"/>
  <c r="P1190" i="37"/>
  <c r="Q1190" i="37" s="1"/>
  <c r="T1190" i="37" s="1"/>
  <c r="P1095" i="37"/>
  <c r="Q1095" i="37" s="1"/>
  <c r="T1095" i="37" s="1"/>
  <c r="P1530" i="37"/>
  <c r="P403" i="37"/>
  <c r="Q403" i="37" s="1"/>
  <c r="T403" i="37" s="1"/>
  <c r="P372" i="37"/>
  <c r="Q372" i="37" s="1"/>
  <c r="T372" i="37" s="1"/>
  <c r="P449" i="37"/>
  <c r="Q449" i="37" s="1"/>
  <c r="T449" i="37" s="1"/>
  <c r="P452" i="37"/>
  <c r="Q452" i="37" s="1"/>
  <c r="T452" i="37" s="1"/>
  <c r="P446" i="37"/>
  <c r="Q446" i="37" s="1"/>
  <c r="T446" i="37" s="1"/>
  <c r="P1445" i="37"/>
  <c r="Q1445" i="37" s="1"/>
  <c r="T1445" i="37" s="1"/>
  <c r="P1443" i="37"/>
  <c r="Q1443" i="37" s="1"/>
  <c r="T1443" i="37" s="1"/>
  <c r="P418" i="37"/>
  <c r="Q418" i="37" s="1"/>
  <c r="T418" i="37" s="1"/>
  <c r="P407" i="37"/>
  <c r="Q407" i="37" s="1"/>
  <c r="T407" i="37" s="1"/>
  <c r="P387" i="37"/>
  <c r="Q387" i="37" s="1"/>
  <c r="T387" i="37" s="1"/>
  <c r="P1138" i="37"/>
  <c r="Q1138" i="37" s="1"/>
  <c r="T1138" i="37" s="1"/>
  <c r="P1183" i="37"/>
  <c r="Q1183" i="37" s="1"/>
  <c r="T1183" i="37" s="1"/>
  <c r="P16" i="37"/>
  <c r="Q16" i="37" s="1"/>
  <c r="P61" i="37"/>
  <c r="Q61" i="37" s="1"/>
  <c r="P1214" i="37"/>
  <c r="Q1214" i="37" s="1"/>
  <c r="T1214" i="37" s="1"/>
  <c r="P1131" i="37"/>
  <c r="Q1131" i="37" s="1"/>
  <c r="T1131" i="37" s="1"/>
  <c r="P1286" i="37"/>
  <c r="Q1286" i="37" s="1"/>
  <c r="T1286" i="37" s="1"/>
  <c r="P1480" i="37"/>
  <c r="Q1480" i="37" s="1"/>
  <c r="T1480" i="37" s="1"/>
  <c r="P1163" i="37"/>
  <c r="Q1163" i="37" s="1"/>
  <c r="T1163" i="37" s="1"/>
  <c r="P1515" i="37"/>
  <c r="Q1515" i="37" s="1"/>
  <c r="T1515" i="37" s="1"/>
  <c r="P1499" i="37"/>
  <c r="Q1499" i="37" s="1"/>
  <c r="T1499" i="37" s="1"/>
  <c r="P1455" i="37"/>
  <c r="Q1455" i="37" s="1"/>
  <c r="T1455" i="37" s="1"/>
  <c r="P1441" i="37"/>
  <c r="Q1441" i="37" s="1"/>
  <c r="T1441" i="37" s="1"/>
  <c r="P1423" i="37"/>
  <c r="Q1423" i="37" s="1"/>
  <c r="T1423" i="37" s="1"/>
  <c r="P1399" i="37"/>
  <c r="Q1399" i="37" s="1"/>
  <c r="T1399" i="37" s="1"/>
  <c r="P1367" i="37"/>
  <c r="Q1367" i="37" s="1"/>
  <c r="T1367" i="37" s="1"/>
  <c r="P1355" i="37"/>
  <c r="Q1355" i="37" s="1"/>
  <c r="T1355" i="37" s="1"/>
  <c r="P1315" i="37"/>
  <c r="Q1315" i="37" s="1"/>
  <c r="T1315" i="37" s="1"/>
  <c r="P1293" i="37"/>
  <c r="Q1293" i="37" s="1"/>
  <c r="T1293" i="37" s="1"/>
  <c r="P1291" i="37"/>
  <c r="Q1291" i="37" s="1"/>
  <c r="T1291" i="37" s="1"/>
  <c r="P1088" i="37"/>
  <c r="Q1088" i="37" s="1"/>
  <c r="T1088" i="37" s="1"/>
  <c r="P53" i="37"/>
  <c r="Q53" i="37" s="1"/>
  <c r="P25" i="37"/>
  <c r="Q25" i="37" s="1"/>
  <c r="P58" i="37"/>
  <c r="Q58" i="37" s="1"/>
  <c r="P1492" i="37"/>
  <c r="Q1492" i="37" s="1"/>
  <c r="T1492" i="37" s="1"/>
  <c r="P1490" i="37"/>
  <c r="Q1490" i="37" s="1"/>
  <c r="T1490" i="37" s="1"/>
  <c r="P1479" i="37"/>
  <c r="Q1479" i="37" s="1"/>
  <c r="T1479" i="37" s="1"/>
  <c r="P1474" i="37"/>
  <c r="Q1474" i="37" s="1"/>
  <c r="T1474" i="37" s="1"/>
  <c r="P1472" i="37"/>
  <c r="Q1472" i="37" s="1"/>
  <c r="T1472" i="37" s="1"/>
  <c r="P1444" i="37"/>
  <c r="Q1444" i="37" s="1"/>
  <c r="T1444" i="37" s="1"/>
  <c r="P1437" i="37"/>
  <c r="Q1437" i="37" s="1"/>
  <c r="T1437" i="37" s="1"/>
  <c r="P1435" i="37"/>
  <c r="Q1435" i="37" s="1"/>
  <c r="T1435" i="37" s="1"/>
  <c r="P1414" i="37"/>
  <c r="Q1414" i="37" s="1"/>
  <c r="T1414" i="37" s="1"/>
  <c r="P1411" i="37"/>
  <c r="Q1411" i="37" s="1"/>
  <c r="T1411" i="37" s="1"/>
  <c r="P1386" i="37"/>
  <c r="Q1386" i="37" s="1"/>
  <c r="T1386" i="37" s="1"/>
  <c r="P1383" i="37"/>
  <c r="Q1383" i="37" s="1"/>
  <c r="T1383" i="37" s="1"/>
  <c r="P1368" i="37"/>
  <c r="Q1368" i="37" s="1"/>
  <c r="T1368" i="37" s="1"/>
  <c r="P1356" i="37"/>
  <c r="Q1356" i="37" s="1"/>
  <c r="T1356" i="37" s="1"/>
  <c r="P1342" i="37"/>
  <c r="Q1342" i="37" s="1"/>
  <c r="T1342" i="37" s="1"/>
  <c r="P1339" i="37"/>
  <c r="Q1339" i="37" s="1"/>
  <c r="T1339" i="37" s="1"/>
  <c r="P1330" i="37"/>
  <c r="Q1330" i="37" s="1"/>
  <c r="T1330" i="37" s="1"/>
  <c r="P1327" i="37"/>
  <c r="Q1327" i="37" s="1"/>
  <c r="T1327" i="37" s="1"/>
  <c r="P1294" i="37"/>
  <c r="Q1294" i="37" s="1"/>
  <c r="T1294" i="37" s="1"/>
  <c r="P1287" i="37"/>
  <c r="Q1287" i="37" s="1"/>
  <c r="T1287" i="37" s="1"/>
  <c r="P1285" i="37"/>
  <c r="Q1285" i="37" s="1"/>
  <c r="T1285" i="37" s="1"/>
  <c r="P1274" i="37"/>
  <c r="Q1274" i="37" s="1"/>
  <c r="T1274" i="37" s="1"/>
  <c r="P1269" i="37"/>
  <c r="Q1269" i="37" s="1"/>
  <c r="T1269" i="37" s="1"/>
  <c r="P1261" i="37"/>
  <c r="Q1261" i="37" s="1"/>
  <c r="T1261" i="37" s="1"/>
  <c r="P1259" i="37"/>
  <c r="Q1259" i="37" s="1"/>
  <c r="T1259" i="37" s="1"/>
  <c r="P1241" i="37"/>
  <c r="Q1241" i="37" s="1"/>
  <c r="T1241" i="37" s="1"/>
  <c r="P1232" i="37"/>
  <c r="Q1232" i="37" s="1"/>
  <c r="T1232" i="37" s="1"/>
  <c r="P1213" i="37"/>
  <c r="Q1213" i="37" s="1"/>
  <c r="T1213" i="37" s="1"/>
  <c r="P1182" i="37"/>
  <c r="Q1182" i="37" s="1"/>
  <c r="T1182" i="37" s="1"/>
  <c r="P1180" i="37"/>
  <c r="Q1180" i="37" s="1"/>
  <c r="T1180" i="37" s="1"/>
  <c r="P1130" i="37"/>
  <c r="Q1130" i="37" s="1"/>
  <c r="T1130" i="37" s="1"/>
  <c r="P1128" i="37"/>
  <c r="Q1128" i="37" s="1"/>
  <c r="T1128" i="37" s="1"/>
  <c r="P1082" i="37"/>
  <c r="Q1082" i="37" s="1"/>
  <c r="T1082" i="37" s="1"/>
  <c r="P1039" i="37"/>
  <c r="Q1039" i="37" s="1"/>
  <c r="T1039" i="37" s="1"/>
  <c r="P1028" i="37"/>
  <c r="Q1028" i="37" s="1"/>
  <c r="T1028" i="37" s="1"/>
  <c r="P999" i="37"/>
  <c r="Q999" i="37" s="1"/>
  <c r="T999" i="37" s="1"/>
  <c r="P56" i="37"/>
  <c r="Q56" i="37" s="1"/>
  <c r="P1511" i="37"/>
  <c r="Q1511" i="37" s="1"/>
  <c r="T1511" i="37" s="1"/>
  <c r="P1481" i="37"/>
  <c r="Q1481" i="37" s="1"/>
  <c r="T1481" i="37" s="1"/>
  <c r="P1379" i="37"/>
  <c r="Q1379" i="37" s="1"/>
  <c r="T1379" i="37" s="1"/>
  <c r="P1351" i="37"/>
  <c r="Q1351" i="37" s="1"/>
  <c r="T1351" i="37" s="1"/>
  <c r="P1255" i="37"/>
  <c r="Q1255" i="37" s="1"/>
  <c r="T1255" i="37" s="1"/>
  <c r="P1098" i="37"/>
  <c r="Q1098" i="37" s="1"/>
  <c r="T1098" i="37" s="1"/>
  <c r="P1486" i="37"/>
  <c r="Q1486" i="37" s="1"/>
  <c r="T1486" i="37" s="1"/>
  <c r="P1249" i="37"/>
  <c r="Q1249" i="37" s="1"/>
  <c r="T1249" i="37" s="1"/>
  <c r="P1242" i="37"/>
  <c r="Q1242" i="37" s="1"/>
  <c r="T1242" i="37" s="1"/>
  <c r="P1216" i="37"/>
  <c r="Q1216" i="37" s="1"/>
  <c r="T1216" i="37" s="1"/>
  <c r="P1198" i="37"/>
  <c r="Q1198" i="37" s="1"/>
  <c r="T1198" i="37" s="1"/>
  <c r="P1196" i="37"/>
  <c r="Q1196" i="37" s="1"/>
  <c r="T1196" i="37" s="1"/>
  <c r="P1178" i="37"/>
  <c r="Q1178" i="37" s="1"/>
  <c r="T1178" i="37" s="1"/>
  <c r="P1176" i="37"/>
  <c r="Q1176" i="37" s="1"/>
  <c r="T1176" i="37" s="1"/>
  <c r="P1165" i="37"/>
  <c r="Q1165" i="37" s="1"/>
  <c r="T1165" i="37" s="1"/>
  <c r="P1158" i="37"/>
  <c r="Q1158" i="37" s="1"/>
  <c r="T1158" i="37" s="1"/>
  <c r="P1156" i="37"/>
  <c r="Q1156" i="37" s="1"/>
  <c r="T1156" i="37" s="1"/>
  <c r="P1149" i="37"/>
  <c r="Q1149" i="37" s="1"/>
  <c r="T1149" i="37" s="1"/>
  <c r="P1142" i="37"/>
  <c r="Q1142" i="37" s="1"/>
  <c r="T1142" i="37" s="1"/>
  <c r="P1110" i="37"/>
  <c r="Q1110" i="37" s="1"/>
  <c r="T1110" i="37" s="1"/>
  <c r="P1103" i="37"/>
  <c r="Q1103" i="37" s="1"/>
  <c r="T1103" i="37" s="1"/>
  <c r="P1101" i="37"/>
  <c r="Q1101" i="37" s="1"/>
  <c r="T1101" i="37" s="1"/>
  <c r="P1076" i="37"/>
  <c r="Q1076" i="37" s="1"/>
  <c r="T1076" i="37" s="1"/>
  <c r="P1493" i="37"/>
  <c r="Q1493" i="37" s="1"/>
  <c r="T1493" i="37" s="1"/>
  <c r="P1537" i="37"/>
  <c r="Q1537" i="37" s="1"/>
  <c r="T1537" i="37" s="1"/>
  <c r="P1535" i="37"/>
  <c r="Q1535" i="37" s="1"/>
  <c r="T1535" i="37" s="1"/>
  <c r="P1523" i="37"/>
  <c r="Q1523" i="37" s="1"/>
  <c r="T1523" i="37" s="1"/>
  <c r="P1521" i="37"/>
  <c r="Q1521" i="37" s="1"/>
  <c r="T1521" i="37" s="1"/>
  <c r="P1512" i="37"/>
  <c r="Q1512" i="37" s="1"/>
  <c r="T1512" i="37" s="1"/>
  <c r="P1507" i="37"/>
  <c r="Q1507" i="37" s="1"/>
  <c r="T1507" i="37" s="1"/>
  <c r="P1505" i="37"/>
  <c r="Q1505" i="37" s="1"/>
  <c r="T1505" i="37" s="1"/>
  <c r="P1496" i="37"/>
  <c r="Q1496" i="37" s="1"/>
  <c r="T1496" i="37" s="1"/>
  <c r="P1482" i="37"/>
  <c r="Q1482" i="37" s="1"/>
  <c r="T1482" i="37" s="1"/>
  <c r="P1461" i="37"/>
  <c r="Q1461" i="37" s="1"/>
  <c r="T1461" i="37" s="1"/>
  <c r="P1452" i="37"/>
  <c r="Q1452" i="37" s="1"/>
  <c r="T1452" i="37" s="1"/>
  <c r="P1449" i="37"/>
  <c r="Q1449" i="37" s="1"/>
  <c r="T1449" i="37" s="1"/>
  <c r="P1447" i="37"/>
  <c r="Q1447" i="37" s="1"/>
  <c r="T1447" i="37" s="1"/>
  <c r="P1434" i="37"/>
  <c r="Q1434" i="37" s="1"/>
  <c r="T1434" i="37" s="1"/>
  <c r="P1420" i="37"/>
  <c r="Q1420" i="37" s="1"/>
  <c r="T1420" i="37" s="1"/>
  <c r="P1396" i="37"/>
  <c r="Q1396" i="37" s="1"/>
  <c r="T1396" i="37" s="1"/>
  <c r="P1380" i="37"/>
  <c r="Q1380" i="37" s="1"/>
  <c r="T1380" i="37" s="1"/>
  <c r="P1378" i="37"/>
  <c r="Q1378" i="37" s="1"/>
  <c r="T1378" i="37" s="1"/>
  <c r="P1375" i="37"/>
  <c r="Q1375" i="37" s="1"/>
  <c r="T1375" i="37" s="1"/>
  <c r="P1364" i="37"/>
  <c r="Q1364" i="37" s="1"/>
  <c r="T1364" i="37" s="1"/>
  <c r="P1352" i="37"/>
  <c r="Q1352" i="37" s="1"/>
  <c r="T1352" i="37" s="1"/>
  <c r="P1350" i="37"/>
  <c r="Q1350" i="37" s="1"/>
  <c r="T1350" i="37" s="1"/>
  <c r="P1347" i="37"/>
  <c r="Q1347" i="37" s="1"/>
  <c r="T1347" i="37" s="1"/>
  <c r="P1335" i="37"/>
  <c r="Q1335" i="37" s="1"/>
  <c r="T1335" i="37" s="1"/>
  <c r="P1323" i="37"/>
  <c r="Q1323" i="37" s="1"/>
  <c r="T1323" i="37" s="1"/>
  <c r="P1312" i="37"/>
  <c r="Q1312" i="37" s="1"/>
  <c r="T1312" i="37" s="1"/>
  <c r="P1279" i="37"/>
  <c r="Q1279" i="37" s="1"/>
  <c r="T1279" i="37" s="1"/>
  <c r="P1265" i="37"/>
  <c r="Q1265" i="37" s="1"/>
  <c r="T1265" i="37" s="1"/>
  <c r="P1251" i="37"/>
  <c r="Q1251" i="37" s="1"/>
  <c r="T1251" i="37" s="1"/>
  <c r="P1205" i="37"/>
  <c r="Q1205" i="37" s="1"/>
  <c r="T1205" i="37" s="1"/>
  <c r="P1174" i="37"/>
  <c r="Q1174" i="37" s="1"/>
  <c r="T1174" i="37" s="1"/>
  <c r="P1172" i="37"/>
  <c r="Q1172" i="37" s="1"/>
  <c r="T1172" i="37" s="1"/>
  <c r="P1133" i="37"/>
  <c r="Q1133" i="37" s="1"/>
  <c r="T1133" i="37" s="1"/>
  <c r="P1124" i="37"/>
  <c r="Q1124" i="37" s="1"/>
  <c r="T1124" i="37" s="1"/>
  <c r="P1105" i="37"/>
  <c r="Q1105" i="37" s="1"/>
  <c r="T1105" i="37" s="1"/>
  <c r="P1099" i="37"/>
  <c r="Q1099" i="37" s="1"/>
  <c r="T1099" i="37" s="1"/>
  <c r="P1092" i="37"/>
  <c r="Q1092" i="37" s="1"/>
  <c r="T1092" i="37" s="1"/>
  <c r="P1020" i="37"/>
  <c r="Q1020" i="37" s="1"/>
  <c r="T1020" i="37" s="1"/>
  <c r="P1011" i="37"/>
  <c r="Q1011" i="37" s="1"/>
  <c r="T1011" i="37" s="1"/>
  <c r="P982" i="37"/>
  <c r="Q982" i="37" s="1"/>
  <c r="T982" i="37" s="1"/>
  <c r="P1478" i="37"/>
  <c r="Q1478" i="37" s="1"/>
  <c r="T1478" i="37" s="1"/>
  <c r="P1432" i="37"/>
  <c r="Q1432" i="37" s="1"/>
  <c r="T1432" i="37" s="1"/>
  <c r="P1429" i="37"/>
  <c r="Q1429" i="37" s="1"/>
  <c r="T1429" i="37" s="1"/>
  <c r="P1408" i="37"/>
  <c r="Q1408" i="37" s="1"/>
  <c r="T1408" i="37" s="1"/>
  <c r="P1394" i="37"/>
  <c r="Q1394" i="37" s="1"/>
  <c r="T1394" i="37" s="1"/>
  <c r="P1391" i="37"/>
  <c r="Q1391" i="37" s="1"/>
  <c r="T1391" i="37" s="1"/>
  <c r="P1376" i="37"/>
  <c r="Q1376" i="37" s="1"/>
  <c r="T1376" i="37" s="1"/>
  <c r="P1362" i="37"/>
  <c r="Q1362" i="37" s="1"/>
  <c r="T1362" i="37" s="1"/>
  <c r="P1359" i="37"/>
  <c r="Q1359" i="37" s="1"/>
  <c r="T1359" i="37" s="1"/>
  <c r="P1336" i="37"/>
  <c r="Q1336" i="37" s="1"/>
  <c r="T1336" i="37" s="1"/>
  <c r="P1324" i="37"/>
  <c r="Q1324" i="37" s="1"/>
  <c r="T1324" i="37" s="1"/>
  <c r="P1310" i="37"/>
  <c r="Q1310" i="37" s="1"/>
  <c r="T1310" i="37" s="1"/>
  <c r="P1233" i="37"/>
  <c r="Q1233" i="37" s="1"/>
  <c r="T1233" i="37" s="1"/>
  <c r="P1212" i="37"/>
  <c r="Q1212" i="37" s="1"/>
  <c r="T1212" i="37" s="1"/>
  <c r="P1194" i="37"/>
  <c r="Q1194" i="37" s="1"/>
  <c r="T1194" i="37" s="1"/>
  <c r="P1192" i="37"/>
  <c r="Q1192" i="37" s="1"/>
  <c r="T1192" i="37" s="1"/>
  <c r="P1181" i="37"/>
  <c r="Q1181" i="37" s="1"/>
  <c r="T1181" i="37" s="1"/>
  <c r="P1129" i="37"/>
  <c r="Q1129" i="37" s="1"/>
  <c r="T1129" i="37" s="1"/>
  <c r="P1018" i="37"/>
  <c r="Q1018" i="37" s="1"/>
  <c r="T1018" i="37" s="1"/>
  <c r="P972" i="37"/>
  <c r="Q972" i="37" s="1"/>
  <c r="T972" i="37" s="1"/>
  <c r="P467" i="37"/>
  <c r="Q467" i="37" s="1"/>
  <c r="T467" i="37" s="1"/>
  <c r="P458" i="37"/>
  <c r="Q458" i="37" s="1"/>
  <c r="T458" i="37" s="1"/>
  <c r="P422" i="37"/>
  <c r="Q422" i="37" s="1"/>
  <c r="T422" i="37" s="1"/>
  <c r="P411" i="37"/>
  <c r="Q411" i="37" s="1"/>
  <c r="T411" i="37" s="1"/>
  <c r="P367" i="37"/>
  <c r="Q367" i="37" s="1"/>
  <c r="T367" i="37" s="1"/>
  <c r="P365" i="37"/>
  <c r="Q365" i="37" s="1"/>
  <c r="T365" i="37" s="1"/>
  <c r="P363" i="37"/>
  <c r="Q363" i="37" s="1"/>
  <c r="T363" i="37" s="1"/>
  <c r="P73" i="37"/>
  <c r="Q73" i="37" s="1"/>
  <c r="P1056" i="37"/>
  <c r="Q1056" i="37" s="1"/>
  <c r="T1056" i="37" s="1"/>
  <c r="P1008" i="37"/>
  <c r="Q1008" i="37" s="1"/>
  <c r="T1008" i="37" s="1"/>
  <c r="P980" i="37"/>
  <c r="Q980" i="37" s="1"/>
  <c r="T980" i="37" s="1"/>
  <c r="P960" i="37"/>
  <c r="Q960" i="37" s="1"/>
  <c r="T960" i="37" s="1"/>
  <c r="P953" i="37"/>
  <c r="Q953" i="37" s="1"/>
  <c r="T953" i="37" s="1"/>
  <c r="P941" i="37"/>
  <c r="Q941" i="37" s="1"/>
  <c r="T941" i="37" s="1"/>
  <c r="P900" i="37"/>
  <c r="Q900" i="37" s="1"/>
  <c r="T900" i="37" s="1"/>
  <c r="P841" i="37"/>
  <c r="Q841" i="37" s="1"/>
  <c r="T841" i="37" s="1"/>
  <c r="P839" i="37"/>
  <c r="Q839" i="37" s="1"/>
  <c r="T839" i="37" s="1"/>
  <c r="P832" i="37"/>
  <c r="Q832" i="37" s="1"/>
  <c r="T832" i="37" s="1"/>
  <c r="P801" i="37"/>
  <c r="Q801" i="37" s="1"/>
  <c r="T801" i="37" s="1"/>
  <c r="P799" i="37"/>
  <c r="Q799" i="37" s="1"/>
  <c r="T799" i="37" s="1"/>
  <c r="P784" i="37"/>
  <c r="Q784" i="37" s="1"/>
  <c r="T784" i="37" s="1"/>
  <c r="P769" i="37"/>
  <c r="Q769" i="37" s="1"/>
  <c r="T769" i="37" s="1"/>
  <c r="P767" i="37"/>
  <c r="Q767" i="37" s="1"/>
  <c r="T767" i="37" s="1"/>
  <c r="P752" i="37"/>
  <c r="Q752" i="37" s="1"/>
  <c r="T752" i="37" s="1"/>
  <c r="P737" i="37"/>
  <c r="Q737" i="37" s="1"/>
  <c r="T737" i="37" s="1"/>
  <c r="P735" i="37"/>
  <c r="Q735" i="37" s="1"/>
  <c r="T735" i="37" s="1"/>
  <c r="P717" i="37"/>
  <c r="Q717" i="37" s="1"/>
  <c r="T717" i="37" s="1"/>
  <c r="P674" i="37"/>
  <c r="Q674" i="37" s="1"/>
  <c r="T674" i="37" s="1"/>
  <c r="P666" i="37"/>
  <c r="Q666" i="37" s="1"/>
  <c r="T666" i="37" s="1"/>
  <c r="P657" i="37"/>
  <c r="Q657" i="37" s="1"/>
  <c r="T657" i="37" s="1"/>
  <c r="P587" i="37"/>
  <c r="Q587" i="37" s="1"/>
  <c r="T587" i="37" s="1"/>
  <c r="P255" i="37"/>
  <c r="Q255" i="37" s="1"/>
  <c r="T255" i="37" s="1"/>
  <c r="P963" i="37"/>
  <c r="Q963" i="37" s="1"/>
  <c r="T963" i="37" s="1"/>
  <c r="P951" i="37"/>
  <c r="Q951" i="37" s="1"/>
  <c r="T951" i="37" s="1"/>
  <c r="P932" i="37"/>
  <c r="Q932" i="37" s="1"/>
  <c r="T932" i="37" s="1"/>
  <c r="P912" i="37"/>
  <c r="Q912" i="37" s="1"/>
  <c r="T912" i="37" s="1"/>
  <c r="P902" i="37"/>
  <c r="Q902" i="37" s="1"/>
  <c r="T902" i="37" s="1"/>
  <c r="P895" i="37"/>
  <c r="Q895" i="37" s="1"/>
  <c r="T895" i="37" s="1"/>
  <c r="P885" i="37"/>
  <c r="Q885" i="37" s="1"/>
  <c r="T885" i="37" s="1"/>
  <c r="P868" i="37"/>
  <c r="Q868" i="37" s="1"/>
  <c r="T868" i="37" s="1"/>
  <c r="P863" i="37"/>
  <c r="Q863" i="37" s="1"/>
  <c r="T863" i="37" s="1"/>
  <c r="P853" i="37"/>
  <c r="Q853" i="37" s="1"/>
  <c r="T853" i="37" s="1"/>
  <c r="P819" i="37"/>
  <c r="Q819" i="37" s="1"/>
  <c r="T819" i="37" s="1"/>
  <c r="P812" i="37"/>
  <c r="Q812" i="37" s="1"/>
  <c r="T812" i="37" s="1"/>
  <c r="P797" i="37"/>
  <c r="Q797" i="37" s="1"/>
  <c r="T797" i="37" s="1"/>
  <c r="P795" i="37"/>
  <c r="Q795" i="37" s="1"/>
  <c r="T795" i="37" s="1"/>
  <c r="P780" i="37"/>
  <c r="Q780" i="37" s="1"/>
  <c r="T780" i="37" s="1"/>
  <c r="P765" i="37"/>
  <c r="Q765" i="37" s="1"/>
  <c r="T765" i="37" s="1"/>
  <c r="P763" i="37"/>
  <c r="Q763" i="37" s="1"/>
  <c r="T763" i="37" s="1"/>
  <c r="P733" i="37"/>
  <c r="Q733" i="37" s="1"/>
  <c r="T733" i="37" s="1"/>
  <c r="P731" i="37"/>
  <c r="Q731" i="37" s="1"/>
  <c r="T731" i="37" s="1"/>
  <c r="P724" i="37"/>
  <c r="Q724" i="37" s="1"/>
  <c r="T724" i="37" s="1"/>
  <c r="P699" i="37"/>
  <c r="Q699" i="37" s="1"/>
  <c r="T699" i="37" s="1"/>
  <c r="P692" i="37"/>
  <c r="Q692" i="37" s="1"/>
  <c r="T692" i="37" s="1"/>
  <c r="P653" i="37"/>
  <c r="Q653" i="37" s="1"/>
  <c r="T653" i="37" s="1"/>
  <c r="P644" i="37"/>
  <c r="Q644" i="37" s="1"/>
  <c r="T644" i="37" s="1"/>
  <c r="P637" i="37"/>
  <c r="Q637" i="37" s="1"/>
  <c r="T637" i="37" s="1"/>
  <c r="P1078" i="37"/>
  <c r="Q1078" i="37" s="1"/>
  <c r="T1078" i="37" s="1"/>
  <c r="P1059" i="37"/>
  <c r="Q1059" i="37" s="1"/>
  <c r="T1059" i="37" s="1"/>
  <c r="P1030" i="37"/>
  <c r="Q1030" i="37" s="1"/>
  <c r="T1030" i="37" s="1"/>
  <c r="P992" i="37"/>
  <c r="Q992" i="37" s="1"/>
  <c r="T992" i="37" s="1"/>
  <c r="P633" i="37"/>
  <c r="Q633" i="37" s="1"/>
  <c r="T633" i="37" s="1"/>
  <c r="P470" i="37"/>
  <c r="Q470" i="37" s="1"/>
  <c r="T470" i="37" s="1"/>
  <c r="P355" i="37"/>
  <c r="Q355" i="37" s="1"/>
  <c r="T355" i="37" s="1"/>
  <c r="P344" i="37"/>
  <c r="Q344" i="37" s="1"/>
  <c r="T344" i="37" s="1"/>
  <c r="P233" i="37"/>
  <c r="Q233" i="37" s="1"/>
  <c r="T233" i="37" s="1"/>
  <c r="P225" i="37"/>
  <c r="Q225" i="37" s="1"/>
  <c r="T225" i="37" s="1"/>
  <c r="P159" i="37"/>
  <c r="Q159" i="37" s="1"/>
  <c r="P1079" i="37"/>
  <c r="Q1079" i="37" s="1"/>
  <c r="T1079" i="37" s="1"/>
  <c r="P1060" i="37"/>
  <c r="Q1060" i="37" s="1"/>
  <c r="T1060" i="37" s="1"/>
  <c r="P1050" i="37"/>
  <c r="Q1050" i="37" s="1"/>
  <c r="T1050" i="37" s="1"/>
  <c r="P1043" i="37"/>
  <c r="Q1043" i="37" s="1"/>
  <c r="T1043" i="37" s="1"/>
  <c r="P1031" i="37"/>
  <c r="Q1031" i="37" s="1"/>
  <c r="T1031" i="37" s="1"/>
  <c r="P1014" i="37"/>
  <c r="Q1014" i="37" s="1"/>
  <c r="T1014" i="37" s="1"/>
  <c r="P1002" i="37"/>
  <c r="Q1002" i="37" s="1"/>
  <c r="T1002" i="37" s="1"/>
  <c r="P995" i="37"/>
  <c r="Q995" i="37" s="1"/>
  <c r="T995" i="37" s="1"/>
  <c r="P993" i="37"/>
  <c r="Q993" i="37" s="1"/>
  <c r="T993" i="37" s="1"/>
  <c r="P966" i="37"/>
  <c r="Q966" i="37" s="1"/>
  <c r="T966" i="37" s="1"/>
  <c r="P954" i="37"/>
  <c r="Q954" i="37" s="1"/>
  <c r="T954" i="37" s="1"/>
  <c r="P947" i="37"/>
  <c r="Q947" i="37" s="1"/>
  <c r="T947" i="37" s="1"/>
  <c r="P935" i="37"/>
  <c r="Q935" i="37" s="1"/>
  <c r="T935" i="37" s="1"/>
  <c r="P916" i="37"/>
  <c r="Q916" i="37" s="1"/>
  <c r="T916" i="37" s="1"/>
  <c r="P831" i="37"/>
  <c r="Q831" i="37" s="1"/>
  <c r="T831" i="37" s="1"/>
  <c r="P785" i="37"/>
  <c r="Q785" i="37" s="1"/>
  <c r="T785" i="37" s="1"/>
  <c r="P783" i="37"/>
  <c r="Q783" i="37" s="1"/>
  <c r="T783" i="37" s="1"/>
  <c r="P753" i="37"/>
  <c r="Q753" i="37" s="1"/>
  <c r="T753" i="37" s="1"/>
  <c r="P751" i="37"/>
  <c r="Q751" i="37" s="1"/>
  <c r="T751" i="37" s="1"/>
  <c r="P718" i="37"/>
  <c r="Q718" i="37" s="1"/>
  <c r="T718" i="37" s="1"/>
  <c r="P713" i="37"/>
  <c r="Q713" i="37" s="1"/>
  <c r="T713" i="37" s="1"/>
  <c r="P707" i="37"/>
  <c r="Q707" i="37" s="1"/>
  <c r="T707" i="37" s="1"/>
  <c r="P682" i="37"/>
  <c r="Q682" i="37" s="1"/>
  <c r="T682" i="37" s="1"/>
  <c r="P660" i="37"/>
  <c r="Q660" i="37" s="1"/>
  <c r="T660" i="37" s="1"/>
  <c r="P632" i="37"/>
  <c r="Q632" i="37" s="1"/>
  <c r="T632" i="37" s="1"/>
  <c r="P612" i="37"/>
  <c r="Q612" i="37" s="1"/>
  <c r="T612" i="37" s="1"/>
  <c r="P599" i="37"/>
  <c r="Q599" i="37" s="1"/>
  <c r="T599" i="37" s="1"/>
  <c r="P590" i="37"/>
  <c r="Q590" i="37" s="1"/>
  <c r="T590" i="37" s="1"/>
  <c r="P588" i="37"/>
  <c r="Q588" i="37" s="1"/>
  <c r="T588" i="37" s="1"/>
  <c r="P564" i="37"/>
  <c r="Q564" i="37" s="1"/>
  <c r="T564" i="37" s="1"/>
  <c r="P548" i="37"/>
  <c r="Q548" i="37" s="1"/>
  <c r="T548" i="37" s="1"/>
  <c r="P529" i="37"/>
  <c r="Q529" i="37" s="1"/>
  <c r="T529" i="37" s="1"/>
  <c r="P475" i="37"/>
  <c r="Q475" i="37" s="1"/>
  <c r="T475" i="37" s="1"/>
  <c r="P406" i="37"/>
  <c r="Q406" i="37" s="1"/>
  <c r="T406" i="37" s="1"/>
  <c r="P377" i="37"/>
  <c r="Q377" i="37" s="1"/>
  <c r="T377" i="37" s="1"/>
  <c r="P375" i="37"/>
  <c r="Q375" i="37" s="1"/>
  <c r="T375" i="37" s="1"/>
  <c r="P338" i="37"/>
  <c r="Q338" i="37" s="1"/>
  <c r="T338" i="37" s="1"/>
  <c r="P176" i="37"/>
  <c r="Q176" i="37" s="1"/>
  <c r="P174" i="37"/>
  <c r="Q174" i="37" s="1"/>
  <c r="P1091" i="37"/>
  <c r="Q1091" i="37" s="1"/>
  <c r="T1091" i="37" s="1"/>
  <c r="P1089" i="37"/>
  <c r="Q1089" i="37" s="1"/>
  <c r="T1089" i="37" s="1"/>
  <c r="P1062" i="37"/>
  <c r="Q1062" i="37" s="1"/>
  <c r="T1062" i="37" s="1"/>
  <c r="P1024" i="37"/>
  <c r="Q1024" i="37" s="1"/>
  <c r="T1024" i="37" s="1"/>
  <c r="P1017" i="37"/>
  <c r="Q1017" i="37" s="1"/>
  <c r="T1017" i="37" s="1"/>
  <c r="P1005" i="37"/>
  <c r="Q1005" i="37" s="1"/>
  <c r="T1005" i="37" s="1"/>
  <c r="P976" i="37"/>
  <c r="Q976" i="37" s="1"/>
  <c r="T976" i="37" s="1"/>
  <c r="P969" i="37"/>
  <c r="Q969" i="37" s="1"/>
  <c r="T969" i="37" s="1"/>
  <c r="P957" i="37"/>
  <c r="Q957" i="37" s="1"/>
  <c r="T957" i="37" s="1"/>
  <c r="P918" i="37"/>
  <c r="Q918" i="37" s="1"/>
  <c r="T918" i="37" s="1"/>
  <c r="P899" i="37"/>
  <c r="Q899" i="37" s="1"/>
  <c r="T899" i="37" s="1"/>
  <c r="P884" i="37"/>
  <c r="Q884" i="37" s="1"/>
  <c r="T884" i="37" s="1"/>
  <c r="P879" i="37"/>
  <c r="Q879" i="37" s="1"/>
  <c r="T879" i="37" s="1"/>
  <c r="P869" i="37"/>
  <c r="Q869" i="37" s="1"/>
  <c r="T869" i="37" s="1"/>
  <c r="P852" i="37"/>
  <c r="Q852" i="37" s="1"/>
  <c r="T852" i="37" s="1"/>
  <c r="P847" i="37"/>
  <c r="Q847" i="37" s="1"/>
  <c r="T847" i="37" s="1"/>
  <c r="P811" i="37"/>
  <c r="Q811" i="37" s="1"/>
  <c r="T811" i="37" s="1"/>
  <c r="P781" i="37"/>
  <c r="Q781" i="37" s="1"/>
  <c r="T781" i="37" s="1"/>
  <c r="P779" i="37"/>
  <c r="Q779" i="37" s="1"/>
  <c r="T779" i="37" s="1"/>
  <c r="P749" i="37"/>
  <c r="Q749" i="37" s="1"/>
  <c r="T749" i="37" s="1"/>
  <c r="P747" i="37"/>
  <c r="Q747" i="37" s="1"/>
  <c r="T747" i="37" s="1"/>
  <c r="P678" i="37"/>
  <c r="Q678" i="37" s="1"/>
  <c r="T678" i="37" s="1"/>
  <c r="P667" i="37"/>
  <c r="Q667" i="37" s="1"/>
  <c r="T667" i="37" s="1"/>
  <c r="P610" i="37"/>
  <c r="Q610" i="37" s="1"/>
  <c r="T610" i="37" s="1"/>
  <c r="P605" i="37"/>
  <c r="Q605" i="37" s="1"/>
  <c r="T605" i="37" s="1"/>
  <c r="P601" i="37"/>
  <c r="Q601" i="37" s="1"/>
  <c r="T601" i="37" s="1"/>
  <c r="P482" i="37"/>
  <c r="Q482" i="37" s="1"/>
  <c r="T482" i="37" s="1"/>
  <c r="P397" i="37"/>
  <c r="Q397" i="37" s="1"/>
  <c r="T397" i="37" s="1"/>
  <c r="P395" i="37"/>
  <c r="Q395" i="37" s="1"/>
  <c r="T395" i="37" s="1"/>
  <c r="P334" i="37"/>
  <c r="Q334" i="37" s="1"/>
  <c r="T334" i="37" s="1"/>
  <c r="P332" i="37"/>
  <c r="Q332" i="37" s="1"/>
  <c r="T332" i="37" s="1"/>
  <c r="P298" i="37"/>
  <c r="Q298" i="37" s="1"/>
  <c r="T298" i="37" s="1"/>
  <c r="P292" i="37"/>
  <c r="Q292" i="37" s="1"/>
  <c r="T292" i="37" s="1"/>
  <c r="P261" i="37"/>
  <c r="Q261" i="37" s="1"/>
  <c r="T261" i="37" s="1"/>
  <c r="P240" i="37"/>
  <c r="Q240" i="37" s="1"/>
  <c r="T240" i="37" s="1"/>
  <c r="P238" i="37"/>
  <c r="Q238" i="37" s="1"/>
  <c r="T238" i="37" s="1"/>
  <c r="P201" i="37"/>
  <c r="Q201" i="37" s="1"/>
  <c r="T201" i="37" s="1"/>
  <c r="P193" i="37"/>
  <c r="Q193" i="37" s="1"/>
  <c r="T193" i="37" s="1"/>
  <c r="P127" i="37"/>
  <c r="Q127" i="37" s="1"/>
  <c r="P105" i="37"/>
  <c r="Q105" i="37" s="1"/>
  <c r="P264" i="37"/>
  <c r="Q264" i="37" s="1"/>
  <c r="T264" i="37" s="1"/>
  <c r="P262" i="37"/>
  <c r="Q262" i="37" s="1"/>
  <c r="T262" i="37" s="1"/>
  <c r="P236" i="37"/>
  <c r="Q236" i="37" s="1"/>
  <c r="T236" i="37" s="1"/>
  <c r="P234" i="37"/>
  <c r="Q234" i="37" s="1"/>
  <c r="T234" i="37" s="1"/>
  <c r="P227" i="37"/>
  <c r="Q227" i="37" s="1"/>
  <c r="T227" i="37" s="1"/>
  <c r="P204" i="37"/>
  <c r="Q204" i="37" s="1"/>
  <c r="T204" i="37" s="1"/>
  <c r="P202" i="37"/>
  <c r="Q202" i="37" s="1"/>
  <c r="P95" i="37"/>
  <c r="Q95" i="37" s="1"/>
  <c r="P187" i="37"/>
  <c r="Q187" i="37" s="1"/>
  <c r="T187" i="37" s="1"/>
  <c r="P164" i="37"/>
  <c r="Q164" i="37" s="1"/>
  <c r="P162" i="37"/>
  <c r="Q162" i="37" s="1"/>
  <c r="P155" i="37"/>
  <c r="Q155" i="37" s="1"/>
  <c r="P132" i="37"/>
  <c r="Q132" i="37" s="1"/>
  <c r="P130" i="37"/>
  <c r="Q130" i="37" s="1"/>
  <c r="P123" i="37"/>
  <c r="Q123" i="37" s="1"/>
  <c r="P100" i="37"/>
  <c r="Q100" i="37" s="1"/>
  <c r="P98" i="37"/>
  <c r="Q98" i="37" s="1"/>
  <c r="P91" i="37"/>
  <c r="Q91" i="37" s="1"/>
  <c r="P679" i="37"/>
  <c r="Q679" i="37" s="1"/>
  <c r="T679" i="37" s="1"/>
  <c r="P677" i="37"/>
  <c r="Q677" i="37" s="1"/>
  <c r="T677" i="37" s="1"/>
  <c r="P668" i="37"/>
  <c r="Q668" i="37" s="1"/>
  <c r="T668" i="37" s="1"/>
  <c r="P661" i="37"/>
  <c r="Q661" i="37" s="1"/>
  <c r="T661" i="37" s="1"/>
  <c r="P654" i="37"/>
  <c r="Q654" i="37" s="1"/>
  <c r="T654" i="37" s="1"/>
  <c r="P649" i="37"/>
  <c r="Q649" i="37" s="1"/>
  <c r="T649" i="37" s="1"/>
  <c r="P638" i="37"/>
  <c r="Q638" i="37" s="1"/>
  <c r="T638" i="37" s="1"/>
  <c r="P636" i="37"/>
  <c r="Q636" i="37" s="1"/>
  <c r="T636" i="37" s="1"/>
  <c r="P618" i="37"/>
  <c r="Q618" i="37" s="1"/>
  <c r="T618" i="37" s="1"/>
  <c r="P591" i="37"/>
  <c r="Q591" i="37" s="1"/>
  <c r="T591" i="37" s="1"/>
  <c r="P566" i="37"/>
  <c r="Q566" i="37" s="1"/>
  <c r="T566" i="37" s="1"/>
  <c r="P556" i="37"/>
  <c r="Q556" i="37" s="1"/>
  <c r="T556" i="37" s="1"/>
  <c r="P540" i="37"/>
  <c r="Q540" i="37" s="1"/>
  <c r="T540" i="37" s="1"/>
  <c r="P526" i="37"/>
  <c r="Q526" i="37" s="1"/>
  <c r="T526" i="37" s="1"/>
  <c r="P519" i="37"/>
  <c r="Q519" i="37" s="1"/>
  <c r="T519" i="37" s="1"/>
  <c r="P459" i="37"/>
  <c r="Q459" i="37" s="1"/>
  <c r="T459" i="37" s="1"/>
  <c r="P454" i="37"/>
  <c r="Q454" i="37" s="1"/>
  <c r="T454" i="37" s="1"/>
  <c r="P431" i="37"/>
  <c r="Q431" i="37" s="1"/>
  <c r="T431" i="37" s="1"/>
  <c r="P426" i="37"/>
  <c r="Q426" i="37" s="1"/>
  <c r="T426" i="37" s="1"/>
  <c r="P408" i="37"/>
  <c r="Q408" i="37" s="1"/>
  <c r="T408" i="37" s="1"/>
  <c r="P398" i="37"/>
  <c r="Q398" i="37" s="1"/>
  <c r="T398" i="37" s="1"/>
  <c r="P396" i="37"/>
  <c r="Q396" i="37" s="1"/>
  <c r="T396" i="37" s="1"/>
  <c r="P381" i="37"/>
  <c r="Q381" i="37" s="1"/>
  <c r="T381" i="37" s="1"/>
  <c r="P379" i="37"/>
  <c r="Q379" i="37" s="1"/>
  <c r="T379" i="37" s="1"/>
  <c r="P369" i="37"/>
  <c r="Q369" i="37" s="1"/>
  <c r="T369" i="37" s="1"/>
  <c r="P343" i="37"/>
  <c r="Q343" i="37" s="1"/>
  <c r="T343" i="37" s="1"/>
  <c r="P333" i="37"/>
  <c r="Q333" i="37" s="1"/>
  <c r="T333" i="37" s="1"/>
  <c r="P331" i="37"/>
  <c r="Q331" i="37" s="1"/>
  <c r="T331" i="37" s="1"/>
  <c r="P322" i="37"/>
  <c r="Q322" i="37" s="1"/>
  <c r="T322" i="37" s="1"/>
  <c r="P307" i="37"/>
  <c r="Q307" i="37" s="1"/>
  <c r="T307" i="37" s="1"/>
  <c r="P271" i="37"/>
  <c r="Q271" i="37" s="1"/>
  <c r="T271" i="37" s="1"/>
  <c r="P267" i="37"/>
  <c r="Q267" i="37" s="1"/>
  <c r="T267" i="37" s="1"/>
  <c r="P254" i="37"/>
  <c r="Q254" i="37" s="1"/>
  <c r="T254" i="37" s="1"/>
  <c r="P224" i="37"/>
  <c r="Q224" i="37" s="1"/>
  <c r="T224" i="37" s="1"/>
  <c r="P222" i="37"/>
  <c r="Q222" i="37" s="1"/>
  <c r="T222" i="37" s="1"/>
  <c r="P215" i="37"/>
  <c r="Q215" i="37" s="1"/>
  <c r="T215" i="37" s="1"/>
  <c r="P192" i="37"/>
  <c r="Q192" i="37" s="1"/>
  <c r="T192" i="37" s="1"/>
  <c r="P190" i="37"/>
  <c r="Q190" i="37" s="1"/>
  <c r="T190" i="37" s="1"/>
  <c r="P183" i="37"/>
  <c r="Q183" i="37" s="1"/>
  <c r="P160" i="37"/>
  <c r="Q160" i="37" s="1"/>
  <c r="P158" i="37"/>
  <c r="Q158" i="37" s="1"/>
  <c r="P151" i="37"/>
  <c r="Q151" i="37" s="1"/>
  <c r="P128" i="37"/>
  <c r="Q128" i="37" s="1"/>
  <c r="P126" i="37"/>
  <c r="Q126" i="37" s="1"/>
  <c r="P119" i="37"/>
  <c r="Q119" i="37" s="1"/>
  <c r="P96" i="37"/>
  <c r="Q96" i="37" s="1"/>
  <c r="P94" i="37"/>
  <c r="Q94" i="37" s="1"/>
  <c r="P87" i="37"/>
  <c r="Q87" i="37" s="1"/>
  <c r="P681" i="37"/>
  <c r="Q681" i="37" s="1"/>
  <c r="T681" i="37" s="1"/>
  <c r="P675" i="37"/>
  <c r="Q675" i="37" s="1"/>
  <c r="T675" i="37" s="1"/>
  <c r="P634" i="37"/>
  <c r="Q634" i="37" s="1"/>
  <c r="T634" i="37" s="1"/>
  <c r="P607" i="37"/>
  <c r="Q607" i="37" s="1"/>
  <c r="T607" i="37" s="1"/>
  <c r="P580" i="37"/>
  <c r="Q580" i="37" s="1"/>
  <c r="T580" i="37" s="1"/>
  <c r="P554" i="37"/>
  <c r="Q554" i="37" s="1"/>
  <c r="T554" i="37" s="1"/>
  <c r="P538" i="37"/>
  <c r="Q538" i="37" s="1"/>
  <c r="T538" i="37" s="1"/>
  <c r="P531" i="37"/>
  <c r="Q531" i="37" s="1"/>
  <c r="T531" i="37" s="1"/>
  <c r="P510" i="37"/>
  <c r="Q510" i="37" s="1"/>
  <c r="T510" i="37" s="1"/>
  <c r="P498" i="37"/>
  <c r="Q498" i="37" s="1"/>
  <c r="T498" i="37" s="1"/>
  <c r="P486" i="37"/>
  <c r="Q486" i="37" s="1"/>
  <c r="T486" i="37" s="1"/>
  <c r="P474" i="37"/>
  <c r="Q474" i="37" s="1"/>
  <c r="T474" i="37" s="1"/>
  <c r="P462" i="37"/>
  <c r="Q462" i="37" s="1"/>
  <c r="T462" i="37" s="1"/>
  <c r="P439" i="37"/>
  <c r="Q439" i="37" s="1"/>
  <c r="T439" i="37" s="1"/>
  <c r="P434" i="37"/>
  <c r="Q434" i="37" s="1"/>
  <c r="T434" i="37" s="1"/>
  <c r="P394" i="37"/>
  <c r="Q394" i="37" s="1"/>
  <c r="T394" i="37" s="1"/>
  <c r="P350" i="37"/>
  <c r="Q350" i="37" s="1"/>
  <c r="T350" i="37" s="1"/>
  <c r="P329" i="37"/>
  <c r="Q329" i="37" s="1"/>
  <c r="T329" i="37" s="1"/>
  <c r="P282" i="37"/>
  <c r="Q282" i="37" s="1"/>
  <c r="T282" i="37" s="1"/>
  <c r="P277" i="37"/>
  <c r="Q277" i="37" s="1"/>
  <c r="T277" i="37" s="1"/>
  <c r="P263" i="37"/>
  <c r="Q263" i="37" s="1"/>
  <c r="T263" i="37" s="1"/>
  <c r="P252" i="37"/>
  <c r="Q252" i="37" s="1"/>
  <c r="T252" i="37" s="1"/>
  <c r="P250" i="37"/>
  <c r="Q250" i="37" s="1"/>
  <c r="T250" i="37" s="1"/>
  <c r="P245" i="37"/>
  <c r="Q245" i="37" s="1"/>
  <c r="T245" i="37" s="1"/>
  <c r="P243" i="37"/>
  <c r="Q243" i="37" s="1"/>
  <c r="T243" i="37" s="1"/>
  <c r="P220" i="37"/>
  <c r="Q220" i="37" s="1"/>
  <c r="T220" i="37" s="1"/>
  <c r="P218" i="37"/>
  <c r="Q218" i="37" s="1"/>
  <c r="T218" i="37" s="1"/>
  <c r="P211" i="37"/>
  <c r="Q211" i="37" s="1"/>
  <c r="T211" i="37" s="1"/>
  <c r="P188" i="37"/>
  <c r="Q188" i="37" s="1"/>
  <c r="T188" i="37" s="1"/>
  <c r="P186" i="37"/>
  <c r="Q186" i="37" s="1"/>
  <c r="T186" i="37" s="1"/>
  <c r="P305" i="37"/>
  <c r="Q305" i="37" s="1"/>
  <c r="T305" i="37" s="1"/>
  <c r="P303" i="37"/>
  <c r="Q303" i="37" s="1"/>
  <c r="T303" i="37" s="1"/>
  <c r="P296" i="37"/>
  <c r="Q296" i="37" s="1"/>
  <c r="T296" i="37" s="1"/>
  <c r="P294" i="37"/>
  <c r="Q294" i="37" s="1"/>
  <c r="T294" i="37" s="1"/>
  <c r="P289" i="37"/>
  <c r="Q289" i="37" s="1"/>
  <c r="T289" i="37" s="1"/>
  <c r="P287" i="37"/>
  <c r="Q287" i="37" s="1"/>
  <c r="T287" i="37" s="1"/>
  <c r="P259" i="37"/>
  <c r="Q259" i="37" s="1"/>
  <c r="T259" i="37" s="1"/>
  <c r="P248" i="37"/>
  <c r="Q248" i="37" s="1"/>
  <c r="T248" i="37" s="1"/>
  <c r="P216" i="37"/>
  <c r="Q216" i="37" s="1"/>
  <c r="T216" i="37" s="1"/>
  <c r="P214" i="37"/>
  <c r="Q214" i="37" s="1"/>
  <c r="T214" i="37" s="1"/>
  <c r="P184" i="37"/>
  <c r="Q184" i="37" s="1"/>
  <c r="P182" i="37"/>
  <c r="Q182" i="37" s="1"/>
  <c r="P152" i="37"/>
  <c r="Q152" i="37" s="1"/>
  <c r="P150" i="37"/>
  <c r="Q150" i="37" s="1"/>
  <c r="P120" i="37"/>
  <c r="Q120" i="37" s="1"/>
  <c r="P118" i="37"/>
  <c r="Q118" i="37" s="1"/>
  <c r="P88" i="37"/>
  <c r="Q88" i="37" s="1"/>
  <c r="P86" i="37"/>
  <c r="Q86" i="37" s="1"/>
  <c r="P71" i="37"/>
  <c r="Q71" i="37" s="1"/>
  <c r="P583" i="37"/>
  <c r="Q583" i="37" s="1"/>
  <c r="T583" i="37" s="1"/>
  <c r="P574" i="37"/>
  <c r="Q574" i="37" s="1"/>
  <c r="T574" i="37" s="1"/>
  <c r="P543" i="37"/>
  <c r="Q543" i="37" s="1"/>
  <c r="T543" i="37" s="1"/>
  <c r="P527" i="37"/>
  <c r="Q527" i="37" s="1"/>
  <c r="T527" i="37" s="1"/>
  <c r="P515" i="37"/>
  <c r="Q515" i="37" s="1"/>
  <c r="T515" i="37" s="1"/>
  <c r="P455" i="37"/>
  <c r="Q455" i="37" s="1"/>
  <c r="T455" i="37" s="1"/>
  <c r="P450" i="37"/>
  <c r="Q450" i="37" s="1"/>
  <c r="T450" i="37" s="1"/>
  <c r="P419" i="37"/>
  <c r="Q419" i="37" s="1"/>
  <c r="T419" i="37" s="1"/>
  <c r="P414" i="37"/>
  <c r="Q414" i="37" s="1"/>
  <c r="T414" i="37" s="1"/>
  <c r="P382" i="37"/>
  <c r="Q382" i="37" s="1"/>
  <c r="T382" i="37" s="1"/>
  <c r="P353" i="37"/>
  <c r="Q353" i="37" s="1"/>
  <c r="T353" i="37" s="1"/>
  <c r="P180" i="37"/>
  <c r="Q180" i="37" s="1"/>
  <c r="P178" i="37"/>
  <c r="Q178" i="37" s="1"/>
  <c r="P171" i="37"/>
  <c r="Q171" i="37" s="1"/>
  <c r="P148" i="37"/>
  <c r="Q148" i="37" s="1"/>
  <c r="P146" i="37"/>
  <c r="Q146" i="37" s="1"/>
  <c r="P139" i="37"/>
  <c r="Q139" i="37" s="1"/>
  <c r="P116" i="37"/>
  <c r="Q116" i="37" s="1"/>
  <c r="P114" i="37"/>
  <c r="Q114" i="37" s="1"/>
  <c r="P107" i="37"/>
  <c r="Q107" i="37" s="1"/>
  <c r="P84" i="37"/>
  <c r="Q84" i="37" s="1"/>
  <c r="P82" i="37"/>
  <c r="Q82" i="37" s="1"/>
  <c r="P75" i="37"/>
  <c r="Q75" i="37" s="1"/>
  <c r="P1464" i="37"/>
  <c r="Q1464" i="37" s="1"/>
  <c r="T1464" i="37" s="1"/>
  <c r="P1468" i="37"/>
  <c r="Q1468" i="37" s="1"/>
  <c r="T1468" i="37" s="1"/>
  <c r="P1300" i="37"/>
  <c r="Q1300" i="37" s="1"/>
  <c r="T1300" i="37" s="1"/>
  <c r="P1268" i="37"/>
  <c r="Q1268" i="37" s="1"/>
  <c r="T1268" i="37" s="1"/>
  <c r="P1236" i="37"/>
  <c r="Q1236" i="37" s="1"/>
  <c r="T1236" i="37" s="1"/>
  <c r="P1229" i="37"/>
  <c r="Q1229" i="37" s="1"/>
  <c r="T1229" i="37" s="1"/>
  <c r="P1132" i="37"/>
  <c r="Q1132" i="37" s="1"/>
  <c r="T1132" i="37" s="1"/>
  <c r="P1117" i="37"/>
  <c r="Q1117" i="37" s="1"/>
  <c r="T1117" i="37" s="1"/>
  <c r="P1085" i="37"/>
  <c r="Q1085" i="37" s="1"/>
  <c r="T1085" i="37" s="1"/>
  <c r="P1053" i="37"/>
  <c r="Q1053" i="37" s="1"/>
  <c r="T1053" i="37" s="1"/>
  <c r="P1021" i="37"/>
  <c r="Q1021" i="37" s="1"/>
  <c r="T1021" i="37" s="1"/>
  <c r="P989" i="37"/>
  <c r="Q989" i="37" s="1"/>
  <c r="T989" i="37" s="1"/>
  <c r="P1304" i="37"/>
  <c r="Q1304" i="37" s="1"/>
  <c r="T1304" i="37" s="1"/>
  <c r="P1272" i="37"/>
  <c r="Q1272" i="37" s="1"/>
  <c r="T1272" i="37" s="1"/>
  <c r="P1240" i="37"/>
  <c r="Q1240" i="37" s="1"/>
  <c r="T1240" i="37" s="1"/>
  <c r="P1220" i="37"/>
  <c r="Q1220" i="37" s="1"/>
  <c r="T1220" i="37" s="1"/>
  <c r="P1217" i="37"/>
  <c r="Q1217" i="37" s="1"/>
  <c r="T1217" i="37" s="1"/>
  <c r="P1137" i="37"/>
  <c r="Q1137" i="37" s="1"/>
  <c r="T1137" i="37" s="1"/>
  <c r="P1120" i="37"/>
  <c r="Q1120" i="37" s="1"/>
  <c r="T1120" i="37" s="1"/>
  <c r="P1209" i="37"/>
  <c r="Q1209" i="37" s="1"/>
  <c r="T1209" i="37" s="1"/>
  <c r="P1201" i="37"/>
  <c r="Q1201" i="37" s="1"/>
  <c r="T1201" i="37" s="1"/>
  <c r="P1193" i="37"/>
  <c r="Q1193" i="37" s="1"/>
  <c r="T1193" i="37" s="1"/>
  <c r="P1185" i="37"/>
  <c r="Q1185" i="37" s="1"/>
  <c r="T1185" i="37" s="1"/>
  <c r="P1177" i="37"/>
  <c r="Q1177" i="37" s="1"/>
  <c r="T1177" i="37" s="1"/>
  <c r="P1169" i="37"/>
  <c r="Q1169" i="37" s="1"/>
  <c r="T1169" i="37" s="1"/>
  <c r="P1161" i="37"/>
  <c r="Q1161" i="37" s="1"/>
  <c r="T1161" i="37" s="1"/>
  <c r="P1153" i="37"/>
  <c r="Q1153" i="37" s="1"/>
  <c r="T1153" i="37" s="1"/>
  <c r="P1145" i="37"/>
  <c r="Q1145" i="37" s="1"/>
  <c r="T1145" i="37" s="1"/>
  <c r="P1140" i="37"/>
  <c r="Q1140" i="37" s="1"/>
  <c r="T1140" i="37" s="1"/>
  <c r="P1125" i="37"/>
  <c r="Q1125" i="37" s="1"/>
  <c r="T1125" i="37" s="1"/>
  <c r="P1284" i="37"/>
  <c r="Q1284" i="37" s="1"/>
  <c r="T1284" i="37" s="1"/>
  <c r="P1252" i="37"/>
  <c r="Q1252" i="37" s="1"/>
  <c r="T1252" i="37" s="1"/>
  <c r="P1221" i="37"/>
  <c r="Q1221" i="37" s="1"/>
  <c r="T1221" i="37" s="1"/>
  <c r="P1288" i="37"/>
  <c r="Q1288" i="37" s="1"/>
  <c r="T1288" i="37" s="1"/>
  <c r="P1256" i="37"/>
  <c r="Q1256" i="37" s="1"/>
  <c r="T1256" i="37" s="1"/>
  <c r="P1228" i="37"/>
  <c r="Q1228" i="37" s="1"/>
  <c r="T1228" i="37" s="1"/>
  <c r="P1136" i="37"/>
  <c r="Q1136" i="37" s="1"/>
  <c r="T1136" i="37" s="1"/>
  <c r="P1121" i="37"/>
  <c r="Q1121" i="37" s="1"/>
  <c r="T1121" i="37" s="1"/>
  <c r="P891" i="37"/>
  <c r="Q891" i="37" s="1"/>
  <c r="T891" i="37" s="1"/>
  <c r="P883" i="37"/>
  <c r="Q883" i="37" s="1"/>
  <c r="T883" i="37" s="1"/>
  <c r="P875" i="37"/>
  <c r="Q875" i="37" s="1"/>
  <c r="T875" i="37" s="1"/>
  <c r="P867" i="37"/>
  <c r="Q867" i="37" s="1"/>
  <c r="T867" i="37" s="1"/>
  <c r="P859" i="37"/>
  <c r="Q859" i="37" s="1"/>
  <c r="T859" i="37" s="1"/>
  <c r="P851" i="37"/>
  <c r="Q851" i="37" s="1"/>
  <c r="T851" i="37" s="1"/>
  <c r="P836" i="37"/>
  <c r="Q836" i="37" s="1"/>
  <c r="T836" i="37" s="1"/>
  <c r="P827" i="37"/>
  <c r="Q827" i="37" s="1"/>
  <c r="T827" i="37" s="1"/>
  <c r="P820" i="37"/>
  <c r="Q820" i="37" s="1"/>
  <c r="T820" i="37" s="1"/>
  <c r="P796" i="37"/>
  <c r="Q796" i="37" s="1"/>
  <c r="T796" i="37" s="1"/>
  <c r="P764" i="37"/>
  <c r="Q764" i="37" s="1"/>
  <c r="T764" i="37" s="1"/>
  <c r="P732" i="37"/>
  <c r="Q732" i="37" s="1"/>
  <c r="T732" i="37" s="1"/>
  <c r="P671" i="37"/>
  <c r="Q671" i="37" s="1"/>
  <c r="T671" i="37" s="1"/>
  <c r="P664" i="37"/>
  <c r="Q664" i="37" s="1"/>
  <c r="T664" i="37" s="1"/>
  <c r="P748" i="37"/>
  <c r="Q748" i="37" s="1"/>
  <c r="T748" i="37" s="1"/>
  <c r="P611" i="37"/>
  <c r="Q611" i="37" s="1"/>
  <c r="T611" i="37" s="1"/>
  <c r="P840" i="37"/>
  <c r="Q840" i="37" s="1"/>
  <c r="T840" i="37" s="1"/>
  <c r="P808" i="37"/>
  <c r="Q808" i="37" s="1"/>
  <c r="T808" i="37" s="1"/>
  <c r="P776" i="37"/>
  <c r="Q776" i="37" s="1"/>
  <c r="T776" i="37" s="1"/>
  <c r="P744" i="37"/>
  <c r="Q744" i="37" s="1"/>
  <c r="T744" i="37" s="1"/>
  <c r="P627" i="37"/>
  <c r="Q627" i="37" s="1"/>
  <c r="T627" i="37" s="1"/>
  <c r="P643" i="37"/>
  <c r="Q643" i="37" s="1"/>
  <c r="T643" i="37" s="1"/>
  <c r="P888" i="37"/>
  <c r="Q888" i="37" s="1"/>
  <c r="T888" i="37" s="1"/>
  <c r="P880" i="37"/>
  <c r="Q880" i="37" s="1"/>
  <c r="T880" i="37" s="1"/>
  <c r="P872" i="37"/>
  <c r="Q872" i="37" s="1"/>
  <c r="T872" i="37" s="1"/>
  <c r="P864" i="37"/>
  <c r="Q864" i="37" s="1"/>
  <c r="T864" i="37" s="1"/>
  <c r="P856" i="37"/>
  <c r="Q856" i="37" s="1"/>
  <c r="T856" i="37" s="1"/>
  <c r="P848" i="37"/>
  <c r="Q848" i="37" s="1"/>
  <c r="T848" i="37" s="1"/>
  <c r="P843" i="37"/>
  <c r="Q843" i="37" s="1"/>
  <c r="T843" i="37" s="1"/>
  <c r="P800" i="37"/>
  <c r="Q800" i="37" s="1"/>
  <c r="T800" i="37" s="1"/>
  <c r="P768" i="37"/>
  <c r="Q768" i="37" s="1"/>
  <c r="T768" i="37" s="1"/>
  <c r="P736" i="37"/>
  <c r="Q736" i="37" s="1"/>
  <c r="T736" i="37" s="1"/>
  <c r="P578" i="37"/>
  <c r="Q578" i="37" s="1"/>
  <c r="T578" i="37" s="1"/>
  <c r="P575" i="37"/>
  <c r="Q575" i="37" s="1"/>
  <c r="T575" i="37" s="1"/>
  <c r="P308" i="37"/>
  <c r="Q308" i="37" s="1"/>
  <c r="T308" i="37" s="1"/>
  <c r="P570" i="37"/>
  <c r="Q570" i="37" s="1"/>
  <c r="T570" i="37" s="1"/>
  <c r="P567" i="37"/>
  <c r="Q567" i="37" s="1"/>
  <c r="T567" i="37" s="1"/>
  <c r="P547" i="37"/>
  <c r="Q547" i="37" s="1"/>
  <c r="T547" i="37" s="1"/>
  <c r="P539" i="37"/>
  <c r="Q539" i="37" s="1"/>
  <c r="T539" i="37" s="1"/>
  <c r="P514" i="37"/>
  <c r="Q514" i="37" s="1"/>
  <c r="T514" i="37" s="1"/>
  <c r="P311" i="37"/>
  <c r="Q311" i="37" s="1"/>
  <c r="T311" i="37" s="1"/>
  <c r="P297" i="37"/>
  <c r="Q297" i="37" s="1"/>
  <c r="T297" i="37" s="1"/>
  <c r="P646" i="37"/>
  <c r="Q646" i="37" s="1"/>
  <c r="T646" i="37" s="1"/>
  <c r="P630" i="37"/>
  <c r="Q630" i="37" s="1"/>
  <c r="T630" i="37" s="1"/>
  <c r="P614" i="37"/>
  <c r="Q614" i="37" s="1"/>
  <c r="T614" i="37" s="1"/>
  <c r="P598" i="37"/>
  <c r="Q598" i="37" s="1"/>
  <c r="T598" i="37" s="1"/>
  <c r="P582" i="37"/>
  <c r="Q582" i="37" s="1"/>
  <c r="T582" i="37" s="1"/>
  <c r="P579" i="37"/>
  <c r="Q579" i="37" s="1"/>
  <c r="T579" i="37" s="1"/>
  <c r="P550" i="37"/>
  <c r="Q550" i="37" s="1"/>
  <c r="T550" i="37" s="1"/>
  <c r="P542" i="37"/>
  <c r="Q542" i="37" s="1"/>
  <c r="T542" i="37" s="1"/>
  <c r="P534" i="37"/>
  <c r="Q534" i="37" s="1"/>
  <c r="T534" i="37" s="1"/>
  <c r="P392" i="37"/>
  <c r="Q392" i="37" s="1"/>
  <c r="T392" i="37" s="1"/>
  <c r="P360" i="37"/>
  <c r="Q360" i="37" s="1"/>
  <c r="T360" i="37" s="1"/>
  <c r="P562" i="37"/>
  <c r="Q562" i="37" s="1"/>
  <c r="T562" i="37" s="1"/>
  <c r="P559" i="37"/>
  <c r="Q559" i="37" s="1"/>
  <c r="T559" i="37" s="1"/>
  <c r="P522" i="37"/>
  <c r="Q522" i="37" s="1"/>
  <c r="T522" i="37" s="1"/>
  <c r="P270" i="37"/>
  <c r="Q270" i="37" s="1"/>
  <c r="T270" i="37" s="1"/>
  <c r="P278" i="37"/>
  <c r="Q278" i="37" s="1"/>
  <c r="T278" i="37" s="1"/>
  <c r="P266" i="37"/>
  <c r="Q266" i="37" s="1"/>
  <c r="T266" i="37" s="1"/>
  <c r="P274" i="37"/>
  <c r="Q274" i="37" s="1"/>
  <c r="T274" i="37" s="1"/>
  <c r="P7" i="37"/>
  <c r="Q7" i="37" s="1"/>
  <c r="I1541" i="37"/>
  <c r="T49" i="38" l="1"/>
  <c r="U49" i="38" s="1"/>
  <c r="T16" i="38"/>
  <c r="U16" i="38" s="1"/>
  <c r="T174" i="38"/>
  <c r="U174" i="38" s="1"/>
  <c r="T80" i="38"/>
  <c r="U80" i="38" s="1"/>
  <c r="V18" i="38"/>
  <c r="T18" i="38"/>
  <c r="T160" i="38"/>
  <c r="U160" i="38" s="1"/>
  <c r="T53" i="38"/>
  <c r="U53" i="38" s="1"/>
  <c r="T17" i="38"/>
  <c r="U17" i="38" s="1"/>
  <c r="T39" i="38"/>
  <c r="U39" i="38" s="1"/>
  <c r="T113" i="38"/>
  <c r="U113" i="38" s="1"/>
  <c r="T169" i="38"/>
  <c r="U169" i="38" s="1"/>
  <c r="T100" i="38"/>
  <c r="U100" i="38" s="1"/>
  <c r="T67" i="38"/>
  <c r="U67" i="38" s="1"/>
  <c r="T79" i="38"/>
  <c r="U79" i="38" s="1"/>
  <c r="V173" i="38"/>
  <c r="T170" i="38"/>
  <c r="U170" i="38" s="1"/>
  <c r="T159" i="38"/>
  <c r="U159" i="38" s="1"/>
  <c r="T134" i="38"/>
  <c r="U134" i="38" s="1"/>
  <c r="T112" i="38"/>
  <c r="U112" i="38" s="1"/>
  <c r="T20" i="38"/>
  <c r="U20" i="38" s="1"/>
  <c r="T95" i="38"/>
  <c r="U95" i="38" s="1"/>
  <c r="T59" i="38"/>
  <c r="U59" i="38" s="1"/>
  <c r="T111" i="38"/>
  <c r="U111" i="38" s="1"/>
  <c r="T148" i="38"/>
  <c r="U148" i="38" s="1"/>
  <c r="T61" i="38"/>
  <c r="U61" i="38" s="1"/>
  <c r="T124" i="38"/>
  <c r="U124" i="38" s="1"/>
  <c r="T65" i="38"/>
  <c r="U65" i="38" s="1"/>
  <c r="T58" i="38"/>
  <c r="U58" i="38" s="1"/>
  <c r="T62" i="38"/>
  <c r="U62" i="38" s="1"/>
  <c r="T26" i="38"/>
  <c r="U26" i="38" s="1"/>
  <c r="T56" i="38"/>
  <c r="U56" i="38" s="1"/>
  <c r="T77" i="38"/>
  <c r="U77" i="38" s="1"/>
  <c r="T144" i="38"/>
  <c r="U144" i="38" s="1"/>
  <c r="T21" i="38"/>
  <c r="U21" i="38" s="1"/>
  <c r="T40" i="38"/>
  <c r="U40" i="38" s="1"/>
  <c r="T167" i="38"/>
  <c r="U167" i="38" s="1"/>
  <c r="T161" i="38"/>
  <c r="U161" i="38" s="1"/>
  <c r="T114" i="38"/>
  <c r="U114" i="38" s="1"/>
  <c r="T71" i="38"/>
  <c r="U71" i="38" s="1"/>
  <c r="T69" i="38"/>
  <c r="U69" i="38" s="1"/>
  <c r="T133" i="38"/>
  <c r="U133" i="38" s="1"/>
  <c r="T91" i="38"/>
  <c r="U91" i="38" s="1"/>
  <c r="T104" i="38"/>
  <c r="U104" i="38" s="1"/>
  <c r="T163" i="38"/>
  <c r="U163" i="38" s="1"/>
  <c r="T31" i="38"/>
  <c r="U31" i="38" s="1"/>
  <c r="T120" i="38"/>
  <c r="U120" i="38" s="1"/>
  <c r="T139" i="38"/>
  <c r="U139" i="38" s="1"/>
  <c r="T68" i="38"/>
  <c r="U68" i="38" s="1"/>
  <c r="T89" i="38"/>
  <c r="U89" i="38" s="1"/>
  <c r="T157" i="38"/>
  <c r="U157" i="38" s="1"/>
  <c r="T118" i="38"/>
  <c r="U118" i="38" s="1"/>
  <c r="T138" i="38"/>
  <c r="U138" i="38" s="1"/>
  <c r="T51" i="38"/>
  <c r="U51" i="38" s="1"/>
  <c r="T140" i="38"/>
  <c r="U140" i="38" s="1"/>
  <c r="T135" i="38"/>
  <c r="U135" i="38" s="1"/>
  <c r="T168" i="38"/>
  <c r="U168" i="38" s="1"/>
  <c r="T11" i="38"/>
  <c r="U11" i="38" s="1"/>
  <c r="T142" i="38"/>
  <c r="U142" i="38" s="1"/>
  <c r="T96" i="38"/>
  <c r="U96" i="38" s="1"/>
  <c r="T153" i="38"/>
  <c r="U153" i="38" s="1"/>
  <c r="T44" i="38"/>
  <c r="U44" i="38" s="1"/>
  <c r="T15" i="38"/>
  <c r="U15" i="38" s="1"/>
  <c r="T175" i="38"/>
  <c r="U175" i="38" s="1"/>
  <c r="T106" i="38"/>
  <c r="U106" i="38" s="1"/>
  <c r="T152" i="38"/>
  <c r="U152" i="38" s="1"/>
  <c r="T122" i="38"/>
  <c r="U122" i="38" s="1"/>
  <c r="T102" i="38"/>
  <c r="U102" i="38" s="1"/>
  <c r="R325" i="37"/>
  <c r="S325" i="37" s="1"/>
  <c r="R445" i="37"/>
  <c r="S445" i="37" s="1"/>
  <c r="R986" i="37"/>
  <c r="S986" i="37" s="1"/>
  <c r="R1529" i="37"/>
  <c r="S1529" i="37" s="1"/>
  <c r="R975" i="37"/>
  <c r="S975" i="37" s="1"/>
  <c r="R672" i="37"/>
  <c r="S672" i="37" s="1"/>
  <c r="R846" i="37"/>
  <c r="S846" i="37" s="1"/>
  <c r="R524" i="37"/>
  <c r="S524" i="37" s="1"/>
  <c r="R1077" i="37"/>
  <c r="S1077" i="37" s="1"/>
  <c r="R816" i="37"/>
  <c r="S816" i="37" s="1"/>
  <c r="R1297" i="37"/>
  <c r="S1297" i="37" s="1"/>
  <c r="R700" i="37"/>
  <c r="S700" i="37" s="1"/>
  <c r="R987" i="37"/>
  <c r="S987" i="37" s="1"/>
  <c r="R476" i="37"/>
  <c r="S476" i="37" s="1"/>
  <c r="R272" i="37"/>
  <c r="S272" i="37" s="1"/>
  <c r="R1295" i="37"/>
  <c r="S1295" i="37" s="1"/>
  <c r="R335" i="37"/>
  <c r="S335" i="37" s="1"/>
  <c r="R1127" i="37"/>
  <c r="S1127" i="37" s="1"/>
  <c r="R665" i="37"/>
  <c r="S665" i="37" s="1"/>
  <c r="R1531" i="37"/>
  <c r="S1531" i="37" s="1"/>
  <c r="R712" i="37"/>
  <c r="S712" i="37" s="1"/>
  <c r="R1223" i="37"/>
  <c r="S1223" i="37" s="1"/>
  <c r="R690" i="37"/>
  <c r="S690" i="37" s="1"/>
  <c r="R1100" i="37"/>
  <c r="S1100" i="37" s="1"/>
  <c r="R1316" i="37"/>
  <c r="S1316" i="37" s="1"/>
  <c r="R491" i="37"/>
  <c r="S491" i="37" s="1"/>
  <c r="R1037" i="37"/>
  <c r="S1037" i="37" s="1"/>
  <c r="R226" i="37"/>
  <c r="S226" i="37" s="1"/>
  <c r="R977" i="37"/>
  <c r="S977" i="37" s="1"/>
  <c r="R573" i="37"/>
  <c r="S573" i="37" s="1"/>
  <c r="R358" i="37"/>
  <c r="S358" i="37" s="1"/>
  <c r="R1524" i="37"/>
  <c r="S1524" i="37" s="1"/>
  <c r="R258" i="37"/>
  <c r="S258" i="37" s="1"/>
  <c r="R1186" i="37"/>
  <c r="S1186" i="37" s="1"/>
  <c r="R1502" i="37"/>
  <c r="S1502" i="37" s="1"/>
  <c r="R936" i="37"/>
  <c r="S936" i="37" s="1"/>
  <c r="R829" i="37"/>
  <c r="S829" i="37" s="1"/>
  <c r="R366" i="37"/>
  <c r="S366" i="37" s="1"/>
  <c r="R942" i="37"/>
  <c r="S942" i="37" s="1"/>
  <c r="R391" i="37"/>
  <c r="S391" i="37" s="1"/>
  <c r="R695" i="37"/>
  <c r="S695" i="37" s="1"/>
  <c r="R830" i="37"/>
  <c r="S830" i="37" s="1"/>
  <c r="R1055" i="37"/>
  <c r="S1055" i="37" s="1"/>
  <c r="R1258" i="37"/>
  <c r="S1258" i="37" s="1"/>
  <c r="R1433" i="37"/>
  <c r="S1433" i="37" s="1"/>
  <c r="R1035" i="37"/>
  <c r="S1035" i="37" s="1"/>
  <c r="R1358" i="37"/>
  <c r="S1358" i="37" s="1"/>
  <c r="R433" i="37"/>
  <c r="S433" i="37" s="1"/>
  <c r="R617" i="37"/>
  <c r="S617" i="37" s="1"/>
  <c r="R312" i="37"/>
  <c r="S312" i="37" s="1"/>
  <c r="R191" i="37"/>
  <c r="S191" i="37" s="1"/>
  <c r="R1439" i="37"/>
  <c r="S1439" i="37" s="1"/>
  <c r="R500" i="37"/>
  <c r="S500" i="37" s="1"/>
  <c r="R288" i="37"/>
  <c r="S288" i="37" s="1"/>
  <c r="R299" i="37"/>
  <c r="S299" i="37" s="1"/>
  <c r="R908" i="37"/>
  <c r="S908" i="37" s="1"/>
  <c r="R1071" i="37"/>
  <c r="S1071" i="37" s="1"/>
  <c r="R1104" i="37"/>
  <c r="S1104" i="37" s="1"/>
  <c r="R1533" i="37"/>
  <c r="S1533" i="37" s="1"/>
  <c r="R1506" i="37"/>
  <c r="S1506" i="37" s="1"/>
  <c r="R1139" i="37"/>
  <c r="S1139" i="37" s="1"/>
  <c r="R513" i="37"/>
  <c r="S513" i="37" s="1"/>
  <c r="R704" i="37"/>
  <c r="S704" i="37" s="1"/>
  <c r="R834" i="37"/>
  <c r="S834" i="37" s="1"/>
  <c r="R945" i="37"/>
  <c r="S945" i="37" s="1"/>
  <c r="R1320" i="37"/>
  <c r="S1320" i="37" s="1"/>
  <c r="R1245" i="37"/>
  <c r="S1245" i="37" s="1"/>
  <c r="R925" i="37"/>
  <c r="S925" i="37" s="1"/>
  <c r="R684" i="37"/>
  <c r="S684" i="37" s="1"/>
  <c r="R798" i="37"/>
  <c r="S798" i="37" s="1"/>
  <c r="R1234" i="37"/>
  <c r="S1234" i="37" s="1"/>
  <c r="R1518" i="37"/>
  <c r="S1518" i="37" s="1"/>
  <c r="R1171" i="37"/>
  <c r="S1171" i="37" s="1"/>
  <c r="R560" i="37"/>
  <c r="S560" i="37" s="1"/>
  <c r="R858" i="37"/>
  <c r="S858" i="37" s="1"/>
  <c r="R1488" i="37"/>
  <c r="S1488" i="37" s="1"/>
  <c r="R481" i="37"/>
  <c r="S481" i="37" s="1"/>
  <c r="R1235" i="37"/>
  <c r="S1235" i="37" s="1"/>
  <c r="R687" i="37"/>
  <c r="S687" i="37" s="1"/>
  <c r="R428" i="37"/>
  <c r="S428" i="37" s="1"/>
  <c r="R1041" i="37"/>
  <c r="S1041" i="37" s="1"/>
  <c r="R1097" i="37"/>
  <c r="S1097" i="37" s="1"/>
  <c r="R199" i="37"/>
  <c r="S199" i="37" s="1"/>
  <c r="R915" i="37"/>
  <c r="S915" i="37" s="1"/>
  <c r="R1299" i="37"/>
  <c r="S1299" i="37" s="1"/>
  <c r="R719" i="37"/>
  <c r="S719" i="37" s="1"/>
  <c r="R997" i="37"/>
  <c r="S997" i="37" s="1"/>
  <c r="T162" i="38"/>
  <c r="U162" i="38" s="1"/>
  <c r="V162" i="38"/>
  <c r="T70" i="38"/>
  <c r="U70" i="38" s="1"/>
  <c r="V70" i="38"/>
  <c r="T42" i="38"/>
  <c r="U42" i="38" s="1"/>
  <c r="V42" i="38"/>
  <c r="T119" i="38"/>
  <c r="U119" i="38" s="1"/>
  <c r="V119" i="38"/>
  <c r="T103" i="38"/>
  <c r="U103" i="38" s="1"/>
  <c r="V103" i="38"/>
  <c r="T60" i="38"/>
  <c r="U60" i="38" s="1"/>
  <c r="V60" i="38"/>
  <c r="T66" i="38"/>
  <c r="U66" i="38" s="1"/>
  <c r="V66" i="38"/>
  <c r="T154" i="38"/>
  <c r="U154" i="38" s="1"/>
  <c r="V154" i="38"/>
  <c r="T52" i="38"/>
  <c r="U52" i="38" s="1"/>
  <c r="V52" i="38"/>
  <c r="T125" i="38"/>
  <c r="U125" i="38" s="1"/>
  <c r="V125" i="38"/>
  <c r="T30" i="38"/>
  <c r="U30" i="38" s="1"/>
  <c r="V30" i="38"/>
  <c r="T172" i="38"/>
  <c r="U172" i="38" s="1"/>
  <c r="V172" i="38"/>
  <c r="T27" i="38"/>
  <c r="U27" i="38" s="1"/>
  <c r="V27" i="38"/>
  <c r="T78" i="38"/>
  <c r="U78" i="38" s="1"/>
  <c r="V78" i="38"/>
  <c r="T150" i="38"/>
  <c r="U150" i="38" s="1"/>
  <c r="V150" i="38"/>
  <c r="T63" i="38"/>
  <c r="U63" i="38" s="1"/>
  <c r="V63" i="38"/>
  <c r="T41" i="38"/>
  <c r="U41" i="38" s="1"/>
  <c r="T45" i="38"/>
  <c r="U45" i="38" s="1"/>
  <c r="V45" i="38"/>
  <c r="T90" i="38"/>
  <c r="U90" i="38" s="1"/>
  <c r="V90" i="38"/>
  <c r="T146" i="38"/>
  <c r="U146" i="38" s="1"/>
  <c r="V146" i="38"/>
  <c r="U18" i="38"/>
  <c r="T128" i="38"/>
  <c r="U128" i="38" s="1"/>
  <c r="V128" i="38"/>
  <c r="T25" i="38"/>
  <c r="U25" i="38" s="1"/>
  <c r="V25" i="38"/>
  <c r="T81" i="38"/>
  <c r="U81" i="38" s="1"/>
  <c r="V81" i="38"/>
  <c r="T47" i="38"/>
  <c r="U47" i="38" s="1"/>
  <c r="V47" i="38"/>
  <c r="T36" i="38"/>
  <c r="U36" i="38" s="1"/>
  <c r="V36" i="38"/>
  <c r="T35" i="38"/>
  <c r="U35" i="38" s="1"/>
  <c r="V35" i="38"/>
  <c r="T73" i="38"/>
  <c r="U73" i="38" s="1"/>
  <c r="V73" i="38"/>
  <c r="T82" i="38"/>
  <c r="U82" i="38" s="1"/>
  <c r="V82" i="38"/>
  <c r="T164" i="38"/>
  <c r="U164" i="38" s="1"/>
  <c r="V164" i="38"/>
  <c r="T22" i="38"/>
  <c r="U22" i="38" s="1"/>
  <c r="T29" i="38"/>
  <c r="U29" i="38" s="1"/>
  <c r="V29" i="38"/>
  <c r="T155" i="38"/>
  <c r="U155" i="38" s="1"/>
  <c r="V155" i="38"/>
  <c r="T74" i="38"/>
  <c r="U74" i="38" s="1"/>
  <c r="V74" i="38"/>
  <c r="T137" i="38"/>
  <c r="U137" i="38" s="1"/>
  <c r="V137" i="38"/>
  <c r="T54" i="38"/>
  <c r="U54" i="38" s="1"/>
  <c r="V54" i="38"/>
  <c r="T131" i="38"/>
  <c r="U131" i="38" s="1"/>
  <c r="V131" i="38"/>
  <c r="T110" i="38"/>
  <c r="U110" i="38" s="1"/>
  <c r="V110" i="38"/>
  <c r="T9" i="38"/>
  <c r="U9" i="38" s="1"/>
  <c r="V9" i="38"/>
  <c r="T43" i="38"/>
  <c r="U43" i="38" s="1"/>
  <c r="V43" i="38"/>
  <c r="T105" i="38"/>
  <c r="U105" i="38" s="1"/>
  <c r="V105" i="38"/>
  <c r="T97" i="38"/>
  <c r="U97" i="38" s="1"/>
  <c r="V97" i="38"/>
  <c r="T46" i="38"/>
  <c r="U46" i="38" s="1"/>
  <c r="V46" i="38"/>
  <c r="T24" i="38"/>
  <c r="U24" i="38" s="1"/>
  <c r="V24" i="38"/>
  <c r="T72" i="38"/>
  <c r="U72" i="38" s="1"/>
  <c r="V72" i="38"/>
  <c r="T88" i="38"/>
  <c r="U88" i="38" s="1"/>
  <c r="V88" i="38"/>
  <c r="T87" i="38"/>
  <c r="U87" i="38" s="1"/>
  <c r="V87" i="38"/>
  <c r="T101" i="38"/>
  <c r="U101" i="38" s="1"/>
  <c r="V101" i="38"/>
  <c r="T132" i="38"/>
  <c r="U132" i="38" s="1"/>
  <c r="V132" i="38"/>
  <c r="R314" i="37"/>
  <c r="S314" i="37" s="1"/>
  <c r="R865" i="37"/>
  <c r="S865" i="37" s="1"/>
  <c r="R453" i="37"/>
  <c r="S453" i="37" s="1"/>
  <c r="R1046" i="37"/>
  <c r="S1046" i="37" s="1"/>
  <c r="R323" i="37"/>
  <c r="S323" i="37" s="1"/>
  <c r="R862" i="37"/>
  <c r="S862" i="37" s="1"/>
  <c r="R1510" i="37"/>
  <c r="S1510" i="37" s="1"/>
  <c r="R1111" i="37"/>
  <c r="S1111" i="37" s="1"/>
  <c r="R710" i="37"/>
  <c r="S710" i="37" s="1"/>
  <c r="R205" i="37"/>
  <c r="S205" i="37" s="1"/>
  <c r="R400" i="37"/>
  <c r="S400" i="37" s="1"/>
  <c r="R613" i="37"/>
  <c r="S613" i="37" s="1"/>
  <c r="R828" i="37"/>
  <c r="S828" i="37" s="1"/>
  <c r="R606" i="37"/>
  <c r="S606" i="37" s="1"/>
  <c r="R1354" i="37"/>
  <c r="S1354" i="37" s="1"/>
  <c r="R688" i="37"/>
  <c r="S688" i="37" s="1"/>
  <c r="R1266" i="37"/>
  <c r="S1266" i="37" s="1"/>
  <c r="R1267" i="37"/>
  <c r="S1267" i="37" s="1"/>
  <c r="R825" i="37"/>
  <c r="S825" i="37" s="1"/>
  <c r="R1534" i="37"/>
  <c r="S1534" i="37" s="1"/>
  <c r="R1325" i="37"/>
  <c r="S1325" i="37" s="1"/>
  <c r="R814" i="37"/>
  <c r="S814" i="37" s="1"/>
  <c r="R492" i="37"/>
  <c r="S492" i="37" s="1"/>
  <c r="R310" i="37"/>
  <c r="S310" i="37" s="1"/>
  <c r="R1469" i="37"/>
  <c r="S1469" i="37" s="1"/>
  <c r="R356" i="37"/>
  <c r="S356" i="37" s="1"/>
  <c r="R1415" i="37"/>
  <c r="S1415" i="37" s="1"/>
  <c r="R1226" i="37"/>
  <c r="S1226" i="37" s="1"/>
  <c r="R198" i="37"/>
  <c r="S198" i="37" s="1"/>
  <c r="R484" i="37"/>
  <c r="S484" i="37" s="1"/>
  <c r="R658" i="37"/>
  <c r="S658" i="37" s="1"/>
  <c r="R1360" i="37"/>
  <c r="S1360" i="37" s="1"/>
  <c r="R714" i="37"/>
  <c r="S714" i="37" s="1"/>
  <c r="R577" i="37"/>
  <c r="S577" i="37" s="1"/>
  <c r="R1525" i="37"/>
  <c r="S1525" i="37" s="1"/>
  <c r="R1508" i="37"/>
  <c r="S1508" i="37" s="1"/>
  <c r="R694" i="37"/>
  <c r="S694" i="37" s="1"/>
  <c r="R922" i="37"/>
  <c r="S922" i="37" s="1"/>
  <c r="R1313" i="37"/>
  <c r="S1313" i="37" s="1"/>
  <c r="R249" i="37"/>
  <c r="S249" i="37" s="1"/>
  <c r="R393" i="37"/>
  <c r="S393" i="37" s="1"/>
  <c r="R944" i="37"/>
  <c r="S944" i="37" s="1"/>
  <c r="R860" i="37"/>
  <c r="S860" i="37" s="1"/>
  <c r="R516" i="37"/>
  <c r="S516" i="37" s="1"/>
  <c r="R619" i="37"/>
  <c r="S619" i="37" s="1"/>
  <c r="R362" i="37"/>
  <c r="S362" i="37" s="1"/>
  <c r="R697" i="37"/>
  <c r="S697" i="37" s="1"/>
  <c r="R1094" i="37"/>
  <c r="S1094" i="37" s="1"/>
  <c r="R1308" i="37"/>
  <c r="S1308" i="37" s="1"/>
  <c r="R1115" i="37"/>
  <c r="S1115" i="37" s="1"/>
  <c r="R1263" i="37"/>
  <c r="S1263" i="37" s="1"/>
  <c r="R209" i="37"/>
  <c r="S209" i="37" s="1"/>
  <c r="R1453" i="37"/>
  <c r="S1453" i="37" s="1"/>
  <c r="R1146" i="37"/>
  <c r="S1146" i="37" s="1"/>
  <c r="R390" i="37"/>
  <c r="S390" i="37" s="1"/>
  <c r="R504" i="37"/>
  <c r="S504" i="37" s="1"/>
  <c r="R456" i="37"/>
  <c r="S456" i="37" s="1"/>
  <c r="R886" i="37"/>
  <c r="S886" i="37" s="1"/>
  <c r="R584" i="37"/>
  <c r="S584" i="37" s="1"/>
  <c r="R1377" i="37"/>
  <c r="S1377" i="37" s="1"/>
  <c r="R447" i="37"/>
  <c r="S447" i="37" s="1"/>
  <c r="R313" i="37"/>
  <c r="S313" i="37" s="1"/>
  <c r="R286" i="37"/>
  <c r="S286" i="37" s="1"/>
  <c r="R984" i="37"/>
  <c r="S984" i="37" s="1"/>
  <c r="R1102" i="37"/>
  <c r="S1102" i="37" s="1"/>
  <c r="R1318" i="37"/>
  <c r="S1318" i="37" s="1"/>
  <c r="R139" i="37"/>
  <c r="S139" i="37" s="1"/>
  <c r="T139" i="37"/>
  <c r="R155" i="37"/>
  <c r="S155" i="37" s="1"/>
  <c r="T155" i="37"/>
  <c r="R70" i="37"/>
  <c r="S70" i="37" s="1"/>
  <c r="T70" i="37"/>
  <c r="R101" i="37"/>
  <c r="S101" i="37" s="1"/>
  <c r="T101" i="37"/>
  <c r="R137" i="37"/>
  <c r="S137" i="37" s="1"/>
  <c r="T137" i="37"/>
  <c r="R295" i="37"/>
  <c r="S295" i="37" s="1"/>
  <c r="T295" i="37"/>
  <c r="R136" i="37"/>
  <c r="S136" i="37" s="1"/>
  <c r="T136" i="37"/>
  <c r="R168" i="37"/>
  <c r="S168" i="37" s="1"/>
  <c r="T168" i="37"/>
  <c r="R182" i="37"/>
  <c r="S182" i="37" s="1"/>
  <c r="T182" i="37"/>
  <c r="R71" i="37"/>
  <c r="S71" i="37" s="1"/>
  <c r="T71" i="37"/>
  <c r="R158" i="37"/>
  <c r="S158" i="37" s="1"/>
  <c r="T158" i="37"/>
  <c r="R162" i="37"/>
  <c r="S162" i="37" s="1"/>
  <c r="T162" i="37"/>
  <c r="R58" i="37"/>
  <c r="S58" i="37" s="1"/>
  <c r="T58" i="37"/>
  <c r="R106" i="37"/>
  <c r="S106" i="37" s="1"/>
  <c r="T106" i="37"/>
  <c r="R147" i="37"/>
  <c r="S147" i="37" s="1"/>
  <c r="T147" i="37"/>
  <c r="R72" i="37"/>
  <c r="S72" i="37" s="1"/>
  <c r="T72" i="37"/>
  <c r="R103" i="37"/>
  <c r="S103" i="37" s="1"/>
  <c r="T103" i="37"/>
  <c r="R141" i="37"/>
  <c r="S141" i="37" s="1"/>
  <c r="T141" i="37"/>
  <c r="R138" i="37"/>
  <c r="S138" i="37" s="1"/>
  <c r="T138" i="37"/>
  <c r="R170" i="37"/>
  <c r="S170" i="37" s="1"/>
  <c r="T170" i="37"/>
  <c r="R151" i="37"/>
  <c r="S151" i="37" s="1"/>
  <c r="T151" i="37"/>
  <c r="R91" i="37"/>
  <c r="S91" i="37" s="1"/>
  <c r="T91" i="37"/>
  <c r="R164" i="37"/>
  <c r="S164" i="37" s="1"/>
  <c r="T164" i="37"/>
  <c r="R25" i="37"/>
  <c r="S25" i="37" s="1"/>
  <c r="T25" i="37"/>
  <c r="R79" i="37"/>
  <c r="S79" i="37" s="1"/>
  <c r="T79" i="37"/>
  <c r="R108" i="37"/>
  <c r="S108" i="37" s="1"/>
  <c r="T108" i="37"/>
  <c r="R122" i="37"/>
  <c r="S122" i="37" s="1"/>
  <c r="T122" i="37"/>
  <c r="R131" i="37"/>
  <c r="S131" i="37" s="1"/>
  <c r="T131" i="37"/>
  <c r="R74" i="37"/>
  <c r="S74" i="37" s="1"/>
  <c r="T74" i="37"/>
  <c r="R111" i="37"/>
  <c r="S111" i="37" s="1"/>
  <c r="T111" i="37"/>
  <c r="R478" i="37"/>
  <c r="S478" i="37" s="1"/>
  <c r="R850" i="37"/>
  <c r="S850" i="37" s="1"/>
  <c r="R702" i="37"/>
  <c r="S702" i="37" s="1"/>
  <c r="R1093" i="37"/>
  <c r="S1093" i="37" s="1"/>
  <c r="R373" i="37"/>
  <c r="S373" i="37" s="1"/>
  <c r="T373" i="37"/>
  <c r="R1498" i="37"/>
  <c r="S1498" i="37" s="1"/>
  <c r="T1498" i="37"/>
  <c r="R145" i="37"/>
  <c r="S145" i="37" s="1"/>
  <c r="T145" i="37"/>
  <c r="R140" i="37"/>
  <c r="S140" i="37" s="1"/>
  <c r="T140" i="37"/>
  <c r="R172" i="37"/>
  <c r="S172" i="37" s="1"/>
  <c r="T172" i="37"/>
  <c r="R1106" i="37"/>
  <c r="S1106" i="37" s="1"/>
  <c r="T1106" i="37"/>
  <c r="R203" i="37"/>
  <c r="S203" i="37" s="1"/>
  <c r="T203" i="37"/>
  <c r="R173" i="37"/>
  <c r="S173" i="37" s="1"/>
  <c r="T173" i="37"/>
  <c r="R160" i="37"/>
  <c r="S160" i="37" s="1"/>
  <c r="T160" i="37"/>
  <c r="R82" i="37"/>
  <c r="S82" i="37" s="1"/>
  <c r="T82" i="37"/>
  <c r="R171" i="37"/>
  <c r="S171" i="37" s="1"/>
  <c r="T171" i="37"/>
  <c r="R88" i="37"/>
  <c r="S88" i="37" s="1"/>
  <c r="T88" i="37"/>
  <c r="R94" i="37"/>
  <c r="S94" i="37" s="1"/>
  <c r="T94" i="37"/>
  <c r="R183" i="37"/>
  <c r="S183" i="37" s="1"/>
  <c r="T183" i="37"/>
  <c r="R98" i="37"/>
  <c r="S98" i="37" s="1"/>
  <c r="T98" i="37"/>
  <c r="R159" i="37"/>
  <c r="S159" i="37" s="1"/>
  <c r="T159" i="37"/>
  <c r="R53" i="37"/>
  <c r="S53" i="37" s="1"/>
  <c r="T53" i="37"/>
  <c r="R81" i="37"/>
  <c r="S81" i="37" s="1"/>
  <c r="T81" i="37"/>
  <c r="R110" i="37"/>
  <c r="S110" i="37" s="1"/>
  <c r="T110" i="37"/>
  <c r="R185" i="37"/>
  <c r="S185" i="37" s="1"/>
  <c r="T185" i="37"/>
  <c r="R133" i="37"/>
  <c r="S133" i="37" s="1"/>
  <c r="T133" i="37"/>
  <c r="R60" i="37"/>
  <c r="S60" i="37" s="1"/>
  <c r="T60" i="37"/>
  <c r="R76" i="37"/>
  <c r="S76" i="37" s="1"/>
  <c r="T76" i="37"/>
  <c r="R113" i="37"/>
  <c r="S113" i="37" s="1"/>
  <c r="T113" i="37"/>
  <c r="R818" i="37"/>
  <c r="S818" i="37" s="1"/>
  <c r="R52" i="37"/>
  <c r="S52" i="37" s="1"/>
  <c r="T52" i="37"/>
  <c r="R368" i="37"/>
  <c r="S368" i="37" s="1"/>
  <c r="R1135" i="37"/>
  <c r="S1135" i="37" s="1"/>
  <c r="R34" i="37"/>
  <c r="S34" i="37" s="1"/>
  <c r="T34" i="37"/>
  <c r="R149" i="37"/>
  <c r="S149" i="37" s="1"/>
  <c r="T149" i="37"/>
  <c r="R571" i="37"/>
  <c r="S571" i="37" s="1"/>
  <c r="T571" i="37"/>
  <c r="R1009" i="37"/>
  <c r="S1009" i="37" s="1"/>
  <c r="T1009" i="37"/>
  <c r="R142" i="37"/>
  <c r="S142" i="37" s="1"/>
  <c r="T142" i="37"/>
  <c r="R163" i="37"/>
  <c r="S163" i="37" s="1"/>
  <c r="T163" i="37"/>
  <c r="R109" i="37"/>
  <c r="S109" i="37" s="1"/>
  <c r="T109" i="37"/>
  <c r="R184" i="37"/>
  <c r="S184" i="37" s="1"/>
  <c r="T184" i="37"/>
  <c r="R148" i="37"/>
  <c r="S148" i="37" s="1"/>
  <c r="T148" i="37"/>
  <c r="R86" i="37"/>
  <c r="S86" i="37" s="1"/>
  <c r="T86" i="37"/>
  <c r="R87" i="37"/>
  <c r="S87" i="37" s="1"/>
  <c r="T87" i="37"/>
  <c r="R84" i="37"/>
  <c r="S84" i="37" s="1"/>
  <c r="T84" i="37"/>
  <c r="R178" i="37"/>
  <c r="S178" i="37" s="1"/>
  <c r="T178" i="37"/>
  <c r="R118" i="37"/>
  <c r="S118" i="37" s="1"/>
  <c r="T118" i="37"/>
  <c r="R96" i="37"/>
  <c r="S96" i="37" s="1"/>
  <c r="T96" i="37"/>
  <c r="R100" i="37"/>
  <c r="S100" i="37" s="1"/>
  <c r="T100" i="37"/>
  <c r="R95" i="37"/>
  <c r="S95" i="37" s="1"/>
  <c r="T95" i="37"/>
  <c r="R105" i="37"/>
  <c r="S105" i="37" s="1"/>
  <c r="T105" i="37"/>
  <c r="R174" i="37"/>
  <c r="S174" i="37" s="1"/>
  <c r="T174" i="37"/>
  <c r="R56" i="37"/>
  <c r="S56" i="37" s="1"/>
  <c r="T56" i="37"/>
  <c r="R83" i="37"/>
  <c r="S83" i="37" s="1"/>
  <c r="T83" i="37"/>
  <c r="R112" i="37"/>
  <c r="S112" i="37" s="1"/>
  <c r="T112" i="37"/>
  <c r="R135" i="37"/>
  <c r="S135" i="37" s="1"/>
  <c r="T135" i="37"/>
  <c r="R179" i="37"/>
  <c r="S179" i="37" s="1"/>
  <c r="T179" i="37"/>
  <c r="R62" i="37"/>
  <c r="S62" i="37" s="1"/>
  <c r="T62" i="37"/>
  <c r="R78" i="37"/>
  <c r="S78" i="37" s="1"/>
  <c r="T78" i="37"/>
  <c r="R115" i="37"/>
  <c r="S115" i="37" s="1"/>
  <c r="T115" i="37"/>
  <c r="R55" i="37"/>
  <c r="S55" i="37" s="1"/>
  <c r="T55" i="37"/>
  <c r="R528" i="37"/>
  <c r="S528" i="37" s="1"/>
  <c r="R54" i="37"/>
  <c r="S54" i="37" s="1"/>
  <c r="T54" i="37"/>
  <c r="R117" i="37"/>
  <c r="S117" i="37" s="1"/>
  <c r="T117" i="37"/>
  <c r="R153" i="37"/>
  <c r="S153" i="37" s="1"/>
  <c r="T153" i="37"/>
  <c r="R144" i="37"/>
  <c r="S144" i="37" s="1"/>
  <c r="T144" i="37"/>
  <c r="R165" i="37"/>
  <c r="S165" i="37" s="1"/>
  <c r="T165" i="37"/>
  <c r="R107" i="37"/>
  <c r="S107" i="37" s="1"/>
  <c r="T107" i="37"/>
  <c r="R180" i="37"/>
  <c r="S180" i="37" s="1"/>
  <c r="T180" i="37"/>
  <c r="R120" i="37"/>
  <c r="S120" i="37" s="1"/>
  <c r="T120" i="37"/>
  <c r="R119" i="37"/>
  <c r="S119" i="37" s="1"/>
  <c r="T119" i="37"/>
  <c r="R123" i="37"/>
  <c r="S123" i="37" s="1"/>
  <c r="T123" i="37"/>
  <c r="R202" i="37"/>
  <c r="S202" i="37" s="1"/>
  <c r="T202" i="37"/>
  <c r="R127" i="37"/>
  <c r="S127" i="37" s="1"/>
  <c r="T127" i="37"/>
  <c r="R176" i="37"/>
  <c r="S176" i="37" s="1"/>
  <c r="T176" i="37"/>
  <c r="R61" i="37"/>
  <c r="S61" i="37" s="1"/>
  <c r="T61" i="37"/>
  <c r="R90" i="37"/>
  <c r="S90" i="37" s="1"/>
  <c r="T90" i="37"/>
  <c r="R157" i="37"/>
  <c r="S157" i="37" s="1"/>
  <c r="T157" i="37"/>
  <c r="R143" i="37"/>
  <c r="S143" i="37" s="1"/>
  <c r="T143" i="37"/>
  <c r="R43" i="37"/>
  <c r="S43" i="37" s="1"/>
  <c r="T43" i="37"/>
  <c r="R80" i="37"/>
  <c r="S80" i="37" s="1"/>
  <c r="T80" i="37"/>
  <c r="R59" i="37"/>
  <c r="S59" i="37" s="1"/>
  <c r="T59" i="37"/>
  <c r="R228" i="37"/>
  <c r="S228" i="37" s="1"/>
  <c r="R1526" i="37"/>
  <c r="S1526" i="37" s="1"/>
  <c r="R479" i="37"/>
  <c r="S479" i="37" s="1"/>
  <c r="R911" i="37"/>
  <c r="S911" i="37" s="1"/>
  <c r="R1260" i="37"/>
  <c r="S1260" i="37" s="1"/>
  <c r="R1052" i="37"/>
  <c r="S1052" i="37" s="1"/>
  <c r="T1052" i="37"/>
  <c r="R121" i="37"/>
  <c r="S121" i="37" s="1"/>
  <c r="T121" i="37"/>
  <c r="R327" i="37"/>
  <c r="S327" i="37" s="1"/>
  <c r="T327" i="37"/>
  <c r="R457" i="37"/>
  <c r="S457" i="37" s="1"/>
  <c r="T457" i="37"/>
  <c r="R505" i="37"/>
  <c r="S505" i="37" s="1"/>
  <c r="T505" i="37"/>
  <c r="R1026" i="37"/>
  <c r="S1026" i="37" s="1"/>
  <c r="T1026" i="37"/>
  <c r="R154" i="37"/>
  <c r="S154" i="37" s="1"/>
  <c r="T154" i="37"/>
  <c r="R167" i="37"/>
  <c r="S167" i="37" s="1"/>
  <c r="T167" i="37"/>
  <c r="R114" i="37"/>
  <c r="S114" i="37" s="1"/>
  <c r="T114" i="37"/>
  <c r="R150" i="37"/>
  <c r="S150" i="37" s="1"/>
  <c r="T150" i="37"/>
  <c r="R126" i="37"/>
  <c r="S126" i="37" s="1"/>
  <c r="T126" i="37"/>
  <c r="R130" i="37"/>
  <c r="S130" i="37" s="1"/>
  <c r="T130" i="37"/>
  <c r="R16" i="37"/>
  <c r="S16" i="37" s="1"/>
  <c r="T16" i="37"/>
  <c r="R92" i="37"/>
  <c r="S92" i="37" s="1"/>
  <c r="T92" i="37"/>
  <c r="R161" i="37"/>
  <c r="S161" i="37" s="1"/>
  <c r="T161" i="37"/>
  <c r="R93" i="37"/>
  <c r="S93" i="37" s="1"/>
  <c r="T93" i="37"/>
  <c r="R57" i="37"/>
  <c r="S57" i="37" s="1"/>
  <c r="T57" i="37"/>
  <c r="R181" i="37"/>
  <c r="S181" i="37" s="1"/>
  <c r="T181" i="37"/>
  <c r="R124" i="37"/>
  <c r="S124" i="37" s="1"/>
  <c r="T124" i="37"/>
  <c r="R63" i="37"/>
  <c r="S63" i="37" s="1"/>
  <c r="T63" i="37"/>
  <c r="R413" i="37"/>
  <c r="S413" i="37" s="1"/>
  <c r="R685" i="37"/>
  <c r="S685" i="37" s="1"/>
  <c r="R923" i="37"/>
  <c r="S923" i="37" s="1"/>
  <c r="R676" i="37"/>
  <c r="S676" i="37" s="1"/>
  <c r="R1504" i="37"/>
  <c r="S1504" i="37" s="1"/>
  <c r="R443" i="37"/>
  <c r="S443" i="37" s="1"/>
  <c r="R1218" i="37"/>
  <c r="S1218" i="37" s="1"/>
  <c r="R77" i="37"/>
  <c r="S77" i="37" s="1"/>
  <c r="T77" i="37"/>
  <c r="R399" i="37"/>
  <c r="S399" i="37" s="1"/>
  <c r="T399" i="37"/>
  <c r="R125" i="37"/>
  <c r="S125" i="37" s="1"/>
  <c r="T125" i="37"/>
  <c r="R517" i="37"/>
  <c r="S517" i="37" s="1"/>
  <c r="T517" i="37"/>
  <c r="R919" i="37"/>
  <c r="S919" i="37" s="1"/>
  <c r="T919" i="37"/>
  <c r="R734" i="37"/>
  <c r="S734" i="37" s="1"/>
  <c r="T734" i="37"/>
  <c r="R156" i="37"/>
  <c r="S156" i="37" s="1"/>
  <c r="T156" i="37"/>
  <c r="R200" i="37"/>
  <c r="S200" i="37" s="1"/>
  <c r="T200" i="37"/>
  <c r="R1004" i="37"/>
  <c r="S1004" i="37" s="1"/>
  <c r="T1004" i="37"/>
  <c r="R175" i="37"/>
  <c r="S175" i="37" s="1"/>
  <c r="T175" i="37"/>
  <c r="R104" i="37"/>
  <c r="S104" i="37" s="1"/>
  <c r="T104" i="37"/>
  <c r="R146" i="37"/>
  <c r="S146" i="37" s="1"/>
  <c r="T146" i="37"/>
  <c r="R75" i="37"/>
  <c r="S75" i="37" s="1"/>
  <c r="T75" i="37"/>
  <c r="R7" i="37"/>
  <c r="S7" i="37" s="1"/>
  <c r="T7" i="37"/>
  <c r="R116" i="37"/>
  <c r="S116" i="37" s="1"/>
  <c r="T116" i="37"/>
  <c r="R152" i="37"/>
  <c r="S152" i="37" s="1"/>
  <c r="T152" i="37"/>
  <c r="R128" i="37"/>
  <c r="S128" i="37" s="1"/>
  <c r="T128" i="37"/>
  <c r="R132" i="37"/>
  <c r="S132" i="37" s="1"/>
  <c r="T132" i="37"/>
  <c r="R73" i="37"/>
  <c r="S73" i="37" s="1"/>
  <c r="T73" i="37"/>
  <c r="R102" i="37"/>
  <c r="S102" i="37" s="1"/>
  <c r="T102" i="37"/>
  <c r="R169" i="37"/>
  <c r="S169" i="37" s="1"/>
  <c r="T169" i="37"/>
  <c r="R97" i="37"/>
  <c r="S97" i="37" s="1"/>
  <c r="T97" i="37"/>
  <c r="R177" i="37"/>
  <c r="S177" i="37" s="1"/>
  <c r="T177" i="37"/>
  <c r="R99" i="37"/>
  <c r="S99" i="37" s="1"/>
  <c r="T99" i="37"/>
  <c r="R1188" i="37"/>
  <c r="S1188" i="37" s="1"/>
  <c r="R44" i="37"/>
  <c r="S44" i="37" s="1"/>
  <c r="T44" i="37"/>
  <c r="R195" i="37"/>
  <c r="S195" i="37" s="1"/>
  <c r="R85" i="37"/>
  <c r="S85" i="37" s="1"/>
  <c r="T85" i="37"/>
  <c r="R978" i="37"/>
  <c r="S978" i="37" s="1"/>
  <c r="T978" i="37"/>
  <c r="R129" i="37"/>
  <c r="S129" i="37" s="1"/>
  <c r="T129" i="37"/>
  <c r="R683" i="37"/>
  <c r="S683" i="37" s="1"/>
  <c r="T683" i="37"/>
  <c r="R894" i="37"/>
  <c r="S894" i="37" s="1"/>
  <c r="T894" i="37"/>
  <c r="R134" i="37"/>
  <c r="S134" i="37" s="1"/>
  <c r="T134" i="37"/>
  <c r="R166" i="37"/>
  <c r="S166" i="37" s="1"/>
  <c r="T166" i="37"/>
  <c r="R518" i="37"/>
  <c r="S518" i="37" s="1"/>
  <c r="R696" i="37"/>
  <c r="S696" i="37" s="1"/>
  <c r="R1073" i="37"/>
  <c r="S1073" i="37" s="1"/>
  <c r="R472" i="37"/>
  <c r="S472" i="37" s="1"/>
  <c r="R701" i="37"/>
  <c r="S701" i="37" s="1"/>
  <c r="R844" i="37"/>
  <c r="S844" i="37" s="1"/>
  <c r="R461" i="37"/>
  <c r="S461" i="37" s="1"/>
  <c r="R1072" i="37"/>
  <c r="S1072" i="37" s="1"/>
  <c r="R1184" i="37"/>
  <c r="S1184" i="37" s="1"/>
  <c r="R1238" i="37"/>
  <c r="S1238" i="37" s="1"/>
  <c r="R924" i="37"/>
  <c r="S924" i="37" s="1"/>
  <c r="R1032" i="37"/>
  <c r="S1032" i="37" s="1"/>
  <c r="R1314" i="37"/>
  <c r="S1314" i="37" s="1"/>
  <c r="R268" i="37"/>
  <c r="S268" i="37" s="1"/>
  <c r="R890" i="37"/>
  <c r="S890" i="37" s="1"/>
  <c r="R435" i="37"/>
  <c r="S435" i="37" s="1"/>
  <c r="R621" i="37"/>
  <c r="S621" i="37" s="1"/>
  <c r="R285" i="37"/>
  <c r="S285" i="37" s="1"/>
  <c r="R958" i="37"/>
  <c r="S958" i="37" s="1"/>
  <c r="R512" i="37"/>
  <c r="S512" i="37" s="1"/>
  <c r="R364" i="37"/>
  <c r="S364" i="37" s="1"/>
  <c r="R670" i="37"/>
  <c r="S670" i="37" s="1"/>
  <c r="R635" i="37"/>
  <c r="S635" i="37" s="1"/>
  <c r="R750" i="37"/>
  <c r="S750" i="37" s="1"/>
  <c r="R1123" i="37"/>
  <c r="S1123" i="37" s="1"/>
  <c r="R609" i="37"/>
  <c r="S609" i="37" s="1"/>
  <c r="R232" i="37"/>
  <c r="S232" i="37" s="1"/>
  <c r="R823" i="37"/>
  <c r="S823" i="37" s="1"/>
  <c r="R994" i="37"/>
  <c r="S994" i="37" s="1"/>
  <c r="R802" i="37"/>
  <c r="S802" i="37" s="1"/>
  <c r="R290" i="37"/>
  <c r="S290" i="37" s="1"/>
  <c r="R934" i="37"/>
  <c r="S934" i="37" s="1"/>
  <c r="R389" i="37"/>
  <c r="S389" i="37" s="1"/>
  <c r="R693" i="37"/>
  <c r="S693" i="37" s="1"/>
  <c r="R1006" i="37"/>
  <c r="S1006" i="37" s="1"/>
  <c r="R451" i="37"/>
  <c r="S451" i="37" s="1"/>
  <c r="R194" i="37"/>
  <c r="S194" i="37" s="1"/>
  <c r="R256" i="37"/>
  <c r="S256" i="37" s="1"/>
  <c r="R1207" i="37"/>
  <c r="S1207" i="37" s="1"/>
  <c r="R940" i="37"/>
  <c r="S940" i="37" s="1"/>
  <c r="R1084" i="37"/>
  <c r="S1084" i="37" s="1"/>
  <c r="R1109" i="37"/>
  <c r="S1109" i="37" s="1"/>
  <c r="R1215" i="37"/>
  <c r="S1215" i="37" s="1"/>
  <c r="R917" i="37"/>
  <c r="S917" i="37" s="1"/>
  <c r="R569" i="37"/>
  <c r="S569" i="37" s="1"/>
  <c r="R260" i="37"/>
  <c r="S260" i="37" s="1"/>
  <c r="R1173" i="37"/>
  <c r="S1173" i="37" s="1"/>
  <c r="R705" i="37"/>
  <c r="S705" i="37" s="1"/>
  <c r="R1243" i="37"/>
  <c r="S1243" i="37" s="1"/>
  <c r="R1337" i="37"/>
  <c r="S1337" i="37" s="1"/>
  <c r="R786" i="37"/>
  <c r="S786" i="37" s="1"/>
  <c r="R921" i="37"/>
  <c r="S921" i="37" s="1"/>
  <c r="R359" i="37"/>
  <c r="S359" i="37" s="1"/>
  <c r="R896" i="37"/>
  <c r="S896" i="37" s="1"/>
  <c r="R1003" i="37"/>
  <c r="S1003" i="37" s="1"/>
  <c r="R689" i="37"/>
  <c r="S689" i="37" s="1"/>
  <c r="R1080" i="37"/>
  <c r="S1080" i="37" s="1"/>
  <c r="R437" i="37"/>
  <c r="S437" i="37" s="1"/>
  <c r="R293" i="37"/>
  <c r="S293" i="37" s="1"/>
  <c r="R521" i="37"/>
  <c r="S521" i="37" s="1"/>
  <c r="R703" i="37"/>
  <c r="S703" i="37" s="1"/>
  <c r="R959" i="37"/>
  <c r="S959" i="37" s="1"/>
  <c r="R990" i="37"/>
  <c r="S990" i="37" s="1"/>
  <c r="R738" i="37"/>
  <c r="S738" i="37" s="1"/>
  <c r="R477" i="37"/>
  <c r="S477" i="37" s="1"/>
  <c r="R489" i="37"/>
  <c r="S489" i="37" s="1"/>
  <c r="R1253" i="37"/>
  <c r="S1253" i="37" s="1"/>
  <c r="R1007" i="37"/>
  <c r="S1007" i="37" s="1"/>
  <c r="R1175" i="37"/>
  <c r="S1175" i="37" s="1"/>
  <c r="R541" i="37"/>
  <c r="S541" i="37" s="1"/>
  <c r="R430" i="37"/>
  <c r="S430" i="37" s="1"/>
  <c r="R208" i="37"/>
  <c r="S208" i="37" s="1"/>
  <c r="R938" i="37"/>
  <c r="S938" i="37" s="1"/>
  <c r="R961" i="37"/>
  <c r="S961" i="37" s="1"/>
  <c r="R1075" i="37"/>
  <c r="S1075" i="37" s="1"/>
  <c r="R1001" i="37"/>
  <c r="S1001" i="37" s="1"/>
  <c r="R1067" i="37"/>
  <c r="S1067" i="37" s="1"/>
  <c r="R559" i="37"/>
  <c r="S559" i="37" s="1"/>
  <c r="R582" i="37"/>
  <c r="S582" i="37" s="1"/>
  <c r="R539" i="37"/>
  <c r="S539" i="37" s="1"/>
  <c r="R768" i="37"/>
  <c r="S768" i="37" s="1"/>
  <c r="R888" i="37"/>
  <c r="S888" i="37" s="1"/>
  <c r="R748" i="37"/>
  <c r="S748" i="37" s="1"/>
  <c r="R836" i="37"/>
  <c r="S836" i="37" s="1"/>
  <c r="R1136" i="37"/>
  <c r="S1136" i="37" s="1"/>
  <c r="R1140" i="37"/>
  <c r="S1140" i="37" s="1"/>
  <c r="R1201" i="37"/>
  <c r="S1201" i="37" s="1"/>
  <c r="R1304" i="37"/>
  <c r="S1304" i="37" s="1"/>
  <c r="R1236" i="37"/>
  <c r="S1236" i="37" s="1"/>
  <c r="R527" i="37"/>
  <c r="S527" i="37" s="1"/>
  <c r="R259" i="37"/>
  <c r="S259" i="37" s="1"/>
  <c r="R188" i="37"/>
  <c r="S188" i="37" s="1"/>
  <c r="R263" i="37"/>
  <c r="S263" i="37" s="1"/>
  <c r="R462" i="37"/>
  <c r="S462" i="37" s="1"/>
  <c r="R580" i="37"/>
  <c r="S580" i="37" s="1"/>
  <c r="R192" i="37"/>
  <c r="S192" i="37" s="1"/>
  <c r="R322" i="37"/>
  <c r="S322" i="37" s="1"/>
  <c r="R398" i="37"/>
  <c r="S398" i="37" s="1"/>
  <c r="R540" i="37"/>
  <c r="S540" i="37" s="1"/>
  <c r="R654" i="37"/>
  <c r="S654" i="37" s="1"/>
  <c r="R332" i="37"/>
  <c r="S332" i="37" s="1"/>
  <c r="R667" i="37"/>
  <c r="S667" i="37" s="1"/>
  <c r="R852" i="37"/>
  <c r="S852" i="37" s="1"/>
  <c r="R976" i="37"/>
  <c r="S976" i="37" s="1"/>
  <c r="R564" i="37"/>
  <c r="S564" i="37" s="1"/>
  <c r="R707" i="37"/>
  <c r="S707" i="37" s="1"/>
  <c r="R916" i="37"/>
  <c r="S916" i="37" s="1"/>
  <c r="R1014" i="37"/>
  <c r="S1014" i="37" s="1"/>
  <c r="R233" i="37"/>
  <c r="S233" i="37" s="1"/>
  <c r="R1078" i="37"/>
  <c r="S1078" i="37" s="1"/>
  <c r="R733" i="37"/>
  <c r="S733" i="37" s="1"/>
  <c r="R853" i="37"/>
  <c r="S853" i="37" s="1"/>
  <c r="R951" i="37"/>
  <c r="S951" i="37" s="1"/>
  <c r="R735" i="37"/>
  <c r="S735" i="37" s="1"/>
  <c r="R832" i="37"/>
  <c r="S832" i="37" s="1"/>
  <c r="R1008" i="37"/>
  <c r="S1008" i="37" s="1"/>
  <c r="R458" i="37"/>
  <c r="S458" i="37" s="1"/>
  <c r="R1212" i="37"/>
  <c r="S1212" i="37" s="1"/>
  <c r="R1391" i="37"/>
  <c r="S1391" i="37" s="1"/>
  <c r="R1020" i="37"/>
  <c r="S1020" i="37" s="1"/>
  <c r="R1205" i="37"/>
  <c r="S1205" i="37" s="1"/>
  <c r="R1350" i="37"/>
  <c r="S1350" i="37" s="1"/>
  <c r="R1434" i="37"/>
  <c r="S1434" i="37" s="1"/>
  <c r="R1507" i="37"/>
  <c r="S1507" i="37" s="1"/>
  <c r="R1076" i="37"/>
  <c r="S1076" i="37" s="1"/>
  <c r="R1165" i="37"/>
  <c r="S1165" i="37" s="1"/>
  <c r="R1486" i="37"/>
  <c r="S1486" i="37" s="1"/>
  <c r="R999" i="37"/>
  <c r="S999" i="37" s="1"/>
  <c r="R1213" i="37"/>
  <c r="S1213" i="37" s="1"/>
  <c r="R1287" i="37"/>
  <c r="S1287" i="37" s="1"/>
  <c r="R1383" i="37"/>
  <c r="S1383" i="37" s="1"/>
  <c r="R1474" i="37"/>
  <c r="S1474" i="37" s="1"/>
  <c r="R1291" i="37"/>
  <c r="S1291" i="37" s="1"/>
  <c r="R1455" i="37"/>
  <c r="S1455" i="37" s="1"/>
  <c r="R1445" i="37"/>
  <c r="S1445" i="37" s="1"/>
  <c r="R1190" i="37"/>
  <c r="S1190" i="37" s="1"/>
  <c r="R469" i="37"/>
  <c r="S469" i="37" s="1"/>
  <c r="R328" i="37"/>
  <c r="S328" i="37" s="1"/>
  <c r="R463" i="37"/>
  <c r="S463" i="37" s="1"/>
  <c r="R628" i="37"/>
  <c r="S628" i="37" s="1"/>
  <c r="R197" i="37"/>
  <c r="S197" i="37" s="1"/>
  <c r="R483" i="37"/>
  <c r="S483" i="37" s="1"/>
  <c r="R656" i="37"/>
  <c r="S656" i="37" s="1"/>
  <c r="R855" i="37"/>
  <c r="S855" i="37" s="1"/>
  <c r="R906" i="37"/>
  <c r="S906" i="37" s="1"/>
  <c r="R246" i="37"/>
  <c r="S246" i="37" s="1"/>
  <c r="R417" i="37"/>
  <c r="S417" i="37" s="1"/>
  <c r="R535" i="37"/>
  <c r="S535" i="37" s="1"/>
  <c r="R698" i="37"/>
  <c r="S698" i="37" s="1"/>
  <c r="R743" i="37"/>
  <c r="S743" i="37" s="1"/>
  <c r="R810" i="37"/>
  <c r="S810" i="37" s="1"/>
  <c r="R996" i="37"/>
  <c r="S996" i="37" s="1"/>
  <c r="R206" i="37"/>
  <c r="S206" i="37" s="1"/>
  <c r="R320" i="37"/>
  <c r="S320" i="37" s="1"/>
  <c r="R536" i="37"/>
  <c r="S536" i="37" s="1"/>
  <c r="R620" i="37"/>
  <c r="S620" i="37" s="1"/>
  <c r="R726" i="37"/>
  <c r="S726" i="37" s="1"/>
  <c r="R787" i="37"/>
  <c r="S787" i="37" s="1"/>
  <c r="R913" i="37"/>
  <c r="S913" i="37" s="1"/>
  <c r="R1057" i="37"/>
  <c r="S1057" i="37" s="1"/>
  <c r="R1151" i="37"/>
  <c r="S1151" i="37" s="1"/>
  <c r="R1301" i="37"/>
  <c r="S1301" i="37" s="1"/>
  <c r="R998" i="37"/>
  <c r="S998" i="37" s="1"/>
  <c r="R930" i="37"/>
  <c r="S930" i="37" s="1"/>
  <c r="R1247" i="37"/>
  <c r="S1247" i="37" s="1"/>
  <c r="R1298" i="37"/>
  <c r="S1298" i="37" s="1"/>
  <c r="R1346" i="37"/>
  <c r="S1346" i="37" s="1"/>
  <c r="R1483" i="37"/>
  <c r="S1483" i="37" s="1"/>
  <c r="R1054" i="37"/>
  <c r="S1054" i="37" s="1"/>
  <c r="R1208" i="37"/>
  <c r="S1208" i="37" s="1"/>
  <c r="R1458" i="37"/>
  <c r="S1458" i="37" s="1"/>
  <c r="R1273" i="37"/>
  <c r="S1273" i="37" s="1"/>
  <c r="R988" i="37"/>
  <c r="S988" i="37" s="1"/>
  <c r="R1143" i="37"/>
  <c r="S1143" i="37" s="1"/>
  <c r="R1370" i="37"/>
  <c r="S1370" i="37" s="1"/>
  <c r="R1457" i="37"/>
  <c r="S1457" i="37" s="1"/>
  <c r="R1440" i="37"/>
  <c r="S1440" i="37" s="1"/>
  <c r="R265" i="37"/>
  <c r="S265" i="37" s="1"/>
  <c r="R371" i="37"/>
  <c r="S371" i="37" s="1"/>
  <c r="R509" i="37"/>
  <c r="S509" i="37" s="1"/>
  <c r="R655" i="37"/>
  <c r="S655" i="37" s="1"/>
  <c r="R782" i="37"/>
  <c r="S782" i="37" s="1"/>
  <c r="R903" i="37"/>
  <c r="S903" i="37" s="1"/>
  <c r="R964" i="37"/>
  <c r="S964" i="37" s="1"/>
  <c r="R1066" i="37"/>
  <c r="S1066" i="37" s="1"/>
  <c r="R1329" i="37"/>
  <c r="S1329" i="37" s="1"/>
  <c r="R1392" i="37"/>
  <c r="S1392" i="37" s="1"/>
  <c r="R1540" i="37"/>
  <c r="S1540" i="37" s="1"/>
  <c r="R1473" i="37"/>
  <c r="S1473" i="37" s="1"/>
  <c r="R341" i="37"/>
  <c r="S341" i="37" s="1"/>
  <c r="R572" i="37"/>
  <c r="S572" i="37" s="1"/>
  <c r="R1023" i="37"/>
  <c r="S1023" i="37" s="1"/>
  <c r="R592" i="37"/>
  <c r="S592" i="37" s="1"/>
  <c r="R1195" i="37"/>
  <c r="S1195" i="37" s="1"/>
  <c r="R306" i="37"/>
  <c r="S306" i="37" s="1"/>
  <c r="R425" i="37"/>
  <c r="S425" i="37" s="1"/>
  <c r="R648" i="37"/>
  <c r="S648" i="37" s="1"/>
  <c r="R775" i="37"/>
  <c r="S775" i="37" s="1"/>
  <c r="R965" i="37"/>
  <c r="S965" i="37" s="1"/>
  <c r="R1065" i="37"/>
  <c r="S1065" i="37" s="1"/>
  <c r="R1162" i="37"/>
  <c r="S1162" i="37" s="1"/>
  <c r="R1319" i="37"/>
  <c r="S1319" i="37" s="1"/>
  <c r="R1419" i="37"/>
  <c r="S1419" i="37" s="1"/>
  <c r="R800" i="37"/>
  <c r="S800" i="37" s="1"/>
  <c r="R1005" i="37"/>
  <c r="S1005" i="37" s="1"/>
  <c r="R637" i="37"/>
  <c r="S637" i="37" s="1"/>
  <c r="R839" i="37"/>
  <c r="S839" i="37" s="1"/>
  <c r="R1251" i="37"/>
  <c r="S1251" i="37" s="1"/>
  <c r="R1028" i="37"/>
  <c r="S1028" i="37" s="1"/>
  <c r="R279" i="37"/>
  <c r="S279" i="37" s="1"/>
  <c r="R588" i="37"/>
  <c r="S588" i="37" s="1"/>
  <c r="R257" i="37"/>
  <c r="S257" i="37" s="1"/>
  <c r="R1490" i="37"/>
  <c r="S1490" i="37" s="1"/>
  <c r="R1315" i="37"/>
  <c r="S1315" i="37" s="1"/>
  <c r="R1515" i="37"/>
  <c r="S1515" i="37" s="1"/>
  <c r="R1183" i="37"/>
  <c r="S1183" i="37" s="1"/>
  <c r="R452" i="37"/>
  <c r="S452" i="37" s="1"/>
  <c r="R385" i="37"/>
  <c r="S385" i="37" s="1"/>
  <c r="R1334" i="37"/>
  <c r="S1334" i="37" s="1"/>
  <c r="R336" i="37"/>
  <c r="S336" i="37" s="1"/>
  <c r="R471" i="37"/>
  <c r="S471" i="37" s="1"/>
  <c r="R673" i="37"/>
  <c r="S673" i="37" s="1"/>
  <c r="R346" i="37"/>
  <c r="S346" i="37" s="1"/>
  <c r="R508" i="37"/>
  <c r="S508" i="37" s="1"/>
  <c r="R709" i="37"/>
  <c r="S709" i="37" s="1"/>
  <c r="R876" i="37"/>
  <c r="S876" i="37" s="1"/>
  <c r="R973" i="37"/>
  <c r="S973" i="37" s="1"/>
  <c r="R221" i="37"/>
  <c r="S221" i="37" s="1"/>
  <c r="R291" i="37"/>
  <c r="S291" i="37" s="1"/>
  <c r="R432" i="37"/>
  <c r="S432" i="37" s="1"/>
  <c r="R558" i="37"/>
  <c r="S558" i="37" s="1"/>
  <c r="R721" i="37"/>
  <c r="S721" i="37" s="1"/>
  <c r="R788" i="37"/>
  <c r="S788" i="37" s="1"/>
  <c r="R914" i="37"/>
  <c r="S914" i="37" s="1"/>
  <c r="R247" i="37"/>
  <c r="S247" i="37" s="1"/>
  <c r="R357" i="37"/>
  <c r="S357" i="37" s="1"/>
  <c r="R553" i="37"/>
  <c r="S553" i="37" s="1"/>
  <c r="R652" i="37"/>
  <c r="S652" i="37" s="1"/>
  <c r="R730" i="37"/>
  <c r="S730" i="37" s="1"/>
  <c r="R791" i="37"/>
  <c r="S791" i="37" s="1"/>
  <c r="R950" i="37"/>
  <c r="S950" i="37" s="1"/>
  <c r="R1112" i="37"/>
  <c r="S1112" i="37" s="1"/>
  <c r="R1225" i="37"/>
  <c r="S1225" i="37" s="1"/>
  <c r="R1309" i="37"/>
  <c r="S1309" i="37" s="1"/>
  <c r="R1022" i="37"/>
  <c r="S1022" i="37" s="1"/>
  <c r="R1278" i="37"/>
  <c r="S1278" i="37" s="1"/>
  <c r="R1317" i="37"/>
  <c r="S1317" i="37" s="1"/>
  <c r="R1398" i="37"/>
  <c r="S1398" i="37" s="1"/>
  <c r="R1509" i="37"/>
  <c r="S1509" i="37" s="1"/>
  <c r="R1345" i="37"/>
  <c r="S1345" i="37" s="1"/>
  <c r="R1144" i="37"/>
  <c r="S1144" i="37" s="1"/>
  <c r="R1387" i="37"/>
  <c r="S1387" i="37" s="1"/>
  <c r="R1462" i="37"/>
  <c r="S1462" i="37" s="1"/>
  <c r="R1277" i="37"/>
  <c r="S1277" i="37" s="1"/>
  <c r="R1025" i="37"/>
  <c r="S1025" i="37" s="1"/>
  <c r="R1199" i="37"/>
  <c r="S1199" i="37" s="1"/>
  <c r="R1374" i="37"/>
  <c r="S1374" i="37" s="1"/>
  <c r="R1497" i="37"/>
  <c r="S1497" i="37" s="1"/>
  <c r="R1520" i="37"/>
  <c r="S1520" i="37" s="1"/>
  <c r="R273" i="37"/>
  <c r="S273" i="37" s="1"/>
  <c r="R404" i="37"/>
  <c r="S404" i="37" s="1"/>
  <c r="R533" i="37"/>
  <c r="S533" i="37" s="1"/>
  <c r="R758" i="37"/>
  <c r="S758" i="37" s="1"/>
  <c r="R873" i="37"/>
  <c r="S873" i="37" s="1"/>
  <c r="R907" i="37"/>
  <c r="S907" i="37" s="1"/>
  <c r="R970" i="37"/>
  <c r="S970" i="37" s="1"/>
  <c r="R1070" i="37"/>
  <c r="S1070" i="37" s="1"/>
  <c r="R1371" i="37"/>
  <c r="S1371" i="37" s="1"/>
  <c r="R1412" i="37"/>
  <c r="S1412" i="37" s="1"/>
  <c r="R217" i="37"/>
  <c r="S217" i="37" s="1"/>
  <c r="R347" i="37"/>
  <c r="S347" i="37" s="1"/>
  <c r="R723" i="37"/>
  <c r="S723" i="37" s="1"/>
  <c r="R1349" i="37"/>
  <c r="S1349" i="37" s="1"/>
  <c r="R352" i="37"/>
  <c r="S352" i="37" s="1"/>
  <c r="R596" i="37"/>
  <c r="S596" i="37" s="1"/>
  <c r="R813" i="37"/>
  <c r="S813" i="37" s="1"/>
  <c r="R1231" i="37"/>
  <c r="S1231" i="37" s="1"/>
  <c r="R386" i="37"/>
  <c r="S386" i="37" s="1"/>
  <c r="R485" i="37"/>
  <c r="S485" i="37" s="1"/>
  <c r="R755" i="37"/>
  <c r="S755" i="37" s="1"/>
  <c r="R833" i="37"/>
  <c r="S833" i="37" s="1"/>
  <c r="R971" i="37"/>
  <c r="S971" i="37" s="1"/>
  <c r="R1107" i="37"/>
  <c r="S1107" i="37" s="1"/>
  <c r="R1166" i="37"/>
  <c r="S1166" i="37" s="1"/>
  <c r="R1385" i="37"/>
  <c r="S1385" i="37" s="1"/>
  <c r="R1463" i="37"/>
  <c r="S1463" i="37" s="1"/>
  <c r="R544" i="37"/>
  <c r="S544" i="37" s="1"/>
  <c r="R598" i="37"/>
  <c r="S598" i="37" s="1"/>
  <c r="R1228" i="37"/>
  <c r="S1228" i="37" s="1"/>
  <c r="R353" i="37"/>
  <c r="S353" i="37" s="1"/>
  <c r="R474" i="37"/>
  <c r="S474" i="37" s="1"/>
  <c r="R556" i="37"/>
  <c r="S556" i="37" s="1"/>
  <c r="R678" i="37"/>
  <c r="S678" i="37" s="1"/>
  <c r="R344" i="37"/>
  <c r="S344" i="37" s="1"/>
  <c r="R1056" i="37"/>
  <c r="S1056" i="37" s="1"/>
  <c r="R1092" i="37"/>
  <c r="S1092" i="37" s="1"/>
  <c r="R1098" i="37"/>
  <c r="S1098" i="37" s="1"/>
  <c r="R1386" i="37"/>
  <c r="S1386" i="37" s="1"/>
  <c r="R910" i="37"/>
  <c r="S910" i="37" s="1"/>
  <c r="R706" i="37"/>
  <c r="S706" i="37" s="1"/>
  <c r="R551" i="37"/>
  <c r="S551" i="37" s="1"/>
  <c r="R1219" i="37"/>
  <c r="S1219" i="37" s="1"/>
  <c r="R1197" i="37"/>
  <c r="S1197" i="37" s="1"/>
  <c r="R269" i="37"/>
  <c r="S269" i="37" s="1"/>
  <c r="R905" i="37"/>
  <c r="S905" i="37" s="1"/>
  <c r="R616" i="37"/>
  <c r="S616" i="37" s="1"/>
  <c r="R594" i="37"/>
  <c r="S594" i="37" s="1"/>
  <c r="R777" i="37"/>
  <c r="S777" i="37" s="1"/>
  <c r="R567" i="37"/>
  <c r="S567" i="37" s="1"/>
  <c r="R859" i="37"/>
  <c r="S859" i="37" s="1"/>
  <c r="R289" i="37"/>
  <c r="S289" i="37" s="1"/>
  <c r="R486" i="37"/>
  <c r="S486" i="37" s="1"/>
  <c r="R426" i="37"/>
  <c r="S426" i="37" s="1"/>
  <c r="R227" i="37"/>
  <c r="S227" i="37" s="1"/>
  <c r="R1017" i="37"/>
  <c r="S1017" i="37" s="1"/>
  <c r="R1043" i="37"/>
  <c r="S1043" i="37" s="1"/>
  <c r="R1099" i="37"/>
  <c r="S1099" i="37" s="1"/>
  <c r="R1449" i="37"/>
  <c r="S1449" i="37" s="1"/>
  <c r="R1178" i="37"/>
  <c r="S1178" i="37" s="1"/>
  <c r="R1327" i="37"/>
  <c r="S1327" i="37" s="1"/>
  <c r="R630" i="37"/>
  <c r="S630" i="37" s="1"/>
  <c r="R570" i="37"/>
  <c r="S570" i="37" s="1"/>
  <c r="R848" i="37"/>
  <c r="S848" i="37" s="1"/>
  <c r="R744" i="37"/>
  <c r="S744" i="37" s="1"/>
  <c r="R732" i="37"/>
  <c r="S732" i="37" s="1"/>
  <c r="R867" i="37"/>
  <c r="S867" i="37" s="1"/>
  <c r="R1288" i="37"/>
  <c r="S1288" i="37" s="1"/>
  <c r="R1161" i="37"/>
  <c r="S1161" i="37" s="1"/>
  <c r="R1137" i="37"/>
  <c r="S1137" i="37" s="1"/>
  <c r="R1053" i="37"/>
  <c r="S1053" i="37" s="1"/>
  <c r="R1468" i="37"/>
  <c r="S1468" i="37" s="1"/>
  <c r="R414" i="37"/>
  <c r="S414" i="37" s="1"/>
  <c r="R583" i="37"/>
  <c r="S583" i="37" s="1"/>
  <c r="R294" i="37"/>
  <c r="S294" i="37" s="1"/>
  <c r="R220" i="37"/>
  <c r="S220" i="37" s="1"/>
  <c r="R329" i="37"/>
  <c r="S329" i="37" s="1"/>
  <c r="R498" i="37"/>
  <c r="S498" i="37" s="1"/>
  <c r="R675" i="37"/>
  <c r="S675" i="37" s="1"/>
  <c r="R224" i="37"/>
  <c r="S224" i="37" s="1"/>
  <c r="R343" i="37"/>
  <c r="S343" i="37" s="1"/>
  <c r="R431" i="37"/>
  <c r="S431" i="37" s="1"/>
  <c r="R591" i="37"/>
  <c r="S591" i="37" s="1"/>
  <c r="R677" i="37"/>
  <c r="S677" i="37" s="1"/>
  <c r="R234" i="37"/>
  <c r="S234" i="37" s="1"/>
  <c r="R238" i="37"/>
  <c r="S238" i="37" s="1"/>
  <c r="R397" i="37"/>
  <c r="S397" i="37" s="1"/>
  <c r="R749" i="37"/>
  <c r="S749" i="37" s="1"/>
  <c r="R884" i="37"/>
  <c r="S884" i="37" s="1"/>
  <c r="R1024" i="37"/>
  <c r="S1024" i="37" s="1"/>
  <c r="R377" i="37"/>
  <c r="S377" i="37" s="1"/>
  <c r="R599" i="37"/>
  <c r="S599" i="37" s="1"/>
  <c r="R751" i="37"/>
  <c r="S751" i="37" s="1"/>
  <c r="R954" i="37"/>
  <c r="S954" i="37" s="1"/>
  <c r="R1050" i="37"/>
  <c r="S1050" i="37" s="1"/>
  <c r="R470" i="37"/>
  <c r="S470" i="37" s="1"/>
  <c r="R653" i="37"/>
  <c r="S653" i="37" s="1"/>
  <c r="R780" i="37"/>
  <c r="S780" i="37" s="1"/>
  <c r="R885" i="37"/>
  <c r="S885" i="37" s="1"/>
  <c r="R587" i="37"/>
  <c r="S587" i="37" s="1"/>
  <c r="R767" i="37"/>
  <c r="S767" i="37" s="1"/>
  <c r="R900" i="37"/>
  <c r="S900" i="37" s="1"/>
  <c r="R363" i="37"/>
  <c r="S363" i="37" s="1"/>
  <c r="R1018" i="37"/>
  <c r="S1018" i="37" s="1"/>
  <c r="R1324" i="37"/>
  <c r="S1324" i="37" s="1"/>
  <c r="R1429" i="37"/>
  <c r="S1429" i="37" s="1"/>
  <c r="R1105" i="37"/>
  <c r="S1105" i="37" s="1"/>
  <c r="R1279" i="37"/>
  <c r="S1279" i="37" s="1"/>
  <c r="R1375" i="37"/>
  <c r="S1375" i="37" s="1"/>
  <c r="R1452" i="37"/>
  <c r="S1452" i="37" s="1"/>
  <c r="R1523" i="37"/>
  <c r="S1523" i="37" s="1"/>
  <c r="R1110" i="37"/>
  <c r="S1110" i="37" s="1"/>
  <c r="R1196" i="37"/>
  <c r="S1196" i="37" s="1"/>
  <c r="R1351" i="37"/>
  <c r="S1351" i="37" s="1"/>
  <c r="R1082" i="37"/>
  <c r="S1082" i="37" s="1"/>
  <c r="R1259" i="37"/>
  <c r="S1259" i="37" s="1"/>
  <c r="R1330" i="37"/>
  <c r="S1330" i="37" s="1"/>
  <c r="R1414" i="37"/>
  <c r="S1414" i="37" s="1"/>
  <c r="R1492" i="37"/>
  <c r="S1492" i="37" s="1"/>
  <c r="R1355" i="37"/>
  <c r="S1355" i="37" s="1"/>
  <c r="R1163" i="37"/>
  <c r="S1163" i="37" s="1"/>
  <c r="R1138" i="37"/>
  <c r="S1138" i="37" s="1"/>
  <c r="R449" i="37"/>
  <c r="S449" i="37" s="1"/>
  <c r="R466" i="37"/>
  <c r="S466" i="37" s="1"/>
  <c r="R1438" i="37"/>
  <c r="S1438" i="37" s="1"/>
  <c r="R376" i="37"/>
  <c r="S376" i="37" s="1"/>
  <c r="R490" i="37"/>
  <c r="S490" i="37" s="1"/>
  <c r="R815" i="37"/>
  <c r="S815" i="37" s="1"/>
  <c r="R348" i="37"/>
  <c r="S348" i="37" s="1"/>
  <c r="R523" i="37"/>
  <c r="S523" i="37" s="1"/>
  <c r="R711" i="37"/>
  <c r="S711" i="37" s="1"/>
  <c r="R878" i="37"/>
  <c r="S878" i="37" s="1"/>
  <c r="R979" i="37"/>
  <c r="S979" i="37" s="1"/>
  <c r="R223" i="37"/>
  <c r="S223" i="37" s="1"/>
  <c r="R302" i="37"/>
  <c r="S302" i="37" s="1"/>
  <c r="R436" i="37"/>
  <c r="S436" i="37" s="1"/>
  <c r="R563" i="37"/>
  <c r="S563" i="37" s="1"/>
  <c r="R725" i="37"/>
  <c r="S725" i="37" s="1"/>
  <c r="R790" i="37"/>
  <c r="S790" i="37" s="1"/>
  <c r="R928" i="37"/>
  <c r="S928" i="37" s="1"/>
  <c r="R276" i="37"/>
  <c r="S276" i="37" s="1"/>
  <c r="R429" i="37"/>
  <c r="S429" i="37" s="1"/>
  <c r="R555" i="37"/>
  <c r="S555" i="37" s="1"/>
  <c r="R659" i="37"/>
  <c r="S659" i="37" s="1"/>
  <c r="R740" i="37"/>
  <c r="S740" i="37" s="1"/>
  <c r="R793" i="37"/>
  <c r="S793" i="37" s="1"/>
  <c r="R284" i="37"/>
  <c r="S284" i="37" s="1"/>
  <c r="R1114" i="37"/>
  <c r="S1114" i="37" s="1"/>
  <c r="R1244" i="37"/>
  <c r="S1244" i="37" s="1"/>
  <c r="R1328" i="37"/>
  <c r="S1328" i="37" s="1"/>
  <c r="R420" i="37"/>
  <c r="S420" i="37" s="1"/>
  <c r="R1069" i="37"/>
  <c r="S1069" i="37" s="1"/>
  <c r="R1280" i="37"/>
  <c r="S1280" i="37" s="1"/>
  <c r="R1331" i="37"/>
  <c r="S1331" i="37" s="1"/>
  <c r="R1400" i="37"/>
  <c r="S1400" i="37" s="1"/>
  <c r="R1513" i="37"/>
  <c r="S1513" i="37" s="1"/>
  <c r="R1403" i="37"/>
  <c r="S1403" i="37" s="1"/>
  <c r="R1187" i="37"/>
  <c r="S1187" i="37" s="1"/>
  <c r="R1389" i="37"/>
  <c r="S1389" i="37" s="1"/>
  <c r="R1466" i="37"/>
  <c r="S1466" i="37" s="1"/>
  <c r="R1283" i="37"/>
  <c r="S1283" i="37" s="1"/>
  <c r="R1044" i="37"/>
  <c r="S1044" i="37" s="1"/>
  <c r="R1203" i="37"/>
  <c r="S1203" i="37" s="1"/>
  <c r="R1422" i="37"/>
  <c r="S1422" i="37" s="1"/>
  <c r="R1501" i="37"/>
  <c r="S1501" i="37" s="1"/>
  <c r="R213" i="37"/>
  <c r="S213" i="37" s="1"/>
  <c r="R275" i="37"/>
  <c r="S275" i="37" s="1"/>
  <c r="R410" i="37"/>
  <c r="S410" i="37" s="1"/>
  <c r="R537" i="37"/>
  <c r="S537" i="37" s="1"/>
  <c r="R760" i="37"/>
  <c r="S760" i="37" s="1"/>
  <c r="R877" i="37"/>
  <c r="S877" i="37" s="1"/>
  <c r="R909" i="37"/>
  <c r="S909" i="37" s="1"/>
  <c r="R1027" i="37"/>
  <c r="S1027" i="37" s="1"/>
  <c r="R1108" i="37"/>
  <c r="S1108" i="37" s="1"/>
  <c r="R1373" i="37"/>
  <c r="S1373" i="37" s="1"/>
  <c r="R1416" i="37"/>
  <c r="S1416" i="37" s="1"/>
  <c r="R229" i="37"/>
  <c r="S229" i="37" s="1"/>
  <c r="R349" i="37"/>
  <c r="S349" i="37" s="1"/>
  <c r="R931" i="37"/>
  <c r="S931" i="37" s="1"/>
  <c r="R441" i="37"/>
  <c r="S441" i="37" s="1"/>
  <c r="R600" i="37"/>
  <c r="S600" i="37" s="1"/>
  <c r="R1427" i="37"/>
  <c r="S1427" i="37" s="1"/>
  <c r="R401" i="37"/>
  <c r="S401" i="37" s="1"/>
  <c r="R497" i="37"/>
  <c r="S497" i="37" s="1"/>
  <c r="R757" i="37"/>
  <c r="S757" i="37" s="1"/>
  <c r="R849" i="37"/>
  <c r="S849" i="37" s="1"/>
  <c r="R1047" i="37"/>
  <c r="S1047" i="37" s="1"/>
  <c r="R1148" i="37"/>
  <c r="S1148" i="37" s="1"/>
  <c r="R1168" i="37"/>
  <c r="S1168" i="37" s="1"/>
  <c r="R1393" i="37"/>
  <c r="S1393" i="37" s="1"/>
  <c r="R1539" i="37"/>
  <c r="S1539" i="37" s="1"/>
  <c r="R1467" i="37"/>
  <c r="S1467" i="37" s="1"/>
  <c r="R595" i="37"/>
  <c r="S595" i="37" s="1"/>
  <c r="R664" i="37"/>
  <c r="S664" i="37" s="1"/>
  <c r="R1268" i="37"/>
  <c r="S1268" i="37" s="1"/>
  <c r="R277" i="37"/>
  <c r="S277" i="37" s="1"/>
  <c r="R331" i="37"/>
  <c r="S331" i="37" s="1"/>
  <c r="R334" i="37"/>
  <c r="S334" i="37" s="1"/>
  <c r="R1031" i="37"/>
  <c r="S1031" i="37" s="1"/>
  <c r="R737" i="37"/>
  <c r="S737" i="37" s="1"/>
  <c r="R1394" i="37"/>
  <c r="S1394" i="37" s="1"/>
  <c r="R1101" i="37"/>
  <c r="S1101" i="37" s="1"/>
  <c r="R1479" i="37"/>
  <c r="S1479" i="37" s="1"/>
  <c r="R1446" i="37"/>
  <c r="S1446" i="37" s="1"/>
  <c r="R465" i="37"/>
  <c r="S465" i="37" s="1"/>
  <c r="R857" i="37"/>
  <c r="S857" i="37" s="1"/>
  <c r="R822" i="37"/>
  <c r="S822" i="37" s="1"/>
  <c r="R789" i="37"/>
  <c r="S789" i="37" s="1"/>
  <c r="R1302" i="37"/>
  <c r="S1302" i="37" s="1"/>
  <c r="R1210" i="37"/>
  <c r="S1210" i="37" s="1"/>
  <c r="R1372" i="37"/>
  <c r="S1372" i="37" s="1"/>
  <c r="R402" i="37"/>
  <c r="S402" i="37" s="1"/>
  <c r="R968" i="37"/>
  <c r="S968" i="37" s="1"/>
  <c r="R340" i="37"/>
  <c r="S340" i="37" s="1"/>
  <c r="R967" i="37"/>
  <c r="S967" i="37" s="1"/>
  <c r="R501" i="37"/>
  <c r="S501" i="37" s="1"/>
  <c r="R843" i="37"/>
  <c r="S843" i="37" s="1"/>
  <c r="R1153" i="37"/>
  <c r="S1153" i="37" s="1"/>
  <c r="R382" i="37"/>
  <c r="S382" i="37" s="1"/>
  <c r="R566" i="37"/>
  <c r="S566" i="37" s="1"/>
  <c r="R395" i="37"/>
  <c r="S395" i="37" s="1"/>
  <c r="R590" i="37"/>
  <c r="S590" i="37" s="1"/>
  <c r="R644" i="37"/>
  <c r="S644" i="37" s="1"/>
  <c r="R255" i="37"/>
  <c r="S255" i="37" s="1"/>
  <c r="R1310" i="37"/>
  <c r="S1310" i="37" s="1"/>
  <c r="R1265" i="37"/>
  <c r="S1265" i="37" s="1"/>
  <c r="R1103" i="37"/>
  <c r="S1103" i="37" s="1"/>
  <c r="R1039" i="37"/>
  <c r="S1039" i="37" s="1"/>
  <c r="R274" i="37"/>
  <c r="S274" i="37" s="1"/>
  <c r="R646" i="37"/>
  <c r="S646" i="37" s="1"/>
  <c r="R856" i="37"/>
  <c r="S856" i="37" s="1"/>
  <c r="R764" i="37"/>
  <c r="S764" i="37" s="1"/>
  <c r="R1221" i="37"/>
  <c r="S1221" i="37" s="1"/>
  <c r="R1169" i="37"/>
  <c r="S1169" i="37" s="1"/>
  <c r="R1217" i="37"/>
  <c r="S1217" i="37" s="1"/>
  <c r="R1085" i="37"/>
  <c r="S1085" i="37" s="1"/>
  <c r="R1464" i="37"/>
  <c r="S1464" i="37" s="1"/>
  <c r="R419" i="37"/>
  <c r="S419" i="37" s="1"/>
  <c r="R296" i="37"/>
  <c r="S296" i="37" s="1"/>
  <c r="R243" i="37"/>
  <c r="S243" i="37" s="1"/>
  <c r="R350" i="37"/>
  <c r="S350" i="37" s="1"/>
  <c r="R510" i="37"/>
  <c r="S510" i="37" s="1"/>
  <c r="R681" i="37"/>
  <c r="S681" i="37" s="1"/>
  <c r="R254" i="37"/>
  <c r="S254" i="37" s="1"/>
  <c r="R369" i="37"/>
  <c r="S369" i="37" s="1"/>
  <c r="R454" i="37"/>
  <c r="S454" i="37" s="1"/>
  <c r="R618" i="37"/>
  <c r="S618" i="37" s="1"/>
  <c r="R679" i="37"/>
  <c r="S679" i="37" s="1"/>
  <c r="R236" i="37"/>
  <c r="S236" i="37" s="1"/>
  <c r="R240" i="37"/>
  <c r="S240" i="37" s="1"/>
  <c r="R482" i="37"/>
  <c r="S482" i="37" s="1"/>
  <c r="R779" i="37"/>
  <c r="S779" i="37" s="1"/>
  <c r="R899" i="37"/>
  <c r="S899" i="37" s="1"/>
  <c r="R1062" i="37"/>
  <c r="S1062" i="37" s="1"/>
  <c r="R406" i="37"/>
  <c r="S406" i="37" s="1"/>
  <c r="R612" i="37"/>
  <c r="S612" i="37" s="1"/>
  <c r="R753" i="37"/>
  <c r="S753" i="37" s="1"/>
  <c r="R966" i="37"/>
  <c r="S966" i="37" s="1"/>
  <c r="R1060" i="37"/>
  <c r="S1060" i="37" s="1"/>
  <c r="R633" i="37"/>
  <c r="S633" i="37" s="1"/>
  <c r="R692" i="37"/>
  <c r="S692" i="37" s="1"/>
  <c r="R795" i="37"/>
  <c r="S795" i="37" s="1"/>
  <c r="R895" i="37"/>
  <c r="S895" i="37" s="1"/>
  <c r="R657" i="37"/>
  <c r="S657" i="37" s="1"/>
  <c r="R769" i="37"/>
  <c r="S769" i="37" s="1"/>
  <c r="R941" i="37"/>
  <c r="S941" i="37" s="1"/>
  <c r="R365" i="37"/>
  <c r="S365" i="37" s="1"/>
  <c r="R1129" i="37"/>
  <c r="S1129" i="37" s="1"/>
  <c r="R1336" i="37"/>
  <c r="S1336" i="37" s="1"/>
  <c r="R1432" i="37"/>
  <c r="S1432" i="37" s="1"/>
  <c r="R1124" i="37"/>
  <c r="S1124" i="37" s="1"/>
  <c r="R1312" i="37"/>
  <c r="S1312" i="37" s="1"/>
  <c r="R1378" i="37"/>
  <c r="S1378" i="37" s="1"/>
  <c r="R1461" i="37"/>
  <c r="S1461" i="37" s="1"/>
  <c r="R1528" i="37"/>
  <c r="S1528" i="37" s="1"/>
  <c r="R1142" i="37"/>
  <c r="S1142" i="37" s="1"/>
  <c r="R1198" i="37"/>
  <c r="S1198" i="37" s="1"/>
  <c r="R1379" i="37"/>
  <c r="S1379" i="37" s="1"/>
  <c r="R1128" i="37"/>
  <c r="S1128" i="37" s="1"/>
  <c r="R1261" i="37"/>
  <c r="S1261" i="37" s="1"/>
  <c r="R1339" i="37"/>
  <c r="S1339" i="37" s="1"/>
  <c r="R1435" i="37"/>
  <c r="S1435" i="37" s="1"/>
  <c r="R1367" i="37"/>
  <c r="S1367" i="37" s="1"/>
  <c r="R1480" i="37"/>
  <c r="S1480" i="37" s="1"/>
  <c r="R387" i="37"/>
  <c r="S387" i="37" s="1"/>
  <c r="R372" i="37"/>
  <c r="S372" i="37" s="1"/>
  <c r="R1406" i="37"/>
  <c r="S1406" i="37" s="1"/>
  <c r="R1442" i="37"/>
  <c r="S1442" i="37" s="1"/>
  <c r="R210" i="37"/>
  <c r="S210" i="37" s="1"/>
  <c r="R380" i="37"/>
  <c r="S380" i="37" s="1"/>
  <c r="R499" i="37"/>
  <c r="S499" i="37" s="1"/>
  <c r="R817" i="37"/>
  <c r="S817" i="37" s="1"/>
  <c r="R383" i="37"/>
  <c r="S383" i="37" s="1"/>
  <c r="R525" i="37"/>
  <c r="S525" i="37" s="1"/>
  <c r="R715" i="37"/>
  <c r="S715" i="37" s="1"/>
  <c r="R882" i="37"/>
  <c r="S882" i="37" s="1"/>
  <c r="R981" i="37"/>
  <c r="S981" i="37" s="1"/>
  <c r="R231" i="37"/>
  <c r="S231" i="37" s="1"/>
  <c r="R304" i="37"/>
  <c r="S304" i="37" s="1"/>
  <c r="R487" i="37"/>
  <c r="S487" i="37" s="1"/>
  <c r="R576" i="37"/>
  <c r="S576" i="37" s="1"/>
  <c r="R727" i="37"/>
  <c r="S727" i="37" s="1"/>
  <c r="R792" i="37"/>
  <c r="S792" i="37" s="1"/>
  <c r="R937" i="37"/>
  <c r="S937" i="37" s="1"/>
  <c r="R280" i="37"/>
  <c r="S280" i="37" s="1"/>
  <c r="R440" i="37"/>
  <c r="S440" i="37" s="1"/>
  <c r="R557" i="37"/>
  <c r="S557" i="37" s="1"/>
  <c r="R663" i="37"/>
  <c r="S663" i="37" s="1"/>
  <c r="R742" i="37"/>
  <c r="S742" i="37" s="1"/>
  <c r="R803" i="37"/>
  <c r="S803" i="37" s="1"/>
  <c r="R388" i="37"/>
  <c r="S388" i="37" s="1"/>
  <c r="R1116" i="37"/>
  <c r="S1116" i="37" s="1"/>
  <c r="R1246" i="37"/>
  <c r="S1246" i="37" s="1"/>
  <c r="R1436" i="37"/>
  <c r="S1436" i="37" s="1"/>
  <c r="R754" i="37"/>
  <c r="S754" i="37" s="1"/>
  <c r="R1086" i="37"/>
  <c r="S1086" i="37" s="1"/>
  <c r="R1282" i="37"/>
  <c r="S1282" i="37" s="1"/>
  <c r="R1333" i="37"/>
  <c r="S1333" i="37" s="1"/>
  <c r="R1402" i="37"/>
  <c r="S1402" i="37" s="1"/>
  <c r="R1517" i="37"/>
  <c r="S1517" i="37" s="1"/>
  <c r="R1514" i="37"/>
  <c r="S1514" i="37" s="1"/>
  <c r="R1200" i="37"/>
  <c r="S1200" i="37" s="1"/>
  <c r="R1425" i="37"/>
  <c r="S1425" i="37" s="1"/>
  <c r="R1500" i="37"/>
  <c r="S1500" i="37" s="1"/>
  <c r="R1343" i="37"/>
  <c r="S1343" i="37" s="1"/>
  <c r="R1081" i="37"/>
  <c r="S1081" i="37" s="1"/>
  <c r="R1211" i="37"/>
  <c r="S1211" i="37" s="1"/>
  <c r="R1424" i="37"/>
  <c r="S1424" i="37" s="1"/>
  <c r="R1503" i="37"/>
  <c r="S1503" i="37" s="1"/>
  <c r="R281" i="37"/>
  <c r="S281" i="37" s="1"/>
  <c r="R412" i="37"/>
  <c r="S412" i="37" s="1"/>
  <c r="R639" i="37"/>
  <c r="S639" i="37" s="1"/>
  <c r="R762" i="37"/>
  <c r="S762" i="37" s="1"/>
  <c r="R887" i="37"/>
  <c r="S887" i="37" s="1"/>
  <c r="R946" i="37"/>
  <c r="S946" i="37" s="1"/>
  <c r="R1029" i="37"/>
  <c r="S1029" i="37" s="1"/>
  <c r="R1155" i="37"/>
  <c r="S1155" i="37" s="1"/>
  <c r="R1382" i="37"/>
  <c r="S1382" i="37" s="1"/>
  <c r="R1418" i="37"/>
  <c r="S1418" i="37" s="1"/>
  <c r="R237" i="37"/>
  <c r="S237" i="37" s="1"/>
  <c r="R438" i="37"/>
  <c r="S438" i="37" s="1"/>
  <c r="R933" i="37"/>
  <c r="S933" i="37" s="1"/>
  <c r="R502" i="37"/>
  <c r="S502" i="37" s="1"/>
  <c r="R602" i="37"/>
  <c r="S602" i="37" s="1"/>
  <c r="R1134" i="37"/>
  <c r="S1134" i="37" s="1"/>
  <c r="R1470" i="37"/>
  <c r="S1470" i="37" s="1"/>
  <c r="R405" i="37"/>
  <c r="S405" i="37" s="1"/>
  <c r="R506" i="37"/>
  <c r="S506" i="37" s="1"/>
  <c r="R759" i="37"/>
  <c r="S759" i="37" s="1"/>
  <c r="R866" i="37"/>
  <c r="S866" i="37" s="1"/>
  <c r="R1049" i="37"/>
  <c r="S1049" i="37" s="1"/>
  <c r="R1150" i="37"/>
  <c r="S1150" i="37" s="1"/>
  <c r="R1170" i="37"/>
  <c r="S1170" i="37" s="1"/>
  <c r="R1397" i="37"/>
  <c r="S1397" i="37" s="1"/>
  <c r="R597" i="37"/>
  <c r="S597" i="37" s="1"/>
  <c r="R861" i="37"/>
  <c r="S861" i="37" s="1"/>
  <c r="R1034" i="37"/>
  <c r="S1034" i="37" s="1"/>
  <c r="R562" i="37"/>
  <c r="S562" i="37" s="1"/>
  <c r="R851" i="37"/>
  <c r="S851" i="37" s="1"/>
  <c r="R989" i="37"/>
  <c r="S989" i="37" s="1"/>
  <c r="R211" i="37"/>
  <c r="S211" i="37" s="1"/>
  <c r="R408" i="37"/>
  <c r="S408" i="37" s="1"/>
  <c r="R193" i="37"/>
  <c r="S193" i="37" s="1"/>
  <c r="R338" i="37"/>
  <c r="S338" i="37" s="1"/>
  <c r="R763" i="37"/>
  <c r="S763" i="37" s="1"/>
  <c r="R467" i="37"/>
  <c r="S467" i="37" s="1"/>
  <c r="R1352" i="37"/>
  <c r="S1352" i="37" s="1"/>
  <c r="R1176" i="37"/>
  <c r="S1176" i="37" s="1"/>
  <c r="R1499" i="37"/>
  <c r="S1499" i="37" s="1"/>
  <c r="R378" i="37"/>
  <c r="S378" i="37" s="1"/>
  <c r="R330" i="37"/>
  <c r="S330" i="37" s="1"/>
  <c r="R680" i="37"/>
  <c r="S680" i="37" s="1"/>
  <c r="R552" i="37"/>
  <c r="S552" i="37" s="1"/>
  <c r="R745" i="37"/>
  <c r="S745" i="37" s="1"/>
  <c r="R622" i="37"/>
  <c r="S622" i="37" s="1"/>
  <c r="R1000" i="37"/>
  <c r="S1000" i="37" s="1"/>
  <c r="R1485" i="37"/>
  <c r="S1485" i="37" s="1"/>
  <c r="R1450" i="37"/>
  <c r="S1450" i="37" s="1"/>
  <c r="R511" i="37"/>
  <c r="S511" i="37" s="1"/>
  <c r="R1068" i="37"/>
  <c r="S1068" i="37" s="1"/>
  <c r="R345" i="37"/>
  <c r="S345" i="37" s="1"/>
  <c r="R427" i="37"/>
  <c r="S427" i="37" s="1"/>
  <c r="R1494" i="37"/>
  <c r="S1494" i="37" s="1"/>
  <c r="R671" i="37"/>
  <c r="S671" i="37" s="1"/>
  <c r="R1021" i="37"/>
  <c r="S1021" i="37" s="1"/>
  <c r="R574" i="37"/>
  <c r="S574" i="37" s="1"/>
  <c r="R282" i="37"/>
  <c r="S282" i="37" s="1"/>
  <c r="R879" i="37"/>
  <c r="S879" i="37" s="1"/>
  <c r="R947" i="37"/>
  <c r="S947" i="37" s="1"/>
  <c r="R868" i="37"/>
  <c r="S868" i="37" s="1"/>
  <c r="R972" i="37"/>
  <c r="S972" i="37" s="1"/>
  <c r="R1255" i="37"/>
  <c r="S1255" i="37" s="1"/>
  <c r="R392" i="37"/>
  <c r="S392" i="37" s="1"/>
  <c r="R534" i="37"/>
  <c r="S534" i="37" s="1"/>
  <c r="R308" i="37"/>
  <c r="S308" i="37" s="1"/>
  <c r="R776" i="37"/>
  <c r="S776" i="37" s="1"/>
  <c r="R875" i="37"/>
  <c r="S875" i="37" s="1"/>
  <c r="R278" i="37"/>
  <c r="S278" i="37" s="1"/>
  <c r="R542" i="37"/>
  <c r="S542" i="37" s="1"/>
  <c r="R297" i="37"/>
  <c r="S297" i="37" s="1"/>
  <c r="R575" i="37"/>
  <c r="S575" i="37" s="1"/>
  <c r="R864" i="37"/>
  <c r="S864" i="37" s="1"/>
  <c r="R808" i="37"/>
  <c r="S808" i="37" s="1"/>
  <c r="R796" i="37"/>
  <c r="S796" i="37" s="1"/>
  <c r="R883" i="37"/>
  <c r="S883" i="37" s="1"/>
  <c r="R1252" i="37"/>
  <c r="S1252" i="37" s="1"/>
  <c r="R1177" i="37"/>
  <c r="S1177" i="37" s="1"/>
  <c r="R1220" i="37"/>
  <c r="S1220" i="37" s="1"/>
  <c r="R1117" i="37"/>
  <c r="S1117" i="37" s="1"/>
  <c r="R450" i="37"/>
  <c r="S450" i="37" s="1"/>
  <c r="R214" i="37"/>
  <c r="S214" i="37" s="1"/>
  <c r="R303" i="37"/>
  <c r="S303" i="37" s="1"/>
  <c r="R245" i="37"/>
  <c r="S245" i="37" s="1"/>
  <c r="R394" i="37"/>
  <c r="S394" i="37" s="1"/>
  <c r="R531" i="37"/>
  <c r="S531" i="37" s="1"/>
  <c r="R267" i="37"/>
  <c r="S267" i="37" s="1"/>
  <c r="R379" i="37"/>
  <c r="S379" i="37" s="1"/>
  <c r="R459" i="37"/>
  <c r="S459" i="37" s="1"/>
  <c r="R636" i="37"/>
  <c r="S636" i="37" s="1"/>
  <c r="R262" i="37"/>
  <c r="S262" i="37" s="1"/>
  <c r="R261" i="37"/>
  <c r="S261" i="37" s="1"/>
  <c r="R601" i="37"/>
  <c r="S601" i="37" s="1"/>
  <c r="R781" i="37"/>
  <c r="S781" i="37" s="1"/>
  <c r="R918" i="37"/>
  <c r="S918" i="37" s="1"/>
  <c r="R1089" i="37"/>
  <c r="S1089" i="37" s="1"/>
  <c r="R475" i="37"/>
  <c r="S475" i="37" s="1"/>
  <c r="R632" i="37"/>
  <c r="S632" i="37" s="1"/>
  <c r="R783" i="37"/>
  <c r="S783" i="37" s="1"/>
  <c r="R993" i="37"/>
  <c r="S993" i="37" s="1"/>
  <c r="R1079" i="37"/>
  <c r="S1079" i="37" s="1"/>
  <c r="R992" i="37"/>
  <c r="S992" i="37" s="1"/>
  <c r="R699" i="37"/>
  <c r="S699" i="37" s="1"/>
  <c r="R797" i="37"/>
  <c r="S797" i="37" s="1"/>
  <c r="R902" i="37"/>
  <c r="S902" i="37" s="1"/>
  <c r="R666" i="37"/>
  <c r="S666" i="37" s="1"/>
  <c r="R784" i="37"/>
  <c r="S784" i="37" s="1"/>
  <c r="R953" i="37"/>
  <c r="S953" i="37" s="1"/>
  <c r="R367" i="37"/>
  <c r="S367" i="37" s="1"/>
  <c r="R1181" i="37"/>
  <c r="S1181" i="37" s="1"/>
  <c r="R1359" i="37"/>
  <c r="S1359" i="37" s="1"/>
  <c r="R1478" i="37"/>
  <c r="S1478" i="37" s="1"/>
  <c r="R1133" i="37"/>
  <c r="S1133" i="37" s="1"/>
  <c r="R1323" i="37"/>
  <c r="S1323" i="37" s="1"/>
  <c r="R1380" i="37"/>
  <c r="S1380" i="37" s="1"/>
  <c r="R1482" i="37"/>
  <c r="S1482" i="37" s="1"/>
  <c r="R1535" i="37"/>
  <c r="S1535" i="37" s="1"/>
  <c r="R1149" i="37"/>
  <c r="S1149" i="37" s="1"/>
  <c r="R1216" i="37"/>
  <c r="S1216" i="37" s="1"/>
  <c r="R1481" i="37"/>
  <c r="S1481" i="37" s="1"/>
  <c r="R1130" i="37"/>
  <c r="S1130" i="37" s="1"/>
  <c r="R1269" i="37"/>
  <c r="S1269" i="37" s="1"/>
  <c r="R1342" i="37"/>
  <c r="S1342" i="37" s="1"/>
  <c r="R1437" i="37"/>
  <c r="S1437" i="37" s="1"/>
  <c r="R1399" i="37"/>
  <c r="S1399" i="37" s="1"/>
  <c r="R1286" i="37"/>
  <c r="S1286" i="37" s="1"/>
  <c r="R407" i="37"/>
  <c r="S407" i="37" s="1"/>
  <c r="R403" i="37"/>
  <c r="S403" i="37" s="1"/>
  <c r="R1395" i="37"/>
  <c r="S1395" i="37" s="1"/>
  <c r="R212" i="37"/>
  <c r="S212" i="37" s="1"/>
  <c r="R384" i="37"/>
  <c r="S384" i="37" s="1"/>
  <c r="R581" i="37"/>
  <c r="S581" i="37" s="1"/>
  <c r="R460" i="37"/>
  <c r="S460" i="37" s="1"/>
  <c r="R546" i="37"/>
  <c r="S546" i="37" s="1"/>
  <c r="R835" i="37"/>
  <c r="S835" i="37" s="1"/>
  <c r="R892" i="37"/>
  <c r="S892" i="37" s="1"/>
  <c r="R235" i="37"/>
  <c r="S235" i="37" s="1"/>
  <c r="R315" i="37"/>
  <c r="S315" i="37" s="1"/>
  <c r="R496" i="37"/>
  <c r="S496" i="37" s="1"/>
  <c r="R615" i="37"/>
  <c r="S615" i="37" s="1"/>
  <c r="R729" i="37"/>
  <c r="S729" i="37" s="1"/>
  <c r="R794" i="37"/>
  <c r="S794" i="37" s="1"/>
  <c r="R939" i="37"/>
  <c r="S939" i="37" s="1"/>
  <c r="R239" i="37"/>
  <c r="S239" i="37" s="1"/>
  <c r="R301" i="37"/>
  <c r="S301" i="37" s="1"/>
  <c r="R495" i="37"/>
  <c r="S495" i="37" s="1"/>
  <c r="R585" i="37"/>
  <c r="S585" i="37" s="1"/>
  <c r="R691" i="37"/>
  <c r="S691" i="37" s="1"/>
  <c r="R746" i="37"/>
  <c r="S746" i="37" s="1"/>
  <c r="R805" i="37"/>
  <c r="S805" i="37" s="1"/>
  <c r="R473" i="37"/>
  <c r="S473" i="37" s="1"/>
  <c r="R1118" i="37"/>
  <c r="S1118" i="37" s="1"/>
  <c r="R1248" i="37"/>
  <c r="S1248" i="37" s="1"/>
  <c r="R1448" i="37"/>
  <c r="S1448" i="37" s="1"/>
  <c r="R838" i="37"/>
  <c r="S838" i="37" s="1"/>
  <c r="R1119" i="37"/>
  <c r="S1119" i="37" s="1"/>
  <c r="R1290" i="37"/>
  <c r="S1290" i="37" s="1"/>
  <c r="R1338" i="37"/>
  <c r="S1338" i="37" s="1"/>
  <c r="R1404" i="37"/>
  <c r="S1404" i="37" s="1"/>
  <c r="R1519" i="37"/>
  <c r="S1519" i="37" s="1"/>
  <c r="R1036" i="37"/>
  <c r="S1036" i="37" s="1"/>
  <c r="R1202" i="37"/>
  <c r="S1202" i="37" s="1"/>
  <c r="R1431" i="37"/>
  <c r="S1431" i="37" s="1"/>
  <c r="R1407" i="37"/>
  <c r="S1407" i="37" s="1"/>
  <c r="R1484" i="37"/>
  <c r="S1484" i="37" s="1"/>
  <c r="R1083" i="37"/>
  <c r="S1083" i="37" s="1"/>
  <c r="R1357" i="37"/>
  <c r="S1357" i="37" s="1"/>
  <c r="R1426" i="37"/>
  <c r="S1426" i="37" s="1"/>
  <c r="R1326" i="37"/>
  <c r="S1326" i="37" s="1"/>
  <c r="R283" i="37"/>
  <c r="S283" i="37" s="1"/>
  <c r="R424" i="37"/>
  <c r="S424" i="37" s="1"/>
  <c r="R641" i="37"/>
  <c r="S641" i="37" s="1"/>
  <c r="R772" i="37"/>
  <c r="S772" i="37" s="1"/>
  <c r="R889" i="37"/>
  <c r="S889" i="37" s="1"/>
  <c r="R948" i="37"/>
  <c r="S948" i="37" s="1"/>
  <c r="R1048" i="37"/>
  <c r="S1048" i="37" s="1"/>
  <c r="R1157" i="37"/>
  <c r="S1157" i="37" s="1"/>
  <c r="R1384" i="37"/>
  <c r="S1384" i="37" s="1"/>
  <c r="R1489" i="37"/>
  <c r="S1489" i="37" s="1"/>
  <c r="R1341" i="37"/>
  <c r="S1341" i="37" s="1"/>
  <c r="R241" i="37"/>
  <c r="S241" i="37" s="1"/>
  <c r="R1013" i="37"/>
  <c r="S1013" i="37" s="1"/>
  <c r="R1459" i="37"/>
  <c r="S1459" i="37" s="1"/>
  <c r="R545" i="37"/>
  <c r="S545" i="37" s="1"/>
  <c r="R604" i="37"/>
  <c r="S604" i="37" s="1"/>
  <c r="R1010" i="37"/>
  <c r="S1010" i="37" s="1"/>
  <c r="R1179" i="37"/>
  <c r="S1179" i="37" s="1"/>
  <c r="R1476" i="37"/>
  <c r="S1476" i="37" s="1"/>
  <c r="R409" i="37"/>
  <c r="S409" i="37" s="1"/>
  <c r="R561" i="37"/>
  <c r="S561" i="37" s="1"/>
  <c r="R761" i="37"/>
  <c r="S761" i="37" s="1"/>
  <c r="R870" i="37"/>
  <c r="S870" i="37" s="1"/>
  <c r="R1051" i="37"/>
  <c r="S1051" i="37" s="1"/>
  <c r="R1152" i="37"/>
  <c r="S1152" i="37" s="1"/>
  <c r="R1305" i="37"/>
  <c r="S1305" i="37" s="1"/>
  <c r="R1401" i="37"/>
  <c r="S1401" i="37" s="1"/>
  <c r="R623" i="37"/>
  <c r="S623" i="37" s="1"/>
  <c r="R1042" i="37"/>
  <c r="S1042" i="37" s="1"/>
  <c r="R547" i="37"/>
  <c r="S547" i="37" s="1"/>
  <c r="R1145" i="37"/>
  <c r="S1145" i="37" s="1"/>
  <c r="R543" i="37"/>
  <c r="S543" i="37" s="1"/>
  <c r="R607" i="37"/>
  <c r="S607" i="37" s="1"/>
  <c r="R661" i="37"/>
  <c r="S661" i="37" s="1"/>
  <c r="R869" i="37"/>
  <c r="S869" i="37" s="1"/>
  <c r="R935" i="37"/>
  <c r="S935" i="37" s="1"/>
  <c r="R863" i="37"/>
  <c r="S863" i="37" s="1"/>
  <c r="R1233" i="37"/>
  <c r="S1233" i="37" s="1"/>
  <c r="R1512" i="37"/>
  <c r="S1512" i="37" s="1"/>
  <c r="R1294" i="37"/>
  <c r="S1294" i="37" s="1"/>
  <c r="R494" i="37"/>
  <c r="S494" i="37" s="1"/>
  <c r="R219" i="37"/>
  <c r="S219" i="37" s="1"/>
  <c r="R351" i="37"/>
  <c r="S351" i="37" s="1"/>
  <c r="R1087" i="37"/>
  <c r="S1087" i="37" s="1"/>
  <c r="R1276" i="37"/>
  <c r="S1276" i="37" s="1"/>
  <c r="R1460" i="37"/>
  <c r="S1460" i="37" s="1"/>
  <c r="R1465" i="37"/>
  <c r="S1465" i="37" s="1"/>
  <c r="R756" i="37"/>
  <c r="S756" i="37" s="1"/>
  <c r="R1369" i="37"/>
  <c r="S1369" i="37" s="1"/>
  <c r="R1227" i="37"/>
  <c r="S1227" i="37" s="1"/>
  <c r="R374" i="37"/>
  <c r="S374" i="37" s="1"/>
  <c r="R1164" i="37"/>
  <c r="S1164" i="37" s="1"/>
  <c r="R360" i="37"/>
  <c r="S360" i="37" s="1"/>
  <c r="R627" i="37"/>
  <c r="S627" i="37" s="1"/>
  <c r="R1120" i="37"/>
  <c r="S1120" i="37" s="1"/>
  <c r="R1300" i="37"/>
  <c r="S1300" i="37" s="1"/>
  <c r="R218" i="37"/>
  <c r="S218" i="37" s="1"/>
  <c r="R222" i="37"/>
  <c r="S222" i="37" s="1"/>
  <c r="R668" i="37"/>
  <c r="S668" i="37" s="1"/>
  <c r="R747" i="37"/>
  <c r="S747" i="37" s="1"/>
  <c r="R718" i="37"/>
  <c r="S718" i="37" s="1"/>
  <c r="R765" i="37"/>
  <c r="S765" i="37" s="1"/>
  <c r="R841" i="37"/>
  <c r="S841" i="37" s="1"/>
  <c r="R1408" i="37"/>
  <c r="S1408" i="37" s="1"/>
  <c r="R1364" i="37"/>
  <c r="S1364" i="37" s="1"/>
  <c r="R1521" i="37"/>
  <c r="S1521" i="37" s="1"/>
  <c r="R1241" i="37"/>
  <c r="S1241" i="37" s="1"/>
  <c r="R266" i="37"/>
  <c r="S266" i="37" s="1"/>
  <c r="R550" i="37"/>
  <c r="S550" i="37" s="1"/>
  <c r="R578" i="37"/>
  <c r="S578" i="37" s="1"/>
  <c r="R840" i="37"/>
  <c r="S840" i="37" s="1"/>
  <c r="R891" i="37"/>
  <c r="S891" i="37" s="1"/>
  <c r="R1185" i="37"/>
  <c r="S1185" i="37" s="1"/>
  <c r="R1240" i="37"/>
  <c r="S1240" i="37" s="1"/>
  <c r="R1132" i="37"/>
  <c r="S1132" i="37" s="1"/>
  <c r="R455" i="37"/>
  <c r="S455" i="37" s="1"/>
  <c r="R216" i="37"/>
  <c r="S216" i="37" s="1"/>
  <c r="R305" i="37"/>
  <c r="S305" i="37" s="1"/>
  <c r="R250" i="37"/>
  <c r="S250" i="37" s="1"/>
  <c r="R434" i="37"/>
  <c r="S434" i="37" s="1"/>
  <c r="R538" i="37"/>
  <c r="S538" i="37" s="1"/>
  <c r="R271" i="37"/>
  <c r="S271" i="37" s="1"/>
  <c r="R381" i="37"/>
  <c r="S381" i="37" s="1"/>
  <c r="R519" i="37"/>
  <c r="S519" i="37" s="1"/>
  <c r="R638" i="37"/>
  <c r="S638" i="37" s="1"/>
  <c r="R187" i="37"/>
  <c r="S187" i="37" s="1"/>
  <c r="R264" i="37"/>
  <c r="S264" i="37" s="1"/>
  <c r="R292" i="37"/>
  <c r="S292" i="37" s="1"/>
  <c r="R605" i="37"/>
  <c r="S605" i="37" s="1"/>
  <c r="R811" i="37"/>
  <c r="S811" i="37" s="1"/>
  <c r="R957" i="37"/>
  <c r="S957" i="37" s="1"/>
  <c r="R1091" i="37"/>
  <c r="S1091" i="37" s="1"/>
  <c r="R529" i="37"/>
  <c r="S529" i="37" s="1"/>
  <c r="R660" i="37"/>
  <c r="S660" i="37" s="1"/>
  <c r="R785" i="37"/>
  <c r="S785" i="37" s="1"/>
  <c r="R995" i="37"/>
  <c r="S995" i="37" s="1"/>
  <c r="R1030" i="37"/>
  <c r="S1030" i="37" s="1"/>
  <c r="R724" i="37"/>
  <c r="S724" i="37" s="1"/>
  <c r="R812" i="37"/>
  <c r="S812" i="37" s="1"/>
  <c r="R912" i="37"/>
  <c r="S912" i="37" s="1"/>
  <c r="R674" i="37"/>
  <c r="S674" i="37" s="1"/>
  <c r="R799" i="37"/>
  <c r="S799" i="37" s="1"/>
  <c r="R960" i="37"/>
  <c r="S960" i="37" s="1"/>
  <c r="R411" i="37"/>
  <c r="S411" i="37" s="1"/>
  <c r="R1192" i="37"/>
  <c r="S1192" i="37" s="1"/>
  <c r="R1362" i="37"/>
  <c r="S1362" i="37" s="1"/>
  <c r="R982" i="37"/>
  <c r="S982" i="37" s="1"/>
  <c r="R1172" i="37"/>
  <c r="S1172" i="37" s="1"/>
  <c r="R1335" i="37"/>
  <c r="S1335" i="37" s="1"/>
  <c r="R1396" i="37"/>
  <c r="S1396" i="37" s="1"/>
  <c r="R1496" i="37"/>
  <c r="S1496" i="37" s="1"/>
  <c r="R1537" i="37"/>
  <c r="S1537" i="37" s="1"/>
  <c r="R1156" i="37"/>
  <c r="S1156" i="37" s="1"/>
  <c r="R1242" i="37"/>
  <c r="S1242" i="37" s="1"/>
  <c r="R1511" i="37"/>
  <c r="S1511" i="37" s="1"/>
  <c r="R1180" i="37"/>
  <c r="S1180" i="37" s="1"/>
  <c r="R1274" i="37"/>
  <c r="S1274" i="37" s="1"/>
  <c r="R1356" i="37"/>
  <c r="S1356" i="37" s="1"/>
  <c r="R1444" i="37"/>
  <c r="S1444" i="37" s="1"/>
  <c r="R1423" i="37"/>
  <c r="S1423" i="37" s="1"/>
  <c r="R1131" i="37"/>
  <c r="S1131" i="37" s="1"/>
  <c r="R418" i="37"/>
  <c r="S418" i="37" s="1"/>
  <c r="R1536" i="37"/>
  <c r="S1536" i="37" s="1"/>
  <c r="R324" i="37"/>
  <c r="S324" i="37" s="1"/>
  <c r="R442" i="37"/>
  <c r="S442" i="37" s="1"/>
  <c r="R624" i="37"/>
  <c r="S624" i="37" s="1"/>
  <c r="R464" i="37"/>
  <c r="S464" i="37" s="1"/>
  <c r="R603" i="37"/>
  <c r="S603" i="37" s="1"/>
  <c r="R837" i="37"/>
  <c r="S837" i="37" s="1"/>
  <c r="R898" i="37"/>
  <c r="S898" i="37" s="1"/>
  <c r="R242" i="37"/>
  <c r="S242" i="37" s="1"/>
  <c r="R319" i="37"/>
  <c r="S319" i="37" s="1"/>
  <c r="R503" i="37"/>
  <c r="S503" i="37" s="1"/>
  <c r="R645" i="37"/>
  <c r="S645" i="37" s="1"/>
  <c r="R739" i="37"/>
  <c r="S739" i="37" s="1"/>
  <c r="R804" i="37"/>
  <c r="S804" i="37" s="1"/>
  <c r="R943" i="37"/>
  <c r="S943" i="37" s="1"/>
  <c r="R716" i="37"/>
  <c r="S716" i="37" s="1"/>
  <c r="R316" i="37"/>
  <c r="S316" i="37" s="1"/>
  <c r="R530" i="37"/>
  <c r="S530" i="37" s="1"/>
  <c r="R589" i="37"/>
  <c r="S589" i="37" s="1"/>
  <c r="R720" i="37"/>
  <c r="S720" i="37" s="1"/>
  <c r="R766" i="37"/>
  <c r="S766" i="37" s="1"/>
  <c r="R807" i="37"/>
  <c r="S807" i="37" s="1"/>
  <c r="R821" i="37"/>
  <c r="S821" i="37" s="1"/>
  <c r="R1122" i="37"/>
  <c r="S1122" i="37" s="1"/>
  <c r="R1250" i="37"/>
  <c r="S1250" i="37" s="1"/>
  <c r="R881" i="37"/>
  <c r="S881" i="37" s="1"/>
  <c r="R842" i="37"/>
  <c r="S842" i="37" s="1"/>
  <c r="R1167" i="37"/>
  <c r="S1167" i="37" s="1"/>
  <c r="R1292" i="37"/>
  <c r="S1292" i="37" s="1"/>
  <c r="R1340" i="37"/>
  <c r="S1340" i="37" s="1"/>
  <c r="R1475" i="37"/>
  <c r="S1475" i="37" s="1"/>
  <c r="R1038" i="37"/>
  <c r="S1038" i="37" s="1"/>
  <c r="R1204" i="37"/>
  <c r="S1204" i="37" s="1"/>
  <c r="R1454" i="37"/>
  <c r="S1454" i="37" s="1"/>
  <c r="R253" i="37"/>
  <c r="S253" i="37" s="1"/>
  <c r="R342" i="37"/>
  <c r="S342" i="37" s="1"/>
  <c r="R1126" i="37"/>
  <c r="S1126" i="37" s="1"/>
  <c r="R1363" i="37"/>
  <c r="S1363" i="37" s="1"/>
  <c r="R1428" i="37"/>
  <c r="S1428" i="37" s="1"/>
  <c r="R1332" i="37"/>
  <c r="S1332" i="37" s="1"/>
  <c r="R317" i="37"/>
  <c r="S317" i="37" s="1"/>
  <c r="R488" i="37"/>
  <c r="S488" i="37" s="1"/>
  <c r="R647" i="37"/>
  <c r="S647" i="37" s="1"/>
  <c r="R774" i="37"/>
  <c r="S774" i="37" s="1"/>
  <c r="R893" i="37"/>
  <c r="S893" i="37" s="1"/>
  <c r="R952" i="37"/>
  <c r="S952" i="37" s="1"/>
  <c r="R1058" i="37"/>
  <c r="S1058" i="37" s="1"/>
  <c r="R1159" i="37"/>
  <c r="S1159" i="37" s="1"/>
  <c r="R1388" i="37"/>
  <c r="S1388" i="37" s="1"/>
  <c r="R1491" i="37"/>
  <c r="S1491" i="37" s="1"/>
  <c r="R1353" i="37"/>
  <c r="S1353" i="37" s="1"/>
  <c r="R337" i="37"/>
  <c r="S337" i="37" s="1"/>
  <c r="R1015" i="37"/>
  <c r="S1015" i="37" s="1"/>
  <c r="R549" i="37"/>
  <c r="S549" i="37" s="1"/>
  <c r="R1189" i="37"/>
  <c r="S1189" i="37" s="1"/>
  <c r="R1471" i="37"/>
  <c r="S1471" i="37" s="1"/>
  <c r="R421" i="37"/>
  <c r="S421" i="37" s="1"/>
  <c r="R640" i="37"/>
  <c r="S640" i="37" s="1"/>
  <c r="R771" i="37"/>
  <c r="S771" i="37" s="1"/>
  <c r="R949" i="37"/>
  <c r="S949" i="37" s="1"/>
  <c r="R1061" i="37"/>
  <c r="S1061" i="37" s="1"/>
  <c r="R1154" i="37"/>
  <c r="S1154" i="37" s="1"/>
  <c r="R1307" i="37"/>
  <c r="S1307" i="37" s="1"/>
  <c r="R1405" i="37"/>
  <c r="S1405" i="37" s="1"/>
  <c r="R625" i="37"/>
  <c r="S625" i="37" s="1"/>
  <c r="R643" i="37"/>
  <c r="S643" i="37" s="1"/>
  <c r="R1209" i="37"/>
  <c r="S1209" i="37" s="1"/>
  <c r="R287" i="37"/>
  <c r="S287" i="37" s="1"/>
  <c r="R215" i="37"/>
  <c r="S215" i="37" s="1"/>
  <c r="R204" i="37"/>
  <c r="S204" i="37" s="1"/>
  <c r="R713" i="37"/>
  <c r="S713" i="37" s="1"/>
  <c r="R963" i="37"/>
  <c r="S963" i="37" s="1"/>
  <c r="R1447" i="37"/>
  <c r="S1447" i="37" s="1"/>
  <c r="R1232" i="37"/>
  <c r="S1232" i="37" s="1"/>
  <c r="R1293" i="37"/>
  <c r="S1293" i="37" s="1"/>
  <c r="R446" i="37"/>
  <c r="S446" i="37" s="1"/>
  <c r="R669" i="37"/>
  <c r="S669" i="37" s="1"/>
  <c r="R728" i="37"/>
  <c r="S728" i="37" s="1"/>
  <c r="R1303" i="37"/>
  <c r="S1303" i="37" s="1"/>
  <c r="R1348" i="37"/>
  <c r="S1348" i="37" s="1"/>
  <c r="R1275" i="37"/>
  <c r="S1275" i="37" s="1"/>
  <c r="R871" i="37"/>
  <c r="S871" i="37" s="1"/>
  <c r="R1410" i="37"/>
  <c r="S1410" i="37" s="1"/>
  <c r="R1074" i="37"/>
  <c r="S1074" i="37" s="1"/>
  <c r="R650" i="37"/>
  <c r="S650" i="37" s="1"/>
  <c r="R1321" i="37"/>
  <c r="S1321" i="37" s="1"/>
  <c r="R614" i="37"/>
  <c r="S614" i="37" s="1"/>
  <c r="R1256" i="37"/>
  <c r="S1256" i="37" s="1"/>
  <c r="R634" i="37"/>
  <c r="S634" i="37" s="1"/>
  <c r="R333" i="37"/>
  <c r="S333" i="37" s="1"/>
  <c r="R201" i="37"/>
  <c r="S201" i="37" s="1"/>
  <c r="R375" i="37"/>
  <c r="S375" i="37" s="1"/>
  <c r="R355" i="37"/>
  <c r="S355" i="37" s="1"/>
  <c r="R752" i="37"/>
  <c r="S752" i="37" s="1"/>
  <c r="R1411" i="37"/>
  <c r="S1411" i="37" s="1"/>
  <c r="R270" i="37"/>
  <c r="S270" i="37" s="1"/>
  <c r="R311" i="37"/>
  <c r="S311" i="37" s="1"/>
  <c r="R872" i="37"/>
  <c r="S872" i="37" s="1"/>
  <c r="R820" i="37"/>
  <c r="S820" i="37" s="1"/>
  <c r="R1284" i="37"/>
  <c r="S1284" i="37" s="1"/>
  <c r="R522" i="37"/>
  <c r="S522" i="37" s="1"/>
  <c r="R579" i="37"/>
  <c r="S579" i="37" s="1"/>
  <c r="R514" i="37"/>
  <c r="S514" i="37" s="1"/>
  <c r="R736" i="37"/>
  <c r="S736" i="37" s="1"/>
  <c r="R880" i="37"/>
  <c r="S880" i="37" s="1"/>
  <c r="R611" i="37"/>
  <c r="S611" i="37" s="1"/>
  <c r="R827" i="37"/>
  <c r="S827" i="37" s="1"/>
  <c r="R1121" i="37"/>
  <c r="S1121" i="37" s="1"/>
  <c r="R1125" i="37"/>
  <c r="S1125" i="37" s="1"/>
  <c r="R1193" i="37"/>
  <c r="S1193" i="37" s="1"/>
  <c r="R1272" i="37"/>
  <c r="S1272" i="37" s="1"/>
  <c r="R1229" i="37"/>
  <c r="S1229" i="37" s="1"/>
  <c r="R515" i="37"/>
  <c r="S515" i="37" s="1"/>
  <c r="R248" i="37"/>
  <c r="S248" i="37" s="1"/>
  <c r="R186" i="37"/>
  <c r="S186" i="37" s="1"/>
  <c r="R252" i="37"/>
  <c r="S252" i="37" s="1"/>
  <c r="R439" i="37"/>
  <c r="S439" i="37" s="1"/>
  <c r="R554" i="37"/>
  <c r="S554" i="37" s="1"/>
  <c r="R190" i="37"/>
  <c r="S190" i="37" s="1"/>
  <c r="R307" i="37"/>
  <c r="S307" i="37" s="1"/>
  <c r="R396" i="37"/>
  <c r="S396" i="37" s="1"/>
  <c r="R526" i="37"/>
  <c r="S526" i="37" s="1"/>
  <c r="R649" i="37"/>
  <c r="S649" i="37" s="1"/>
  <c r="R298" i="37"/>
  <c r="S298" i="37" s="1"/>
  <c r="R610" i="37"/>
  <c r="S610" i="37" s="1"/>
  <c r="R847" i="37"/>
  <c r="S847" i="37" s="1"/>
  <c r="R969" i="37"/>
  <c r="S969" i="37" s="1"/>
  <c r="R548" i="37"/>
  <c r="S548" i="37" s="1"/>
  <c r="R682" i="37"/>
  <c r="S682" i="37" s="1"/>
  <c r="R831" i="37"/>
  <c r="S831" i="37" s="1"/>
  <c r="R1002" i="37"/>
  <c r="S1002" i="37" s="1"/>
  <c r="R225" i="37"/>
  <c r="S225" i="37" s="1"/>
  <c r="R1059" i="37"/>
  <c r="S1059" i="37" s="1"/>
  <c r="R731" i="37"/>
  <c r="S731" i="37" s="1"/>
  <c r="R819" i="37"/>
  <c r="S819" i="37" s="1"/>
  <c r="R932" i="37"/>
  <c r="S932" i="37" s="1"/>
  <c r="R717" i="37"/>
  <c r="S717" i="37" s="1"/>
  <c r="R801" i="37"/>
  <c r="S801" i="37" s="1"/>
  <c r="R980" i="37"/>
  <c r="S980" i="37" s="1"/>
  <c r="R422" i="37"/>
  <c r="S422" i="37" s="1"/>
  <c r="R1194" i="37"/>
  <c r="S1194" i="37" s="1"/>
  <c r="R1376" i="37"/>
  <c r="S1376" i="37" s="1"/>
  <c r="R1011" i="37"/>
  <c r="S1011" i="37" s="1"/>
  <c r="R1174" i="37"/>
  <c r="S1174" i="37" s="1"/>
  <c r="R1347" i="37"/>
  <c r="S1347" i="37" s="1"/>
  <c r="R1420" i="37"/>
  <c r="S1420" i="37" s="1"/>
  <c r="R1505" i="37"/>
  <c r="S1505" i="37" s="1"/>
  <c r="R1493" i="37"/>
  <c r="S1493" i="37" s="1"/>
  <c r="R1158" i="37"/>
  <c r="S1158" i="37" s="1"/>
  <c r="R1249" i="37"/>
  <c r="S1249" i="37" s="1"/>
  <c r="R1182" i="37"/>
  <c r="S1182" i="37" s="1"/>
  <c r="R1285" i="37"/>
  <c r="S1285" i="37" s="1"/>
  <c r="R1368" i="37"/>
  <c r="S1368" i="37" s="1"/>
  <c r="R1472" i="37"/>
  <c r="S1472" i="37" s="1"/>
  <c r="R1088" i="37"/>
  <c r="S1088" i="37" s="1"/>
  <c r="R1441" i="37"/>
  <c r="S1441" i="37" s="1"/>
  <c r="R1214" i="37"/>
  <c r="S1214" i="37" s="1"/>
  <c r="R1443" i="37"/>
  <c r="S1443" i="37" s="1"/>
  <c r="R1095" i="37"/>
  <c r="S1095" i="37" s="1"/>
  <c r="R416" i="37"/>
  <c r="S416" i="37" s="1"/>
  <c r="R326" i="37"/>
  <c r="S326" i="37" s="1"/>
  <c r="R444" i="37"/>
  <c r="S444" i="37" s="1"/>
  <c r="R626" i="37"/>
  <c r="S626" i="37" s="1"/>
  <c r="R189" i="37"/>
  <c r="S189" i="37" s="1"/>
  <c r="R468" i="37"/>
  <c r="S468" i="37" s="1"/>
  <c r="R629" i="37"/>
  <c r="S629" i="37" s="1"/>
  <c r="R845" i="37"/>
  <c r="S845" i="37" s="1"/>
  <c r="R904" i="37"/>
  <c r="S904" i="37" s="1"/>
  <c r="R244" i="37"/>
  <c r="S244" i="37" s="1"/>
  <c r="R415" i="37"/>
  <c r="S415" i="37" s="1"/>
  <c r="R520" i="37"/>
  <c r="S520" i="37" s="1"/>
  <c r="R662" i="37"/>
  <c r="S662" i="37" s="1"/>
  <c r="R741" i="37"/>
  <c r="S741" i="37" s="1"/>
  <c r="R806" i="37"/>
  <c r="S806" i="37" s="1"/>
  <c r="R956" i="37"/>
  <c r="S956" i="37" s="1"/>
  <c r="R318" i="37"/>
  <c r="S318" i="37" s="1"/>
  <c r="R532" i="37"/>
  <c r="S532" i="37" s="1"/>
  <c r="R593" i="37"/>
  <c r="S593" i="37" s="1"/>
  <c r="R722" i="37"/>
  <c r="S722" i="37" s="1"/>
  <c r="R770" i="37"/>
  <c r="S770" i="37" s="1"/>
  <c r="R809" i="37"/>
  <c r="S809" i="37" s="1"/>
  <c r="R1012" i="37"/>
  <c r="S1012" i="37" s="1"/>
  <c r="R1147" i="37"/>
  <c r="S1147" i="37" s="1"/>
  <c r="R1254" i="37"/>
  <c r="S1254" i="37" s="1"/>
  <c r="R901" i="37"/>
  <c r="S901" i="37" s="1"/>
  <c r="R854" i="37"/>
  <c r="S854" i="37" s="1"/>
  <c r="R1237" i="37"/>
  <c r="S1237" i="37" s="1"/>
  <c r="R1296" i="37"/>
  <c r="S1296" i="37" s="1"/>
  <c r="R1344" i="37"/>
  <c r="S1344" i="37" s="1"/>
  <c r="R1477" i="37"/>
  <c r="S1477" i="37" s="1"/>
  <c r="R1040" i="37"/>
  <c r="S1040" i="37" s="1"/>
  <c r="R1206" i="37"/>
  <c r="S1206" i="37" s="1"/>
  <c r="R1456" i="37"/>
  <c r="S1456" i="37" s="1"/>
  <c r="R309" i="37"/>
  <c r="S309" i="37" s="1"/>
  <c r="R974" i="37"/>
  <c r="S974" i="37" s="1"/>
  <c r="R1141" i="37"/>
  <c r="S1141" i="37" s="1"/>
  <c r="R1366" i="37"/>
  <c r="S1366" i="37" s="1"/>
  <c r="R1430" i="37"/>
  <c r="S1430" i="37" s="1"/>
  <c r="R1413" i="37"/>
  <c r="S1413" i="37" s="1"/>
  <c r="R251" i="37"/>
  <c r="S251" i="37" s="1"/>
  <c r="R321" i="37"/>
  <c r="S321" i="37" s="1"/>
  <c r="R507" i="37"/>
  <c r="S507" i="37" s="1"/>
  <c r="R651" i="37"/>
  <c r="S651" i="37" s="1"/>
  <c r="R778" i="37"/>
  <c r="S778" i="37" s="1"/>
  <c r="R897" i="37"/>
  <c r="S897" i="37" s="1"/>
  <c r="R962" i="37"/>
  <c r="S962" i="37" s="1"/>
  <c r="R1064" i="37"/>
  <c r="S1064" i="37" s="1"/>
  <c r="R1270" i="37"/>
  <c r="S1270" i="37" s="1"/>
  <c r="R1390" i="37"/>
  <c r="S1390" i="37" s="1"/>
  <c r="R1495" i="37"/>
  <c r="S1495" i="37" s="1"/>
  <c r="R1361" i="37"/>
  <c r="S1361" i="37" s="1"/>
  <c r="R339" i="37"/>
  <c r="S339" i="37" s="1"/>
  <c r="R568" i="37"/>
  <c r="S568" i="37" s="1"/>
  <c r="R1019" i="37"/>
  <c r="S1019" i="37" s="1"/>
  <c r="R586" i="37"/>
  <c r="S586" i="37" s="1"/>
  <c r="R1191" i="37"/>
  <c r="S1191" i="37" s="1"/>
  <c r="R300" i="37"/>
  <c r="S300" i="37" s="1"/>
  <c r="R423" i="37"/>
  <c r="S423" i="37" s="1"/>
  <c r="R642" i="37"/>
  <c r="S642" i="37" s="1"/>
  <c r="R773" i="37"/>
  <c r="S773" i="37" s="1"/>
  <c r="R955" i="37"/>
  <c r="S955" i="37" s="1"/>
  <c r="R1063" i="37"/>
  <c r="S1063" i="37" s="1"/>
  <c r="R1160" i="37"/>
  <c r="S1160" i="37" s="1"/>
  <c r="R1311" i="37"/>
  <c r="S1311" i="37" s="1"/>
  <c r="R1409" i="37"/>
  <c r="S1409" i="37" s="1"/>
  <c r="R631" i="37"/>
  <c r="S631" i="37" s="1"/>
  <c r="R926" i="37"/>
  <c r="S926" i="37" s="1"/>
  <c r="T158" i="38"/>
  <c r="U158" i="38" s="1"/>
  <c r="T23" i="38"/>
  <c r="U23" i="38" s="1"/>
  <c r="T145" i="38"/>
  <c r="U145" i="38" s="1"/>
  <c r="T38" i="38"/>
  <c r="U38" i="38" s="1"/>
  <c r="T123" i="38"/>
  <c r="U123" i="38" s="1"/>
  <c r="T117" i="38"/>
  <c r="U117" i="38" s="1"/>
  <c r="T115" i="38"/>
  <c r="U115" i="38" s="1"/>
  <c r="T141" i="38"/>
  <c r="U141" i="38" s="1"/>
  <c r="T151" i="38"/>
  <c r="U151" i="38" s="1"/>
  <c r="T126" i="38"/>
  <c r="U126" i="38" s="1"/>
  <c r="T32" i="38"/>
  <c r="U32" i="38" s="1"/>
  <c r="T48" i="38"/>
  <c r="U48" i="38" s="1"/>
  <c r="T99" i="38"/>
  <c r="U99" i="38" s="1"/>
  <c r="T147" i="38"/>
  <c r="U147" i="38" s="1"/>
  <c r="T13" i="38"/>
  <c r="U13" i="38" s="1"/>
  <c r="T108" i="38"/>
  <c r="U108" i="38" s="1"/>
  <c r="T28" i="38"/>
  <c r="U28" i="38" s="1"/>
  <c r="T55" i="38"/>
  <c r="U55" i="38" s="1"/>
  <c r="T165" i="38"/>
  <c r="U165" i="38" s="1"/>
  <c r="T130" i="38"/>
  <c r="U130" i="38" s="1"/>
  <c r="T75" i="38"/>
  <c r="U75" i="38" s="1"/>
  <c r="T76" i="38"/>
  <c r="U76" i="38" s="1"/>
  <c r="T143" i="38"/>
  <c r="U143" i="38" s="1"/>
  <c r="T12" i="38"/>
  <c r="U12" i="38" s="1"/>
  <c r="T84" i="38"/>
  <c r="U84" i="38" s="1"/>
  <c r="T109" i="38"/>
  <c r="U109" i="38" s="1"/>
  <c r="T129" i="38"/>
  <c r="U129" i="38" s="1"/>
  <c r="T171" i="38"/>
  <c r="U171" i="38" s="1"/>
  <c r="T94" i="38"/>
  <c r="U94" i="38" s="1"/>
  <c r="T107" i="38"/>
  <c r="U107" i="38" s="1"/>
  <c r="T177" i="38"/>
  <c r="U177" i="38" s="1"/>
  <c r="T34" i="38"/>
  <c r="U34" i="38" s="1"/>
  <c r="T57" i="38"/>
  <c r="U57" i="38" s="1"/>
  <c r="T116" i="38"/>
  <c r="U116" i="38" s="1"/>
  <c r="T166" i="38"/>
  <c r="U166" i="38" s="1"/>
  <c r="T14" i="38"/>
  <c r="U14" i="38" s="1"/>
  <c r="T98" i="38"/>
  <c r="U98" i="38" s="1"/>
  <c r="T149" i="38"/>
  <c r="U149" i="38" s="1"/>
  <c r="T86" i="38"/>
  <c r="U86" i="38" s="1"/>
  <c r="T156" i="38"/>
  <c r="U156" i="38" s="1"/>
  <c r="T37" i="38"/>
  <c r="U37" i="38" s="1"/>
  <c r="T85" i="38"/>
  <c r="U85" i="38" s="1"/>
  <c r="T50" i="38"/>
  <c r="U50" i="38" s="1"/>
  <c r="T83" i="38"/>
  <c r="U83" i="38" s="1"/>
  <c r="T127" i="38"/>
  <c r="U127" i="38" s="1"/>
  <c r="T121" i="38"/>
  <c r="U121" i="38" s="1"/>
  <c r="T64" i="38"/>
  <c r="U64" i="38" s="1"/>
  <c r="T176" i="38"/>
  <c r="U176" i="38" s="1"/>
  <c r="R178" i="38"/>
  <c r="S10" i="38"/>
  <c r="V10" i="38" s="1"/>
  <c r="Q1530" i="37"/>
  <c r="T1530" i="37" s="1"/>
  <c r="Y349" i="37"/>
  <c r="X349" i="37"/>
  <c r="Y340" i="37"/>
  <c r="X340" i="37"/>
  <c r="Y331" i="37"/>
  <c r="X331" i="37"/>
  <c r="Y322" i="37"/>
  <c r="X322" i="37"/>
  <c r="Y313" i="37"/>
  <c r="X313" i="37"/>
  <c r="Y304" i="37"/>
  <c r="X304" i="37"/>
  <c r="Y295" i="37"/>
  <c r="X295" i="37"/>
  <c r="Y286" i="37"/>
  <c r="X286" i="37"/>
  <c r="Y277" i="37"/>
  <c r="X277" i="37"/>
  <c r="Y268" i="37"/>
  <c r="X268" i="37"/>
  <c r="Y259" i="37"/>
  <c r="X259" i="37"/>
  <c r="Y250" i="37"/>
  <c r="X250" i="37"/>
  <c r="Y241" i="37"/>
  <c r="X241" i="37"/>
  <c r="Y232" i="37"/>
  <c r="X232" i="37"/>
  <c r="Y223" i="37"/>
  <c r="X223" i="37"/>
  <c r="Y214" i="37"/>
  <c r="X214" i="37"/>
  <c r="Y205" i="37"/>
  <c r="X205" i="37"/>
  <c r="Y196" i="37"/>
  <c r="X196" i="37"/>
  <c r="Y187" i="37"/>
  <c r="X187" i="37"/>
  <c r="Y178" i="37"/>
  <c r="X178" i="37"/>
  <c r="Y169" i="37"/>
  <c r="X169" i="37"/>
  <c r="Y160" i="37"/>
  <c r="X160" i="37"/>
  <c r="Y151" i="37"/>
  <c r="X151" i="37"/>
  <c r="Y142" i="37"/>
  <c r="X142" i="37"/>
  <c r="Y133" i="37"/>
  <c r="X133" i="37"/>
  <c r="Y124" i="37"/>
  <c r="X124" i="37"/>
  <c r="Y115" i="37"/>
  <c r="X115" i="37"/>
  <c r="Y106" i="37"/>
  <c r="X106" i="37"/>
  <c r="Y97" i="37"/>
  <c r="X97" i="37"/>
  <c r="Y88" i="37"/>
  <c r="X88" i="37"/>
  <c r="Y79" i="37"/>
  <c r="X79" i="37"/>
  <c r="Y70" i="37"/>
  <c r="X70" i="37"/>
  <c r="O69" i="37"/>
  <c r="N69" i="37"/>
  <c r="M69" i="37"/>
  <c r="L69" i="37"/>
  <c r="O68" i="37"/>
  <c r="N68" i="37"/>
  <c r="M68" i="37"/>
  <c r="L68" i="37"/>
  <c r="O67" i="37"/>
  <c r="N67" i="37"/>
  <c r="M67" i="37"/>
  <c r="L67" i="37"/>
  <c r="O66" i="37"/>
  <c r="N66" i="37"/>
  <c r="M66" i="37"/>
  <c r="L66" i="37"/>
  <c r="O65" i="37"/>
  <c r="N65" i="37"/>
  <c r="M65" i="37"/>
  <c r="L65" i="37"/>
  <c r="O64" i="37"/>
  <c r="N64" i="37"/>
  <c r="M64" i="37"/>
  <c r="L64" i="37"/>
  <c r="Z61" i="37"/>
  <c r="Y61" i="37"/>
  <c r="X61" i="37"/>
  <c r="Z52" i="37"/>
  <c r="Y52" i="37"/>
  <c r="X52" i="37"/>
  <c r="O51" i="37"/>
  <c r="N51" i="37"/>
  <c r="M51" i="37"/>
  <c r="L51" i="37"/>
  <c r="O50" i="37"/>
  <c r="N50" i="37"/>
  <c r="M50" i="37"/>
  <c r="L50" i="37"/>
  <c r="O49" i="37"/>
  <c r="N49" i="37"/>
  <c r="M49" i="37"/>
  <c r="L49" i="37"/>
  <c r="O48" i="37"/>
  <c r="N48" i="37"/>
  <c r="M48" i="37"/>
  <c r="L48" i="37"/>
  <c r="O47" i="37"/>
  <c r="N47" i="37"/>
  <c r="M47" i="37"/>
  <c r="L47" i="37"/>
  <c r="O46" i="37"/>
  <c r="N46" i="37"/>
  <c r="M46" i="37"/>
  <c r="L46" i="37"/>
  <c r="O45" i="37"/>
  <c r="N45" i="37"/>
  <c r="M45" i="37"/>
  <c r="L45" i="37"/>
  <c r="Z43" i="37"/>
  <c r="Y43" i="37"/>
  <c r="X43" i="37"/>
  <c r="O42" i="37"/>
  <c r="N42" i="37"/>
  <c r="M42" i="37"/>
  <c r="L42" i="37"/>
  <c r="O41" i="37"/>
  <c r="N41" i="37"/>
  <c r="M41" i="37"/>
  <c r="L41" i="37"/>
  <c r="O40" i="37"/>
  <c r="N40" i="37"/>
  <c r="M40" i="37"/>
  <c r="L40" i="37"/>
  <c r="O39" i="37"/>
  <c r="N39" i="37"/>
  <c r="M39" i="37"/>
  <c r="L39" i="37"/>
  <c r="O38" i="37"/>
  <c r="N38" i="37"/>
  <c r="M38" i="37"/>
  <c r="L38" i="37"/>
  <c r="O37" i="37"/>
  <c r="N37" i="37"/>
  <c r="M37" i="37"/>
  <c r="L37" i="37"/>
  <c r="O36" i="37"/>
  <c r="N36" i="37"/>
  <c r="M36" i="37"/>
  <c r="L36" i="37"/>
  <c r="O35" i="37"/>
  <c r="N35" i="37"/>
  <c r="M35" i="37"/>
  <c r="L35" i="37"/>
  <c r="Z34" i="37"/>
  <c r="Y34" i="37"/>
  <c r="X34" i="37"/>
  <c r="O33" i="37"/>
  <c r="N33" i="37"/>
  <c r="M33" i="37"/>
  <c r="L33" i="37"/>
  <c r="O32" i="37"/>
  <c r="N32" i="37"/>
  <c r="M32" i="37"/>
  <c r="L32" i="37"/>
  <c r="O31" i="37"/>
  <c r="N31" i="37"/>
  <c r="M31" i="37"/>
  <c r="L31" i="37"/>
  <c r="O30" i="37"/>
  <c r="N30" i="37"/>
  <c r="M30" i="37"/>
  <c r="L30" i="37"/>
  <c r="O29" i="37"/>
  <c r="N29" i="37"/>
  <c r="M29" i="37"/>
  <c r="L29" i="37"/>
  <c r="O28" i="37"/>
  <c r="N28" i="37"/>
  <c r="M28" i="37"/>
  <c r="L28" i="37"/>
  <c r="O27" i="37"/>
  <c r="N27" i="37"/>
  <c r="M27" i="37"/>
  <c r="L27" i="37"/>
  <c r="O26" i="37"/>
  <c r="N26" i="37"/>
  <c r="M26" i="37"/>
  <c r="L26" i="37"/>
  <c r="Z25" i="37"/>
  <c r="Y25" i="37"/>
  <c r="X25" i="37"/>
  <c r="O24" i="37"/>
  <c r="N24" i="37"/>
  <c r="M24" i="37"/>
  <c r="L24" i="37"/>
  <c r="O23" i="37"/>
  <c r="N23" i="37"/>
  <c r="M23" i="37"/>
  <c r="L23" i="37"/>
  <c r="O22" i="37"/>
  <c r="N22" i="37"/>
  <c r="M22" i="37"/>
  <c r="L22" i="37"/>
  <c r="O21" i="37"/>
  <c r="N21" i="37"/>
  <c r="M21" i="37"/>
  <c r="L21" i="37"/>
  <c r="O20" i="37"/>
  <c r="N20" i="37"/>
  <c r="M20" i="37"/>
  <c r="L20" i="37"/>
  <c r="O19" i="37"/>
  <c r="N19" i="37"/>
  <c r="M19" i="37"/>
  <c r="L19" i="37"/>
  <c r="O18" i="37"/>
  <c r="N18" i="37"/>
  <c r="M18" i="37"/>
  <c r="L18" i="37"/>
  <c r="O17" i="37"/>
  <c r="N17" i="37"/>
  <c r="M17" i="37"/>
  <c r="L17" i="37"/>
  <c r="Z16" i="37"/>
  <c r="Y16" i="37"/>
  <c r="X16" i="37"/>
  <c r="AG15" i="37"/>
  <c r="O15" i="37"/>
  <c r="N15" i="37"/>
  <c r="M15" i="37"/>
  <c r="L15" i="37"/>
  <c r="AG14" i="37"/>
  <c r="O14" i="37"/>
  <c r="N14" i="37"/>
  <c r="M14" i="37"/>
  <c r="L14" i="37"/>
  <c r="AG13" i="37"/>
  <c r="O13" i="37"/>
  <c r="N13" i="37"/>
  <c r="M13" i="37"/>
  <c r="L13" i="37"/>
  <c r="AG12" i="37"/>
  <c r="O12" i="37"/>
  <c r="N12" i="37"/>
  <c r="M12" i="37"/>
  <c r="L12" i="37"/>
  <c r="AG11" i="37"/>
  <c r="O11" i="37"/>
  <c r="N11" i="37"/>
  <c r="M11" i="37"/>
  <c r="L11" i="37"/>
  <c r="AG10" i="37"/>
  <c r="O10" i="37"/>
  <c r="N10" i="37"/>
  <c r="M10" i="37"/>
  <c r="L10" i="37"/>
  <c r="AG9" i="37"/>
  <c r="O9" i="37"/>
  <c r="N9" i="37"/>
  <c r="M9" i="37"/>
  <c r="L9" i="37"/>
  <c r="AG8" i="37"/>
  <c r="O8" i="37"/>
  <c r="N8" i="37"/>
  <c r="M8" i="37"/>
  <c r="L8" i="37"/>
  <c r="Z7" i="37"/>
  <c r="Y7" i="37"/>
  <c r="X7" i="37"/>
  <c r="T2" i="37"/>
  <c r="AD1" i="37"/>
  <c r="E1" i="37"/>
  <c r="M1541" i="37" l="1"/>
  <c r="O1541" i="37"/>
  <c r="N1541" i="37"/>
  <c r="L1541" i="37"/>
  <c r="T10" i="38"/>
  <c r="V178" i="38"/>
  <c r="R1530" i="37"/>
  <c r="S1530" i="37" s="1"/>
  <c r="P26" i="37"/>
  <c r="Q26" i="37" s="1"/>
  <c r="P50" i="37"/>
  <c r="Q50" i="37" s="1"/>
  <c r="T50" i="37" s="1"/>
  <c r="P17" i="37"/>
  <c r="Q17" i="37" s="1"/>
  <c r="T17" i="37" s="1"/>
  <c r="P68" i="37"/>
  <c r="Q68" i="37" s="1"/>
  <c r="T68" i="37" s="1"/>
  <c r="P64" i="37"/>
  <c r="Q64" i="37" s="1"/>
  <c r="P12" i="37"/>
  <c r="Q12" i="37" s="1"/>
  <c r="R12" i="37" s="1"/>
  <c r="S12" i="37" s="1"/>
  <c r="P21" i="37"/>
  <c r="Q21" i="37" s="1"/>
  <c r="T21" i="37" s="1"/>
  <c r="P14" i="37"/>
  <c r="Q14" i="37" s="1"/>
  <c r="T14" i="37" s="1"/>
  <c r="P18" i="37"/>
  <c r="Q18" i="37" s="1"/>
  <c r="T18" i="37" s="1"/>
  <c r="P20" i="37"/>
  <c r="Q20" i="37" s="1"/>
  <c r="T20" i="37" s="1"/>
  <c r="P69" i="37"/>
  <c r="Q69" i="37" s="1"/>
  <c r="T69" i="37" s="1"/>
  <c r="P30" i="37"/>
  <c r="Q30" i="37" s="1"/>
  <c r="T30" i="37" s="1"/>
  <c r="P37" i="37"/>
  <c r="Q37" i="37" s="1"/>
  <c r="T37" i="37" s="1"/>
  <c r="P15" i="37"/>
  <c r="Q15" i="37" s="1"/>
  <c r="R15" i="37" s="1"/>
  <c r="S15" i="37" s="1"/>
  <c r="P27" i="37"/>
  <c r="Q27" i="37" s="1"/>
  <c r="P38" i="37"/>
  <c r="Q38" i="37" s="1"/>
  <c r="T38" i="37" s="1"/>
  <c r="P46" i="37"/>
  <c r="Q46" i="37" s="1"/>
  <c r="T46" i="37" s="1"/>
  <c r="P48" i="37"/>
  <c r="Q48" i="37" s="1"/>
  <c r="T48" i="37" s="1"/>
  <c r="P36" i="37"/>
  <c r="Q36" i="37" s="1"/>
  <c r="T36" i="37" s="1"/>
  <c r="P22" i="37"/>
  <c r="Q22" i="37" s="1"/>
  <c r="P10" i="37"/>
  <c r="Q10" i="37" s="1"/>
  <c r="T10" i="37" s="1"/>
  <c r="P35" i="37"/>
  <c r="Q35" i="37" s="1"/>
  <c r="T35" i="37" s="1"/>
  <c r="P41" i="37"/>
  <c r="Q41" i="37" s="1"/>
  <c r="T41" i="37" s="1"/>
  <c r="P24" i="37"/>
  <c r="Q24" i="37" s="1"/>
  <c r="T24" i="37" s="1"/>
  <c r="P9" i="37"/>
  <c r="Q9" i="37" s="1"/>
  <c r="R9" i="37" s="1"/>
  <c r="S9" i="37" s="1"/>
  <c r="P31" i="37"/>
  <c r="Q31" i="37" s="1"/>
  <c r="P33" i="37"/>
  <c r="Q33" i="37" s="1"/>
  <c r="P45" i="37"/>
  <c r="Q45" i="37" s="1"/>
  <c r="P47" i="37"/>
  <c r="Q47" i="37" s="1"/>
  <c r="P49" i="37"/>
  <c r="Q49" i="37" s="1"/>
  <c r="P51" i="37"/>
  <c r="Q51" i="37" s="1"/>
  <c r="T51" i="37" s="1"/>
  <c r="P65" i="37"/>
  <c r="Q65" i="37" s="1"/>
  <c r="P28" i="37"/>
  <c r="Q28" i="37" s="1"/>
  <c r="T28" i="37" s="1"/>
  <c r="P40" i="37"/>
  <c r="Q40" i="37" s="1"/>
  <c r="P42" i="37"/>
  <c r="Q42" i="37" s="1"/>
  <c r="T42" i="37" s="1"/>
  <c r="P67" i="37"/>
  <c r="Q67" i="37" s="1"/>
  <c r="P23" i="37"/>
  <c r="Q23" i="37" s="1"/>
  <c r="P29" i="37"/>
  <c r="Q29" i="37" s="1"/>
  <c r="T29" i="37" s="1"/>
  <c r="P11" i="37"/>
  <c r="Q11" i="37" s="1"/>
  <c r="T11" i="37" s="1"/>
  <c r="P13" i="37"/>
  <c r="Q13" i="37" s="1"/>
  <c r="T13" i="37" s="1"/>
  <c r="P19" i="37"/>
  <c r="Q19" i="37" s="1"/>
  <c r="P32" i="37"/>
  <c r="Q32" i="37" s="1"/>
  <c r="T32" i="37" s="1"/>
  <c r="P39" i="37"/>
  <c r="Q39" i="37" s="1"/>
  <c r="P66" i="37"/>
  <c r="Q66" i="37" s="1"/>
  <c r="T66" i="37" s="1"/>
  <c r="P8" i="37"/>
  <c r="R35" i="37" l="1"/>
  <c r="R49" i="37"/>
  <c r="S49" i="37" s="1"/>
  <c r="T49" i="37"/>
  <c r="R31" i="37"/>
  <c r="S31" i="37" s="1"/>
  <c r="T31" i="37"/>
  <c r="R18" i="37"/>
  <c r="S18" i="37" s="1"/>
  <c r="R23" i="37"/>
  <c r="S23" i="37" s="1"/>
  <c r="T23" i="37"/>
  <c r="R47" i="37"/>
  <c r="S47" i="37" s="1"/>
  <c r="T47" i="37"/>
  <c r="R64" i="37"/>
  <c r="S64" i="37" s="1"/>
  <c r="T64" i="37"/>
  <c r="R27" i="37"/>
  <c r="S27" i="37" s="1"/>
  <c r="T27" i="37"/>
  <c r="R67" i="37"/>
  <c r="S67" i="37" s="1"/>
  <c r="T67" i="37"/>
  <c r="R45" i="37"/>
  <c r="S45" i="37" s="1"/>
  <c r="T45" i="37"/>
  <c r="R22" i="37"/>
  <c r="S22" i="37" s="1"/>
  <c r="T22" i="37"/>
  <c r="R19" i="37"/>
  <c r="S19" i="37" s="1"/>
  <c r="T19" i="37"/>
  <c r="R39" i="37"/>
  <c r="S39" i="37" s="1"/>
  <c r="T39" i="37"/>
  <c r="R33" i="37"/>
  <c r="S33" i="37" s="1"/>
  <c r="T33" i="37"/>
  <c r="R40" i="37"/>
  <c r="S40" i="37" s="1"/>
  <c r="T40" i="37"/>
  <c r="R26" i="37"/>
  <c r="S26" i="37" s="1"/>
  <c r="U26" i="37" s="1"/>
  <c r="T26" i="37"/>
  <c r="R65" i="37"/>
  <c r="S65" i="37" s="1"/>
  <c r="T65" i="37"/>
  <c r="S35" i="37"/>
  <c r="U34" i="37" s="1"/>
  <c r="P1541" i="37"/>
  <c r="R68" i="37"/>
  <c r="S68" i="37" s="1"/>
  <c r="R21" i="37"/>
  <c r="S21" i="37" s="1"/>
  <c r="R66" i="37"/>
  <c r="S66" i="37" s="1"/>
  <c r="R69" i="37"/>
  <c r="S69" i="37" s="1"/>
  <c r="T178" i="38"/>
  <c r="U10" i="38"/>
  <c r="Q8" i="37"/>
  <c r="Q1541" i="37" s="1"/>
  <c r="T15" i="37"/>
  <c r="T12" i="37"/>
  <c r="R37" i="37"/>
  <c r="S37" i="37" s="1"/>
  <c r="R20" i="37"/>
  <c r="S20" i="37" s="1"/>
  <c r="R46" i="37"/>
  <c r="S46" i="37" s="1"/>
  <c r="R50" i="37"/>
  <c r="S50" i="37" s="1"/>
  <c r="R51" i="37"/>
  <c r="S51" i="37" s="1"/>
  <c r="R29" i="37"/>
  <c r="S29" i="37" s="1"/>
  <c r="R48" i="37"/>
  <c r="S48" i="37" s="1"/>
  <c r="R13" i="37"/>
  <c r="S13" i="37" s="1"/>
  <c r="R42" i="37"/>
  <c r="S42" i="37" s="1"/>
  <c r="U43" i="37"/>
  <c r="R24" i="37"/>
  <c r="S24" i="37" s="1"/>
  <c r="R17" i="37"/>
  <c r="S17" i="37" s="1"/>
  <c r="R30" i="37"/>
  <c r="S30" i="37" s="1"/>
  <c r="R28" i="37"/>
  <c r="S28" i="37" s="1"/>
  <c r="R10" i="37"/>
  <c r="S10" i="37" s="1"/>
  <c r="R38" i="37"/>
  <c r="S38" i="37" s="1"/>
  <c r="R14" i="37"/>
  <c r="S14" i="37" s="1"/>
  <c r="R32" i="37"/>
  <c r="S32" i="37" s="1"/>
  <c r="R36" i="37"/>
  <c r="S36" i="37" s="1"/>
  <c r="R11" i="37"/>
  <c r="S11" i="37" s="1"/>
  <c r="R41" i="37"/>
  <c r="S41" i="37" s="1"/>
  <c r="T9" i="37"/>
  <c r="W107" i="37"/>
  <c r="V107" i="37" l="1"/>
  <c r="T8" i="37"/>
  <c r="T1541" i="37" s="1"/>
  <c r="R8" i="37"/>
  <c r="R1541" i="37" s="1"/>
  <c r="S8" i="37" l="1"/>
  <c r="S1541" i="37" s="1"/>
  <c r="U2" i="37" l="1"/>
  <c r="AD2" i="37" s="1"/>
</calcChain>
</file>

<file path=xl/comments1.xml><?xml version="1.0" encoding="utf-8"?>
<comments xmlns="http://schemas.openxmlformats.org/spreadsheetml/2006/main">
  <authors>
    <author>PS. Maria Alejandra Barrera Castro</author>
  </authors>
  <commentList>
    <comment ref="P5" authorId="0" shapeId="0">
      <text>
        <r>
          <rPr>
            <b/>
            <sz val="9"/>
            <color indexed="81"/>
            <rFont val="Tahoma"/>
            <family val="2"/>
          </rPr>
          <t xml:space="preserve">DESVIACION ESTANDAR SE TOMA CON BASE EN LA MEDIANA
</t>
        </r>
      </text>
    </comment>
  </commentList>
</comments>
</file>

<file path=xl/sharedStrings.xml><?xml version="1.0" encoding="utf-8"?>
<sst xmlns="http://schemas.openxmlformats.org/spreadsheetml/2006/main" count="6474" uniqueCount="2237">
  <si>
    <t>PROMEDIOS ESTADISTICOS</t>
  </si>
  <si>
    <t xml:space="preserve">MENOR VALOR COTIZADO </t>
  </si>
  <si>
    <t xml:space="preserve">PROMEDIO </t>
  </si>
  <si>
    <t xml:space="preserve">MEDIANA </t>
  </si>
  <si>
    <t xml:space="preserve">MEDIA GEOMETRICA </t>
  </si>
  <si>
    <t>DESVIACIÓN ESTANDAR</t>
  </si>
  <si>
    <t>ITEM</t>
  </si>
  <si>
    <t>UNIDAD DE MEDIDA</t>
  </si>
  <si>
    <t>CANT.</t>
  </si>
  <si>
    <t xml:space="preserve">PRECIO DE REFERENCIA UNITARIO </t>
  </si>
  <si>
    <t xml:space="preserve">% DISPERSION </t>
  </si>
  <si>
    <t>PRESUPUESTO</t>
  </si>
  <si>
    <t>Dispersion</t>
  </si>
  <si>
    <t xml:space="preserve">ARRASTRE </t>
  </si>
  <si>
    <t>CONCEPTO VALOR DE REFERENCIA</t>
  </si>
  <si>
    <t xml:space="preserve">DESCRIPCION DEL SUMINISTRO </t>
  </si>
  <si>
    <t>CODIGOS CUPS</t>
  </si>
  <si>
    <t>C1 / C2</t>
  </si>
  <si>
    <t>C1 / C3</t>
  </si>
  <si>
    <t>C1 / C4</t>
  </si>
  <si>
    <t>PRECIOS DE REFERENCIA CON REDONDEO</t>
  </si>
  <si>
    <t>SERVICIO</t>
  </si>
  <si>
    <t>VALOR PRECIO HISTORICO 2022</t>
  </si>
  <si>
    <t>COTIZACION 3 INCLUIDO IMPUESTOS</t>
  </si>
  <si>
    <t>INFUSIÓN O ADMINISTRACIÓN DE SOLUCIONES DE LÍQUIDOS Y ELECTROLITOS SOD</t>
  </si>
  <si>
    <t>CLINICOS FLORENCIA ZOMAC NIT. 901.160.407-8</t>
  </si>
  <si>
    <t>VALOR PRECIOS HISTORICO ACTUALIZADO  2023</t>
  </si>
  <si>
    <t>N/A</t>
  </si>
  <si>
    <t>NO COTIZO</t>
  </si>
  <si>
    <t>CLINICA CREAR VISION S.A.S</t>
  </si>
  <si>
    <t xml:space="preserve">LOTE 1: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EN EL MUNICIPIO DE MOCOA PUTUMAYO, PERTENECIENTES A LA DIRECCIÓN DE SANIDAD EJÉRCITO – CENTRAL ADMINISTRATIVA Y CONTABLE “CENAC FLORENCIA”. </t>
  </si>
  <si>
    <t>ESCISIÓN DE QUISTE SINOVIAL FACETARIO VÍA POSTERIOR</t>
  </si>
  <si>
    <t>NEUROLISIS EN NERVIO DE MANO VÍA ABIERTA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</si>
  <si>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</si>
  <si>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</si>
  <si>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</si>
  <si>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MANO VÍA ABIERTA</t>
  </si>
  <si>
    <t>INYECCIÓN DE AGENTE ANESTÉSICO PARA NERVIO PERIFÉRICO</t>
  </si>
  <si>
    <t>RESECCIÓN DE CHALAZIÓN VÍA ANTERIOR</t>
  </si>
  <si>
    <t>RESECCIÓN DE CHALAZIÓN VÍA POSTERIOR</t>
  </si>
  <si>
    <t>RESECCIÓN DE TUMOR BENIGNO O MALIGNO DE PÁRPADO, ESPESOR PARCIAL, UN TERCIO</t>
  </si>
  <si>
    <t>082302</t>
  </si>
  <si>
    <t>RESECCIÓN DE TUMOR BENIGNO O MALIGNO DE PÁRPADO, ESPESOR PARCIAL, DOS TERCIOS</t>
  </si>
  <si>
    <t>082404</t>
  </si>
  <si>
    <t>RESECCIÓN DE TUMOR BENIGNO O MALIGNO DE PÁRPADO, ESPESOR TOTAL, DOS TERCIOS</t>
  </si>
  <si>
    <t>083802</t>
  </si>
  <si>
    <t>CANTORRAFIA</t>
  </si>
  <si>
    <t>083804</t>
  </si>
  <si>
    <t>BLEFAROPLASTIA SUPERIOR</t>
  </si>
  <si>
    <t>083805</t>
  </si>
  <si>
    <t>BLEFAROPLASTIA INFERIOR VÍA EXTERNA</t>
  </si>
  <si>
    <t>094201</t>
  </si>
  <si>
    <t>SONDEO Y LAVADO DE LAS VÍAS LAGRIMALES VÍA EXTERNA</t>
  </si>
  <si>
    <t>095002</t>
  </si>
  <si>
    <t>DRENAJE DEL CANALÍCULO LAGRIMAL</t>
  </si>
  <si>
    <t>097101</t>
  </si>
  <si>
    <t>PLASTIA EN CANALÍCULOS LAGRIMALES</t>
  </si>
  <si>
    <t>100101</t>
  </si>
  <si>
    <t>EXTRACCIÓN DE CUERPO EXTRAÑO SUBCONJUNTIVAL</t>
  </si>
  <si>
    <t>102101</t>
  </si>
  <si>
    <t xml:space="preserve">BIOPSIA DE CONJUNTIVA </t>
  </si>
  <si>
    <t>103101</t>
  </si>
  <si>
    <t>RESECCIÓN DE LESIÓN O TUMOR BENIGNO DE CONJUNTIVA</t>
  </si>
  <si>
    <t>103102</t>
  </si>
  <si>
    <t>RESECCIÓN DE LESIÓN O TUMOR BENIGNO DE CONJUNTIVA CON INJERTO</t>
  </si>
  <si>
    <t>103103</t>
  </si>
  <si>
    <t>RESECCIÓN SIMPLE DE PTERIGIÓN (NASAL O TEMPORAL)</t>
  </si>
  <si>
    <t>103104</t>
  </si>
  <si>
    <t>RESECCIÓN DE PTERIGIÓN (NASAL O TEMPORAL) CON INJERTO</t>
  </si>
  <si>
    <t>103105</t>
  </si>
  <si>
    <t>RESECCIÓN DE PTERIGIÓN REPRODUCIDO (NASAL O TEMPORAL) CON INJERTO</t>
  </si>
  <si>
    <t>103108</t>
  </si>
  <si>
    <t>PERITOMÍA TOTAL</t>
  </si>
  <si>
    <t>103204</t>
  </si>
  <si>
    <t>ABLACIÓN DE LESIÓN O TEJIDO DE CONJUNTIVA</t>
  </si>
  <si>
    <t>104001</t>
  </si>
  <si>
    <t>REPARACIÓN SIMPLE DE SIMBLÉFARON</t>
  </si>
  <si>
    <t>104002</t>
  </si>
  <si>
    <t>REPARACIÓN DE SIMBLÉFARON CON INJERTO LIBRE EN CONJUNTIVA</t>
  </si>
  <si>
    <t>104003</t>
  </si>
  <si>
    <t>REPARACIÓN DE SIMBLÉFARON CON INJERTO DE TEJIDO EXTRAOCULAR</t>
  </si>
  <si>
    <t>106101</t>
  </si>
  <si>
    <t>SUTURA EN LA CONJUNTIVA</t>
  </si>
  <si>
    <t>110001</t>
  </si>
  <si>
    <t>EXTRACCIÓN DE CUERPO EXTRAÑO SUPERFICIAL EN CÓRNEA</t>
  </si>
  <si>
    <t>110002</t>
  </si>
  <si>
    <t>EXTRACCIÓN DE CUERPO EXTRAÑO PROFUNDO EN CÓRNEA</t>
  </si>
  <si>
    <t>120001</t>
  </si>
  <si>
    <t>EXTRACCIÓN DE CUERPO EXTRAÑO INTRAOCULAR DEL SEGMENTO ANTERIOR DE OJO</t>
  </si>
  <si>
    <t>122301</t>
  </si>
  <si>
    <t>BIOPSIA DE ESCLERÓTICA</t>
  </si>
  <si>
    <t>122401</t>
  </si>
  <si>
    <t>BIOPSIA DE CUERPO CILIAR</t>
  </si>
  <si>
    <t>123202</t>
  </si>
  <si>
    <t>LISIS DE SINEQUIAS ANTERIORES</t>
  </si>
  <si>
    <t>123203</t>
  </si>
  <si>
    <t xml:space="preserve">LISIS DE SINEQUIAS POSTERIORES </t>
  </si>
  <si>
    <t>129101</t>
  </si>
  <si>
    <t>PARACENTESIS TERAPÉUTICA DE CÁMARA ANTERIOR DEL OJO</t>
  </si>
  <si>
    <t>LAVADO DE CÁMARA ANTERIOR DEL OJO</t>
  </si>
  <si>
    <t>130001</t>
  </si>
  <si>
    <t>EXTRACCIÓN INTRACAPSULAR DE CRISTALINO</t>
  </si>
  <si>
    <t>130003</t>
  </si>
  <si>
    <t xml:space="preserve">EXTRACCIÓN EXTRACAPSULAR ASISTIDA DE CRISTALINO </t>
  </si>
  <si>
    <t>CAPSULOTOMÍA MANUAL</t>
  </si>
  <si>
    <t>137003</t>
  </si>
  <si>
    <t>INSERCIÓN DE LENTE INTRAOCULAR EN CÁMARA POSTERIOR SOBRE RESTOS CAPSULARES</t>
  </si>
  <si>
    <t>137005</t>
  </si>
  <si>
    <t>INSERCIÓN DE LENTE INTRAOCULAR EN CÁMARA POSTERIOR FIJADO A ESCLERA</t>
  </si>
  <si>
    <t>169003</t>
  </si>
  <si>
    <t>INYECCIÓN SUBCONJUNTIVAL DE SUSTANCIA TERAPÉUTICA</t>
  </si>
  <si>
    <t>169202</t>
  </si>
  <si>
    <t>RESECCIÓN DE TUMOR BENIGNO DE ÓRBITA</t>
  </si>
  <si>
    <t>169203</t>
  </si>
  <si>
    <t>DRENAJE DE COLECCIÓN ANTERIOR DE ÓRBITA</t>
  </si>
  <si>
    <t>169204</t>
  </si>
  <si>
    <t>DRENAJE DE COLECCIÓN POSTERIOR DE ÓRBITA</t>
  </si>
  <si>
    <t>180100</t>
  </si>
  <si>
    <t>DRENAJE DE COLECCIÓN DE PABELLÓN AURICULAR SOD</t>
  </si>
  <si>
    <t>180200</t>
  </si>
  <si>
    <t>DRENAJE DE COLECCIÓN DE CONDUCTO AUDITIVO EXTERNO SOD</t>
  </si>
  <si>
    <t>180301</t>
  </si>
  <si>
    <t xml:space="preserve">EXTRACCIÓN DE CUERPO EXTRAÑO DE CONDUCTO AUDITIVO EXTERNO, CON INCISIÓN </t>
  </si>
  <si>
    <t>180302</t>
  </si>
  <si>
    <t>EXTRACCIÓN DE CERUMEN O CUERPO EXTRAÑO DEL CONDUCTO AUDITIVO EXTERNO BAJO VISIÓN MICROSCÓPICA O ENDOSCÓPICA</t>
  </si>
  <si>
    <t>181101</t>
  </si>
  <si>
    <t>BIOPSIA DE AURÍCULA (PABELLÓN AURICULAR)</t>
  </si>
  <si>
    <t>181102</t>
  </si>
  <si>
    <t>BIOPSIA DE CONDUCTO AUDITIVO EXTERNO</t>
  </si>
  <si>
    <t>181103</t>
  </si>
  <si>
    <t>BIOPSIA DE OÍDO EXTERNO</t>
  </si>
  <si>
    <t>182100</t>
  </si>
  <si>
    <t>RESECCIÓN DE FÍSTULA O QUISTE PREAURICULAR SOD</t>
  </si>
  <si>
    <t>182200</t>
  </si>
  <si>
    <t>RESECCIÓN DE APÉNDICE PREAURICULAR SOD</t>
  </si>
  <si>
    <t>182300</t>
  </si>
  <si>
    <t>RESECCIÓN DE QUISTE DE PABELLÓN AURICULAR SOD</t>
  </si>
  <si>
    <t>182501</t>
  </si>
  <si>
    <t>TOMA DE INJERTO CONDRAL DE PABELLÓN AURICULAR</t>
  </si>
  <si>
    <t>183101</t>
  </si>
  <si>
    <t>RESECCIÓN DE TUMOR BENIGNO DE CONDUCTO AUDITIVO EXTERNO</t>
  </si>
  <si>
    <t>184100</t>
  </si>
  <si>
    <t>SUTURA DE LACERACIÓN DE PABELLÓN AURICULAR SOD</t>
  </si>
  <si>
    <t>185104</t>
  </si>
  <si>
    <t>PLASTIA EN LÓBULO DE OREJA</t>
  </si>
  <si>
    <t>186202</t>
  </si>
  <si>
    <t>RECONSTRUCCIÓN DE MEATO AUDITIVO EXTERNO</t>
  </si>
  <si>
    <t>186203</t>
  </si>
  <si>
    <t>RECONSTRUCCIÓN DE MEATO AUDITIVO EXTERNO VÍA ENDOSCÓPICA</t>
  </si>
  <si>
    <t>187107</t>
  </si>
  <si>
    <t>RECONSTRUCCIÓN DE PABELLÓN AURICULAR</t>
  </si>
  <si>
    <t>194105</t>
  </si>
  <si>
    <t>CIERRE DE PERFORACIÓN DE MEMBRANA TIMPÁNICA [MIRINGOPLASTIA]</t>
  </si>
  <si>
    <t>194106</t>
  </si>
  <si>
    <t>CIERRE DE PERFORACIÓN DE MEMBRANA TIMPÁNICA [MIRINGOPLASTIA] VÍA ENDOSCÓPICA</t>
  </si>
  <si>
    <t>194107</t>
  </si>
  <si>
    <t>TIMPANOPLASTIA CON REVISIÓN DE LA CADENA OSICULAR</t>
  </si>
  <si>
    <t>194108</t>
  </si>
  <si>
    <t>TIMPANOPLASTIA CON REVISIÓN DE LA CADENA OSICULAR VÍA ENDOSCÓPICA</t>
  </si>
  <si>
    <t>202101</t>
  </si>
  <si>
    <t>DRENAJE DE COLECCIÓN DE MASTOIDES</t>
  </si>
  <si>
    <t>202402</t>
  </si>
  <si>
    <t>ASPIRACIÓN DE OÍDO MEDIO O CAVIDAD MASTOIDEA VÍA ENDOSCÓPICA</t>
  </si>
  <si>
    <t>202501</t>
  </si>
  <si>
    <t>INYECCIÓN DE SUSTANCIA TERAPÉUTICA INTRATIMPÁNICA</t>
  </si>
  <si>
    <t>203101</t>
  </si>
  <si>
    <t>BIOPSIA DE OÍDO MEDIO E INTERNO</t>
  </si>
  <si>
    <t>203102</t>
  </si>
  <si>
    <t>BIOPSIA DE OÍDO MEDIO E INTERNO VÍA ENDOSCÓPICA</t>
  </si>
  <si>
    <t>210001</t>
  </si>
  <si>
    <t>CONTROL DE EPISTAXIS POR ABLACIÓN VÍA TRANSNASAL</t>
  </si>
  <si>
    <t>210002</t>
  </si>
  <si>
    <t>CONTROL DE EPISTAXIS POR ABLACIÓN VÍA TRANSNASAL ENDOSCÓPICA</t>
  </si>
  <si>
    <t>210901</t>
  </si>
  <si>
    <t>CONTROL DE EPISTAXIS POR DERMOPLASTIA VÍA TRANSNASAL</t>
  </si>
  <si>
    <t>210902</t>
  </si>
  <si>
    <t>CONTROL DE EPISTAXIS POR DERMOPLASTIA VÍA TRANSNASAL ENDOSCÓPICA</t>
  </si>
  <si>
    <t>211202</t>
  </si>
  <si>
    <t>EXTRACCIÓN DE CUERPO EXTRAÑO DE NARIZ CON INCISIÓN VÍA TRANSNASAL</t>
  </si>
  <si>
    <t>211203</t>
  </si>
  <si>
    <t>EXTRACCIÓN DE CUERPO EXTRAÑO DE NARIZ CON INCISIÓN VÍA TRANSNASAL ENDOSCÓPICA</t>
  </si>
  <si>
    <t>211204</t>
  </si>
  <si>
    <t>EXTRACCIÓN DE CUERPO EXTRAÑO DE NARIZ VÍA ABIERTA</t>
  </si>
  <si>
    <t>211301</t>
  </si>
  <si>
    <t>DRENAJE DE LESIÓN (COLECCIÓN) EN PIRÁMIDE NASAL</t>
  </si>
  <si>
    <t>212001</t>
  </si>
  <si>
    <t>BIOPSIA NASAL VÍA TRANSNASAL</t>
  </si>
  <si>
    <t>212101</t>
  </si>
  <si>
    <t>BIOPSIA NASAL VÍA ABIERTA</t>
  </si>
  <si>
    <t>212201</t>
  </si>
  <si>
    <t>BIOPSIA NASAL VÍA ENDOSCÓPICA</t>
  </si>
  <si>
    <t>218001</t>
  </si>
  <si>
    <t>RESECCIÓN O ABLACIÓN DE LESIÓN DE PIRÁMIDE NASAL</t>
  </si>
  <si>
    <t>SUTURA DE LACERACIÓN DE NARIZ</t>
  </si>
  <si>
    <t>218201</t>
  </si>
  <si>
    <t>FISTULECTOMÍA GINGIVONASAL</t>
  </si>
  <si>
    <t>218403</t>
  </si>
  <si>
    <t>SEPTORRINOPLASTIA PRIMARIA VÍA TRANSNASAL</t>
  </si>
  <si>
    <t>218404</t>
  </si>
  <si>
    <t>SEPTORRINOPLASTIA PRIMARIA VÍA ABIERTA</t>
  </si>
  <si>
    <t>218405</t>
  </si>
  <si>
    <t>SEPTORRINOPLASTIA SECUNDARIA VÍA TRANSNASAL</t>
  </si>
  <si>
    <t>218406</t>
  </si>
  <si>
    <t>SEPTORRINOPLASTIA SECUNDARIA VÍA ABIERTA</t>
  </si>
  <si>
    <t>218603</t>
  </si>
  <si>
    <t>RINOPLASTIA VÍA TRANSNASAL</t>
  </si>
  <si>
    <t>218604</t>
  </si>
  <si>
    <t>RINOPLASTIA VÍA ABIERTA</t>
  </si>
  <si>
    <t>218914</t>
  </si>
  <si>
    <t>REDUCCIÓN CERRADA DE FRACTURA NASAL</t>
  </si>
  <si>
    <t>218915</t>
  </si>
  <si>
    <t>REDUCCIÓN ABIERTA DE FRACTURA NASAL</t>
  </si>
  <si>
    <t>219002</t>
  </si>
  <si>
    <t>RESECCIÓN DE TUMOR BENIGNO DE FOSA NASAL VÍA TRANSNASAL ENDOSCÓPICA</t>
  </si>
  <si>
    <t>219003</t>
  </si>
  <si>
    <t>RESECCIÓN DE TUMOR BENIGNO DE FOSA NASAL VÍA ABIERTA</t>
  </si>
  <si>
    <t>219009</t>
  </si>
  <si>
    <t>ESCISIÓN O ABLACIÓN DE LESIÓN INTRANASAL</t>
  </si>
  <si>
    <t>219201</t>
  </si>
  <si>
    <t>TURBINECTOMÍA VÍA TRANSNASAL</t>
  </si>
  <si>
    <t>219202</t>
  </si>
  <si>
    <t>TURBINECTOMÍA VÍA TRANSNASAL ENDOSCÓPICA</t>
  </si>
  <si>
    <t>219302</t>
  </si>
  <si>
    <t>TURBINOPLASTIA VÍA TRANSNASAL</t>
  </si>
  <si>
    <t>219303</t>
  </si>
  <si>
    <t>TURBINOPLASTIA VÍA TRANSNASAL ENDOSCÓPICA</t>
  </si>
  <si>
    <t>219501</t>
  </si>
  <si>
    <t>SEPTOPLASTIA PRIMARIA TRANSNASAL</t>
  </si>
  <si>
    <t>219502</t>
  </si>
  <si>
    <t>SEPTOPLASTIA PRIMARIA VÍA TRANSNASAL ENDOSCÓPICA</t>
  </si>
  <si>
    <t>219503</t>
  </si>
  <si>
    <t>SEPTOPLASTIA EXTRACORPÓREA</t>
  </si>
  <si>
    <t>219504</t>
  </si>
  <si>
    <t>SEPTOPLASTIA REVISIONAL TRANSNASAL</t>
  </si>
  <si>
    <t>219505</t>
  </si>
  <si>
    <t>SEPTOPLASTIA REVISIONAL VÍA TRANSNASAL ENDOSCÓPICA</t>
  </si>
  <si>
    <t>BIOPSIA DE SENO PARANASAL VÍA OROANTRAL</t>
  </si>
  <si>
    <t>BIOPSIA DE SENO PARANASAL VÍA TRANSNASAL</t>
  </si>
  <si>
    <t>BIOPSIA DE SENO PARANASAL VÍA ENDOSCÓPICA</t>
  </si>
  <si>
    <t>NASOSINUSCOPIA</t>
  </si>
  <si>
    <t>CURACIÓN DE SENOS PARANASALES VÍA TRANSNASAL</t>
  </si>
  <si>
    <t>CURACIÓN DE SENOS PARANASALES VÍA TRANSNASAL ENDOSCÓPICA</t>
  </si>
  <si>
    <t>CIERRE DE FÍSTULA OROANTRAL</t>
  </si>
  <si>
    <t>BIOPSIA CERRADA (PUNCIÓN O ASPIRACIÓN) DE LENGUA</t>
  </si>
  <si>
    <t>BIOPSIA INCISIONAL DE LENGUA (EN CUÑA)</t>
  </si>
  <si>
    <t>RESECCIÓN DE LENGUA EN CUÑA</t>
  </si>
  <si>
    <t>PLASTIA DE FRENILLO LINGUAL</t>
  </si>
  <si>
    <t>DRENAJE DE COLECCIÓN EN LENGUA</t>
  </si>
  <si>
    <t>SUTURA DE LACERACIÓN DE LENGUA (GLOSORRAFIA) VÍA ABIERTA</t>
  </si>
  <si>
    <t>SIALOLITOTOMÍA VÍA ABIERTA</t>
  </si>
  <si>
    <t>EXPLORACIÓN DE GLÁNDULA SALIVAL VÍA ABIERTA</t>
  </si>
  <si>
    <t>EXPLORACIÓN DE GLÁNDULA SALIVAL VÍA ENDOSCÓPICA</t>
  </si>
  <si>
    <t>DRENAJE DE GLÁNDULA SALIVAL VÍA ABIERTA</t>
  </si>
  <si>
    <t>DRENAJE DE GLÁNDULA SALIVAL VÍA ENDOSCÓPICA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</si>
  <si>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</si>
  <si>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</si>
  <si>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</si>
  <si>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MARSUPIALIZACIÓN DE LA RÁNULA</t>
  </si>
  <si>
    <t>RESECCIÓN DE MUCOCELE DE GLÁNDULA SALIVAL</t>
  </si>
  <si>
    <t>INCISIÓN Y DRENAJE INTRAORAL EN CAVIDAD BUCAL</t>
  </si>
  <si>
    <t>INCISIÓN Y DRENAJE EXTRAORAL EN CAVIDAD BUCAL</t>
  </si>
  <si>
    <t>INCISIÓN Y DRENAJE EN CAVIDAD BUCAL</t>
  </si>
  <si>
    <t>DRENAJE DE COLECCIÓN DE PALADAR VÍA ABIERTA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</si>
  <si>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</si>
  <si>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</si>
  <si>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</si>
  <si>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</si>
  <si>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</si>
  <si>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</si>
  <si>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</si>
  <si>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</si>
  <si>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ESCISIÓN O RESECCIÓN O ABLACIÓN DE LESIÓN SUPERFICIAL DE PALADAR BLANDO</t>
  </si>
  <si>
    <t>FRENILLECTOMÍA LABIAL VÍA ABIERTA</t>
  </si>
  <si>
    <t>RESECCIÓN PARCIAL DE LABIO</t>
  </si>
  <si>
    <t>RESECCIÓN PARCIAL DE LABIO CON ROTACIÓN DE COLGAJO</t>
  </si>
  <si>
    <t>RESECCIÓN DE LESIÓN BENIGNA DE LA MUCOSA ORAL, HASTA DE DOS CENTÍMETROS DE DIÁMETRO</t>
  </si>
  <si>
    <t>RESECCIÓN DE LESIÓN BENIGNA DE LA MUCOSA ORAL, MAYOR DE DOS CENTÍMETROS DE DIÁMETRO</t>
  </si>
  <si>
    <t>RESECCIÓN DE LESIÓN EN MUCOSA ORAL</t>
  </si>
  <si>
    <t>REMOCIÓN DE CUERPO EXTRAÑO EN TEJIDOS BLANDOS DE LA BOCA</t>
  </si>
  <si>
    <t>CORRECCIÓN SECUNDARIA DE LABIO FISURADO UNILATERAL</t>
  </si>
  <si>
    <t>REPARACIÓN DE LABIO FISURADO (QUEILOPLASTIA)</t>
  </si>
  <si>
    <t>PALATORRAFIA EN Z</t>
  </si>
  <si>
    <t>SUTURA DE LACERACIÓN DE PALADAR</t>
  </si>
  <si>
    <t>INCISIÓN DE LA ÚVULA</t>
  </si>
  <si>
    <t>RESECCIÓN PARCIAL DE ÚVULA</t>
  </si>
  <si>
    <t>RESECCIÓN TOTAL DE ÚVULA</t>
  </si>
  <si>
    <t>RESECCIÓN DE ÚVULA POR ABLACIÓN</t>
  </si>
  <si>
    <t>UVULORRAFIA</t>
  </si>
  <si>
    <t>DRENAJE EN AMÍGDALAS O ESTRUCTURAS PERIAMIGDALINAS VÍA TRANSORAL</t>
  </si>
  <si>
    <t>AMIGDALECTOMÍA VÍA ABIERTA</t>
  </si>
  <si>
    <t>RESECCIÓN DE RESTOS ADENOAMIGDALINOS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</si>
  <si>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</si>
  <si>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</si>
  <si>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</si>
  <si>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</si>
  <si>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CONTROL DE HEMORRAGIA POS ADENOIDECTOMÍA VÍA ENDOSCÓPICA</t>
  </si>
  <si>
    <t>BIOPSIA DE AMÍGDALAS O VEGETACIONES ADENOIDES</t>
  </si>
  <si>
    <t>BIOPSIA DE ADENOIDES VÍA ENDOSCÓPICA</t>
  </si>
  <si>
    <t>EXTRACCIÓN DE CUERPO EXTRAÑO ENCLAVADO EN FARINGE VÍA ABIERTA</t>
  </si>
  <si>
    <t>EXTRACCIÓN DE CUERPO EXTRAÑO ENCLAVADO EN FARINGE VÍA ENDOSCÓPICA</t>
  </si>
  <si>
    <t>DRENAJE DE FARINGE VÍA ABIERTA</t>
  </si>
  <si>
    <t>DRENAJE DE FARINGE VÍA ENDOSCÓPICA</t>
  </si>
  <si>
    <t>FARINGOSCOPIA DIAGNÓSTICA</t>
  </si>
  <si>
    <t>BIOPSIA DE NASOFARINGE</t>
  </si>
  <si>
    <t>BIOPSIA DE OROFARINGE</t>
  </si>
  <si>
    <t>BIOPSIA DE HIPOFARINGE</t>
  </si>
  <si>
    <t>FARINGOPLASTIA CON COLGAJO FARÍNGEO</t>
  </si>
  <si>
    <t>NASOLARINGOSCOPIA</t>
  </si>
  <si>
    <t>MICROENDOSCOPIA LARÍNGEA</t>
  </si>
  <si>
    <t>LARINGOSCOPIA</t>
  </si>
  <si>
    <t>EXTRACCIÓN DE CUERPO EXTRAÑO DE TRÁQUEA VÍA ABIERTA</t>
  </si>
  <si>
    <t>EXTRACCIÓN DE CUERPO EXTRAÑO DE TRÁQUEA VÍA ENDOSCÓPICA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</si>
  <si>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</si>
  <si>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</si>
  <si>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</si>
  <si>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</si>
  <si>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</si>
  <si>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INYECCIÓN DE AGENTE ESCLEROSANTE EN VENA (ESCLEROTERAPIA) SOD</t>
  </si>
  <si>
    <t>ESCISIÓN DE HIGROMA QUÍSTICO DE CUELLO SOD</t>
  </si>
  <si>
    <t>ESCISIÓN DE LINFANGIOMA DE CUELLO SOD</t>
  </si>
  <si>
    <t>ESOFAGOSCOPIA VÍA ORAL EXPLORATORIA O DIAGNÓSTICA SIN BIOPSIA</t>
  </si>
  <si>
    <t>BIOPSIA DE ESÓFAGO VÍA ABIERTA</t>
  </si>
  <si>
    <t>BIOPSIA DE ESÓFAGO VÍA ENDOSCÓPICA</t>
  </si>
  <si>
    <t>EXTRACCIÓN ENDOSCÓPICA DE CUERPO EXTRAÑO EN ESÓFAGO</t>
  </si>
  <si>
    <t>ESOFAGOGASTRODUODENOSCOPIA [EGD] CON O SIN BIOPSIA</t>
  </si>
  <si>
    <t>COLONOSCOPIA TOTAL</t>
  </si>
  <si>
    <t>COLONOSCOPIA TOTAL CON O SIN BIOPSIA</t>
  </si>
  <si>
    <t>SIGMOIDOSCOPIA FLEXIBLE O RÍGIDA</t>
  </si>
  <si>
    <t>EXTRACCIÓN ENDOSCÓPICA DE CUERPO EXTRAÑO EN INTESTINO DELGADO</t>
  </si>
  <si>
    <t>EXTRACCIÓN ENDOSCÓPICA DE CUERPO EXTRAÑO EN INTESTINO GRUESO</t>
  </si>
  <si>
    <t>APENDICECTOMÍA VÍA ABIERTA</t>
  </si>
  <si>
    <t>EXTRACCIÓN DE CUERPO EXTRAÑO EN RECTO, VÍA RECTAL ABIERTA</t>
  </si>
  <si>
    <t>EXTRACCIÓN DE CUERPO EXTRAÑO EN RECTO, VÍA ABDOMINAL</t>
  </si>
  <si>
    <t>DRENAJE DE COLECCIÓN PERIRRECTAL, RETRORECTAL O PÉLVICA VÍA ABIERTA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</si>
  <si>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</si>
  <si>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</si>
  <si>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</si>
  <si>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</si>
  <si>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</si>
  <si>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HEMORROIDOPEXIA</t>
  </si>
  <si>
    <t>RESECCIÓN DE HEMORROIDES INTERNAS</t>
  </si>
  <si>
    <t>RESECCIÓN DE HEMORROIDES EXTERNAS</t>
  </si>
  <si>
    <t>CAUTERIZACIÓN DE HEMORROIDES SOD</t>
  </si>
  <si>
    <t>ABLACIÓN DE HEMORROIDES POR CRIOTERAPIA SOD</t>
  </si>
  <si>
    <t>EVACUACIÓN EN HEMORROIDES TROMBOSADAS</t>
  </si>
  <si>
    <t>BIOPSIA POR LAPAROSCOPIA DE HÍGADO</t>
  </si>
  <si>
    <t>COLECISTOSTOMÍA VÍA ABIERTA</t>
  </si>
  <si>
    <t>COLECISTECTOMÍA VÍA ABIERTA</t>
  </si>
  <si>
    <t>COLECISTECTOMÍA VÍA LAPAROSCÓPICA</t>
  </si>
  <si>
    <t>HERNIORRAFIA INGUINAL UNILATERAL VÍA ABIERTA</t>
  </si>
  <si>
    <t>HERNIORRAFIA INGUINAL UNILATERAL VÍA LAPAROSCÓPICA</t>
  </si>
  <si>
    <t>HERNIORRAFIA INGUINAL ENCARCELADA VÍA ABIERTA</t>
  </si>
  <si>
    <t>HERNIORRAFIA INGUINAL REPRODUCIDA VÍA ABIERTA</t>
  </si>
  <si>
    <t>HERNIORRAFIA INGUINAL BILATERAL VÍA ABIERTA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</si>
  <si>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</si>
  <si>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</si>
  <si>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</si>
  <si>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</si>
  <si>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</si>
  <si>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</si>
  <si>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</si>
  <si>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</si>
  <si>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</si>
  <si>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EPIGÁSTRICA ENCARCELADA VÍA ABIERTA</t>
  </si>
  <si>
    <t>DRENAJE DE COLECCIÓN DE LA PARED ABDOMINAL VÍA ABIERTA</t>
  </si>
  <si>
    <t>LAPAROTOMÍA EXPLORATORIA</t>
  </si>
  <si>
    <t>RESECCIÓN DE TUMOR RETROPERITONEAL VÍA ABIERTA</t>
  </si>
  <si>
    <t>RESECCIÓN DE LESIÓN BENIGNA O MALIGNA EN EPIPLÓN O EN MESENTERIO VÍA ABIERTA</t>
  </si>
  <si>
    <t>LAVADO PERITONEAL TERAPÉUTICO VÍA ABIERTA</t>
  </si>
  <si>
    <t>LAVADO PERITONEAL DIAGNÓSTICO VÍA ABIERTA</t>
  </si>
  <si>
    <t>LAPAROSCOPIA EXPLORATORIA</t>
  </si>
  <si>
    <t>RESECCIÓN DE TUMOR BENIGNO EN LA PARED ABDOMINAL VÍA ABIERTA</t>
  </si>
  <si>
    <t>RESECCIÓN DE LESIÓN AMPLIA EN LA PARED ABDOMINAL</t>
  </si>
  <si>
    <t>LISIS DE ADHERENCIAS PERITONEALES VÍA ABIERTA</t>
  </si>
  <si>
    <t>LISIS DE ADHERENCIAS PERITONEALES VÍA LAPAROSCÓPICA</t>
  </si>
  <si>
    <t>EVENTRORRAFIA CON COLOCACIÓN DE MALLA</t>
  </si>
  <si>
    <t>EVENTRORRAFIA VÍA ABIERTA</t>
  </si>
  <si>
    <t>REPARACIÓN DE DIASTASIS DE RECTOS ABDOMINALES VÍA ABIERTA</t>
  </si>
  <si>
    <t>MARSUPIALIZACIÓN DE QUISTE RENAL POR NEFROTOMÍA POR VÍA ABIERTA</t>
  </si>
  <si>
    <t>MARSUPIALIZACIÓN DE QUISTE RENAL POR LAPAROSCOPIA</t>
  </si>
  <si>
    <t>RESECCIÓN DE RIÑÓN UNILATERAL TOTAL [NEFRECTOMÍA SIMPLE] POR LAPAROTOMÍA</t>
  </si>
  <si>
    <t>RESECCIÓN DE RIÑÓN UNILATERAL TOTAL [NEFRECTOMÍA SIMPLE] VÍA LAPAROSCÓPICA</t>
  </si>
  <si>
    <t>NEFRECTOMÍA RADICAL POR LAPAROSCOPIA</t>
  </si>
  <si>
    <t>PIELOPLASTIA VÍA ABIERTA</t>
  </si>
  <si>
    <t>COLOCACIÓN DE DISPOSITIVO (CATÉTER DOBLE J) ANTERÓGRADO DE RIÑÓN A VEJIGA</t>
  </si>
  <si>
    <t>REEMPLAZO DE CATÉTER DE NEFROSTOMÍA SOD</t>
  </si>
  <si>
    <t>MEATOTOMÍA URETERAL VÍA ABIERTA</t>
  </si>
  <si>
    <t>URETEROSCOPIA ANTERÓGRADA DIAGNÓSTICA</t>
  </si>
  <si>
    <t>URETEROSCOPIA RETRÓGRADA DIAGNÓSTICA</t>
  </si>
  <si>
    <t>BIOPSIA DE URÉTER ANTERÓGRADA VÍA ENDOSCÓPICA</t>
  </si>
  <si>
    <t>BIOPSIA DE URÉTER RETRÓGRADA VÍA ENDOSCÓPICA</t>
  </si>
  <si>
    <t>DILATACIÓN DE MEATO URETERAL</t>
  </si>
  <si>
    <t>DILATACIÓN URETERAL VÍA ENDOSCÓPICA</t>
  </si>
  <si>
    <t>HEMOSTASIA O CONTROL DE HEMORRAGIA VESICAL VÍA ENDOSCÓPICA</t>
  </si>
  <si>
    <t>CISTOSCOPIA TRANSURETRAL</t>
  </si>
  <si>
    <t>BIOPSIA ÚNICA DE VEJIGA TRANSURETRAL</t>
  </si>
  <si>
    <t>BIOPSIA MÚLTIPLE DE VEJIGA TRANSURETRAL</t>
  </si>
  <si>
    <t>FULGURACIÓN ENDOSCÓPICA DE LESIÓN VESICAL</t>
  </si>
  <si>
    <t>ABLACIÓN DE LESIÓN VESICAL VÍA ENDOSCÓPICA</t>
  </si>
  <si>
    <t>RESECCIÓN DE CUELLO VESICAL TRANSVESICAL</t>
  </si>
  <si>
    <t>RESECCIÓN TRANSURETRAL (ENDOSCÓPICA) DE CUELLO VESICAL</t>
  </si>
  <si>
    <t>CISTOPEXIA (SUSPENSIÓN VESICAL)</t>
  </si>
  <si>
    <t>DILATACIÓN DE CUELLO VESICAL SOD</t>
  </si>
  <si>
    <t>INSERCIÓN DE DISPOSITIVO URINARIO (VESICAL)</t>
  </si>
  <si>
    <t>REEMPLAZO DE DISPOSITIVO URINARIO (VESICAL)</t>
  </si>
  <si>
    <t>URETROTOMÍA INTERNA ENDOSCÓPICA</t>
  </si>
  <si>
    <t>MEATOTOMÍA URETRAL EXTERNA</t>
  </si>
  <si>
    <t>BIOPSIA DE URETRA VÍA ABIERTA</t>
  </si>
  <si>
    <t>RESECCIÓN O ABLACIÓN ENDOSCÓPICA DE LESIÓN O TEJIDO URETRAL</t>
  </si>
  <si>
    <t>MARSUPIALIZACIÓN DE DIVERTÍCULO URETRAL</t>
  </si>
  <si>
    <t>DILATACIÓN DE URETRA POR URETROTOMÍA EXTERNA</t>
  </si>
  <si>
    <t>DILATACIÓN DE URETRA POR URETROTOMÍA INTERNA</t>
  </si>
  <si>
    <t>DILATACIÓN DE URETRA POR SONDEO SOD</t>
  </si>
  <si>
    <t>NEFROLITOTOMÍA O EXTRACCIÓN DE CUERPO EXTRAÑO EN RIÑÓN VÍA PERCUTÁNEA</t>
  </si>
  <si>
    <t>NEFROLITOTOMÍA O EXTRACCIÓN DE CUERPO EXTRAÑO EN RIÑÓN VÍA LAPAROSCÓPICA</t>
  </si>
  <si>
    <t>NEFROLITOTOMÍA O EXTRACCIÓN DE CUERPO EXTRAÑO EN RIÑÓN VÍA ENDOSCÓPICA RETRÓGADA</t>
  </si>
  <si>
    <t>URETEROLITOTOMÍA O EXTRACCIÓN DE CUERPO EXTRAÑO EN URÉTER VÍA ABIERTA</t>
  </si>
  <si>
    <t>URETEROLITOTOMÍA O EXTRACCIÓN DE CUERPO EXTRAÑO EN URÉTER VÍA LAPAROSCÓPICA</t>
  </si>
  <si>
    <t>URETEROLITOTOMÍA O EXTRACCIÓN DE CUERPO EXTRAÑO EN URÉTER VÍA ENDOSCÓPICA</t>
  </si>
  <si>
    <t>CISTOLITOTOMÍA O EXTRACCIÓN DE CUERPO EXTRAÑO EN VEJIGA VÍA ABIERTA</t>
  </si>
  <si>
    <t>CISTOLITOTOMÍA O EXTRACCIÓN DE CUERPO EXTRAÑO EN VEJIGA VÍA ENDOSCÓPICA</t>
  </si>
  <si>
    <t>URETROLITOTOMÍA O EXTRACCIÓN DE CUERPO EXTRAÑO EN URETRA VÍA ABIERTA</t>
  </si>
  <si>
    <t>LITOTRICIA (FRAGMENTACIÓN) INTRACORPÓREA DE CÁLCULOS EN VÍA URINARIA</t>
  </si>
  <si>
    <t>LITOTRICIA (FRAGMENTACIÓN) EXTRACORPÓREA DE CÁLCULOS SIMPLES EN VÍA URINARIA</t>
  </si>
  <si>
    <t>LITOTRICIA (FRAGMENTACIÓN) EXTRACORPÓREA DE CÁLCULOS COMPLEJOS EN VÍA URINARIA</t>
  </si>
  <si>
    <t>CISTOURETROPEXIA CON DISPOSITIVO (SUSPENSIÓN DEL MÚSCULO ELEVADOR)</t>
  </si>
  <si>
    <t>CISTOURETROPEXIA VAGINAL</t>
  </si>
  <si>
    <t>URETROPLASTIA DE AMPLIACIÓN</t>
  </si>
  <si>
    <t>URETROCOLPOPEXIA VÍA VAGINAL O ABDOMINAL</t>
  </si>
  <si>
    <t>URETROCOLPOPEXIA REPRODUCIDA VÍA VAGINAL O ABDOMINAL</t>
  </si>
  <si>
    <t>CATETERISMO URETERAL DE AUTORETENCIÓN VÍA ENDOSCÓPICA</t>
  </si>
  <si>
    <t>CATETERISMO URETERAL DE AUTORETENCIÓN VÍA PERCUTÁNEA</t>
  </si>
  <si>
    <t>REEMPLAZO DE DISPOSITIVO DE URETEROSTOMÍA</t>
  </si>
  <si>
    <t>BIOPSIA CERRADA DE PRÓSTATA POR ABORDAJE TRANSRECTAL</t>
  </si>
  <si>
    <t>BIOPSIA CERRADA DE PRÓSTATA POR ABORDAJE PERINEAL</t>
  </si>
  <si>
    <t>BIOPSIA CERRADA DE PRÓSTATA POR SATURACIÓN ABORDAJE TRANSRECTAL</t>
  </si>
  <si>
    <t>BIOPSIA DE PRÓSTATA VÍA ABIERTA</t>
  </si>
  <si>
    <t>RESECCIÓN O ENUCLEACIÓN TRANSURETRAL DE ADENOMA DE PRÓSTATA [RTUP] O ADENOMECTOMÍA</t>
  </si>
  <si>
    <t>ADENOMECTOMÍA O PROSTATECTOMÍA TRANSVESICAL</t>
  </si>
  <si>
    <t>ADENOMECTOMÍA O PROSTATECTOMÍA POR LAPAROSCOPIA</t>
  </si>
  <si>
    <t>CONTROL DE HEMORRAGIA (POSQUIRÚRGICA) DE PRÓSTATA VÍA ABIERTA</t>
  </si>
  <si>
    <t>CONTROL DE HEMORRAGIA PROSTÁTICA VÍA ENDOSCÓPICA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</si>
  <si>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</si>
  <si>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</si>
  <si>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</si>
  <si>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</si>
  <si>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</si>
  <si>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</si>
  <si>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</si>
  <si>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</si>
  <si>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</si>
  <si>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FISTULECTOMÍA DEL ESCROTO SOD</t>
  </si>
  <si>
    <t>BIOPSIA CERRADA (PERCUTÁNEA) (AGUJA) DE TESTÍCULO SOD</t>
  </si>
  <si>
    <t>BIOPSIA ABIERTA DE TESTÍCULO SOD</t>
  </si>
  <si>
    <t>EXPLORACIÓN ABDOMINAL DE TESTÍCULO NO DESCENDIDO POR LAPAROSCOPIA</t>
  </si>
  <si>
    <t>RESECCIÓN DE LESIÓN TESTICULAR SOD</t>
  </si>
  <si>
    <t>ORQUIECTOMÍA CON EPIDIDIDECTOMÍA (RADICAL)</t>
  </si>
  <si>
    <t>RESECCIÓN DE TESTÍCULO [ORQUIECTOMÍA]</t>
  </si>
  <si>
    <t>ORQUIDOPEXIA CON DESTORSIÓN DE TESTÍCULO O DE CORDÓN ESPERMÁTICO</t>
  </si>
  <si>
    <t>FIJACIÓN TESTICULAR PROFILÁCTICA</t>
  </si>
  <si>
    <t>ORQUIDOPEXIA UNILATERAL VÍA ABIERTA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</si>
  <si>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</si>
  <si>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</si>
  <si>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</si>
  <si>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</si>
  <si>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</si>
  <si>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</si>
  <si>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VARICOCELECTOMÍA CON LIGADURA ALTA DE VENA ESPERMÁTICA</t>
  </si>
  <si>
    <t>VARICOCELECTOMÍA CON PRESERVACÍON DE ARTERIA</t>
  </si>
  <si>
    <t>HIDROCELECTOMÍA DE CORDÓN ESPERMÁTICO VÍA INGUINAL</t>
  </si>
  <si>
    <t>DRENAJE DE LÍQUIDO [HIDROCELECTOMÍA] DE CORDÓN ESPERMÁTICO</t>
  </si>
  <si>
    <t>ESPERMATOCELECTOMÍA O RESECCIÓN QUISTE DEL EPIDÍDIMO SOD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</si>
  <si>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</si>
  <si>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</si>
  <si>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</si>
  <si>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</si>
  <si>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</si>
  <si>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</si>
  <si>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EPIDIDIMOVASOSTOMÍA SOD</t>
  </si>
  <si>
    <t>INCISIÓN DEL EPIDÍDIMO [EPIDIDIMOTOMÍA] Y DRENAJE VÍA ABIERTA</t>
  </si>
  <si>
    <t>EXTRACCIÓN DE CUERPO EXTRAÑO DE CORDÓN ESPERMÁTICO Y EPIDÍDIMO SOD</t>
  </si>
  <si>
    <t>CIRCUNCISIÓN SOD</t>
  </si>
  <si>
    <t>BIOPSIA DE PENE SOD</t>
  </si>
  <si>
    <t>FULGURACIÓN O RESECCIÓN DE LESIÓN EN PENE SOD</t>
  </si>
  <si>
    <t>PLASTIA DE FRENILLO PENEAL</t>
  </si>
  <si>
    <t>CORTE DORSAL O LATERAL EN PREPUCIO SOD</t>
  </si>
  <si>
    <t>IRRIGACIÓN, PUNCIÓN O DRENAJE DE CUERPO CAVERNOSO</t>
  </si>
  <si>
    <t>CORRECCIÓN DE ANGULACIÓN PENEANA</t>
  </si>
  <si>
    <t>INCISIÓN Y DRENAJE DE FLEGMÓN PENEANO</t>
  </si>
  <si>
    <t>BIOPSIA EN OVARIO POR LAPAROTOMÍA</t>
  </si>
  <si>
    <t>BIOPSIA EN OVARIO POR LAPAROSCOPIA</t>
  </si>
  <si>
    <t>CISTECTOMÍA DE OVARIO POR LAPAROTOMÍA</t>
  </si>
  <si>
    <t>CISTECTOMÍA DE OVARIO POR LAPAROSCOPIA</t>
  </si>
  <si>
    <t>RESECCIÓN PARCIAL DE OVARIO POR LAPAROTOMÍA</t>
  </si>
  <si>
    <t>RESECCIÓN DE TUMOR DE OVARIO POR LAPAROTOMÍA</t>
  </si>
  <si>
    <t>RESECCIÓN DE TUMOR DE OVARIO POR LAPAROSCOPIA</t>
  </si>
  <si>
    <t>CITORREDUCCIÓN DE TUMOR DE OVARIO POR LAPAROTOMÍA</t>
  </si>
  <si>
    <t>PUNCIÓN Y DRENAJE DE LESIÓN DE OVARIO POR LAPAROTOMÍA</t>
  </si>
  <si>
    <t>PUNCIÓN Y DRENAJE DE LESIÓN DE OVARIO POR LAPAROSCOPIA</t>
  </si>
  <si>
    <t>PUNCIÓN Y DRENAJE DE LESIÓN DE OVARIO VÍA VAGINAL</t>
  </si>
  <si>
    <t>OFOROSTOMIA</t>
  </si>
  <si>
    <t>FULGURACIÓN EN OVARIO POR LAPAROSCOPIA</t>
  </si>
  <si>
    <t>RESECCIÓN DE QUISTE PARAOVÁRICO POR LAPAROTOMÍA</t>
  </si>
  <si>
    <t>RESECCIÓN DE QUISTE PARAOVÁRICO POR LAPAROSCOPIA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</si>
  <si>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</si>
  <si>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</si>
  <si>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</si>
  <si>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</si>
  <si>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BILATERAL POR LAPAROTOMÍA</t>
  </si>
  <si>
    <t>OOFORECTOMÍA BILATERAL POR LAPAROSCOPIA</t>
  </si>
  <si>
    <t>OFOROPLASTIA POR LAPAROTOMÍA</t>
  </si>
  <si>
    <t>OOFOROPEXIA UNILATERAL POR LAPAROTOMÍA</t>
  </si>
  <si>
    <t>OOFOROPEXIA UNILATERAL POR LAPAROSCOPIA</t>
  </si>
  <si>
    <t>OOFOROPEXIA BILATERAL POR LAPAROTOMÍA</t>
  </si>
  <si>
    <t>OOFOROPEXIA BILATERAL POR LAPAROSCOPIA</t>
  </si>
  <si>
    <t>ESCISIÓN DE EMBARAZO ECTÓPICO OVÁRICO SIN OOFORECTOMÍA POR LAPAROTOMÍA</t>
  </si>
  <si>
    <t>ESCISIÓN DE EMBARAZO ECTÓPICO OVÁRICO SIN OOFORECTOMÍA POR LAPAROSCOPIA</t>
  </si>
  <si>
    <t>LIBERACIÓN DE TORSIÓN DE OVARIO POR LAPAROSCOPIA</t>
  </si>
  <si>
    <t>SALPINGOSTOMÍA POR LAPAROTOMÍA</t>
  </si>
  <si>
    <t>SALPINGOSTOMÍA POR LAPAROSCOPIA</t>
  </si>
  <si>
    <t>BIOPSIA DE TROMPAS DE FALOPIO POR LAPAROTOMÍA</t>
  </si>
  <si>
    <t>BIOPSIA DE TROMPAS DE FALOPIO POR LAPAROSCOPIA</t>
  </si>
  <si>
    <t>ABLACIÓN U OCLUSIÓN DE TROMPA DE FALOPIO BILATERAL POR LAPAROTOMÍA</t>
  </si>
  <si>
    <t>ABLACIÓN U OCLUSIÓN DE TROMPA DE FALOPIO BILATERAL POR LAPAROSCOPIA</t>
  </si>
  <si>
    <t>SALPINGECTOMÍA UNILATERAL TOTAL POR LAPAROTOMÍA</t>
  </si>
  <si>
    <t>SALPINGECTOMÍA UNILATERAL TOTAL POR LAPAROSCOPIA</t>
  </si>
  <si>
    <t>SALPINGECTOMÍA BILATERAL TOTAL POR LAPAROTOMÍA</t>
  </si>
  <si>
    <t>SALPINGECTOMÍA BILATERAL TOTAL POR LAPAROSCOPIA</t>
  </si>
  <si>
    <t>RESECCIÓN DE LESIÓN EN TROMPA DE FALOPIO POR LAPAROSCOPIA</t>
  </si>
  <si>
    <t>ESCISIÓN DE LESIÓN CON SALPINGECTOMÍA PARCIAL, POR LAPAROSCOPIA</t>
  </si>
  <si>
    <t>RESECCIÓN DE LESIÓN EN MESOSALPINX POR LAPAROTOMÍA</t>
  </si>
  <si>
    <t>RESECCIÓN DE LESIÓN EN MESOSALPINX POR LAPAROSCOPIA</t>
  </si>
  <si>
    <t>SUTURA SIMPLE DE TROMPA DE FALOPIO POR LAPAROTOMÍA</t>
  </si>
  <si>
    <t>SALPINGO-SALPINGOSTOMÍA POR LAPAROTOMÍA</t>
  </si>
  <si>
    <t>SALPINGO-SALPINGOSTOMÍA POR LAPAROSCOPIA</t>
  </si>
  <si>
    <t>SALPINGOLISIS POR LAPAROTOMÍA</t>
  </si>
  <si>
    <t>SALPINGOLISIS POR LAPAROSCOPIA</t>
  </si>
  <si>
    <t>SALPINGOPLASTIA (FIMBRIOPLASTIA) POR LAPAROTOMÍA</t>
  </si>
  <si>
    <t>SALPINGOPLASTIA (FIMBRIOPLASTIA) POR LAPAROSCOPIA</t>
  </si>
  <si>
    <t>INSUFLACIÓN DE TROMPAS DE FALOPIO VÍA VAGINAL</t>
  </si>
  <si>
    <t>SALPINGO-OOFORECTOMÍA UNILATERAL POR LAPAROTOMÍA</t>
  </si>
  <si>
    <t>SALPINGO-OOFORECTOMÍA UNILATERAL POR LAPAROSCOPIA</t>
  </si>
  <si>
    <t>SALPINGO-OOFORECTOMÍA BILATERAL POR LAPAROTOMÍA</t>
  </si>
  <si>
    <t>SALPINGO-OOFORECTOMÍA BILATERAL POR LAPAROSCOPIA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</si>
  <si>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</si>
  <si>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</si>
  <si>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</si>
  <si>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</si>
  <si>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</si>
  <si>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</si>
  <si>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</si>
  <si>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</si>
  <si>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</si>
  <si>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CERCLAJE DE ISTMO UTERINO POR LAPAROTOMÍA</t>
  </si>
  <si>
    <t>CERCLAJE DE ISTMO UTERINO POR VÍA VAGINAL</t>
  </si>
  <si>
    <t>SUTURA DE LACERACIÓN O DESGARRO DE CUELLO UTERINO [CÉRVIX] VÍA VAGINAL</t>
  </si>
  <si>
    <t>CORRECCIÓN DE DESGARRO OBSTÉTRICO ANTIGUO DE CUELLO UTERINO</t>
  </si>
  <si>
    <t>HISTEROTOMÍA</t>
  </si>
  <si>
    <t>BIOPSIA DE ÚTERO POR LAPAROTOMÍA</t>
  </si>
  <si>
    <t>BIOPSIA DE ENDOMETRIO</t>
  </si>
  <si>
    <t>HISTEROSCOPIA</t>
  </si>
  <si>
    <t>LIBERACIÓN DE ADHERENCIAS INTRALUMINALES DEL ÚTERO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</si>
  <si>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</si>
  <si>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</si>
  <si>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</si>
  <si>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</si>
  <si>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</si>
  <si>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MIOMECTOMÍA UTERINA ÚNICA O MÚLTIPLE POR HISTEROSCOPIA</t>
  </si>
  <si>
    <t>HISTERECTOMÍA SUBTOTAL O SUPRACERVICAL POR LAPAROTOMÍA</t>
  </si>
  <si>
    <t>HISTERECTOMÍA SUBTOTAL O SUPRACERVICAL, POR LAPAROSCOPIA</t>
  </si>
  <si>
    <t>HISTERECTOMÍA TOTAL ABDOMINAL CON REMOCIÓN DE MOLA O FETO MUERTO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</si>
  <si>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</si>
  <si>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</si>
  <si>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</si>
  <si>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</si>
  <si>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</si>
  <si>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</si>
  <si>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HISTERECTOMÍA RADICAL POR LAPAROSCOPIA</t>
  </si>
  <si>
    <t>HISTERECTOMÍA RADICAL MODIFICADA POR LAPAROTOMÍA</t>
  </si>
  <si>
    <t>HISTERECTOMÍA RADICAL MODIFICADA POR LAPAROSCOPIA</t>
  </si>
  <si>
    <t>HISTERECTOMÍA RADICAL POR VÍA VAGINAL</t>
  </si>
  <si>
    <t>LEGRADO UTERINO GINECOLÓGICO</t>
  </si>
  <si>
    <t>ESCISIÓN Y ABLACIÓN DE ENDOMETRIOSIS POR LAPAROTOMÍA</t>
  </si>
  <si>
    <t>ESCISIÓN O ABLACIÓN DE ENDOMETRIOSIS PROFUNDA POR LAPAROTOMÍA</t>
  </si>
  <si>
    <t>RESECCIÓN DE TUMOR DE LIGAMENTO ANCHO POR LAPAROTOMÍA</t>
  </si>
  <si>
    <t>SECCIÓN DE LIGAMENTO ÚTERO SACRO POR LAPAROTOMÍA</t>
  </si>
  <si>
    <t>ESCISIÓN Y ABLACIÓN DE ENDOMETROSIS ESTADOS I Y II POR LAPAROSCOPIA</t>
  </si>
  <si>
    <t>ESCISIÓN Y ABLACIÓN DE ENDOMETROSIS ESTADOS III Y IV POR LAPAROSCOPIA</t>
  </si>
  <si>
    <t>ESCISIÓN O ABLACIÓN DE ENDOMETRIOSIS PROFUNDA POR LAPAROSCOPIA</t>
  </si>
  <si>
    <t>SECCIÓN DE LIGAMENTO ÚTERO SACRO POR LAPAROSCOPIA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</si>
  <si>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</si>
  <si>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</si>
  <si>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</si>
  <si>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</si>
  <si>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HISTEROPEXIA POR VÍA VAGINAL</t>
  </si>
  <si>
    <t>HISTERORRAFIA POR LAPAROTOMÍA</t>
  </si>
  <si>
    <t>HISTERORRAFIA POR LAPAROSCOPIA</t>
  </si>
  <si>
    <t>CIERRE DE FÍSTULA DE ÚTERO (ISTMOCELE) POR VÍA VAGINAL</t>
  </si>
  <si>
    <t>HISTEROPLASTIA [OPERACIÓN DE STRASMAN] POR LAPAROTOMÍA</t>
  </si>
  <si>
    <t>INSERCIÓN DE DISPOSITIVO INTRAUTERINO ANTICONCEPTIVO [DIU]</t>
  </si>
  <si>
    <t>EXTRACCIÓN DE CUERPO EXTRAÑO INTRAUTERINO POR HISTEROSCOPIA</t>
  </si>
  <si>
    <t>EXTRACCIÓN DE CUERPO EXTRAÑO INTRAUTERINO POR LEGRADO</t>
  </si>
  <si>
    <t xml:space="preserve">INSERCIÓN DE DISPOSITIVO TERAPÉUTICO NO ANTICONCEPTIVO EN EL ÚTERO </t>
  </si>
  <si>
    <t>RETIRO DE MATERIAL DE CERCLAJE DE CUELLO UTERINO VÍA VAGINAL</t>
  </si>
  <si>
    <t>RETIRO CUERPO EXTRAÑO PENETRANTE EN CUELLO UTERINO VÍA VAGINAL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</si>
  <si>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</si>
  <si>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</si>
  <si>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</si>
  <si>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</si>
  <si>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</si>
  <si>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</si>
  <si>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</si>
  <si>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</si>
  <si>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O ABLACIÓN DE LESIÓN O TEJIDO VAGINAL</t>
  </si>
  <si>
    <t>VAGINECTOMÍA O COLPECTOMÍA TOTAL</t>
  </si>
  <si>
    <t>OBLITERACIÓN VAGINAL [COLPOCLEISIS]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</si>
  <si>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</si>
  <si>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</si>
  <si>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</si>
  <si>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</si>
  <si>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</si>
  <si>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</si>
  <si>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VÍA PERINEAL</t>
  </si>
  <si>
    <t>VAGINOPLASTIA VÍA ABDOMINOPERINEAL</t>
  </si>
  <si>
    <t>VAGINOPLASTIA POR LAPAROTOMÍA</t>
  </si>
  <si>
    <t>CORRECCIÓN DE FÍSTULA COLOVAGINAL</t>
  </si>
  <si>
    <t>CORRECCIÓN DE FÍSTULA RECTO-VAGINAL O PERINEAL</t>
  </si>
  <si>
    <t>CIERRE DE FÍSTULA URETROVAGINAL O VESICO VAGINAL POR LAPAROTOMÍA</t>
  </si>
  <si>
    <t>COLPOPEXIA POR LAPAROTOMÍA</t>
  </si>
  <si>
    <t>COLPOPEXIA VÍA VAGINAL</t>
  </si>
  <si>
    <t>COLPOPEXIA POR LAPAROSCOPIA</t>
  </si>
  <si>
    <t>EXTRACCIÓN DE DISPOSITIVO O CUERPO EXTRAÑO EN VAGINA CON INCISIÓN</t>
  </si>
  <si>
    <t>LISIS DE ADHERENCIAS EN LA VULVA</t>
  </si>
  <si>
    <t>INCISIÓN Y DRENAJE DE COLECCIÓN DE VULVA O DE GLÁNDULA DE SKENE</t>
  </si>
  <si>
    <t>MARSUPIALIZACIÓN O DRENAJE EN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</si>
  <si>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</si>
  <si>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</si>
  <si>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</si>
  <si>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</si>
  <si>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</si>
  <si>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</si>
  <si>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</si>
  <si>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</si>
  <si>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</si>
  <si>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</si>
  <si>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</si>
  <si>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</si>
  <si>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</si>
  <si>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</si>
  <si>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</si>
  <si>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SIMPLE BILATERAL</t>
  </si>
  <si>
    <t>VULVECTOMÍA RADICAL</t>
  </si>
  <si>
    <t>CORRECCIÓN DE FÍSTULA DE VULVA</t>
  </si>
  <si>
    <t>CORRECCIÓN DE DESGARRO ANTIGUO EN VULVA Y PERINÉ</t>
  </si>
  <si>
    <t>EXTRACCIÓN DE CUERPO EXTRAÑO DE VULVA O PERINÉ CON INCISIÓN</t>
  </si>
  <si>
    <t>CESÁREA SEGMENTARIA TRANSPERITONEAL</t>
  </si>
  <si>
    <t>CESÁREA EXTRAPERITONEAL</t>
  </si>
  <si>
    <t>REMOCIÓN DE EMBARAZO ECTÓPICO ABDOMINAL POR LAPAROTOMÍA</t>
  </si>
  <si>
    <t>LEGRADO UTERINO OBSTÉTRICO POSPARTO O POSABORTO POR DILATACIÓN Y CURETAJE</t>
  </si>
  <si>
    <t>REMOCIÓN MANUAL DE PLACENTA RETENIDA O REVISIÓN UTERINA, SIN ATENCIÓN DEL PARTO</t>
  </si>
  <si>
    <t>SECUESTRECTOMÍA, DRENAJE, DESBRIDAMIENTO O CURETAJE DE ESCÁPULA, CLAVÍCULA O TÓRAX (COSTILLAS Y ESTERNÓN) SOD</t>
  </si>
  <si>
    <t>SECUESTRECTOMÍA, DRENAJE, DESBRIDAMIENTO DE HÚMERO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</si>
  <si>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</si>
  <si>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</si>
  <si>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</si>
  <si>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</si>
  <si>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</si>
  <si>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</si>
  <si>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</si>
  <si>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</si>
  <si>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</si>
  <si>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</si>
  <si>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</si>
  <si>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</si>
  <si>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</si>
  <si>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</si>
  <si>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</si>
  <si>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HUESO DEL TARSO SIN FIJACIÓN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</si>
  <si>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</si>
  <si>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</si>
  <si>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</si>
  <si>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</si>
  <si>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>REPARACIÓN DE DEDO DE PIE EN MARTILLO O EN GARRA CON ARTRODESIS O ARTROPLASTIA (CADA ARTEJO) VÍA ABIERTA</t>
  </si>
  <si>
    <t>ESCISIÓN TUMOR BENIGNO DE CLAVÍCULA</t>
  </si>
  <si>
    <t>ESCISIÓN TUMOR BENIGNO DE ESCÁPULA</t>
  </si>
  <si>
    <t>RESECCIÓN TUMOR BENIGNO DE TÓRAX (REJA COSTAL Y ESTERNÓN)</t>
  </si>
  <si>
    <t>ESCISIÓN TUMOR BENIGNO EN HÚMERO</t>
  </si>
  <si>
    <t>ESCISIÓN TUMOR BENIGNO EN HÚMERO CON INJERTO</t>
  </si>
  <si>
    <t>RESECCIÓN DE LESIÓN ÓSEA EN HÚMERO</t>
  </si>
  <si>
    <t>ESCISIÓN TUMOR BENIGNO EN RADIO O CÚBITO</t>
  </si>
  <si>
    <t>ESCISIÓN TUMOR BENIGNO EN FÉMUR</t>
  </si>
  <si>
    <t>ESCISIÓN TUMOR BENIGNO EN FÉMUR CON FIJACIÓN INTERNA (DISPOSITIVOS DE FIJACIÓN U OSTEOSÍNTESIS)</t>
  </si>
  <si>
    <t>ESCISIÓN TUMOR BENIGNO EN RÓTULA</t>
  </si>
  <si>
    <t>ESCISIÓN TUMOR BENIGNO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</si>
  <si>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</si>
  <si>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</si>
  <si>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</si>
  <si>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BENIGNO EN HUESOS PELVIANOS</t>
  </si>
  <si>
    <t>TOMA DE INJERTO ÓSEO DE TARSO O METATARSO SOD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</si>
  <si>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</si>
  <si>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</si>
  <si>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</si>
  <si>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</si>
  <si>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</si>
  <si>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</si>
  <si>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RÓTULA O HEMIPATELECTOMÍA SOD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</si>
  <si>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</si>
  <si>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</si>
  <si>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</si>
  <si>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</si>
  <si>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</si>
  <si>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</si>
  <si>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</si>
  <si>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</si>
  <si>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CERVICOTOMÍA CERVICAL ANTERIOR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</si>
  <si>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</si>
  <si>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</si>
  <si>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</si>
  <si>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</si>
  <si>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</si>
  <si>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</si>
  <si>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</si>
  <si>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</si>
  <si>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TIBIA O PERONÉ</t>
  </si>
  <si>
    <t>APLICACIÓN DE ALOINJERTO ESTRUCTURAL EN DIÁFISIS DE TIBIA</t>
  </si>
  <si>
    <t>APLICACIÓN DE ALOINJERTO ESTRUCTURAL OSTEOCONDRAL EN TIBIA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</si>
  <si>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</si>
  <si>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</si>
  <si>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</si>
  <si>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</si>
  <si>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</si>
  <si>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</si>
  <si>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</si>
  <si>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</si>
  <si>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</si>
  <si>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</si>
  <si>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</si>
  <si>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</si>
  <si>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</si>
  <si>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</si>
  <si>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</si>
  <si>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</si>
  <si>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</si>
  <si>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</si>
  <si>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</si>
  <si>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</si>
  <si>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</si>
  <si>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</si>
  <si>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</si>
  <si>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</si>
  <si>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</si>
  <si>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</si>
  <si>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CARPIANOS O METACARPIANOS (UNO O MÁS)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</si>
  <si>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</si>
  <si>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</si>
  <si>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</si>
  <si>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</si>
  <si>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</si>
  <si>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</si>
  <si>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</si>
  <si>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</si>
  <si>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</si>
  <si>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</si>
  <si>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</si>
  <si>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</si>
  <si>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</si>
  <si>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</si>
  <si>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</si>
  <si>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</si>
  <si>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</si>
  <si>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</si>
  <si>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</si>
  <si>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</si>
  <si>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</si>
  <si>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</si>
  <si>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</si>
  <si>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</si>
  <si>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</si>
  <si>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</si>
  <si>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</si>
  <si>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</si>
  <si>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</si>
  <si>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</si>
  <si>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</si>
  <si>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</si>
  <si>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</si>
  <si>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</si>
  <si>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ESCÁPULA O CLAVÍCULA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</si>
  <si>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</si>
  <si>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</si>
  <si>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</si>
  <si>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</si>
  <si>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</si>
  <si>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</si>
  <si>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</si>
  <si>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</si>
  <si>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</si>
  <si>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</si>
  <si>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</si>
  <si>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</si>
  <si>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</si>
  <si>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</si>
  <si>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</si>
  <si>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</si>
  <si>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</si>
  <si>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</si>
  <si>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</si>
  <si>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</si>
  <si>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</si>
  <si>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</si>
  <si>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</si>
  <si>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</si>
  <si>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</si>
  <si>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</si>
  <si>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</si>
  <si>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</si>
  <si>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</si>
  <si>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DIAFISIARIO CON FIJACIÓN INTERNA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</si>
  <si>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</si>
  <si>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</si>
  <si>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</si>
  <si>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</si>
  <si>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</si>
  <si>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</si>
  <si>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</si>
  <si>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</si>
  <si>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</si>
  <si>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</si>
  <si>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EN FALANGES DE PIE (UNA O MÁS) CON FIJACIÓN INTERNA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</si>
  <si>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</si>
  <si>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</si>
  <si>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</si>
  <si>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</si>
  <si>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</si>
  <si>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</si>
  <si>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</si>
  <si>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</si>
  <si>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</si>
  <si>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</si>
  <si>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</si>
  <si>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</si>
  <si>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</si>
  <si>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</si>
  <si>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</si>
  <si>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</si>
  <si>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</si>
  <si>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</si>
  <si>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</si>
  <si>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</si>
  <si>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</si>
  <si>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</si>
  <si>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</si>
  <si>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</si>
  <si>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796100</t>
  </si>
  <si>
    <t>LAVADO Y DESBRIDAMIENTO DE FRACTURA ABIERTA DE HÚMERO SOD</t>
  </si>
  <si>
    <t>796201</t>
  </si>
  <si>
    <t>LAVADO Y DESBRIDAMIENTO DE FRACTURA ABIERTA DE CÚBITO O RADIO</t>
  </si>
  <si>
    <t>796400</t>
  </si>
  <si>
    <t>LAVADO Y DESBRIDAMIENTO DE FRACTURAS EXPUESTAS DE FALANGES EN MANO SOD</t>
  </si>
  <si>
    <t>796500</t>
  </si>
  <si>
    <t>LAVADO Y DESBRIDAMIENTO DE FRACTURA ABIERTA DE FÉMUR SOD</t>
  </si>
  <si>
    <t>LAVADO Y DESBRIDAMIENTO DE FRACTURA ABIERTA DE TIBIA O PERONÉ SOD</t>
  </si>
  <si>
    <t>796700</t>
  </si>
  <si>
    <t>LAVADO Y DESBRIDAMIENTO DE FRACTURA ABIERTA DE TARSIANOS O METATARSIANOS SOD</t>
  </si>
  <si>
    <t>796800</t>
  </si>
  <si>
    <t>LAVADO Y DESBRIDAMIENTO DE FRACTURA ABIERTA DE DEDOS DE PIE SOD</t>
  </si>
  <si>
    <t>797100</t>
  </si>
  <si>
    <t>REDUCCIÓN CERRADA DE LUXACIÓN EN HOMBRO SOD</t>
  </si>
  <si>
    <t>797200</t>
  </si>
  <si>
    <t>REDUCCIÓN CERRADA DE LUXACIÓN EN CODO SOD</t>
  </si>
  <si>
    <t>797401</t>
  </si>
  <si>
    <t>REDUCCIÓN CERRADA DE LUXACIÓN CARPIANA</t>
  </si>
  <si>
    <t>797402</t>
  </si>
  <si>
    <t>REDUCCIÓN CERRADA DE LUXACIÓN CARPOMETACARPIANA</t>
  </si>
  <si>
    <t>797403</t>
  </si>
  <si>
    <t>REDUCCIÓN CERRADA DE LUXACIÓN METACARPOFALÁNGICA (UNA O MÁS)</t>
  </si>
  <si>
    <t>797404</t>
  </si>
  <si>
    <t>REDUCCIÓN CERRADA DE LUXACIÓN INTERFALÁNGICA (UNA O MÁS)</t>
  </si>
  <si>
    <t>797602</t>
  </si>
  <si>
    <t>REDUCCIÓN CERRADA DE LUXACIÓN TIBIOPERONERA PROXIMAL</t>
  </si>
  <si>
    <t>797603</t>
  </si>
  <si>
    <t>REDUCCIÓN CERRADA DE LUXACIÓN TRAUMÁTICA DE RÓTULA</t>
  </si>
  <si>
    <t>797701</t>
  </si>
  <si>
    <t>REDUCCIÓN CERRADA DE LUXACIÓN TRAUMÁTICA TOBILLO (CUELLO DE PIE)</t>
  </si>
  <si>
    <t>797801</t>
  </si>
  <si>
    <t>REDUCCIÓN CERRADA DE LUXACIÓN TARSO-METATARSIANOS</t>
  </si>
  <si>
    <t>797802</t>
  </si>
  <si>
    <t>REDUCCIÓN CERRADA DE LUXACIÓN TARSO-METATARSIANOS CON FIJACIÓN PERCUTÁNEA</t>
  </si>
  <si>
    <t>797803</t>
  </si>
  <si>
    <t>REDUCCIÓN CERRADA DE LUXACIÓNES METATARSO-FALÁNGICAS O INTERFALANGICAS EN PIE</t>
  </si>
  <si>
    <t>798101</t>
  </si>
  <si>
    <t>REDUCCIÓN ABIERTA DE LUXACIÓN ACROMIOCLAVICULAR</t>
  </si>
  <si>
    <t>798701</t>
  </si>
  <si>
    <t>REDUCCIÓN ABIERTA DE LUXACIÓN DE TOBILLO (TIBIOASTRAGALINA)</t>
  </si>
  <si>
    <t>798801</t>
  </si>
  <si>
    <t>REDUCCIÓN ABIERTA DE LUXACIÓN TARSO-METATARSIANOS (UNO O MÁS) CON DISPOSITIVO DE FIJACIÓN</t>
  </si>
  <si>
    <t>799202</t>
  </si>
  <si>
    <t>REDUCCIÓN CERRADA DE FRACTURA DE CODO</t>
  </si>
  <si>
    <t>799203</t>
  </si>
  <si>
    <t>REDUCCIÓN ABIERTA FRACTURA CODO SIN FIJACIÓN INTERNA (DISPOSITIVOS DE FIJACIÓN U OSTEOSÍNTESIS)</t>
  </si>
  <si>
    <t>799204</t>
  </si>
  <si>
    <t>REDUCCIÓN ABIERTA FRACTURA O LUXOFRACTURA CODO CON FIJACIÓN INTERNA (DISPOSITIVOS DE FIJACIÓN U OSTEOSÍNTESIS)</t>
  </si>
  <si>
    <t>799401</t>
  </si>
  <si>
    <t>REDUCCIÓN ABIERTA CON FIJACIÓN DE FRACTURA INTRAARTICULAR DE MANO (UNA O MÁS ARTICULACIONES)</t>
  </si>
  <si>
    <t>799601</t>
  </si>
  <si>
    <t>REDUCCIÓN DE FRACTURAS INTRAARTICULARES Y LUXOFRACTURAS EN RODILLA POR ARTROTOMÍA</t>
  </si>
  <si>
    <t>799602</t>
  </si>
  <si>
    <t>REDUCCIÓN DE LAS FRACTURAS INTRAARTICULARES DE RODILLA CON FIJACIÓN INTERNA POR ARTROSCOPIA</t>
  </si>
  <si>
    <t>799701</t>
  </si>
  <si>
    <t>REDUCCIÓN ABIERTA DE LUXO-FRACTURA TOBILLO SIN FIJACIÓN INTERNA (DISPOSITIVOS DE FIJACIÓN U OSTEOSÍNTESIS)</t>
  </si>
  <si>
    <t>799702</t>
  </si>
  <si>
    <t>REDUCCIÓN CERRADA DE LUXOFRACTURA DE CUELLO DE PIE O TOBILLO</t>
  </si>
  <si>
    <t>799703</t>
  </si>
  <si>
    <t>REDUCCIÓN ABIERTA CON FIJACIÓN DE LUXO FRACTURA O FRACTURA (UNI O BIMALEOLAR) DE TOBILLO</t>
  </si>
  <si>
    <t>799710</t>
  </si>
  <si>
    <t>REDUCCIÓN CON FIJACIÓN DE LAS FRACTURAS DE TOBILLO POR ARTROSCOPIA</t>
  </si>
  <si>
    <t>799803</t>
  </si>
  <si>
    <t>REDUCCIÓN ABIERTA DE LUXOFRACTURA CON FIJACIÓN DE HUESOS DEL TARSO (CADA UNO)</t>
  </si>
  <si>
    <t>799804</t>
  </si>
  <si>
    <t>REDUCCIÓN ABIERTA DE LUXOFRACTURA CON FIJACIÓN DE HUESOS DEL METATARSO (CADA UNO)</t>
  </si>
  <si>
    <t>800101</t>
  </si>
  <si>
    <t>EXTRACCIÓN DE DISPOSITIVO IMPLANTADO EN HOMBRO POR ARTROTOMÍA</t>
  </si>
  <si>
    <t>800102</t>
  </si>
  <si>
    <t>EXTRACCIÓN DE CUERPO EXTRAÑO INTRAARTICULAR EN HOMBRO POR ARTROTOMÍA</t>
  </si>
  <si>
    <t>800201</t>
  </si>
  <si>
    <t>EXTRACCIÓN DE DISPOSITIVO IMPLANTADO EN CODO POR ARTROTOMÍA</t>
  </si>
  <si>
    <t>800202</t>
  </si>
  <si>
    <t>EXTRACCIÓN DE CUERPO EXTRAÑO INTRAARTICULAR EN CODO POR ARTROTOMÍA</t>
  </si>
  <si>
    <t>800301</t>
  </si>
  <si>
    <t>EXTRACCIÓN DE DISPOSITIVO IMPLANTADO EN MUÑECA POR ARTROTOMÍA</t>
  </si>
  <si>
    <t>800302</t>
  </si>
  <si>
    <t>EXTRACCIÓN DE CUERPO EXTRAÑO INTRAARTICULAR EN MUÑECA POR ARTROTOMÍA</t>
  </si>
  <si>
    <t>800402</t>
  </si>
  <si>
    <t>EXTRACCIÓN DE CUERPO EXTRAÑO EN ARTICULACIÓN DE MANO POR ARTROTOMÍA</t>
  </si>
  <si>
    <t>800501</t>
  </si>
  <si>
    <t>EXTRACCIÓN DE DISPOSITIVO IMPLANTADO EN CADERA POR ARTROTOMÍA</t>
  </si>
  <si>
    <t>800502</t>
  </si>
  <si>
    <t>EXTRACCIÓN DE CUERPO EXTRAÑO INTRAARTICULAR EN CADERA POR ARTROTOMÍA</t>
  </si>
  <si>
    <t>800601</t>
  </si>
  <si>
    <t>EXTRACCIÓN DE DISPOSITIVO IMPLANTADO EN RODILLA POR ARTROTOMÍA</t>
  </si>
  <si>
    <t>800602</t>
  </si>
  <si>
    <t>EXTRACCIÓN DE CUERPO EXTRAÑO INTRAARTICULAR EN RODILLA POR ARTROTOMÍA</t>
  </si>
  <si>
    <t>800701</t>
  </si>
  <si>
    <t>EXTRACCIÓN DE DISPOSITIVO IMPLANTADO EN TOBILLO POR ARTROTOMÍA</t>
  </si>
  <si>
    <t>800702</t>
  </si>
  <si>
    <t>EXTRACCIÓN DE CUERPO EXTRAÑO INTRAARTICULAR EN TOBILLO POR ARTROTOMÍA</t>
  </si>
  <si>
    <t>800801</t>
  </si>
  <si>
    <t>EXTRACCIÓN DE DISPOSITIVO IMPLANTADO EN PIE Y ARTEJOS POR ARTROTOMÍA</t>
  </si>
  <si>
    <t>800802</t>
  </si>
  <si>
    <t>EXTRACCIÓN DE CUERPO EXTRAÑO EN PIE O ARTEJOS POR ARTROTOMÍA</t>
  </si>
  <si>
    <t>801101</t>
  </si>
  <si>
    <t>ARTROTOMÍA DE HOMBRO CON EXPLORACIÓN DE ARTICULACIÓN ACROMIOCLAVICULAR O ESTERNO CLAVICULAR</t>
  </si>
  <si>
    <t>801200</t>
  </si>
  <si>
    <t>ARTROTOMÍA DE CODO SOD</t>
  </si>
  <si>
    <t>801300</t>
  </si>
  <si>
    <t>ARTROTOMÍA DE MUÑECA SOD</t>
  </si>
  <si>
    <t>801400</t>
  </si>
  <si>
    <t>ARTROTOMÍA EN MANO SOD</t>
  </si>
  <si>
    <t>801600</t>
  </si>
  <si>
    <t>ARTROTOMÍA DE RODILLA SOD</t>
  </si>
  <si>
    <t>801700</t>
  </si>
  <si>
    <t>ARTROTOMÍA DE TOBILLO O CUELLO DE PIE SOD</t>
  </si>
  <si>
    <t>801800</t>
  </si>
  <si>
    <t>ARTROTOMÍA EN PIE SOD</t>
  </si>
  <si>
    <t>802101</t>
  </si>
  <si>
    <t>ARTROSCOPIA DIAGNÓSTICA DE HOMBRO</t>
  </si>
  <si>
    <t>802201</t>
  </si>
  <si>
    <t>ARTROSCOPIA DIAGNÓSTICA DE CODO</t>
  </si>
  <si>
    <t>802301</t>
  </si>
  <si>
    <t>ARTROSCOPIA DIAGNÓSTICA DE MUÑECA</t>
  </si>
  <si>
    <t>802401</t>
  </si>
  <si>
    <t>ARTROSCOPIA DIAGNÓSTICA DE FALANGES (UNA O MÁS) DE MANO</t>
  </si>
  <si>
    <t>802501</t>
  </si>
  <si>
    <t>ARTROSCOPIA DE PELVIS</t>
  </si>
  <si>
    <t>802601</t>
  </si>
  <si>
    <t>ARTROSCOPIA DIAGNÓSTICA DE RODILLA</t>
  </si>
  <si>
    <t>802701</t>
  </si>
  <si>
    <t>ARTROSCOPIA DE TOBILLO</t>
  </si>
  <si>
    <t>802801</t>
  </si>
  <si>
    <t>ARTROSCOPIA EN PIE O ARTEJOS (CADA UNO)</t>
  </si>
  <si>
    <t>803101</t>
  </si>
  <si>
    <t>BIOPSIA ARTICULAR DE HOMBRO VÍA ABIERTA</t>
  </si>
  <si>
    <t>803201</t>
  </si>
  <si>
    <t>BIOPSIA ARTICULAR DE CODO VÍA ABIERTA</t>
  </si>
  <si>
    <t>803301</t>
  </si>
  <si>
    <t>BIOPSIA ARTICULAR DE MUÑECA VÍA ABIERTA</t>
  </si>
  <si>
    <t>803401</t>
  </si>
  <si>
    <t>BIOPSIA ARTICULAR EN MANO Y DEDO VÍA ABIERTA</t>
  </si>
  <si>
    <t>803501</t>
  </si>
  <si>
    <t>BIOPSIA ARTICULAR DE CADERA VÍA ABIERTA</t>
  </si>
  <si>
    <t>803601</t>
  </si>
  <si>
    <t>BIOPSIA ARTICULAR DE RODILLA VÍA ABIERTA</t>
  </si>
  <si>
    <t>803701</t>
  </si>
  <si>
    <t>BIOPSIA ARTICULAR DE TOBILLO VÍA ABIERTA</t>
  </si>
  <si>
    <t>803801</t>
  </si>
  <si>
    <t>BIOPSIA ARTICULAR EN PIE Y ARTEJOS VÍA ABIERTA</t>
  </si>
  <si>
    <t>804301</t>
  </si>
  <si>
    <t>CAPSULOTOMÍA METACARPOFALÁNGICA (UNA O MÁS)</t>
  </si>
  <si>
    <t>804302</t>
  </si>
  <si>
    <t>CAPSULOTOMÍA INTERFALÁNGICA (UNA O MÁS)</t>
  </si>
  <si>
    <t>804303</t>
  </si>
  <si>
    <t>DESBRIDAMIENTO DE FIBROCARTÍLAGO TRIANGULAR O EXTRACCIÓN DE CUERPO EXTRAÑO EN MUÑECA POR ARTROSCOPIA</t>
  </si>
  <si>
    <t>806101</t>
  </si>
  <si>
    <t>MENISCECTOMÍA SIMPLE MEDIAL O LATERAL DE RODILLA VÍA ABIERTA</t>
  </si>
  <si>
    <t>806103</t>
  </si>
  <si>
    <t>MENISCECTOMÍA MEDIAL O LATERAL POR ARTROSCOPIA</t>
  </si>
  <si>
    <t>806104</t>
  </si>
  <si>
    <t>MENISCECTOMÍA MEDIAL Y LATERAL POR ARTROSCOPIA</t>
  </si>
  <si>
    <t>807101</t>
  </si>
  <si>
    <t>SINOVECTOMÍA DE HOMBRO PARCIAL VÍA ABIERTA</t>
  </si>
  <si>
    <t>807103</t>
  </si>
  <si>
    <t>SINOVECTOMÍA DE HOMBRO PARCIAL POR ARTROSCOPIA</t>
  </si>
  <si>
    <t>807104</t>
  </si>
  <si>
    <t>SINOVECTOMÍA DE HOMBRO TOTAL POR ARTROSCOPIA</t>
  </si>
  <si>
    <t>807201</t>
  </si>
  <si>
    <t>SINOVECTOMÍA DE CODO PARCIAL VÍA ABIERTA</t>
  </si>
  <si>
    <t>807202</t>
  </si>
  <si>
    <t>SINOVECTOMÍA DE CODO TOTAL VÍA ABIERTA</t>
  </si>
  <si>
    <t>807203</t>
  </si>
  <si>
    <t>SINOVECTOMÍA DE CODO PARCIAL POR ARTROSCOPIA</t>
  </si>
  <si>
    <t>807204</t>
  </si>
  <si>
    <t>SINOVECTOMÍA DE CODO TOTAL POR ARTROSCOPIA</t>
  </si>
  <si>
    <t>807301</t>
  </si>
  <si>
    <t>SINOVECTOMÍA DE MUÑECA PARCIAL VÍA ABIERTA</t>
  </si>
  <si>
    <t>807302</t>
  </si>
  <si>
    <t>SINOVECTOMÍA DE MUÑECA TOTAL VÍA ABIERTA</t>
  </si>
  <si>
    <t>807303</t>
  </si>
  <si>
    <t>SINOVECTOMÍA DE MUÑECA PARCIAL POR ARTROSCOPIA</t>
  </si>
  <si>
    <t>807304</t>
  </si>
  <si>
    <t>SINOVECTOMÍA DE MUÑECA TOTAL POR ARTROSCOPIA</t>
  </si>
  <si>
    <t>807401</t>
  </si>
  <si>
    <t>SINOVECTOMÍA INTERFALÁNGICA (UNA O MÁS) VÍA ABIERTA</t>
  </si>
  <si>
    <t>807402</t>
  </si>
  <si>
    <t>SINOVECTOMÍA EN CARPO VÍA ABIERTA</t>
  </si>
  <si>
    <t>807403</t>
  </si>
  <si>
    <t>SINOVECTOMÍA METACARPOFALÁNGICA (UNA O MÁS) VÍA ABIERTA</t>
  </si>
  <si>
    <t>807404</t>
  </si>
  <si>
    <t>SINOVECTOMÍA DE FALANGES (UNA O MÁS) POR ARTROSCOPIA</t>
  </si>
  <si>
    <t>807601</t>
  </si>
  <si>
    <t>SINOVECTOMÍA DE RODILLA PARCIAL VÍA ABIERTA</t>
  </si>
  <si>
    <t>807602</t>
  </si>
  <si>
    <t>SINOVECTOMÍA DE RODILLA TOTAL VÍA ABIERTA</t>
  </si>
  <si>
    <t>807603</t>
  </si>
  <si>
    <t>SINOVECTOMÍA DE RODILLA PARCIAL POR ARTROSCOPIA</t>
  </si>
  <si>
    <t>807604</t>
  </si>
  <si>
    <t>SINOVECTOMÍA DE RODILLA TOTAL POR ARTROSCOPIA</t>
  </si>
  <si>
    <t>807705</t>
  </si>
  <si>
    <t>SINOVECTOMÍA DE TOBILLO ANTERIOR VÍA ABIERTA</t>
  </si>
  <si>
    <t>807707</t>
  </si>
  <si>
    <t>SINOVECTOMÍA DE TOBILLO ANTERIOR VÍA ARTROSCÓPICA</t>
  </si>
  <si>
    <t>807801</t>
  </si>
  <si>
    <t>SINOVECTOMIA DE ARTICULACIONES DEL TARSO (CADA UNA) VÍA ABIERTA</t>
  </si>
  <si>
    <t>807803</t>
  </si>
  <si>
    <t>SINOVECTOMIA DE ARTICULACIONES METATARSOFALÁNGICA (CADA UNA) VÍA ABIERTA</t>
  </si>
  <si>
    <t>DESBRIDAMIENTO, LAVADO Y LIMPIEZA DE ARTICULACIÓN DE HOMBRO VÍA ABIERTA</t>
  </si>
  <si>
    <t>808012</t>
  </si>
  <si>
    <t>DESBRIDAMIENTO, LAVADO Y LIMPIEZA DE ARTICULACIÓN DE HOMBRO POR ARTROSCOPIA</t>
  </si>
  <si>
    <t>808021</t>
  </si>
  <si>
    <t>DESBRIDAMIENTO, LAVADO Y LIMPIEZA DE ARTICULACIÓN DE CODO VÍA ABIERTA</t>
  </si>
  <si>
    <t>808022</t>
  </si>
  <si>
    <t>DESBRIDAMIENTO, LAVADO Y LIMPIEZA DE ARTICULACIÓN DE CODO POR ARTROSCOPIA</t>
  </si>
  <si>
    <t>808031</t>
  </si>
  <si>
    <t>DESBRIDAMIENTO, LAVADO Y LIMPIEZA DE ARTICULACIÓN DE MUÑECA O PUÑO VÍA ABIERTA</t>
  </si>
  <si>
    <t>808032</t>
  </si>
  <si>
    <t>DESBRIDAMIENTO, LAVADO Y LIMPIEZA DE ARTICULACIÓN DE MUÑECA POR ARTROSCOPIA</t>
  </si>
  <si>
    <t>808041</t>
  </si>
  <si>
    <t>DESBRIDAMIENTO, LAVADO Y LIMPIEZA DE ARTICULACIÓN EN MANO O DEDOS VÍA ABIERTA</t>
  </si>
  <si>
    <t>808042</t>
  </si>
  <si>
    <t>DESBRIDAMIENTO, LAVADO Y LIMPIEZA DE ARTICULACIÓN EN MANO O DEDOS POR ARTROSCOPIA</t>
  </si>
  <si>
    <t>808061</t>
  </si>
  <si>
    <t>DESBRIDAMIENTO, LAVADO Y LIMPIEZA DE RODILLA VÍA ABIERTA</t>
  </si>
  <si>
    <t>808062</t>
  </si>
  <si>
    <t>LAVADO O DESBRIDAMIENTO DE RODILLA POR ARTROSCOPIA</t>
  </si>
  <si>
    <t>808071</t>
  </si>
  <si>
    <t>DESBRIDAMIENTO, LAVADO Y LIMPIEZA DE TOBILLO VÍA ABIERTA</t>
  </si>
  <si>
    <t>808072</t>
  </si>
  <si>
    <t>DESBRIDAMIENTO, LAVADO Y LIMPIEZA DE TOBILLO VÍA ARTROSCÓPICA</t>
  </si>
  <si>
    <t>808073</t>
  </si>
  <si>
    <t>DESBRIDAMIENTO, LAVADO Y LIMPIEZA DEL TARSO VÍA ABIERTA</t>
  </si>
  <si>
    <t>808077</t>
  </si>
  <si>
    <t>DESBRIDAMIENTO, LAVADO Y LIMPIEZA DE FALANGES DE DEDO DEL PIE (CADA UNO) VÍA ABIERTA</t>
  </si>
  <si>
    <t>812801</t>
  </si>
  <si>
    <t>ARTRODESIS INTERFALÁNGICA EN MANO SIN INJERTO (UNA O MÁS)</t>
  </si>
  <si>
    <t>814221</t>
  </si>
  <si>
    <t>CAPSULORRAFIA DE RODILLA</t>
  </si>
  <si>
    <t>814502</t>
  </si>
  <si>
    <t>RECONSTRUCCIÓN DE LIGAMENTO CRUZADO ANTERIOR CON AUTOINJERTO O ALOINJERTO VÍA ABIERTA</t>
  </si>
  <si>
    <t>814503</t>
  </si>
  <si>
    <t>RECONSTRUCCIÓN DE LIGAMENTO CRUZADO POSTERIOR CON AUTOINJERTO O ALOINJERTO VÍA ABIERTA</t>
  </si>
  <si>
    <t>814504</t>
  </si>
  <si>
    <t>RECONSTRUCCIÓN DE LIGAMENTO CRUZADO ANTERIOR CON INJERTO AUTÓLOGO O CON ALOINJERTO POR ARTROSCOPIA</t>
  </si>
  <si>
    <t>814505</t>
  </si>
  <si>
    <t>RECONSTRUCCIÓN DE LIGAMENTO CRUZADO POSTERIOR CON INJERTO AUTÓLOGO O CON ALOINJERTO POR ARTROSCOPIA</t>
  </si>
  <si>
    <t>814705</t>
  </si>
  <si>
    <t>RELAJACIÓN DE RETINÁCULO LATERAL, MÁS OSTEOTOMÍA DE REALÍNEACIÓN, MÁS PLICATURA DE RETINÁCULO MEDIAL POR ARTROSCOPIA</t>
  </si>
  <si>
    <t>814706</t>
  </si>
  <si>
    <t>RELAJACIÓN DE RETINÁCULO LATERAL POR ARTROSCOPIA</t>
  </si>
  <si>
    <t>814707</t>
  </si>
  <si>
    <t>RELAJACIÓN DE RETINÁCULO LATERAL MÁS REALINEACIÓN DISTAL O PROXIMAL POR ARTROSCOPIA</t>
  </si>
  <si>
    <t>814711</t>
  </si>
  <si>
    <t>SUTURA DE MENISCO MEDIAL O LATERAL, ABIERTA</t>
  </si>
  <si>
    <t>814712</t>
  </si>
  <si>
    <t>SUTURA DE MENISCO MEDIAL O LATERAL, POR ARTROSCOPIA</t>
  </si>
  <si>
    <t>814721</t>
  </si>
  <si>
    <t>SUTURA DE MENISCO MEDIAL Y LATERAL ABIERTA</t>
  </si>
  <si>
    <t>814722</t>
  </si>
  <si>
    <t>SUTURA DE MENISCO MEDIAL Y LATERAL POR ARTROSCOPIA</t>
  </si>
  <si>
    <t>814723</t>
  </si>
  <si>
    <t>LIBERACIÓN DE ADHERENCIAS DE RODILLA POR ARTROSCOPIA</t>
  </si>
  <si>
    <t>814725</t>
  </si>
  <si>
    <t>CONDROPLASTIA DE ABRASIÓN PARA ZONA PATELAR POR ARTROSCOPIA</t>
  </si>
  <si>
    <t>814727</t>
  </si>
  <si>
    <t>REPARACIÓN AGUDA DE LIGAMENTO CRUZADO</t>
  </si>
  <si>
    <t>814728</t>
  </si>
  <si>
    <t>REPARACIÓN O FIJACIÓN DE RAÍZ DEL MENISCO MEDIAL O LATERAL POR ARTROSCOPIA</t>
  </si>
  <si>
    <t>814731</t>
  </si>
  <si>
    <t>CONDROPLASTIA DE RODILLA POR ARTROSCOPIA</t>
  </si>
  <si>
    <t>814907</t>
  </si>
  <si>
    <t>RECONSTRUCCIÓN PRIMARIA DE LIGAMENTOS DEL TOBILLO VÍA ABIERTA</t>
  </si>
  <si>
    <t>814908</t>
  </si>
  <si>
    <t>RECONSTRUCCIÓN SECUNDARIA DE LIGAMENTOS DE TOBILLO CON AUTO O ALOINJERTO O DISPOSTIVO VÍA ABIERTA</t>
  </si>
  <si>
    <t>814909</t>
  </si>
  <si>
    <t>RECONSTRUCCIÓN PRIMARIA DE LIGAMENTOS DEL TOBILLO VÍA ARTROSCÓPICA</t>
  </si>
  <si>
    <t>LIGAMENTORRAFIA O REINSERCIÓN DE LIGAMENTOS VÍA ABIERTA</t>
  </si>
  <si>
    <t>817207</t>
  </si>
  <si>
    <t>CONDROPLASTIA DE ABRASIÓN DE FALANGES POR ARTROSCOPIA</t>
  </si>
  <si>
    <t>818301</t>
  </si>
  <si>
    <t>ACROMIOPLASTIA VÍA ABIERTA</t>
  </si>
  <si>
    <t>818302</t>
  </si>
  <si>
    <t>ACROMIOPLASTIA POR ARTROSCOPIA</t>
  </si>
  <si>
    <t>818305</t>
  </si>
  <si>
    <t>ARTROPLASTIA ACROMIO-CLAVICULAR</t>
  </si>
  <si>
    <t>818606</t>
  </si>
  <si>
    <t>CONDROPLASTIA DEL CODO, VÍA ARTROSCÓPICA</t>
  </si>
  <si>
    <t>819101</t>
  </si>
  <si>
    <t>ASPIRACIÓN ARTICULAR</t>
  </si>
  <si>
    <t>819331</t>
  </si>
  <si>
    <t>CAPSULORRAFIA ARTICULAR EN MUÑECA VÍA ABIERTA</t>
  </si>
  <si>
    <t>819401</t>
  </si>
  <si>
    <t>RECONSTRUCCIÓN PRIMARIA DE TENDÓN DE AQUILES VÍA ABIERTA</t>
  </si>
  <si>
    <t>RESECCIÓN DE GANGLIÓN EN DEDOS DE MANO</t>
  </si>
  <si>
    <t>822104</t>
  </si>
  <si>
    <t>RESECCIÓN DE GANGLIÓN DORSAL DE MUÑECA VÍA ABIERTA</t>
  </si>
  <si>
    <t>822106</t>
  </si>
  <si>
    <t>RESECCIÓN DE GANGLIÓN PALMAR DE MUÑECA VÍA ABIERTA</t>
  </si>
  <si>
    <t>822201</t>
  </si>
  <si>
    <t>ESCISIÓN DE TUMOR BENIGNO EN MÚSCULO DE MANO</t>
  </si>
  <si>
    <t>823301</t>
  </si>
  <si>
    <t>TENOSINOVECTOMÍA EN EXTENSORES DE MANO (UNO O MÁS)</t>
  </si>
  <si>
    <t>823303</t>
  </si>
  <si>
    <t>TENOSINOVECTOMÍA FLEXORES MANO (UNO O MÁS)</t>
  </si>
  <si>
    <t>823307</t>
  </si>
  <si>
    <t>TENOSINOVECTOMÍA EN COMPARTIMENTO EXTENSOR</t>
  </si>
  <si>
    <t>823311</t>
  </si>
  <si>
    <t>TENOSINOVECTOMÍA EN DEDOS DE MANO (UNO O MÁS)</t>
  </si>
  <si>
    <t>824201</t>
  </si>
  <si>
    <t>TENORRAFIA DE FLEXORES DE DEDOS (CADA UNO) CON NEURORRAFIA</t>
  </si>
  <si>
    <t>824202</t>
  </si>
  <si>
    <t>TENORRAFIA DE FLEXORES DE DEDOS (CADA UNO) CON NEURORRAFIA Y VASCULARIZACIÓN</t>
  </si>
  <si>
    <t>824203</t>
  </si>
  <si>
    <t>TENORRAFIA DE FLEXORES DE DEDOS (CADA UNO) SIN NEURORRAFIA</t>
  </si>
  <si>
    <t>824211</t>
  </si>
  <si>
    <t>TENORRAFIA DE FLEXORES DE MANO (UNO O MÁS) CON NEURORRAFIA Y VASCULARIZACIÓN</t>
  </si>
  <si>
    <t>824213</t>
  </si>
  <si>
    <t>TENORRAFIA DE FLEXORES DE MANO (UNO O MÁS) CON NEURORRAFIA</t>
  </si>
  <si>
    <t>824215</t>
  </si>
  <si>
    <t>TENORRAFIA DE FLEXORES DE MANO (UNO O MÁS) SIN NEURORRAFIA</t>
  </si>
  <si>
    <t>824301</t>
  </si>
  <si>
    <t>TENORRAFIA DE EXTENSORES DE DEDOS (CADA UNO)</t>
  </si>
  <si>
    <t>824321</t>
  </si>
  <si>
    <t>TENORRAFIA DE EXTENSORES DE MANO (UNO O MÁS)</t>
  </si>
  <si>
    <t>824601</t>
  </si>
  <si>
    <t>MIORRAFIA DE EXTENSORES DE MANO (UNO O MÁS)</t>
  </si>
  <si>
    <t>824611</t>
  </si>
  <si>
    <t>MIORRAFIA DE FLEXORES DE MANO (UNO O MÁS)</t>
  </si>
  <si>
    <t>828403</t>
  </si>
  <si>
    <t>CORRECCIÓN QUIRÚRGICA DE DEDO EN MARTILLO</t>
  </si>
  <si>
    <t>828404</t>
  </si>
  <si>
    <t>CORRECCIÓN QUIRÚRGICA DE DEDO EN GATILLO [DEDO DE RESORTE]</t>
  </si>
  <si>
    <t>828501</t>
  </si>
  <si>
    <t>TENODESIS EN MANO (UNO O MÁS)</t>
  </si>
  <si>
    <t>829111</t>
  </si>
  <si>
    <t>TENOLISIS EN EXTENSORES DE DEDO (UNO O MÁS)</t>
  </si>
  <si>
    <t>829115</t>
  </si>
  <si>
    <t>TENOLISIS EN FLEXORES DE DEDOS (UNO O MÁS)</t>
  </si>
  <si>
    <t>829121</t>
  </si>
  <si>
    <t>TENOLISIS EN EXTENSORES DE MANO (UNO O MÁS)</t>
  </si>
  <si>
    <t>829125</t>
  </si>
  <si>
    <t>TENOLISIS EN FLEXORES DE MANO (UNO O MÁS)</t>
  </si>
  <si>
    <t>829901</t>
  </si>
  <si>
    <t>DESBRIDAMIENTO DE MÚSCULO, TENDÓN Y FASCIA EN MANO</t>
  </si>
  <si>
    <t>829910</t>
  </si>
  <si>
    <t>EXTRACCIÓN DE CUERPO EXTRAÑO EN TEJIDOS BLANDOS DE DEDOS DE LA MANO</t>
  </si>
  <si>
    <t>829911</t>
  </si>
  <si>
    <t>EXTRACCIÓN DE CUERPO EXTRAÑO EN REGIÓN TENAR O TÚNEL CARPIANO</t>
  </si>
  <si>
    <t>831101</t>
  </si>
  <si>
    <t>TENOTOMÍAS EN PIE (UNA O MÁS)</t>
  </si>
  <si>
    <t>831401</t>
  </si>
  <si>
    <t>FASCIOTOMÍA O INCISIÓN DE FASCIA</t>
  </si>
  <si>
    <t>831450</t>
  </si>
  <si>
    <t>FASCIOTOMÍA EN ANTEBRAZO, CON LIBERACIÓN EN CODO Y MUÑECA</t>
  </si>
  <si>
    <t>831451</t>
  </si>
  <si>
    <t>FASCIOTOMÍA DESCOMPRESIVA DE LA ARTERIA BRAQUIAL</t>
  </si>
  <si>
    <t>831461</t>
  </si>
  <si>
    <t>FASCIOTOMÍA EN MUSLO, POR UNA O MÁS INCISIONES</t>
  </si>
  <si>
    <t>831471</t>
  </si>
  <si>
    <t>FASCIOTOMÍA EN PIERNA POR UNA O MÁS INCISIONES</t>
  </si>
  <si>
    <t>832101</t>
  </si>
  <si>
    <t>BIOPSIA DE TEJIDO BLANDO: MÚSCULOS, TENDÓN, FASCIA Y BURSA (INCLUYENDO MANO) VÍA ABIERTA</t>
  </si>
  <si>
    <t>832102</t>
  </si>
  <si>
    <t>BIOPSIA DE TEJIDO BLANDO: MÚSCULOS, TENDÓN, FASCIA Y BURSA (INCLUYENDO MANO) VÍA PERCUTÁNEA</t>
  </si>
  <si>
    <t>833001</t>
  </si>
  <si>
    <t>RESECCIÓN DE TUMOR BENIGNO DE FASCIA, MÚSCULO, TENDÓN O SINOVIAL</t>
  </si>
  <si>
    <t>833101</t>
  </si>
  <si>
    <t>ESCISIÓN DE GANGLIÓN DE ENVOLTURA DE TENDÓN, EXCEPTO DE MANO</t>
  </si>
  <si>
    <t>833901</t>
  </si>
  <si>
    <t>ESCISIÓN DE QUISTE POPLÍTEO [DE BAKER]</t>
  </si>
  <si>
    <t>834202</t>
  </si>
  <si>
    <t>TENOSINOVECTOMÍA</t>
  </si>
  <si>
    <t>834203</t>
  </si>
  <si>
    <t>DESBRIDAMIENTO DE MÚSCULO, TENDÓN Y FASCIA EXCEPTO MANO</t>
  </si>
  <si>
    <t>834601</t>
  </si>
  <si>
    <t>RESECCIÓN DE VAINA TENDINOSA, FASCIA, MÚSCULO O TENDÓN; EXCEPTO MANO Y PIE VÍA ABIERTA</t>
  </si>
  <si>
    <t>834930</t>
  </si>
  <si>
    <t>LIMPIEZA Y DESBRIDAMIENTO QUIRÚRGICOS DE MÚSCULOS, TENDONES Y FASCIA EN MUSLO</t>
  </si>
  <si>
    <t>835500</t>
  </si>
  <si>
    <t>BURSECTOMÍA POR ARTROSCOPIA SOD</t>
  </si>
  <si>
    <t>836201</t>
  </si>
  <si>
    <t>TENORRAFIA DE FLEXORES DE ANTEBRAZO (UNO O MÁS)</t>
  </si>
  <si>
    <t>836302</t>
  </si>
  <si>
    <t>SUTURA DEL MANGUITO ROTADOR VÍA ENDOSCÓPICA</t>
  </si>
  <si>
    <t>838502</t>
  </si>
  <si>
    <t>ALARGAMIENTO O ACORTAMIENTO DEL TENDÓN DE AQUILES</t>
  </si>
  <si>
    <t>838505</t>
  </si>
  <si>
    <t>REPARACIÓN DEL TENDÓN DEL CUÁDRICEPS CON FIJACIÓN</t>
  </si>
  <si>
    <t>839101</t>
  </si>
  <si>
    <t>LISIS DE ADHERENCIAS DE TENDÓN [TENOLISIS]</t>
  </si>
  <si>
    <t>839901</t>
  </si>
  <si>
    <t>EXTRACCIÓN DE CUERPO EXTRAÑO EN TEJIDOS BLANDOS DE HOMBRO (MÚSCULOS, TENDÓN, SINOVIAL)</t>
  </si>
  <si>
    <t>839902</t>
  </si>
  <si>
    <t>EXTRACCIÓN DE CUERPO EXTRAÑO EN TEJIDOS BLANDOS DE BRAZO (MÚSCULOS, TENDÓN, SINOVIAL)</t>
  </si>
  <si>
    <t>839903</t>
  </si>
  <si>
    <t>EXTRACCIÓN DE CUERPO EXTRAÑO EN TEJIDOS BLANDOS DE ANTEBRAZO (MÚSCULO, TENDÓN, SINOVIAL)</t>
  </si>
  <si>
    <t>839906</t>
  </si>
  <si>
    <t>EXTRACCIÓN DE CUERPO EXTRAÑO EN TEJIDOS BLANDOS DE CADERA (MÚSCULO, TENDÓN, SINOVIAL)</t>
  </si>
  <si>
    <t>839907</t>
  </si>
  <si>
    <t>EXTRACCIÓN DE CUERPO EXTRAÑO EN TEJIDOS BLANDOS DE MUSLO (MÚSCULO, TENDÓN, SINOVIAL)</t>
  </si>
  <si>
    <t>839908</t>
  </si>
  <si>
    <t>EXTRACCIÓN DE CUERPO EXTRAÑO EN TEJIDOS BLANDOS DE PIERNA (MÚSCULO, TENDÓN, SINOVIAL)</t>
  </si>
  <si>
    <t>839909</t>
  </si>
  <si>
    <t>EXTRACCIÓN DE CUERPO EXTRAÑO EN TEJIDOS BLANDOS DE PIE (MÚSCULO, TENDÓN, SINOVIAL)</t>
  </si>
  <si>
    <t>843200</t>
  </si>
  <si>
    <t>REMODELACIÓN [RECONSTRUCCIÓN] (REVISIÓN) DEL MUÑÓN DE AMPUTACIÓN DE ANTEBRAZO SOD</t>
  </si>
  <si>
    <t>843300</t>
  </si>
  <si>
    <t>REMODELACIÓN [RECONSTRUCCIÓN] (REVISIÓN) DEL MUÑÓN DE AMPUTACIÓN DE BRAZO SOD</t>
  </si>
  <si>
    <t>843400</t>
  </si>
  <si>
    <t>REMODELACIÓN [RECONSTRUCCIÓN] (REVISIÓN) DEL MUÑÓN DE AMPUTACIÓN DE MANO SOD</t>
  </si>
  <si>
    <t>843500</t>
  </si>
  <si>
    <t>REMODELACIÓN [RECONSTRUCCIÓN] (REVISIÓN) DEL MUÑÓN DE AMPUTACIÓN DE DEDOS DE MANO (UNO O MÁS) SOD</t>
  </si>
  <si>
    <t>843600</t>
  </si>
  <si>
    <t>REMODELACIÓN [RECONSTRUCCIÓN] (REVISIÓN) DEL MUÑÓN DE AMPUTACIÓN DE MUSLO SOD</t>
  </si>
  <si>
    <t>843700</t>
  </si>
  <si>
    <t>REMODELACIÓN [RECONSTRUCCIÓN] (REVISIÓN) DEL MUÑÓN DE AMPUTACIÓN DE LA PIERNA SOD</t>
  </si>
  <si>
    <t>851101</t>
  </si>
  <si>
    <t>BIOPSIA POR PUNCIÓN CON AGUJA FINA DE MAMA</t>
  </si>
  <si>
    <t>851102</t>
  </si>
  <si>
    <t>BIOPSIA DE MAMA CON AGUJA (TRUCUT)</t>
  </si>
  <si>
    <t>851103</t>
  </si>
  <si>
    <t>BIOPSIA DE MAMA POR ESTEREOTAXIA</t>
  </si>
  <si>
    <t>851200</t>
  </si>
  <si>
    <t>BIOPSIA ABIERTA DE MAMA SOD</t>
  </si>
  <si>
    <t>852100</t>
  </si>
  <si>
    <t>RESECCIÓN LOCAL DE LESIÓN DE MAMA SOD</t>
  </si>
  <si>
    <t>852201</t>
  </si>
  <si>
    <t>RESECCIÓN DE CUADRANTE DE MAMA</t>
  </si>
  <si>
    <t>852202</t>
  </si>
  <si>
    <t>RESECCIÓN DE CUADRANTE DE MAMA CON CONDUCTOS TERMINALES</t>
  </si>
  <si>
    <t>852300</t>
  </si>
  <si>
    <t>MASTECTOMÍA SUBTOTAL SOD</t>
  </si>
  <si>
    <t>852401</t>
  </si>
  <si>
    <t>ESCISIÓN DE PEZÓN ACCESORIO O SUPERNUMERARIO</t>
  </si>
  <si>
    <t>853103</t>
  </si>
  <si>
    <t>MAMOPLASTIA DE REDUCCIÓN UNILATERAL</t>
  </si>
  <si>
    <t>853104</t>
  </si>
  <si>
    <t>MAMOPLASTIA DE REDUCCIÓN BILATERAL</t>
  </si>
  <si>
    <t>854002</t>
  </si>
  <si>
    <t>EXTIRPACIÓN DE TEJIDO MAMARIO [MASTECTOMÍA] SUBCUTÁNEA</t>
  </si>
  <si>
    <t>854101</t>
  </si>
  <si>
    <t>MASTECTOMÍA SIMPLE UNILATERAL</t>
  </si>
  <si>
    <t>854102</t>
  </si>
  <si>
    <t>MASTECTOMÍA SIMPLE UNILATERAL POR GLÁNDULA SUPERNUMERARIA</t>
  </si>
  <si>
    <t>854201</t>
  </si>
  <si>
    <t>MASTECTOMÍA SIMPLE BILATERAL</t>
  </si>
  <si>
    <t>854202</t>
  </si>
  <si>
    <t>MASTECTOMÍA SIMPLE BILATERAL POR GLÁNDULA SUPERNUMERARIA</t>
  </si>
  <si>
    <t>854501</t>
  </si>
  <si>
    <t>ESCISIÓN DE MAMA, MÚSCULOS PECTORALES Y GANGLIO LINFÁTICO REGIONALES</t>
  </si>
  <si>
    <t>857101</t>
  </si>
  <si>
    <t>RECONSTRUCCIÓN DE MAMA UNILATERAL CON DISPOSITIVO</t>
  </si>
  <si>
    <t>857102</t>
  </si>
  <si>
    <t>RECONSTRUCCIÓN DE MAMA BILATERAL CON DISPOSITIVO</t>
  </si>
  <si>
    <t>857201</t>
  </si>
  <si>
    <t>RECONSTRUCCIÓN DE MAMA UNILATERAL CON COLGAJO</t>
  </si>
  <si>
    <t>857202</t>
  </si>
  <si>
    <t>RECONSTRUCCIÓN DE MAMA BILATERAL CON COLGAJO</t>
  </si>
  <si>
    <t>857203</t>
  </si>
  <si>
    <t>RECONSTRUCCIÓN DE MAMA UNILATERAL CON TEJIDO AUTÓLOGO</t>
  </si>
  <si>
    <t>857204</t>
  </si>
  <si>
    <t>RECONSTRUCCIÓN DE MAMA BILATERAL CON TEJIDO AUTÓLOGO</t>
  </si>
  <si>
    <t>858401</t>
  </si>
  <si>
    <t>COLGAJO LOCAL EN LA MAMA</t>
  </si>
  <si>
    <t>858701</t>
  </si>
  <si>
    <t>RECONSTRUCCIÓN DEL COMPLEJO AREOLA PEZÓN</t>
  </si>
  <si>
    <t>859401</t>
  </si>
  <si>
    <t>EXTRACCIÓN DE DISPOSITIVO DE MAMA UNILATERAL</t>
  </si>
  <si>
    <t>860101</t>
  </si>
  <si>
    <t>BIOPSIA DE PIEL CON SACABOCADO Y SUTURA SIMPLE</t>
  </si>
  <si>
    <t>860102</t>
  </si>
  <si>
    <t>BIOPSIA INCISIONAL O ESCISIONAL DE PIEL, TEJIDO CELULAR SUBCUTÁNEO O MUCOSA (CON SUTURA)</t>
  </si>
  <si>
    <t>861101</t>
  </si>
  <si>
    <t>DRENAJE DE COLECCIÓN SUPERFICIAL DE PIEL O TEJIDO CELULAR SUBCUTÁNEO POR INCISIÓN O ASPIRACIÓN</t>
  </si>
  <si>
    <t>861102</t>
  </si>
  <si>
    <t>DRENAJE DE COLECCIÓN PROFUNDA EN PIEL O TEJIDO CELULAR SUBCUTÁNEO POR INCISIÓN O ASPIRACIÓN</t>
  </si>
  <si>
    <t>861103</t>
  </si>
  <si>
    <t>DRENAJE DE HEMATOMA SUBUNGUEAL POR INCISIÓN O ASPIRACIÓN</t>
  </si>
  <si>
    <t>861104</t>
  </si>
  <si>
    <t>DRENAJE DE COLECCIÓN PROFUNDA DE TEJIDOS BLANDOS</t>
  </si>
  <si>
    <t>861201</t>
  </si>
  <si>
    <t>EXTRACCIÓN DE CUERPO EXTRAÑO EN PIEL O TEJIDO CELULAR SUBCUTÁNEO DE ÁREA GENERAL POR INCISIÓN</t>
  </si>
  <si>
    <t>861202</t>
  </si>
  <si>
    <t>EXTRACCIÓN DE CUERPO EXTRAÑO EN PIEL O TEJIDO CELULAR SUBCUTÁNEO DE ÁREA ESPECIAL POR INCISIÓN</t>
  </si>
  <si>
    <t>861203</t>
  </si>
  <si>
    <t>EXTRACCIÓN DE ANTICONCEPTIVOS SUBDÉRMICOS POR INCISIÓN</t>
  </si>
  <si>
    <t>861401</t>
  </si>
  <si>
    <t>INFILTRACIÓN INTRALESIONAL CON MEDICAMENTO HASTA DE CINCO LESIONES</t>
  </si>
  <si>
    <t>861402</t>
  </si>
  <si>
    <t>INFILTRACIÓN INTRALESIONAL CON MEDICAMENTO ENTRE CINCO A DIEZ LESIONES</t>
  </si>
  <si>
    <t>861403</t>
  </si>
  <si>
    <t>INFILTRACIÓN INTRALESIONAL CON MEDICAMENTO DE MÁS DE DIEZ LESIONES</t>
  </si>
  <si>
    <t>861411</t>
  </si>
  <si>
    <t>INYECCIÓN DE MATERIAL MIORELAJANTE (TOXINA BOTULÍNICA)</t>
  </si>
  <si>
    <t>861801</t>
  </si>
  <si>
    <t>INSERCIÓN DE ANTICONCEPTIVOS SUBDÉRMICOS</t>
  </si>
  <si>
    <t>862001</t>
  </si>
  <si>
    <t>DESBRIDAMIENTO ESCISIONAL EN ÁREA ESPECIAL EN CARA Y CUELLO</t>
  </si>
  <si>
    <t>862004</t>
  </si>
  <si>
    <t>DESBRIDAMIENTO ESCISIONAL EN ÁREA ESPECIAL EN TOBILLOS O PIES</t>
  </si>
  <si>
    <t>862006</t>
  </si>
  <si>
    <t>DESBRIDAMIENTO ESCISIONAL MENOR DEL 10% DE SUPERFICIE CORPORAL EN ÁREA GENERAL</t>
  </si>
  <si>
    <t>862101</t>
  </si>
  <si>
    <t>DRENAJE DE QUISTE PILONIDAL</t>
  </si>
  <si>
    <t>862102</t>
  </si>
  <si>
    <t>MARSUPIALIZACIÓN DE QUISTE PILONIDAL</t>
  </si>
  <si>
    <t>862103</t>
  </si>
  <si>
    <t>RESECCIÓN QUISTE PILONIDAL (CIERRE PARCIAL O ESCISIÓN ABIERTA)</t>
  </si>
  <si>
    <t>862104</t>
  </si>
  <si>
    <t>RESECCIÓN QUISTE PILONIDAL CON RECONSTRUCCIÓN CON COLGAJO</t>
  </si>
  <si>
    <t>862701</t>
  </si>
  <si>
    <t>ONICECTOMÍA</t>
  </si>
  <si>
    <t>863101</t>
  </si>
  <si>
    <t>RESECCIÓN DE LESIONES CUTÁNEAS POR CAUTERIZACIÓN, FULGURACIÓN O CRIOTERAPIA EN ÁREA GENERAL, HASTA SEIS LESIONES</t>
  </si>
  <si>
    <t>863102</t>
  </si>
  <si>
    <t>RESECCIÓN DE LESIONES CUTÁNEAS POR CAUTERIZACIÓN, FULGURACIÓN O CRIOTERAPIA EN ÁREA GENERAL, MÁS DE SEIS LESIONES</t>
  </si>
  <si>
    <t>863103</t>
  </si>
  <si>
    <t>RESECCIÓN DE LESIONES CUTÁNEAS POR CAUTERIZACIÓN, FULGURACIÓN O CRIOTERAPIA EN ÁREA ESPECIAL, HASTA TRES LESIONES</t>
  </si>
  <si>
    <t>863104</t>
  </si>
  <si>
    <t>RESECCIÓN DE LESIONES CUTÁNEAS POR CAUTERIZACIÓN, FULGURACIÓN O CRIOTERAPIA EN ÁREA ESPECIAL, ENTRE TRES A DIEZ LESIONES</t>
  </si>
  <si>
    <t>863105</t>
  </si>
  <si>
    <t>RESECCIÓN DE LESIONES CUTÁNEAS POR CAUTERIZACIÓN, FULGURACIÓN O CRIOTERAPIA EN ÁREA ESPECIAL, MÁS DE DIEZ LESIONES</t>
  </si>
  <si>
    <t>864101</t>
  </si>
  <si>
    <t>RESECCIÓN DE TUMOR BENIGNO O MALIGNO DE PIEL O TEJIDO CELULAR SUBCUTÁNEO ÁREA GENERAL HASTA TRES CENTÍMETROS</t>
  </si>
  <si>
    <t>864102</t>
  </si>
  <si>
    <t>RESECCIÓN DE TUMOR BENIGNO O MALIGNO DE PIEL O TEJIDO CELULAR SUBCUTÁNEO ÁREA GENERAL, ENTRE TRES A CINCO CENTÍMETROS</t>
  </si>
  <si>
    <t>864103</t>
  </si>
  <si>
    <t>RESECCIÓN DE TUMOR BENIGNO O MALIGNO DE PIEL O TEJIDO CELULAR SUBCUTÁNEO ÁREA GENERAL, ENTRE CINCO A DIEZ CENTÍMETROS</t>
  </si>
  <si>
    <t>864104</t>
  </si>
  <si>
    <t>RESECCIÓN DE TUMOR BENIGNO O MALIGNO DE PIEL O TEJIDO CELULAR SUBCUTÁNEO ÁREA GENERAL, DE MÁS DE DIEZ CENTÍMETROS</t>
  </si>
  <si>
    <t>864105</t>
  </si>
  <si>
    <t>RESECCIÓN DE TUMOR BENIGNO DE PIEL O TEJIDO CELULAR SUBCUTÁNEO ÁREA GENERAL, CON REPARACIÓN (COLGAJO O INJERTO)</t>
  </si>
  <si>
    <t>864201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</si>
  <si>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</si>
  <si>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</si>
  <si>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</si>
  <si>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</si>
  <si>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</si>
  <si>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MATRIZ UNGUEAL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</si>
  <si>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</si>
  <si>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</si>
  <si>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</si>
  <si>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867004</t>
  </si>
  <si>
    <t>COLGAJO LOCAL SIMPLE DE PIEL DE MÁS DE DIEZ CENTÍMETROS CUADRADOS</t>
  </si>
  <si>
    <t>867103</t>
  </si>
  <si>
    <t>COLGAJO CUTÁNEO A DISTANCIA, EN VARIOS TIEMPOS</t>
  </si>
  <si>
    <t>867104</t>
  </si>
  <si>
    <t>COLGAJO COMPUESTO A DISTANCIA, EN VARIOS TIEMPOS</t>
  </si>
  <si>
    <t>867202</t>
  </si>
  <si>
    <t>COLGAJO LOCAL DE PIEL COMPUESTO DE VECINDAD ENTRE DOS A CINCO CENTÍMETROS CUADRADOS</t>
  </si>
  <si>
    <t>867203</t>
  </si>
  <si>
    <t>COLGAJO LOCAL DE PIEL COMPUESTO DE VECINDAD ENTRE CINCO A DIEZ CENTÍMETROS CUADRADOS</t>
  </si>
  <si>
    <t>868103</t>
  </si>
  <si>
    <t>RESECCIÓN DE CICATRIZ HIPERTRÓFICA O QUELOIDE, EN ÁREA GENERAL</t>
  </si>
  <si>
    <t>868104</t>
  </si>
  <si>
    <t>RESECCIÓN DE CICATRIZ HIPERTRÓFICA O QUELOIDE, EN ÁREA ESPECIAL</t>
  </si>
  <si>
    <t>868311</t>
  </si>
  <si>
    <t>REDUCCIÓN DE TEJIDO ADIPOSO DE PARED ABDOMINAL, POR LIPECTOMÍA</t>
  </si>
  <si>
    <t>868313</t>
  </si>
  <si>
    <t>REDUCCIÓN DE TEJIDO ADIPOSO EN MUSLOS, PELVIS, GLÚTEOS O BRAZOS, POR LIPECTOMÍA</t>
  </si>
  <si>
    <t>868402</t>
  </si>
  <si>
    <t>PLASTIA EN Z O W EN ÁREA GENERAL, ENTRE TRES A CINCO</t>
  </si>
  <si>
    <t>868501</t>
  </si>
  <si>
    <t>PLASTIA EN Z O W EN ÁREA ESPECIAL (CARA, CUELLO, MANOS, PIES, PLIEGUES DE FLEXIÓN, GENITALES), ENTRE UNO A DOS</t>
  </si>
  <si>
    <t>868503</t>
  </si>
  <si>
    <t>PLASTIA EN Z O W EN ÁREA ESPECIAL (CARA, CUELLO, MANOS, PIES, PLIEGUES DE FLEXIÓN, GENITALES), MÁS DE CINCO</t>
  </si>
  <si>
    <t>868507</t>
  </si>
  <si>
    <t>PLASTIA EN Z, EN CADA DEDO DE LA MANO O DEL PIE</t>
  </si>
  <si>
    <t>868510</t>
  </si>
  <si>
    <t>PLASTIA EN Z O W, EN ZONAS DE FLEXIÓN</t>
  </si>
  <si>
    <t>869400</t>
  </si>
  <si>
    <t>RETIRO DE SUTURA EN PIEL O TEJIDO CELULAR SUBCUTÁNEO SOD</t>
  </si>
  <si>
    <t>869500</t>
  </si>
  <si>
    <t>CURACIÓN DE LESIÓN EN PIEL O TEJIDO CELULAR SUBCUTÁNEO SOD</t>
  </si>
  <si>
    <t>873501</t>
  </si>
  <si>
    <t>FLUOROSCOPIA COMO GUÍA PARA PROCEDIMIENTOS</t>
  </si>
  <si>
    <t>881202</t>
  </si>
  <si>
    <t>ECOCARDIOGRAMA TRANSTORÁCICO</t>
  </si>
  <si>
    <t>881203</t>
  </si>
  <si>
    <t>ECOCARDIOGRAMA TRANSTORÁCICO CON CONTRASTE</t>
  </si>
  <si>
    <t>881210</t>
  </si>
  <si>
    <t>ECOCARDIOGRAMA DE STRESS CON PRUEBA DE ESFUERZO O CON PRUEBA FARMACOLÓGICA</t>
  </si>
  <si>
    <t>881360</t>
  </si>
  <si>
    <t>ECOGRAFÍA PELVICA CON ANÁLISIS DOPPLER</t>
  </si>
  <si>
    <t>881401</t>
  </si>
  <si>
    <t>ECOGRAFÍA PÉLVICA GINECOLÓGICA TRANSVAGINAL</t>
  </si>
  <si>
    <t>881402</t>
  </si>
  <si>
    <t>ECOGRAFÍA PÉLVICA GINECOLÓGICA TRANSABDOMINAL</t>
  </si>
  <si>
    <t>881410</t>
  </si>
  <si>
    <t>ECOGRAFÍA PÉLVICA GINECOLÓGICA (HISTEROSONOGRAFÍA O HISTEROSALPINGOSONOGRAFÍA)</t>
  </si>
  <si>
    <t>881431</t>
  </si>
  <si>
    <t>ECOGRAFÍA OBSTÉTRICA TRANSABDOMINAL</t>
  </si>
  <si>
    <t>881432</t>
  </si>
  <si>
    <t>ECOGRAFÍA OBSTÉTRICA TRANSVAGINAL</t>
  </si>
  <si>
    <t>881434</t>
  </si>
  <si>
    <t>PERFIL BIOFÍSICO</t>
  </si>
  <si>
    <t>881435</t>
  </si>
  <si>
    <t>ECOGRAFÍA OBSTÉTRICA CON EVALUACIÓN DE CIRCULACIÓN PLACENTARIA Y FETAL</t>
  </si>
  <si>
    <t>881436</t>
  </si>
  <si>
    <t>ECOGRAFÍA OBSTETRICA CON TRANSLUCENCIA NUCAL</t>
  </si>
  <si>
    <t>881437</t>
  </si>
  <si>
    <t>ECOGRAFÍA OBSTETRICA CON DETALLE ANATOMICO</t>
  </si>
  <si>
    <t>881502</t>
  </si>
  <si>
    <t>ECOGRAFÍA DE PRÓSTATA TRANSRECTAL</t>
  </si>
  <si>
    <t>882298</t>
  </si>
  <si>
    <t>ECOGRAFÍA DOPPLER OBSTETRICA CON EVALUACIÓN DE CIRCULACIÓN PLACENTARIA</t>
  </si>
  <si>
    <t>890202</t>
  </si>
  <si>
    <t>CONSULTA DE PRIMERA VEZ POR OTRAS ESPECIALIDADES MÉDICAS</t>
  </si>
  <si>
    <t>890206</t>
  </si>
  <si>
    <t>CONSULTA DE PRIMERA VEZ POR NUTRICIÓN Y DIETÉTICA</t>
  </si>
  <si>
    <t>890208</t>
  </si>
  <si>
    <t>CONSULTA DE PRIMERA VEZ POR PSICOLOGÍA</t>
  </si>
  <si>
    <t>890210</t>
  </si>
  <si>
    <t>CONSULTA DE PRIMERA VEZ POR FONOAUDIOLOGÍA</t>
  </si>
  <si>
    <t>890211</t>
  </si>
  <si>
    <t>CONSULTA DE PRIMERA VEZ POR FISIOTERAPIA</t>
  </si>
  <si>
    <t>890212</t>
  </si>
  <si>
    <t>CONSULTA DE PRIMERA VEZ POR TERAPIA RESPIRATORIA</t>
  </si>
  <si>
    <t>890226</t>
  </si>
  <si>
    <t>CONSULTA DE PRIMERA VEZ POR ESPECIALISTA EN ANESTESIOLOGÍA</t>
  </si>
  <si>
    <t>890228</t>
  </si>
  <si>
    <t>CONSULTA DE PRIMERA VEZ POR ESPECIALISTA EN CARDIOLOGÍA</t>
  </si>
  <si>
    <t>890235</t>
  </si>
  <si>
    <t>CONSULTA DE PRIMERA VEZ POR ESPECIALISTA EN CIRUGÍA GENERAL</t>
  </si>
  <si>
    <t>890239</t>
  </si>
  <si>
    <t>CONSULTA DE PRIMERA VEZ POR ESPECIALISTA EN CIRUGÍA PLÁSTICA, ESTÉTICA Y RECONSTRUCTIVA</t>
  </si>
  <si>
    <t>890242</t>
  </si>
  <si>
    <t>CONSULTA DE PRIMERA VEZ POR ESPECIALISTA EN DERMATOLOGÍA</t>
  </si>
  <si>
    <t>890250</t>
  </si>
  <si>
    <t>CONSULTA DE PRIMERA VEZ POR ESPECIALISTA EN GINECOLOGÍA Y OBSTETRICIA</t>
  </si>
  <si>
    <t>890266</t>
  </si>
  <si>
    <t>CONSULTA DE PRIMERA VEZ POR ESPECIALISTA EN MEDICINA INTERNA</t>
  </si>
  <si>
    <t>890276</t>
  </si>
  <si>
    <t>CONSULTA DE PRIMERA VEZ POR ESPECIALISTA EN OFTALMOLOGÍA</t>
  </si>
  <si>
    <t>890280</t>
  </si>
  <si>
    <t>CONSULTA DE PRIMERA VEZ POR ESPECIALISTA EN ORTOPEDIA Y TRAUMATOLOGÍA</t>
  </si>
  <si>
    <t>890282</t>
  </si>
  <si>
    <t>CONSULTA DE PRIMERA VEZ POR ESPECIALISTA EN OTORRINOLARINGOLOGÍA</t>
  </si>
  <si>
    <t>890283</t>
  </si>
  <si>
    <t>CONSULTA DE PRIMERA VEZ POR ESPECIALISTA EN PEDIATRÍA</t>
  </si>
  <si>
    <t>890294</t>
  </si>
  <si>
    <t>CONSULTA DE PRIMERA VEZ POR ESPECIALISTA EN UROLOGÍA</t>
  </si>
  <si>
    <t>890302</t>
  </si>
  <si>
    <t>CONSULTA DE CONTROL O DE SEGUIMIENTO POR OTRAS ESPECIALIDADES MÉDICAS</t>
  </si>
  <si>
    <t>890306</t>
  </si>
  <si>
    <t>CONSULTA DE CONTROL O DE SEGUIMIENTO POR NUTRICIÓN Y DIETÉTICA</t>
  </si>
  <si>
    <t>890308</t>
  </si>
  <si>
    <t>CONSULTA DE CONTROL O DE SEGUIMIENTO POR PSICOLOGÍA</t>
  </si>
  <si>
    <t>890311</t>
  </si>
  <si>
    <t>CONSULTA DE CONTROL O DE SEGUIMIENTO POR FISIOTERAPIA</t>
  </si>
  <si>
    <t>890312</t>
  </si>
  <si>
    <t>CONSULTA DE CONTROL O DE SEGUIMIENTO POR TERAPIA RESPIRATORIA</t>
  </si>
  <si>
    <t>890326</t>
  </si>
  <si>
    <t>CONSULTA DE CONTROL O DE SEGUIMIENTO POR ESPECIALISTA EN ANESTESIOLOGÍA</t>
  </si>
  <si>
    <t>890328</t>
  </si>
  <si>
    <t>CONSULTA DE CONTROL O DE SEGUIMIENTO POR ESPECIALISTA EN CARDIOLOGÍA</t>
  </si>
  <si>
    <t>890335</t>
  </si>
  <si>
    <t>CONSULTA DE CONTROL O DE SEGUIMIENTO POR ESPECIALISTA EN CIRUGÍA GENERAL</t>
  </si>
  <si>
    <t>890339</t>
  </si>
  <si>
    <t>CONSULTA DE CONTROL O DE SEGUIMIENTO POR ESPECIALISTA EN CIRUGÍA PLÁSTICA, ESTÉTICA Y RECONSTRUCTIVA</t>
  </si>
  <si>
    <t>890342</t>
  </si>
  <si>
    <t>CONSULTA DE CONTROL O DE SEGUIMIENTO POR ESPECIALISTA EN DERMATOLOGÍA</t>
  </si>
  <si>
    <t>890350</t>
  </si>
  <si>
    <t>CONSULTA DE CONTROL O DE SEGUIMIENTO POR ESPECIALISTA EN GINECOLOGÍA Y OBSTETRICIA</t>
  </si>
  <si>
    <t>890366</t>
  </si>
  <si>
    <t>CONSULTA DE CONTROL O DE SEGUIMIENTO POR ESPECIALISTA EN MEDICINA INTERNA</t>
  </si>
  <si>
    <t>890376</t>
  </si>
  <si>
    <t>CONSULTA DE CONTROL O DE SEGUIMIENTO POR ESPECIALISTA EN OFTALMOLOGÍA</t>
  </si>
  <si>
    <t>890380</t>
  </si>
  <si>
    <t>CONSULTA DE CONTROL O DE SEGUIMIENTO POR ESPECIALISTA EN ORTOPEDIA Y TRAUMATOLOGÍA</t>
  </si>
  <si>
    <t>890382</t>
  </si>
  <si>
    <t>CONSULTA DE CONTROL O DE SEGUIMIENTO POR ESPECIALISTA EN OTORRINOLARINGOLOGÍA</t>
  </si>
  <si>
    <t>890383</t>
  </si>
  <si>
    <t>CONSULTA DE CONTROL O DE SEGUIMIENTO POR ESPECIALISTA EN PEDIATRÍA</t>
  </si>
  <si>
    <t>890394</t>
  </si>
  <si>
    <t>CONSULTA DE CONTROL O DE SEGUIMIENTO POR ESPECIALISTA EN UROLOGÍA</t>
  </si>
  <si>
    <t>890402</t>
  </si>
  <si>
    <t>INTERCONSULTA POR OTRAS ESPECIALIDADES MÉDICAS</t>
  </si>
  <si>
    <t>890428</t>
  </si>
  <si>
    <t>INTERCONSULTA POR ESPECIALISTA EN CARDIOLOGÍA</t>
  </si>
  <si>
    <t>890435</t>
  </si>
  <si>
    <t>INTERCONSULTA POR ESPECIALISTA EN CIRUGÍA GENERAL</t>
  </si>
  <si>
    <t>890442</t>
  </si>
  <si>
    <t>INTERCONSULTA POR ESPECIALISTA EN DERMATOLOGÍA</t>
  </si>
  <si>
    <t>890450</t>
  </si>
  <si>
    <t>INTERCONSULTA POR ESPECIALISTA EN GINECOLOGÍA Y OBSTETRICIA</t>
  </si>
  <si>
    <t>890466</t>
  </si>
  <si>
    <t>INTERCONSULTA POR ESPECIALISTA EN MEDICINA INTERNA</t>
  </si>
  <si>
    <t>890476</t>
  </si>
  <si>
    <t>INTERCONSULTA POR ESPECIALISTA EN OFTALMOLOGÍA</t>
  </si>
  <si>
    <t>890480</t>
  </si>
  <si>
    <t>INTERCONSULTA POR ESPECIALISTA EN ORTOPEDIA Y TRAUMATOLOGÍA</t>
  </si>
  <si>
    <t>890482</t>
  </si>
  <si>
    <t>INTERCONSULTA POR ESPECIALISTA EN OTORRINOLARINGOLOGÍA</t>
  </si>
  <si>
    <t>890483</t>
  </si>
  <si>
    <t>INTERCONSULTA POR ESPECIALISTA EN PEDIATRÍA</t>
  </si>
  <si>
    <t>890494</t>
  </si>
  <si>
    <t>INTERCONSULTA POR ESPECIALISTA EN UROLOGÍA</t>
  </si>
  <si>
    <t>890602</t>
  </si>
  <si>
    <t>CUIDADO (MANEJO) INTRAHOSPITALARIO POR MEDICINA ESPECIALIZADA</t>
  </si>
  <si>
    <t>892001</t>
  </si>
  <si>
    <t>URODINAMIA ESTÁNDAR</t>
  </si>
  <si>
    <t>892400</t>
  </si>
  <si>
    <t>UROFLUJOMETRÍA SOD</t>
  </si>
  <si>
    <t>893703</t>
  </si>
  <si>
    <t>ESPIROMETRÍA</t>
  </si>
  <si>
    <t>893805</t>
  </si>
  <si>
    <t>ESPIROMETRÍA O CURVA DE FLUJO VOLUMEN PRE Y POST BRONCODILATADORES</t>
  </si>
  <si>
    <t>893808</t>
  </si>
  <si>
    <t>ESPIROMETRÍA O CURVA DE FLUJO VOLUMEN SIMPLE</t>
  </si>
  <si>
    <t>895001</t>
  </si>
  <si>
    <t>MONITOREO ELECTROCARDIOGRÁFICO CONTINUO (HOLTER)</t>
  </si>
  <si>
    <t>895004</t>
  </si>
  <si>
    <t>MONITOREO AMBULATORIO DE PRESIÓN ARTERIAL SISTÉMICA</t>
  </si>
  <si>
    <t>895100</t>
  </si>
  <si>
    <t>ELECTROCARDIOGRAMA DE RITMO O DE SUPERFICIE SOD</t>
  </si>
  <si>
    <t>897011</t>
  </si>
  <si>
    <t>MONITORIA FETAL ANTEPARTO</t>
  </si>
  <si>
    <t>898003</t>
  </si>
  <si>
    <t>ESTUDIO DE COLORACIÓN BÁSICA EN CITOLOGÍA POR ASPIRACIÓN DE CUALQUIER TEJIDO U ÓRGANO [BACAF]</t>
  </si>
  <si>
    <t>898101</t>
  </si>
  <si>
    <t>ESTUDIO DE COLORACIÓN BÁSICA EN BIOPSIA</t>
  </si>
  <si>
    <t>898102</t>
  </si>
  <si>
    <t>ESTUDIO DE COLORACIÓN HISTOQUÍMICA EN BIOPSIA</t>
  </si>
  <si>
    <t>898103</t>
  </si>
  <si>
    <t>ESTUDIO DE COLORACIÓN INMUNOHISTOQUÍMICA EN BIOPSIA</t>
  </si>
  <si>
    <t>898201</t>
  </si>
  <si>
    <t>ESTUDIO DE COLORACIÓN BÁSICA EN ESPÉCIMEN DE RECONOCIMIENTO</t>
  </si>
  <si>
    <t>898203</t>
  </si>
  <si>
    <t>ESTUDIO DE COLORACIÓN INMUNOHISTOQUÍMICA EN ESPÉCIMEN DE RECONOCIMIENTO</t>
  </si>
  <si>
    <t>898241</t>
  </si>
  <si>
    <t>ESTUDIO DE COLORACIÓN BÁSICA EN ESPÉCIMEN CON RESECCIÓN DE MÁRGENES</t>
  </si>
  <si>
    <t>ANTIBIOGRAMA (DISCO)</t>
  </si>
  <si>
    <t>HONGOS PRUEBAS DE SENSIBILIDAD</t>
  </si>
  <si>
    <t>BACILOSCOPIA COLORACIÓN ÁCIDO ALCOHOL-RESISTENTE [ZIEHL-NEELSEN]</t>
  </si>
  <si>
    <t>COLORACIÓN GIEMSA Y LECTURA</t>
  </si>
  <si>
    <t>COLORACIÓN GRAM Y LECTURA PARA CUALQUIER MUESTRA</t>
  </si>
  <si>
    <t>BACILOSCOPIA COLORACIÓN ÁCIDO ALCOHOL RESISTENTE [ZIELH-NEELSEN] LECTURA SERIADA TRES MUESTRAS</t>
  </si>
  <si>
    <t>COPROCULTIVO</t>
  </si>
  <si>
    <t>CULTIVO ESPECIAL PARA OTROS MICROORGANISMOS EN CUALQUIER MUESTRA</t>
  </si>
  <si>
    <t>CULTIVO PARA HONGOS MICOSIS PROFUNDA</t>
  </si>
  <si>
    <t>CULTIVO PARA HONGOS MICOSIS SUPERFICIAL</t>
  </si>
  <si>
    <t>CULTIVO PARA MICROORGANISMOS EN CUALQUIER MUESTRA DIFERENTE A MÉDULA ÓSEA ORINA Y HECES</t>
  </si>
  <si>
    <t>Mycobacterium tuberculosis CULTIVO</t>
  </si>
  <si>
    <t>Neisseria gonorrhoeae CULTIVO</t>
  </si>
  <si>
    <t>UROCULTIVO (ANTIBIOGRAMA DE DISCO)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</si>
  <si>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</si>
  <si>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</si>
  <si>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</si>
  <si>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EXAMEN DIRECTO PARA HONGOS (KOH)</t>
  </si>
  <si>
    <t>EXAMEN DIRECTO DE CUALQUIER MUESTRA</t>
  </si>
  <si>
    <t>ANTICOAGULANTE LÚPICO</t>
  </si>
  <si>
    <t>PRUEBA CONFIRMATORIA TIEMPO VENENO DE VÍBORA DE RUSSELL</t>
  </si>
  <si>
    <t>ANTÍGENO ANTITROMBINA III (CONCENTRACIÓN) AUTOMATIZADA</t>
  </si>
  <si>
    <t>ANTÍGENO ANTITROMBINA III (CONCENTRACIÓN) MANUAL</t>
  </si>
  <si>
    <t>ANTITROMBINA III FUNCIONAL MANUAL</t>
  </si>
  <si>
    <t>DILUCIONES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</si>
  <si>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</si>
  <si>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</si>
  <si>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</si>
  <si>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</si>
  <si>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</si>
  <si>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</si>
  <si>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</si>
  <si>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</si>
  <si>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</si>
  <si>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</si>
  <si>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</si>
  <si>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PLASMINÓGENO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</si>
  <si>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</si>
  <si>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</si>
  <si>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</si>
  <si>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</si>
  <si>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</si>
  <si>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RETRACCIÓN DE COÁGULO</t>
  </si>
  <si>
    <t>TIEMPO DE COAGULACIÓN</t>
  </si>
  <si>
    <t>TIEMPO DE PROTROMBINA [TP]</t>
  </si>
  <si>
    <t>TIEMPO DE SANGRÍA ESTANDARIZADO</t>
  </si>
  <si>
    <t>TIEMPO DE TROMBINA</t>
  </si>
  <si>
    <t>TIEMPO DE TROMBOPLASTINA PARCIAL [TTP]</t>
  </si>
  <si>
    <t>CÉLULAS L.E.</t>
  </si>
  <si>
    <t>DIMERO D AUTOMATIZADO</t>
  </si>
  <si>
    <t>ERITROPOYETINA</t>
  </si>
  <si>
    <t>GLUCOSA 6 FOSFATO DESHIDROGENASA CUALITATIVA</t>
  </si>
  <si>
    <t>GLUCOSA 6 FOSFATO DESHIDROGENASA CUANTITATIVA</t>
  </si>
  <si>
    <t>HEMOGLOBINA A 2</t>
  </si>
  <si>
    <t>METAHEMOGLOBINA CUANTITATIVA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</si>
  <si>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</si>
  <si>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</si>
  <si>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</si>
  <si>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</si>
  <si>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</si>
  <si>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</si>
  <si>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</si>
  <si>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</si>
  <si>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</si>
  <si>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</si>
  <si>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</si>
  <si>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</si>
  <si>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</si>
  <si>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</si>
  <si>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</si>
  <si>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</si>
  <si>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</si>
  <si>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</si>
  <si>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</si>
  <si>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PLASMA</t>
  </si>
  <si>
    <t>DEOXIPIRIDINOLINA</t>
  </si>
  <si>
    <t>FERRITINA</t>
  </si>
  <si>
    <t>HOMOCISTEÍNA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</si>
  <si>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</si>
  <si>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</si>
  <si>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</si>
  <si>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</si>
  <si>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</si>
  <si>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</si>
  <si>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PROTEÍNA TRANSPORTADORA DE HORMONAS SEXUALES [PTHS]</t>
  </si>
  <si>
    <t>SATURACIÓN DE TRANSFERRINA</t>
  </si>
  <si>
    <t>TRANSFERRINA SEMIAUTOMATIZADA</t>
  </si>
  <si>
    <t>TRANSFERRINA AUTOMATIZADA</t>
  </si>
  <si>
    <t>CITRATOS EN ORINA DE 24 HORAS</t>
  </si>
  <si>
    <t>METANEFRINAS LIBRES EN PLASMA SEMIAUTOMATIZADO O AUTOMATIZADO</t>
  </si>
  <si>
    <t>ÁCIDOS BILIARES TOTALES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</si>
  <si>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</si>
  <si>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</si>
  <si>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</si>
  <si>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</si>
  <si>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</si>
  <si>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FENILALANINA CUALITATIVA</t>
  </si>
  <si>
    <t>ALDOLASA</t>
  </si>
  <si>
    <t>ALFA 1 GLICOPROTEÍNA ÁCIDA U OROMUCOIDE</t>
  </si>
  <si>
    <t>CERULOPLASMINA AUTOMATIZADA</t>
  </si>
  <si>
    <t>FRUCTOSAMINA</t>
  </si>
  <si>
    <t>HEMOGLOBINA GLICOSILADA AUTOMATIZADA</t>
  </si>
  <si>
    <t>HEMOGLOBINA GLICOSILADA MANUAL O SEMIAUTOMATIZADA</t>
  </si>
  <si>
    <t>HEMOSIDERINA EN ORINA</t>
  </si>
  <si>
    <t>LIPOPROTEÍNA A</t>
  </si>
  <si>
    <t>PROTOPORFIRINA ZINC ERITROCITARIA</t>
  </si>
  <si>
    <t>TROPONINA I CUANTITATIVA</t>
  </si>
  <si>
    <t>TROPONINA T CUALITATIVA</t>
  </si>
  <si>
    <t>TROPONINA T CUANTITATIVA</t>
  </si>
  <si>
    <t>CALCIO AUTOMATIZADO</t>
  </si>
  <si>
    <t>CALCIO IÓNICO</t>
  </si>
  <si>
    <t>IONOGRAMA [CLORO SODIO POTASIO Y BICARBONATO O CALCIO]</t>
  </si>
  <si>
    <t>ZINC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</si>
  <si>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</si>
  <si>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</si>
  <si>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</si>
  <si>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</si>
  <si>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</si>
  <si>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</si>
  <si>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</si>
  <si>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</si>
  <si>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</si>
  <si>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</si>
  <si>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</si>
  <si>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</si>
  <si>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</si>
  <si>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</si>
  <si>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BILIRRUBINAS TOTAL Y DIRECTA</t>
  </si>
  <si>
    <t>CALCIO SEMIAUTOMATIZADO</t>
  </si>
  <si>
    <t>CALCIO AUTOMATIZADO EN ORINA DE 24 HORAS</t>
  </si>
  <si>
    <t>CAPACIDAD DE COMBINACIÓN DEL HIERRO</t>
  </si>
  <si>
    <t>CLORO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</si>
  <si>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</si>
  <si>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</si>
  <si>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</si>
  <si>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</si>
  <si>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</si>
  <si>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</si>
  <si>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</si>
  <si>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</si>
  <si>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</si>
  <si>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</si>
  <si>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DESHIDROGENASA LÁCTICA</t>
  </si>
  <si>
    <t>FOSFATASA ÁCIDA</t>
  </si>
  <si>
    <t>FOSFATASA ALCALINA</t>
  </si>
  <si>
    <t>FÓSFORO EN SUERO U OTROS FLUIDOS</t>
  </si>
  <si>
    <t>FÓSFORO EN ORINA DE 24 HORAS</t>
  </si>
  <si>
    <t>FRACCIÓN EXCRETADA DE SODIO</t>
  </si>
  <si>
    <t>GAMMA GLUTAMIL TRANSFERASA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</si>
  <si>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</si>
  <si>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</si>
  <si>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</si>
  <si>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</si>
  <si>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</si>
  <si>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</si>
  <si>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</si>
  <si>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</si>
  <si>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</si>
  <si>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</si>
  <si>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</si>
  <si>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</si>
  <si>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</si>
  <si>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</si>
  <si>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</si>
  <si>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</si>
  <si>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</si>
  <si>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</si>
  <si>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</si>
  <si>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</si>
  <si>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</si>
  <si>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</si>
  <si>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CALCIO EN ORINA PARCIAL</t>
  </si>
  <si>
    <t>PROTEÍNAS TOTALES EN ORINA PARCIAL</t>
  </si>
  <si>
    <t>FÓSFORO EN ORINA PARCIAL</t>
  </si>
  <si>
    <t>CREATININA EN ORINA PARCIAL</t>
  </si>
  <si>
    <t>CREATINA EN ORINA DE 24 HORAS</t>
  </si>
  <si>
    <t>GLUCOSA SEMIAUTOMATIZADA [GLUCOMETRÍA]</t>
  </si>
  <si>
    <t>CREATININA EN SUERO U OTROS FLUIDOS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</si>
  <si>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</si>
  <si>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</si>
  <si>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</si>
  <si>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</si>
  <si>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</si>
  <si>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LUTEINIZANTE</t>
  </si>
  <si>
    <t>PROLACTINA</t>
  </si>
  <si>
    <t>PROLACTINA (MEZCLA DE TRES MUESTRAS)</t>
  </si>
  <si>
    <t>PROLACTINA PRE Y POST ESTIMULACIÓN</t>
  </si>
  <si>
    <t>HORMONA DEL CRECIMIENTO [SOMATOTRÓPICA] PRE Y POST ESTÍMULO GLUCOSA CADA MUESTRA</t>
  </si>
  <si>
    <t>CORTISOL Y GLUCOSA PRE Y POST INSULINA HASTA 4 MUESTRAS</t>
  </si>
  <si>
    <t>ANDROSTENEDIONA</t>
  </si>
  <si>
    <t>ESTRADIOL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</si>
  <si>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</si>
  <si>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</si>
  <si>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</si>
  <si>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</si>
  <si>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</si>
  <si>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</si>
  <si>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</si>
  <si>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</si>
  <si>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</si>
  <si>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</si>
  <si>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</si>
  <si>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PÉPTIDO C</t>
  </si>
  <si>
    <t>INSULINA CURVA DE 2 HORAS (3 MUESTRAS: 0 60 Y 120 MINUTOS)</t>
  </si>
  <si>
    <t>ALDOSTERONA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</si>
  <si>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</si>
  <si>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</si>
  <si>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</si>
  <si>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</si>
  <si>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</si>
  <si>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</si>
  <si>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</si>
  <si>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</si>
  <si>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</si>
  <si>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</si>
  <si>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</si>
  <si>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</si>
  <si>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</si>
  <si>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</si>
  <si>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</si>
  <si>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</si>
  <si>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</si>
  <si>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</si>
  <si>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</si>
  <si>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ÁCIDO VALPROICO AUTOMATIZADO</t>
  </si>
  <si>
    <t>ÁCIDO VALPROICO LIBRE AUTOMATIZADO</t>
  </si>
  <si>
    <t>BARBITÚRICOS CUANTITATIVO SEMIAUTOMATIZADO O AUTOMATIZADO</t>
  </si>
  <si>
    <t>CARBAMAZEPINA CUANTITATIVA SEMIAUTOMATIZADA</t>
  </si>
  <si>
    <t>CARBAMAZEPINA CUANTITATIVA AUTOMATIZADA</t>
  </si>
  <si>
    <t>FENOBARBITAL NIVELES SÉRICOS AUTOMATIZADO</t>
  </si>
  <si>
    <t>ANFETAMINAS Y METANFETAMINAS CUANTITATIVAS AUTOMATIZADO</t>
  </si>
  <si>
    <t>GENTAMICINA AUTOMATIZADA</t>
  </si>
  <si>
    <t>TACROLIMUS SEMIAUTOMATIZADO O AUTOMATIZADO</t>
  </si>
  <si>
    <t>ACETAMINOFEN AUTOMATIZADO</t>
  </si>
  <si>
    <t>ALCOHOL ETÍLICO SEMIAUTOMATIZADO</t>
  </si>
  <si>
    <t>CAFEÍNA AUTOMATIZADO</t>
  </si>
  <si>
    <t>CANNABINOIDES AUTOMATIZADO</t>
  </si>
  <si>
    <t>CANNABINOIDES MANUAL O SEMIAUTOMATIZADO</t>
  </si>
  <si>
    <t>COCAÍNA O METABOLITOS MANUAL</t>
  </si>
  <si>
    <t>COCAÍNA O METABOLITOS SEMIAUTOMATIZADO</t>
  </si>
  <si>
    <t>COCAÍNA O METABOLITOS AUTOMATIZADO</t>
  </si>
  <si>
    <t>DROGAS DE ABUSO</t>
  </si>
  <si>
    <t>MONÓXIDO DE CARBONO [CARBOXIHEMOGLOBINA] SEMIAUTOMATIZADO</t>
  </si>
  <si>
    <t>OPIÁCEOS SEMIAUTOMATIZADO O AUTOMATIZADO</t>
  </si>
  <si>
    <t>SUSTANCIAS ALUCINOGENAS</t>
  </si>
  <si>
    <t>ANTIESTREPTOLISINA AUTOMATIZADO</t>
  </si>
  <si>
    <t>ANTIESTREPTOLISINA MANUAL</t>
  </si>
  <si>
    <t>Chlamydia trachomatis ANTICUERPOS Ig G SEMIAUTOMATIZADO O AUTOMATIZADO</t>
  </si>
  <si>
    <t>Chlamydia trachomatis ANTICUERPOS Ig M SEMIAUTOMATIZADO O AUTOMATIZADO</t>
  </si>
  <si>
    <t>Helicobacter pylori ANTICUERPOS Ig G SEMIAUTOMATIZADO O AUTOMATIZADO</t>
  </si>
  <si>
    <t>Leptospira ANTICUERPOS Ig G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</si>
  <si>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</si>
  <si>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</si>
  <si>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</si>
  <si>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</si>
  <si>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</si>
  <si>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</si>
  <si>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</si>
  <si>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</si>
  <si>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</si>
  <si>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</si>
  <si>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</si>
  <si>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</si>
  <si>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</si>
  <si>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</si>
  <si>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</si>
  <si>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</si>
  <si>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</si>
  <si>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A (CÁPSULA EB-VCA-A)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</si>
  <si>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</si>
  <si>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</si>
  <si>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</si>
  <si>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</si>
  <si>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</si>
  <si>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</si>
  <si>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</si>
  <si>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</si>
  <si>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</si>
  <si>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</si>
  <si>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</si>
  <si>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</si>
  <si>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</si>
  <si>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</si>
  <si>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</si>
  <si>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</si>
  <si>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</si>
  <si>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</si>
  <si>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</si>
  <si>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</si>
  <si>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</si>
  <si>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</si>
  <si>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</si>
  <si>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</si>
  <si>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ANTÍGENO</t>
  </si>
  <si>
    <t>Citomegalovirus ANTICUERPOS Ig G MANUAL</t>
  </si>
  <si>
    <t>Citomegalovirus ANTICUERPOS Ig M MANUAL</t>
  </si>
  <si>
    <t>Hepatitis C ANTICUERPOS MANUAL</t>
  </si>
  <si>
    <t>ANTÍGENO P 24 Virus de Inmunodeficiencia Humana 1</t>
  </si>
  <si>
    <t>ANTÍGENOS FEBRILES MANUAL O SEMIAUTOMATIZADO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</si>
  <si>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</si>
  <si>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</si>
  <si>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</si>
  <si>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</si>
  <si>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Hepatitis B [HBsAg] ANTÍGENO DE SUPERFICIE PRUEBA DE NEUTRALIZACIÓN AUTOMATIZADA</t>
  </si>
  <si>
    <t>SARS CoV 2 [COVID-19] ANTÍGENO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</si>
  <si>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</si>
  <si>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</si>
  <si>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</si>
  <si>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</si>
  <si>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</si>
  <si>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</si>
  <si>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</si>
  <si>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</si>
  <si>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</si>
  <si>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</si>
  <si>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</si>
  <si>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</si>
  <si>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</si>
  <si>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</si>
  <si>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</si>
  <si>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</si>
  <si>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MITOCONDRIA ANTICUERPOS AUTOMATIZADO</t>
  </si>
  <si>
    <t>MITOCONDRIA ANTICUERPOS MANUAL</t>
  </si>
  <si>
    <t>MITOCONDRIA ANTICUERPOS SEMIAUTOMATIZADO</t>
  </si>
  <si>
    <t>MÚSCULO LISO ANTICUERPOS AUTOMATIZADO</t>
  </si>
  <si>
    <t>ANTICUERPOS ANTINUCLEARES AUTOMATIZADO</t>
  </si>
  <si>
    <t>ANTICUERPOS ANTINUCLEARES MANUAL</t>
  </si>
  <si>
    <t>ANTICUERPOS ANTINUCLEARES SEMIAUTOMATIZADO</t>
  </si>
  <si>
    <t>ANTICUERPOS PLAQUETARIOS DETECCIÓN MANUAL O SEMIAUTOMATIZADO</t>
  </si>
  <si>
    <t>PM/SCL ANTICUERPOS SEMIAUTOMATIZADO O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</si>
  <si>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</si>
  <si>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</si>
  <si>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</si>
  <si>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</si>
  <si>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</si>
  <si>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</si>
  <si>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PEROXIDASA ANTICUERPOS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</si>
  <si>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</si>
  <si>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</si>
  <si>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</si>
  <si>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HORMONA PARATIROIDEA ANTICUERPOS SEMIAUTOMATIZADO O AUTOMATIZADO</t>
  </si>
  <si>
    <t>BETA 2 GLICOPROTEÍNA I Ig M SEMIAUTOMATIZADO O AUTOMATIZADO</t>
  </si>
  <si>
    <t>MICROSOMALES HÍGADO Y RIÑÓN ANTICUERPOS SEMIAUTOMATIZADO O AUTOMATIZADO</t>
  </si>
  <si>
    <t>GANGLIOSIDOS ANTICUERPOS Ig G SEMIAUTOMATIZADO O AUTOMATIZADO</t>
  </si>
  <si>
    <t>TIROSINASA MÚSCULO ESPECÍFICA [MUSK] ANTICUERPOS SEMIAUTOMATIZADO O AUTOMATIZADO</t>
  </si>
  <si>
    <t>ANTICUERPOS ANTI RECEPTOR DE TSH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</si>
  <si>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</si>
  <si>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</si>
  <si>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</si>
  <si>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</si>
  <si>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</si>
  <si>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</si>
  <si>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</si>
  <si>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BETA 2 MICROGLOBULINA SEMIAUTOMATIZADO O AUTOMATIZADO</t>
  </si>
  <si>
    <t>CALCITONINA SEMIAUTOMATIZADO O AUTOMATIZADO</t>
  </si>
  <si>
    <t>GASTRINA SEMIAUTOMATIZADO O AUTOMATIZADO</t>
  </si>
  <si>
    <t>GONADOTROPINA CORIÓNICA SUBUNIDAD BETA SEMIAUTOMATIZADO O AUTOMATIZADO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</si>
  <si>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</si>
  <si>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</si>
  <si>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</si>
  <si>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</si>
  <si>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T CUANTIFICACIÓN CD3 CD4 CD8 SEMIAUTOMATIZADO O AUTOMATIZADO</t>
  </si>
  <si>
    <t>BETA 2 GLICOPROTEÍNA I SEMIAUTOMATIZADO O AUTOMATIZADO</t>
  </si>
  <si>
    <t>ELECTROFORESIS DE LIPOPROTEÍNAS SEMIAUTOMATIZADO Y AUTOMATIZADO</t>
  </si>
  <si>
    <t>ELECTROFORESIS DE PROTEÍNAS SEMIAUTOMATIZADO Y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</si>
  <si>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</si>
  <si>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</si>
  <si>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</si>
  <si>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</si>
  <si>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</si>
  <si>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</si>
  <si>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</si>
  <si>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</si>
  <si>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</si>
  <si>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</si>
  <si>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 xml:space="preserve">HEMOGLOBINAS (ESPECÍFICO) CUALITATIVA O CUANTITATIVA 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</si>
  <si>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</si>
  <si>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</si>
  <si>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</si>
  <si>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</si>
  <si>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</si>
  <si>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</si>
  <si>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PROTEÍNA C REACTIVA ALTA PRECISIÓN AUTOMATIZADO</t>
  </si>
  <si>
    <t>PROTEÍNA C REACTIVA MANUAL O SEMIAUTOMATIZADO</t>
  </si>
  <si>
    <t>PRUEBA NO TREPONÉMICA MANUAL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</si>
  <si>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</si>
  <si>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</si>
  <si>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</si>
  <si>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</si>
  <si>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</si>
  <si>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</si>
  <si>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</si>
  <si>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</si>
  <si>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HEMOGLOBINURIA</t>
  </si>
  <si>
    <t>PROTEÍNAS DE BENCE JONES MANUAL</t>
  </si>
  <si>
    <t>UROANÁLISIS</t>
  </si>
  <si>
    <t>UROBILINÓGENO EN ORINA PARCIAL</t>
  </si>
  <si>
    <t>GLÓBULOS ROJOS MORFOLOGÍA EN ORINA</t>
  </si>
  <si>
    <t>CARIOTIPO CON BANDEO G</t>
  </si>
  <si>
    <t>Citomegalovirus CARGA VIRAL</t>
  </si>
  <si>
    <t>Herpes simplex I y II IDENTIFICACIÓN POR PRUEBAS MOLECULARES (ESPECÍFICO)</t>
  </si>
  <si>
    <t>Mycobacterium tuberculosis PRUEBAS DE SENSIBILIDAD POR PRUEBAS MOLECULARES (ESPECÍFICO)</t>
  </si>
  <si>
    <t>DETECCIÓN Virus del Papiloma Humano POR PRUEBAS MOLECULARES (ESPECÍFICO)</t>
  </si>
  <si>
    <t>ANTICUERPOS IRREGULARES DETECCIÓN (COOMBS INDIRECTO, RASTREO ANTICUERPOS IRREGULARES, PRUEBA DE ANTIGLOBULINA INDIRECTA ESCRUTINIO DE ANTICUERPOS IRREGULARES) POR MICROTÉCNICA</t>
  </si>
  <si>
    <t>COOMBS DIRECTO FRACCIONADO MONOESPECÍFICO (INMUNOGLOBULINAS Y FRACCIONES DEL COMPLEMENTO) POR MICROTÉCNICA</t>
  </si>
  <si>
    <t>COOMBS DIRECTO CUALITATIVO POR MICROTÉCNICA</t>
  </si>
  <si>
    <t>COOMBS DIRECTO CUALITATIVO EN TUBO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</si>
  <si>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</si>
  <si>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</si>
  <si>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</si>
  <si>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ERITROCITARIA POR MICROTÉCNICA</t>
  </si>
  <si>
    <t>PROCESAMIENTO DE LA UNIDAD DE GLÓBULOS ROJOS ESTÁNDAR</t>
  </si>
  <si>
    <t>TRANSFUSIÓN DE LA UNIDAD DE GLÓBULOS ROJOS O ERITROCITOS</t>
  </si>
  <si>
    <t>931001</t>
  </si>
  <si>
    <t>TERAPIA FÍSICA INTEGRAL</t>
  </si>
  <si>
    <t>931501</t>
  </si>
  <si>
    <t>MODALIDADES ELECTRICAS O ELECTROMAGNÉTICAS DE TERAPIA</t>
  </si>
  <si>
    <t>935301</t>
  </si>
  <si>
    <t>APLICACIÓN O CAMBIO DE YESO PARA INMOVILIZACIÓN EN MIEMBRO SUPERIOR (EXCEPTO MANO)</t>
  </si>
  <si>
    <t>935304</t>
  </si>
  <si>
    <t>APLICACIÓN O CAMBIO DE YESO PARA INMOVILIZACIÓN EN MIEMBRO INFERIOR (MUSLO, PIERNA O TOBILLO)</t>
  </si>
  <si>
    <t>936800</t>
  </si>
  <si>
    <t>INMOVILIZACIÓN O MANIPULACIÓN ARTICULAR INESPECÍFICA SOD</t>
  </si>
  <si>
    <t>937000</t>
  </si>
  <si>
    <t>TERAPIA FONOAUDIOLÓGICA INTEGRAL SOD</t>
  </si>
  <si>
    <t>938303</t>
  </si>
  <si>
    <t>TERAPIA OCUPACIONAL INTEGRAL</t>
  </si>
  <si>
    <t>939402</t>
  </si>
  <si>
    <t>NEBULIZACIÓN</t>
  </si>
  <si>
    <t>939403</t>
  </si>
  <si>
    <t>TERAPIA RESPIRATORIA INTEGRAL</t>
  </si>
  <si>
    <t>943102</t>
  </si>
  <si>
    <t>PSICOTERAPIA INDIVIDUAL POR PSICOLOGÍA</t>
  </si>
  <si>
    <t>944002</t>
  </si>
  <si>
    <t>PSICOTERAPIA DE PAREJA POR PSICOLOGÍA</t>
  </si>
  <si>
    <t>944102</t>
  </si>
  <si>
    <t>PSICOTERAPIA FAMILIAR POR PSICOLOGÍA</t>
  </si>
  <si>
    <t>954107</t>
  </si>
  <si>
    <t>AUDIOMETRÍA DE TONOS PUROS AÉREOS Y ÓSEOS CON ENMASCARAMIENTO [AUDIOMETRÍA TONAL]</t>
  </si>
  <si>
    <t>954301</t>
  </si>
  <si>
    <t>LOGOAUDIOMETRÍA</t>
  </si>
  <si>
    <t>954302</t>
  </si>
  <si>
    <t>INMITANCIA ACÚSTICA (IMPEDANCIOMETRÍA)</t>
  </si>
  <si>
    <t>954601</t>
  </si>
  <si>
    <t>EMISIONES OTOACÚSTICAS</t>
  </si>
  <si>
    <t>964900</t>
  </si>
  <si>
    <t>INSTILACIÓN GENITOURINARIA SOD</t>
  </si>
  <si>
    <t>965201</t>
  </si>
  <si>
    <t>LAVADO E IRRIGACIÓN DE OÍDOS</t>
  </si>
  <si>
    <t>977100</t>
  </si>
  <si>
    <t>EXTRACCIÓN DE DISPOSITIVO ANTICONCEPTIVO INTRAUTERINO (DIU) SOD</t>
  </si>
  <si>
    <t>978300</t>
  </si>
  <si>
    <t>EXTRACCIÓN DE SUTURAS DE PARED ABDOMINAL SOD</t>
  </si>
  <si>
    <t>981700</t>
  </si>
  <si>
    <t>EXTRACCIÓN SIN INCISIÓN DE CUERPO EXTRAÑO INTRALUMINAL DE LA VAGINA SOD</t>
  </si>
  <si>
    <t>991800</t>
  </si>
  <si>
    <t>992200</t>
  </si>
  <si>
    <t>INYECCIÓN O INFUSIÓN DE SUSTANCIA HORMONAL SOD</t>
  </si>
  <si>
    <t>992990</t>
  </si>
  <si>
    <t>INYECCIÓN O INFUSIÓN DE OTRA SUSTANCIA TERAPÉUTICA O PROFILÁCTICA</t>
  </si>
  <si>
    <t>10M003</t>
  </si>
  <si>
    <t>INTERNACIÓN COMPLEJIDAD MEDIANA HABITACIÓN TRES CAMAS</t>
  </si>
  <si>
    <t>DERECHOS DE SALA DE YESOS</t>
  </si>
  <si>
    <t>COTIZACION 1. PRECIOS INCLUIDO IMPUESTOS</t>
  </si>
  <si>
    <t>ESE Hospital José María Hernández</t>
  </si>
  <si>
    <t>COTIZACION  2. PRECIOS INCLUIDO IMPUESTOS</t>
  </si>
  <si>
    <t>No. SAMC- 114</t>
  </si>
  <si>
    <t>PROCESO</t>
  </si>
  <si>
    <t>MODALIDAD: SELECCIÓN ABREVIADA</t>
  </si>
  <si>
    <t>048201</t>
  </si>
  <si>
    <t>nuevos codigos cups</t>
  </si>
  <si>
    <t>042314</t>
  </si>
  <si>
    <t>044303</t>
  </si>
  <si>
    <t>044304</t>
  </si>
  <si>
    <t>044401</t>
  </si>
  <si>
    <t>082101</t>
  </si>
  <si>
    <t>082102</t>
  </si>
  <si>
    <t>082301</t>
  </si>
  <si>
    <t>864202</t>
  </si>
  <si>
    <t>864203</t>
  </si>
  <si>
    <t>864204</t>
  </si>
  <si>
    <t>864205</t>
  </si>
  <si>
    <t>865210</t>
  </si>
  <si>
    <t>867001</t>
  </si>
  <si>
    <t>867002</t>
  </si>
  <si>
    <t>867003</t>
  </si>
  <si>
    <t>10M0031</t>
  </si>
  <si>
    <t>CODIGOS UNSPSC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</si>
  <si>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</si>
  <si>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</si>
  <si>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</si>
  <si>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</si>
  <si>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</si>
  <si>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</si>
  <si>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</si>
  <si>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</si>
  <si>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</si>
  <si>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</si>
  <si>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</si>
  <si>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</si>
  <si>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</si>
  <si>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</si>
  <si>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</si>
  <si>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</si>
  <si>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</si>
  <si>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</si>
  <si>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</si>
  <si>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</si>
  <si>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</si>
  <si>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</si>
  <si>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</si>
  <si>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</si>
  <si>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</si>
  <si>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</si>
  <si>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</si>
  <si>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</si>
  <si>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</si>
  <si>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</si>
  <si>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</si>
  <si>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</si>
  <si>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</si>
  <si>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</si>
  <si>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</si>
  <si>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</si>
  <si>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</si>
  <si>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</si>
  <si>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</si>
  <si>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</si>
  <si>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</si>
  <si>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</si>
  <si>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</si>
  <si>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</si>
  <si>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</si>
  <si>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</si>
  <si>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</si>
  <si>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</si>
  <si>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</si>
  <si>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</si>
  <si>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</si>
  <si>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</si>
  <si>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</si>
  <si>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</si>
  <si>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</si>
  <si>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</si>
  <si>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</si>
  <si>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</si>
  <si>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</si>
  <si>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</si>
  <si>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</si>
  <si>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</si>
  <si>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</si>
  <si>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</si>
  <si>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</si>
  <si>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</si>
  <si>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</si>
  <si>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</si>
  <si>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</si>
  <si>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</si>
  <si>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</si>
  <si>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</si>
  <si>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</si>
  <si>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</si>
  <si>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</si>
  <si>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</si>
  <si>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</si>
  <si>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</si>
  <si>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</si>
  <si>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</si>
  <si>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</si>
  <si>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</si>
  <si>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</si>
  <si>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</si>
  <si>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</si>
  <si>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</si>
  <si>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</si>
  <si>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</si>
  <si>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</si>
  <si>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</si>
  <si>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</si>
  <si>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</si>
  <si>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</si>
  <si>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</si>
  <si>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</si>
  <si>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</si>
  <si>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</si>
  <si>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</si>
  <si>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</si>
  <si>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</si>
  <si>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</si>
  <si>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</si>
  <si>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</si>
  <si>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</si>
  <si>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</si>
  <si>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</si>
  <si>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</si>
  <si>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</si>
  <si>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</si>
  <si>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</si>
  <si>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COINCIDIR</t>
  </si>
  <si>
    <t>S31301</t>
  </si>
  <si>
    <t>TRASLADO BASICO INTERNO SENCILLO - TAB (FLORENCIA)</t>
  </si>
  <si>
    <t>S31302</t>
  </si>
  <si>
    <t>TRASLADO BÁSICO INTERNO DOBLE - TAB (FLORENCIA)</t>
  </si>
  <si>
    <t>TRASLADO BÁSICO AEROPUERTO - TAB (FLORENCIA)</t>
  </si>
  <si>
    <t>TRANSLADO ASISTENCIALBASICO URBANO</t>
  </si>
  <si>
    <t>TRASLADOS  ASISTENCIAL  MEDICALIZADO URBANO</t>
  </si>
  <si>
    <t>S33301</t>
  </si>
  <si>
    <t>S33302</t>
  </si>
  <si>
    <t>TRASLADO MEDICALIZADO INTERNO SENCILLO - TAM (FLORENCIA)</t>
  </si>
  <si>
    <t>TRASLADO MEDICALIZADO INTERNO DOBLE - TAM (FLORENCIA)</t>
  </si>
  <si>
    <t>TRASLADO MEDICALIZADO INTERNO SENCILLO NEONATAL - TAM (FLORENCIA)</t>
  </si>
  <si>
    <t>TRASLADO MEDICALIZADO AEROPUERTO (FLORENCIA)</t>
  </si>
  <si>
    <t>DESCRIPCION DEL SERVICIO</t>
  </si>
  <si>
    <t>TRASLADO ASISTENCIAL BASICO SENCILLO INTERMUNICIPAL</t>
  </si>
  <si>
    <t>FLORENCIA</t>
  </si>
  <si>
    <t>NEIVA</t>
  </si>
  <si>
    <t>BOGOTA</t>
  </si>
  <si>
    <t xml:space="preserve">ORIGEN </t>
  </si>
  <si>
    <t>DESTINO</t>
  </si>
  <si>
    <t>TRASLADO ASISTENCIAL BASICO DOBLE  INTERMUNICIPAL</t>
  </si>
  <si>
    <t>TRASLADO ASISTENCIAL MEDICALIZADO DOBLE</t>
  </si>
  <si>
    <t>TRASLADO ASISTENCIAL MEDICALIZADO SENCILLO</t>
  </si>
  <si>
    <t>TRASLADO ASISTENCIAL MEDICALIZADO NEONATAL SENCILLO</t>
  </si>
  <si>
    <t>TRASLADO ASISTENCIAL MEDICALIZADO NEONATAL DOBLE</t>
  </si>
  <si>
    <t>TRANSLADO ASISTENCIALBASICO URBANO PACIENTES SOSPECHOSOS O CONFIRMADOS COVID-19</t>
  </si>
  <si>
    <t>TRASLADOS  ASISTENCIAL  MEDICALIZADO URBANO PACIENTES SOSPECHOSOS O CONFIRMADOS COVID-19</t>
  </si>
  <si>
    <t>TRASLADO ASISTENCIAL BASICO SENCILLO INTERMUNICIPAL PACIENTES SOSPECHOSOS O CONFIRMADOS COVID-19</t>
  </si>
  <si>
    <t>TRASLADO ASISTENCIAL BASICO DOBLE  INTERMUNICIPAL PACIENTES SOSPECHOSOS O CONFIRMADOS COVID-19</t>
  </si>
  <si>
    <t>TRASLADO ASISTENCIAL MEDICALIZADO SENCILLO PACIENTES SOSPECHOSOS O CONFIRMADOS COVID-19</t>
  </si>
  <si>
    <t>TRASLADO ASISTENCIAL MEDICALIZADO DOBLE PACIENTES SOSPECHOSOS O CONFIRMADOS COVID-19</t>
  </si>
  <si>
    <t>TRASLADO ASISTENCIAL MEDICALIZADO NEONATAL SENCILLO PACIENTES SOSPECHOSOS O CONFIRMADOS COVID-19</t>
  </si>
  <si>
    <t>TRASLADO ASISTENCIAL MEDICALIZADO NEONATAL DOBLE PACIENTES SOSPECHOSOS O CONFIRMADOS COVID-19</t>
  </si>
  <si>
    <t>GRUPO 1: Prestación de los servicios de Salud en (TRASLADO BÁSICO Y MEDICALIZADO EN AMBULANCIA) PARA LOS USUARIOS Y BENEFICIARIOS DEL SUBSISTEMA DE SALUD DE LAS FUERZAS MILITARES CENTRALIZADOS AL ESTABLECIMIENTO DE SANIDAD MILITAR DEL BATALLÓN DE SERVICIOS N°.12, Y SUS ESTABLECIMIENTOS DE SANIDAD MILITAR SATELITES, PERTENECIENTES A LA DIRECCIÓN DE SANIDAD EJÉRCITO – CENTRAL ADMINISTRATIVA Y CONTABLE FLORENCIA.  Garantizando accesibilidad, oportunidad, universalidad y equidad en la prestación de los servicios, mostrando con ello eficiencia y eficacia del sistema administrativo-asistencial y logrando con calidad de vida, mejoramiento continuo, evitando deterioro del estado de salud del paciente y asegurando una recuperación y rehabilitación óptima, EN EL DEPARTAMENTO DEL CAQUETA.</t>
  </si>
  <si>
    <t>SERVICIO DE EMERGENCIAS MEDICAS CAQUETA S.A.S.</t>
  </si>
  <si>
    <t>Benemerito Cuerpo de Bomberos Voluntarios de Florencia</t>
  </si>
  <si>
    <t>GRUPO 2:  Prestación de los servicios de Salud en (TRASLADO BÁSICO Y MEDICALIZADO EN AMBULANCIA) PARA LOS USUARIOS Y BENEFICIARIOS DEL SUBSISTEMA DE SALUD DE LAS FUERZAS MILITARES CENTRALIZADOS AL ESTABLECIMIENTO DE SANIDAD MILITAR DEL BATALLÓN DE SERVICIOS N°.27,Y SUS ESTABLECIMIENTOS DE SANIDAD MILITAR SATELITES  PERTENECIENTES A LA DIRECCIÓN DE SANIDAD EJÉRCITO – CENTRAL ADMINISTRATIVA Y CONTABLE FLORENCIA. Garantizando accesibilidad, oportunidad, universalidad y equidad en la prestación de los servicios, mostrando con ello eficiencia y eficacia del sistema administrativo-asistencial y logrando con calidad de vida, mejoramiento continuo, evitando deterioro del estado de salud del paciente y asegurando una recuperación y rehabilitación óptima.EN EL DEPARTAMENTO DEL PUTUMAYO.</t>
  </si>
  <si>
    <t>ORIGEN</t>
  </si>
  <si>
    <t>MOCOA</t>
  </si>
  <si>
    <t>COLON</t>
  </si>
  <si>
    <t>VILLAGARZON</t>
  </si>
  <si>
    <t>LA HORMIGA</t>
  </si>
  <si>
    <t>PUERTO ASIS</t>
  </si>
  <si>
    <t>SANTANA</t>
  </si>
  <si>
    <t>LA DORADA</t>
  </si>
  <si>
    <t>ORITO</t>
  </si>
  <si>
    <t>PUERTO CAICEDO</t>
  </si>
  <si>
    <t xml:space="preserve">PUERTO ASIS </t>
  </si>
  <si>
    <t xml:space="preserve">LA HORMIGA </t>
  </si>
  <si>
    <t xml:space="preserve">      MOCOA</t>
  </si>
  <si>
    <t>IPS SAMYSALUD SAS</t>
  </si>
  <si>
    <t>IPS EMERGENCIAS MEDICAS PUERTO ASIS S.A.S</t>
  </si>
  <si>
    <t>FORMULA CONCATENAR</t>
  </si>
  <si>
    <t>NO HAY PRECIOS HISTORICOS POR ACTUALIZAR</t>
  </si>
  <si>
    <t>NO SE AJUSTA A LA REALIDAD</t>
  </si>
  <si>
    <t>No. SAMC- 138</t>
  </si>
  <si>
    <t>ACTUALIZACION PRECIO HISTORICO .. INFLACION ANUAL AÑO INMEDIATAMENTE ANTERIOR 2022</t>
  </si>
  <si>
    <t xml:space="preserve"> TRASLADO ASISTENCIAL BASICO</t>
  </si>
  <si>
    <t xml:space="preserve">TRASLADO ASISTENCIAL MEDICALIZADO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</si>
</sst>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;[Red]#,##0"/>
    <numFmt numFmtId="168" formatCode="#,##0.0000;[Red]#,##0.0000"/>
    <numFmt numFmtId="169" formatCode="_(* #,##0_);_(* \(#,##0\);_(* &quot;-&quot;??_);_(@_)"/>
    <numFmt numFmtId="170" formatCode="_-* #,##0_-;\-* #,##0_-;_-* &quot;-&quot;??_-;_-@_-"/>
  </numFmts>
  <fonts count="74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theme="0"/>
      <name val="Arial Narrow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rgb="FF0070C0"/>
      <name val="Arial Narrow"/>
      <family val="2"/>
    </font>
    <font>
      <sz val="12"/>
      <color rgb="FF0070C0"/>
      <name val="Arial Narrow"/>
      <family val="2"/>
    </font>
    <font>
      <sz val="18"/>
      <color rgb="FF0070C0"/>
      <name val="Arial Narrow"/>
      <family val="2"/>
    </font>
    <font>
      <b/>
      <sz val="18"/>
      <color rgb="FF0070C0"/>
      <name val="Arial Narrow"/>
      <family val="2"/>
    </font>
    <font>
      <sz val="10"/>
      <color rgb="FF0070C0"/>
      <name val="Arial Narrow"/>
      <family val="2"/>
    </font>
    <font>
      <sz val="12"/>
      <color rgb="FFFF0000"/>
      <name val="Arial Narrow"/>
      <family val="2"/>
    </font>
    <font>
      <sz val="14"/>
      <color rgb="FF0070C0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"/>
      <family val="2"/>
    </font>
    <font>
      <sz val="10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sz val="12"/>
      <name val="Arial"/>
      <family val="2"/>
    </font>
    <font>
      <sz val="12"/>
      <name val="Arial "/>
    </font>
    <font>
      <b/>
      <sz val="12"/>
      <name val="Arial "/>
    </font>
    <font>
      <sz val="10"/>
      <color rgb="FF0070C0"/>
      <name val="Arial"/>
      <family val="2"/>
    </font>
    <font>
      <b/>
      <sz val="14"/>
      <name val="Arial Narrow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1"/>
      <color theme="1"/>
      <name val="Arial"/>
      <family val="2"/>
    </font>
    <font>
      <sz val="11"/>
      <color rgb="FFFF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"/>
      <family val="2"/>
    </font>
    <font>
      <sz val="12"/>
      <color rgb="FFFF0000"/>
      <name val="Arial"/>
      <family val="2"/>
    </font>
    <font>
      <b/>
      <sz val="10"/>
      <color rgb="FF0070C0"/>
      <name val="Arial Narrow"/>
      <family val="2"/>
    </font>
    <font>
      <b/>
      <sz val="10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name val="Arial Narrow"/>
      <family val="2"/>
    </font>
    <font>
      <b/>
      <sz val="10"/>
      <color rgb="FF000000"/>
      <name val="Arial Narrow"/>
      <family val="2"/>
    </font>
    <font>
      <sz val="11"/>
      <name val="Arial "/>
    </font>
    <font>
      <b/>
      <sz val="10"/>
      <name val="Arial"/>
      <family val="2"/>
    </font>
    <font>
      <sz val="9"/>
      <color rgb="FF000000"/>
      <name val="Calibri"/>
      <family val="2"/>
    </font>
    <font>
      <sz val="11"/>
      <color rgb="FF000000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rgb="FF0070C0"/>
      <name val="Arial Narrow"/>
      <family val="2"/>
    </font>
    <font>
      <b/>
      <sz val="11"/>
      <name val="Arial "/>
    </font>
    <font>
      <b/>
      <sz val="11"/>
      <name val="Arial"/>
      <family val="2"/>
    </font>
    <font>
      <sz val="14"/>
      <color theme="1"/>
      <name val="Arial Narrow"/>
      <family val="2"/>
    </font>
    <font>
      <sz val="14"/>
      <color rgb="FFFF0000"/>
      <name val="Arial Narrow"/>
      <family val="2"/>
    </font>
    <font>
      <sz val="14"/>
      <name val="Arial Narrow"/>
      <family val="2"/>
    </font>
    <font>
      <b/>
      <sz val="16"/>
      <color theme="1"/>
      <name val="Arial Narrow"/>
      <family val="2"/>
    </font>
    <font>
      <b/>
      <sz val="14"/>
      <color rgb="FF0070C0"/>
      <name val="Arial Narrow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Arial Narrow"/>
      <family val="2"/>
    </font>
    <font>
      <sz val="14"/>
      <color theme="1"/>
      <name val="Calibri Light"/>
      <family val="2"/>
    </font>
    <font>
      <sz val="12"/>
      <color theme="1"/>
      <name val="Calibri Light"/>
      <family val="2"/>
    </font>
    <font>
      <sz val="10"/>
      <color theme="1"/>
      <name val="Calibri Light"/>
      <family val="2"/>
    </font>
    <font>
      <sz val="10"/>
      <color rgb="FFFF0000"/>
      <name val="Arial Narrow"/>
      <family val="2"/>
    </font>
    <font>
      <b/>
      <sz val="12"/>
      <color theme="1"/>
      <name val="Calibri Light"/>
      <family val="2"/>
    </font>
    <font>
      <sz val="10"/>
      <name val="Arial "/>
    </font>
    <font>
      <b/>
      <sz val="12"/>
      <color rgb="FFFF0000"/>
      <name val="Arial Narrow"/>
      <family val="2"/>
    </font>
    <font>
      <sz val="16"/>
      <name val="Arial "/>
    </font>
    <font>
      <b/>
      <sz val="10"/>
      <color theme="1"/>
      <name val="Calibri Light"/>
      <family val="2"/>
    </font>
    <font>
      <b/>
      <sz val="16"/>
      <name val="Arial"/>
      <family val="2"/>
    </font>
    <font>
      <sz val="18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2C0EC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42" fontId="5" fillId="0" borderId="0" applyFont="0" applyFill="0" applyBorder="0" applyAlignment="0" applyProtection="0"/>
  </cellStyleXfs>
  <cellXfs count="517">
    <xf numFmtId="0" fontId="0" fillId="0" borderId="0" xfId="0"/>
    <xf numFmtId="0" fontId="7" fillId="0" borderId="0" xfId="0" applyFont="1" applyFill="1" applyAlignment="1">
      <alignment horizontal="center" vertical="center"/>
    </xf>
    <xf numFmtId="167" fontId="2" fillId="0" borderId="0" xfId="0" applyNumberFormat="1" applyFont="1" applyFill="1" applyAlignment="1">
      <alignment horizontal="right" vertical="center"/>
    </xf>
    <xf numFmtId="3" fontId="2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4" fontId="7" fillId="0" borderId="0" xfId="0" applyNumberFormat="1" applyFont="1" applyFill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center" vertical="center"/>
    </xf>
    <xf numFmtId="10" fontId="7" fillId="0" borderId="5" xfId="5" applyNumberFormat="1" applyFont="1" applyFill="1" applyBorder="1" applyAlignment="1">
      <alignment horizontal="center" vertical="center"/>
    </xf>
    <xf numFmtId="10" fontId="7" fillId="0" borderId="6" xfId="5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67" fontId="7" fillId="0" borderId="0" xfId="0" applyNumberFormat="1" applyFont="1" applyFill="1" applyAlignment="1">
      <alignment horizontal="right" vertical="center"/>
    </xf>
    <xf numFmtId="9" fontId="7" fillId="0" borderId="6" xfId="5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6" fontId="3" fillId="0" borderId="7" xfId="1" applyFont="1" applyFill="1" applyBorder="1" applyAlignment="1">
      <alignment horizontal="center" vertical="center" wrapText="1"/>
    </xf>
    <xf numFmtId="9" fontId="7" fillId="0" borderId="0" xfId="5" applyFont="1" applyFill="1" applyAlignment="1">
      <alignment horizontal="center" vertical="center"/>
    </xf>
    <xf numFmtId="0" fontId="7" fillId="0" borderId="0" xfId="0" applyFont="1" applyFill="1" applyAlignment="1">
      <alignment vertical="center"/>
    </xf>
    <xf numFmtId="167" fontId="7" fillId="6" borderId="9" xfId="0" applyNumberFormat="1" applyFont="1" applyFill="1" applyBorder="1" applyAlignment="1">
      <alignment vertical="center"/>
    </xf>
    <xf numFmtId="3" fontId="7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3" fontId="6" fillId="0" borderId="0" xfId="0" applyNumberFormat="1" applyFont="1" applyFill="1" applyAlignment="1">
      <alignment horizontal="right" vertical="center"/>
    </xf>
    <xf numFmtId="9" fontId="6" fillId="0" borderId="0" xfId="0" applyNumberFormat="1" applyFont="1" applyFill="1" applyAlignment="1">
      <alignment horizontal="center" vertical="center"/>
    </xf>
    <xf numFmtId="9" fontId="6" fillId="0" borderId="0" xfId="5" applyFont="1" applyFill="1" applyAlignment="1">
      <alignment horizontal="center" vertical="center"/>
    </xf>
    <xf numFmtId="37" fontId="2" fillId="0" borderId="6" xfId="1" applyNumberFormat="1" applyFont="1" applyFill="1" applyBorder="1" applyAlignment="1" applyProtection="1">
      <alignment horizontal="right" vertical="center"/>
      <protection locked="0"/>
    </xf>
    <xf numFmtId="3" fontId="7" fillId="0" borderId="6" xfId="0" applyNumberFormat="1" applyFont="1" applyFill="1" applyBorder="1" applyAlignment="1">
      <alignment horizontal="right" vertical="center"/>
    </xf>
    <xf numFmtId="3" fontId="7" fillId="0" borderId="6" xfId="5" applyNumberFormat="1" applyFont="1" applyFill="1" applyBorder="1" applyAlignment="1">
      <alignment horizontal="right" vertical="center"/>
    </xf>
    <xf numFmtId="3" fontId="7" fillId="0" borderId="6" xfId="4" applyNumberFormat="1" applyFont="1" applyFill="1" applyBorder="1" applyAlignment="1">
      <alignment horizontal="right" vertical="center"/>
    </xf>
    <xf numFmtId="9" fontId="7" fillId="0" borderId="6" xfId="5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3" fontId="2" fillId="0" borderId="6" xfId="5" applyNumberFormat="1" applyFont="1" applyFill="1" applyBorder="1" applyAlignment="1">
      <alignment horizontal="right" vertical="center"/>
    </xf>
    <xf numFmtId="164" fontId="7" fillId="0" borderId="0" xfId="2" applyFont="1" applyFill="1" applyAlignment="1">
      <alignment horizontal="center" vertical="center"/>
    </xf>
    <xf numFmtId="164" fontId="7" fillId="0" borderId="4" xfId="2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164" fontId="7" fillId="0" borderId="0" xfId="2" applyFont="1" applyFill="1" applyBorder="1" applyAlignment="1">
      <alignment horizontal="center" vertical="center"/>
    </xf>
    <xf numFmtId="10" fontId="7" fillId="0" borderId="0" xfId="5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right" vertical="center"/>
    </xf>
    <xf numFmtId="0" fontId="14" fillId="0" borderId="8" xfId="0" applyFont="1" applyFill="1" applyBorder="1" applyAlignment="1">
      <alignment horizontal="center" vertical="center"/>
    </xf>
    <xf numFmtId="164" fontId="7" fillId="0" borderId="24" xfId="2" applyFont="1" applyFill="1" applyBorder="1" applyAlignment="1">
      <alignment horizontal="center" vertical="center"/>
    </xf>
    <xf numFmtId="164" fontId="7" fillId="0" borderId="6" xfId="2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3" fontId="7" fillId="3" borderId="0" xfId="0" applyNumberFormat="1" applyFont="1" applyFill="1" applyAlignment="1">
      <alignment horizontal="right" vertical="center"/>
    </xf>
    <xf numFmtId="3" fontId="6" fillId="3" borderId="0" xfId="0" applyNumberFormat="1" applyFont="1" applyFill="1" applyAlignment="1">
      <alignment horizontal="right" vertical="center"/>
    </xf>
    <xf numFmtId="3" fontId="2" fillId="3" borderId="6" xfId="5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37" fontId="15" fillId="0" borderId="6" xfId="1" applyNumberFormat="1" applyFont="1" applyFill="1" applyBorder="1" applyAlignment="1" applyProtection="1">
      <alignment horizontal="right" vertical="center"/>
      <protection locked="0"/>
    </xf>
    <xf numFmtId="3" fontId="15" fillId="0" borderId="6" xfId="0" applyNumberFormat="1" applyFont="1" applyFill="1" applyBorder="1" applyAlignment="1">
      <alignment horizontal="right" vertical="center"/>
    </xf>
    <xf numFmtId="3" fontId="15" fillId="0" borderId="6" xfId="5" applyNumberFormat="1" applyFont="1" applyFill="1" applyBorder="1" applyAlignment="1">
      <alignment horizontal="right" vertical="center"/>
    </xf>
    <xf numFmtId="3" fontId="15" fillId="0" borderId="6" xfId="4" applyNumberFormat="1" applyFont="1" applyFill="1" applyBorder="1" applyAlignment="1">
      <alignment horizontal="right" vertical="center"/>
    </xf>
    <xf numFmtId="9" fontId="15" fillId="0" borderId="6" xfId="5" applyNumberFormat="1" applyFont="1" applyFill="1" applyBorder="1" applyAlignment="1">
      <alignment horizontal="right" vertical="center"/>
    </xf>
    <xf numFmtId="3" fontId="15" fillId="3" borderId="6" xfId="5" applyNumberFormat="1" applyFont="1" applyFill="1" applyBorder="1" applyAlignment="1">
      <alignment horizontal="right" vertical="center"/>
    </xf>
    <xf numFmtId="9" fontId="15" fillId="0" borderId="6" xfId="5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7" fontId="12" fillId="4" borderId="11" xfId="0" applyNumberFormat="1" applyFont="1" applyFill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67" fontId="7" fillId="6" borderId="31" xfId="0" applyNumberFormat="1" applyFont="1" applyFill="1" applyBorder="1" applyAlignment="1">
      <alignment vertical="center"/>
    </xf>
    <xf numFmtId="0" fontId="7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3" fontId="14" fillId="0" borderId="6" xfId="1" applyNumberFormat="1" applyFont="1" applyBorder="1" applyAlignment="1">
      <alignment horizontal="center" vertical="center" wrapText="1"/>
    </xf>
    <xf numFmtId="169" fontId="14" fillId="0" borderId="6" xfId="1" applyNumberFormat="1" applyFont="1" applyBorder="1" applyAlignment="1">
      <alignment vertical="center" wrapText="1"/>
    </xf>
    <xf numFmtId="0" fontId="13" fillId="7" borderId="6" xfId="0" applyFont="1" applyFill="1" applyBorder="1" applyAlignment="1">
      <alignment horizontal="center" vertical="center" wrapText="1"/>
    </xf>
    <xf numFmtId="167" fontId="14" fillId="0" borderId="0" xfId="0" applyNumberFormat="1" applyFont="1" applyFill="1" applyAlignment="1">
      <alignment horizontal="right" vertical="center"/>
    </xf>
    <xf numFmtId="0" fontId="13" fillId="7" borderId="6" xfId="0" applyFont="1" applyFill="1" applyBorder="1" applyAlignment="1">
      <alignment horizontal="right" vertical="center" wrapText="1"/>
    </xf>
    <xf numFmtId="0" fontId="23" fillId="0" borderId="8" xfId="0" applyFont="1" applyFill="1" applyBorder="1" applyAlignment="1">
      <alignment vertical="center"/>
    </xf>
    <xf numFmtId="0" fontId="24" fillId="0" borderId="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4" fillId="0" borderId="6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3" fontId="14" fillId="0" borderId="0" xfId="0" applyNumberFormat="1" applyFont="1" applyFill="1" applyAlignment="1">
      <alignment horizontal="right" vertical="center"/>
    </xf>
    <xf numFmtId="0" fontId="30" fillId="0" borderId="6" xfId="0" applyFont="1" applyFill="1" applyBorder="1" applyAlignment="1">
      <alignment horizontal="center" vertical="center"/>
    </xf>
    <xf numFmtId="0" fontId="30" fillId="0" borderId="5" xfId="0" applyFont="1" applyFill="1" applyBorder="1" applyAlignment="1">
      <alignment horizontal="center" vertical="center"/>
    </xf>
    <xf numFmtId="0" fontId="30" fillId="0" borderId="13" xfId="0" applyFont="1" applyFill="1" applyBorder="1" applyAlignment="1">
      <alignment horizontal="center" vertical="center"/>
    </xf>
    <xf numFmtId="0" fontId="30" fillId="0" borderId="32" xfId="0" applyFont="1" applyFill="1" applyBorder="1" applyAlignment="1">
      <alignment horizontal="center" vertical="center"/>
    </xf>
    <xf numFmtId="0" fontId="30" fillId="0" borderId="24" xfId="0" applyFont="1" applyFill="1" applyBorder="1" applyAlignment="1">
      <alignment horizontal="center" vertical="center"/>
    </xf>
    <xf numFmtId="0" fontId="1" fillId="0" borderId="8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3" fontId="16" fillId="0" borderId="6" xfId="1" applyNumberFormat="1" applyFont="1" applyFill="1" applyBorder="1" applyAlignment="1">
      <alignment horizontal="center" vertical="center" wrapText="1"/>
    </xf>
    <xf numFmtId="169" fontId="20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center" vertical="center"/>
    </xf>
    <xf numFmtId="170" fontId="20" fillId="0" borderId="6" xfId="1" applyNumberFormat="1" applyFont="1" applyFill="1" applyBorder="1" applyAlignment="1">
      <alignment horizontal="right" vertical="center"/>
    </xf>
    <xf numFmtId="0" fontId="7" fillId="0" borderId="6" xfId="0" applyFont="1" applyFill="1" applyBorder="1" applyAlignment="1">
      <alignment horizontal="center" vertical="center"/>
    </xf>
    <xf numFmtId="169" fontId="16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right" vertical="center"/>
    </xf>
    <xf numFmtId="0" fontId="23" fillId="0" borderId="29" xfId="0" applyFont="1" applyFill="1" applyBorder="1" applyAlignment="1">
      <alignment vertical="center"/>
    </xf>
    <xf numFmtId="0" fontId="1" fillId="0" borderId="25" xfId="0" applyNumberFormat="1" applyFont="1" applyFill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 wrapText="1"/>
    </xf>
    <xf numFmtId="169" fontId="16" fillId="0" borderId="13" xfId="1" applyNumberFormat="1" applyFont="1" applyFill="1" applyBorder="1" applyAlignment="1">
      <alignment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left" vertical="top"/>
    </xf>
    <xf numFmtId="3" fontId="9" fillId="0" borderId="6" xfId="1" applyNumberFormat="1" applyFont="1" applyFill="1" applyBorder="1" applyAlignment="1">
      <alignment horizontal="center" vertical="center" wrapText="1"/>
    </xf>
    <xf numFmtId="169" fontId="9" fillId="0" borderId="6" xfId="1" applyNumberFormat="1" applyFont="1" applyFill="1" applyBorder="1" applyAlignment="1">
      <alignment vertical="center" wrapText="1"/>
    </xf>
    <xf numFmtId="0" fontId="1" fillId="0" borderId="30" xfId="0" applyFont="1" applyFill="1" applyBorder="1" applyAlignment="1">
      <alignment horizontal="center" vertical="top"/>
    </xf>
    <xf numFmtId="0" fontId="8" fillId="0" borderId="8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top"/>
    </xf>
    <xf numFmtId="0" fontId="15" fillId="0" borderId="6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top"/>
    </xf>
    <xf numFmtId="0" fontId="1" fillId="0" borderId="27" xfId="0" applyFont="1" applyFill="1" applyBorder="1" applyAlignment="1">
      <alignment horizontal="center" vertical="top"/>
    </xf>
    <xf numFmtId="0" fontId="30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top"/>
    </xf>
    <xf numFmtId="0" fontId="23" fillId="0" borderId="6" xfId="0" applyFont="1" applyFill="1" applyBorder="1" applyAlignment="1">
      <alignment vertical="top"/>
    </xf>
    <xf numFmtId="0" fontId="1" fillId="0" borderId="8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/>
    </xf>
    <xf numFmtId="170" fontId="20" fillId="0" borderId="6" xfId="1" applyNumberFormat="1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top"/>
    </xf>
    <xf numFmtId="3" fontId="14" fillId="0" borderId="6" xfId="1" applyNumberFormat="1" applyFont="1" applyFill="1" applyBorder="1" applyAlignment="1">
      <alignment horizontal="center" vertical="center" wrapText="1"/>
    </xf>
    <xf numFmtId="169" fontId="14" fillId="0" borderId="6" xfId="1" applyNumberFormat="1" applyFont="1" applyFill="1" applyBorder="1" applyAlignment="1">
      <alignment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30" fillId="0" borderId="26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70" fontId="32" fillId="0" borderId="6" xfId="1" applyNumberFormat="1" applyFont="1" applyFill="1" applyBorder="1" applyAlignment="1">
      <alignment horizontal="right" vertical="center"/>
    </xf>
    <xf numFmtId="170" fontId="32" fillId="0" borderId="6" xfId="1" applyNumberFormat="1" applyFont="1" applyFill="1" applyBorder="1" applyAlignment="1">
      <alignment horizontal="center" vertical="center"/>
    </xf>
    <xf numFmtId="3" fontId="35" fillId="0" borderId="0" xfId="0" applyNumberFormat="1" applyFont="1" applyFill="1" applyAlignment="1">
      <alignment horizontal="right" vertical="center"/>
    </xf>
    <xf numFmtId="9" fontId="35" fillId="0" borderId="6" xfId="5" applyFont="1" applyFill="1" applyBorder="1" applyAlignment="1">
      <alignment horizontal="center" vertical="center" wrapText="1"/>
    </xf>
    <xf numFmtId="9" fontId="34" fillId="0" borderId="0" xfId="0" applyNumberFormat="1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9" fontId="27" fillId="0" borderId="6" xfId="5" applyNumberFormat="1" applyFont="1" applyFill="1" applyBorder="1" applyAlignment="1">
      <alignment horizontal="right" vertical="center"/>
    </xf>
    <xf numFmtId="4" fontId="32" fillId="0" borderId="0" xfId="0" applyNumberFormat="1" applyFont="1" applyFill="1" applyAlignment="1">
      <alignment horizontal="center" vertical="center" wrapText="1"/>
    </xf>
    <xf numFmtId="167" fontId="35" fillId="0" borderId="0" xfId="0" applyNumberFormat="1" applyFont="1" applyFill="1" applyAlignment="1">
      <alignment horizontal="right" vertical="center"/>
    </xf>
    <xf numFmtId="0" fontId="37" fillId="3" borderId="4" xfId="0" applyFont="1" applyFill="1" applyBorder="1" applyAlignment="1">
      <alignment horizontal="center" vertical="center" wrapText="1"/>
    </xf>
    <xf numFmtId="0" fontId="37" fillId="3" borderId="4" xfId="0" applyFont="1" applyFill="1" applyBorder="1" applyAlignment="1">
      <alignment horizontal="center" wrapText="1"/>
    </xf>
    <xf numFmtId="49" fontId="38" fillId="3" borderId="34" xfId="0" applyNumberFormat="1" applyFont="1" applyFill="1" applyBorder="1" applyAlignment="1">
      <alignment horizontal="center" vertical="center"/>
    </xf>
    <xf numFmtId="49" fontId="38" fillId="3" borderId="34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 wrapText="1"/>
    </xf>
    <xf numFmtId="0" fontId="41" fillId="9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4" fillId="9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23" fillId="0" borderId="30" xfId="0" applyFont="1" applyBorder="1" applyAlignment="1">
      <alignment vertical="center"/>
    </xf>
    <xf numFmtId="0" fontId="23" fillId="0" borderId="30" xfId="0" applyFont="1" applyFill="1" applyBorder="1" applyAlignment="1">
      <alignment vertical="center"/>
    </xf>
    <xf numFmtId="0" fontId="9" fillId="0" borderId="30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/>
    </xf>
    <xf numFmtId="0" fontId="24" fillId="0" borderId="2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3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67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3" fontId="7" fillId="0" borderId="0" xfId="0" applyNumberFormat="1" applyFont="1" applyFill="1" applyBorder="1" applyAlignment="1">
      <alignment horizontal="right" vertical="center"/>
    </xf>
    <xf numFmtId="3" fontId="7" fillId="3" borderId="0" xfId="0" applyNumberFormat="1" applyFont="1" applyFill="1" applyBorder="1" applyAlignment="1">
      <alignment horizontal="right" vertical="center"/>
    </xf>
    <xf numFmtId="4" fontId="7" fillId="0" borderId="0" xfId="0" applyNumberFormat="1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9" fontId="1" fillId="0" borderId="6" xfId="5" applyNumberFormat="1" applyFont="1" applyFill="1" applyBorder="1" applyAlignment="1">
      <alignment horizontal="right" vertical="center"/>
    </xf>
    <xf numFmtId="9" fontId="1" fillId="0" borderId="6" xfId="5" applyFont="1" applyFill="1" applyBorder="1" applyAlignment="1">
      <alignment horizontal="center" vertical="center" wrapText="1"/>
    </xf>
    <xf numFmtId="170" fontId="1" fillId="0" borderId="6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wrapText="1"/>
    </xf>
    <xf numFmtId="0" fontId="48" fillId="0" borderId="8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center" vertical="center"/>
    </xf>
    <xf numFmtId="0" fontId="49" fillId="0" borderId="6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48" fillId="0" borderId="6" xfId="0" applyFont="1" applyBorder="1" applyAlignment="1">
      <alignment horizontal="center" vertical="center"/>
    </xf>
    <xf numFmtId="170" fontId="35" fillId="0" borderId="6" xfId="1" applyNumberFormat="1" applyFont="1" applyFill="1" applyBorder="1" applyAlignment="1">
      <alignment horizontal="center" vertical="center"/>
    </xf>
    <xf numFmtId="0" fontId="51" fillId="9" borderId="6" xfId="0" applyFont="1" applyFill="1" applyBorder="1" applyAlignment="1">
      <alignment horizontal="center" vertical="center" wrapText="1"/>
    </xf>
    <xf numFmtId="0" fontId="46" fillId="12" borderId="6" xfId="0" applyFont="1" applyFill="1" applyBorder="1" applyAlignment="1">
      <alignment horizontal="center" vertical="center" wrapText="1"/>
    </xf>
    <xf numFmtId="170" fontId="35" fillId="0" borderId="6" xfId="1" applyNumberFormat="1" applyFont="1" applyFill="1" applyBorder="1" applyAlignment="1">
      <alignment horizontal="right" vertical="center"/>
    </xf>
    <xf numFmtId="164" fontId="7" fillId="0" borderId="4" xfId="2" applyFont="1" applyFill="1" applyBorder="1" applyAlignment="1">
      <alignment horizontal="center" vertical="center" wrapText="1"/>
    </xf>
    <xf numFmtId="167" fontId="45" fillId="0" borderId="0" xfId="0" applyNumberFormat="1" applyFont="1" applyFill="1" applyAlignment="1">
      <alignment horizontal="right" vertical="center"/>
    </xf>
    <xf numFmtId="3" fontId="45" fillId="0" borderId="6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3" fontId="14" fillId="0" borderId="6" xfId="0" applyNumberFormat="1" applyFont="1" applyFill="1" applyBorder="1" applyAlignment="1">
      <alignment horizontal="right" vertical="center"/>
    </xf>
    <xf numFmtId="3" fontId="14" fillId="0" borderId="6" xfId="5" applyNumberFormat="1" applyFont="1" applyFill="1" applyBorder="1" applyAlignment="1">
      <alignment horizontal="right" vertical="center"/>
    </xf>
    <xf numFmtId="3" fontId="14" fillId="0" borderId="6" xfId="4" applyNumberFormat="1" applyFont="1" applyFill="1" applyBorder="1" applyAlignment="1">
      <alignment horizontal="right" vertical="center"/>
    </xf>
    <xf numFmtId="3" fontId="32" fillId="0" borderId="0" xfId="0" applyNumberFormat="1" applyFont="1" applyFill="1" applyAlignment="1">
      <alignment horizontal="right" vertical="center"/>
    </xf>
    <xf numFmtId="3" fontId="32" fillId="0" borderId="6" xfId="5" applyNumberFormat="1" applyFont="1" applyFill="1" applyBorder="1" applyAlignment="1">
      <alignment horizontal="right" vertical="center"/>
    </xf>
    <xf numFmtId="167" fontId="28" fillId="13" borderId="6" xfId="0" applyNumberFormat="1" applyFont="1" applyFill="1" applyBorder="1" applyAlignment="1">
      <alignment horizontal="right" vertical="center"/>
    </xf>
    <xf numFmtId="167" fontId="45" fillId="13" borderId="6" xfId="0" applyNumberFormat="1" applyFont="1" applyFill="1" applyBorder="1" applyAlignment="1">
      <alignment horizontal="right" vertical="center"/>
    </xf>
    <xf numFmtId="167" fontId="14" fillId="13" borderId="6" xfId="0" applyNumberFormat="1" applyFont="1" applyFill="1" applyBorder="1" applyAlignment="1">
      <alignment horizontal="right" vertical="center"/>
    </xf>
    <xf numFmtId="170" fontId="14" fillId="13" borderId="6" xfId="0" applyNumberFormat="1" applyFont="1" applyFill="1" applyBorder="1" applyAlignment="1">
      <alignment horizontal="right" vertical="center"/>
    </xf>
    <xf numFmtId="170" fontId="1" fillId="13" borderId="6" xfId="0" applyNumberFormat="1" applyFont="1" applyFill="1" applyBorder="1" applyAlignment="1">
      <alignment horizontal="right" vertical="center"/>
    </xf>
    <xf numFmtId="170" fontId="32" fillId="13" borderId="6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vertical="center" wrapText="1"/>
    </xf>
    <xf numFmtId="0" fontId="39" fillId="0" borderId="6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 wrapText="1"/>
    </xf>
    <xf numFmtId="0" fontId="49" fillId="0" borderId="6" xfId="0" applyFont="1" applyBorder="1" applyAlignment="1">
      <alignment horizontal="center" vertical="center" wrapText="1"/>
    </xf>
    <xf numFmtId="0" fontId="24" fillId="11" borderId="4" xfId="0" applyFont="1" applyFill="1" applyBorder="1" applyAlignment="1">
      <alignment horizontal="center" vertical="center" wrapText="1"/>
    </xf>
    <xf numFmtId="0" fontId="24" fillId="11" borderId="6" xfId="0" applyFont="1" applyFill="1" applyBorder="1" applyAlignment="1">
      <alignment horizontal="center" vertical="center" wrapText="1"/>
    </xf>
    <xf numFmtId="0" fontId="41" fillId="11" borderId="6" xfId="0" applyFont="1" applyFill="1" applyBorder="1" applyAlignment="1">
      <alignment horizontal="center" vertical="center" wrapText="1"/>
    </xf>
    <xf numFmtId="0" fontId="41" fillId="11" borderId="4" xfId="0" applyFont="1" applyFill="1" applyBorder="1" applyAlignment="1">
      <alignment horizontal="center" vertical="center" wrapText="1"/>
    </xf>
    <xf numFmtId="49" fontId="49" fillId="0" borderId="4" xfId="0" applyNumberFormat="1" applyFont="1" applyFill="1" applyBorder="1" applyAlignment="1">
      <alignment horizontal="center" vertical="center"/>
    </xf>
    <xf numFmtId="49" fontId="49" fillId="0" borderId="24" xfId="0" applyNumberFormat="1" applyFont="1" applyFill="1" applyBorder="1" applyAlignment="1">
      <alignment horizontal="center" vertical="center"/>
    </xf>
    <xf numFmtId="49" fontId="49" fillId="0" borderId="4" xfId="0" applyNumberFormat="1" applyFont="1" applyFill="1" applyBorder="1" applyAlignment="1">
      <alignment horizontal="center"/>
    </xf>
    <xf numFmtId="3" fontId="49" fillId="0" borderId="6" xfId="0" applyNumberFormat="1" applyFont="1" applyBorder="1" applyAlignment="1">
      <alignment horizontal="right" vertical="center"/>
    </xf>
    <xf numFmtId="3" fontId="49" fillId="0" borderId="6" xfId="1" applyNumberFormat="1" applyFont="1" applyBorder="1" applyAlignment="1">
      <alignment horizontal="right" vertical="center"/>
    </xf>
    <xf numFmtId="3" fontId="49" fillId="0" borderId="6" xfId="1" applyNumberFormat="1" applyFont="1" applyFill="1" applyBorder="1" applyAlignment="1">
      <alignment horizontal="right" vertical="center"/>
    </xf>
    <xf numFmtId="3" fontId="49" fillId="0" borderId="32" xfId="1" applyNumberFormat="1" applyFont="1" applyFill="1" applyBorder="1" applyAlignment="1">
      <alignment horizontal="right" vertical="center"/>
    </xf>
    <xf numFmtId="3" fontId="49" fillId="0" borderId="24" xfId="0" applyNumberFormat="1" applyFont="1" applyBorder="1" applyAlignment="1">
      <alignment horizontal="right" vertical="center"/>
    </xf>
    <xf numFmtId="0" fontId="41" fillId="14" borderId="6" xfId="0" applyFont="1" applyFill="1" applyBorder="1" applyAlignment="1">
      <alignment horizontal="center" vertical="center" wrapText="1"/>
    </xf>
    <xf numFmtId="170" fontId="27" fillId="0" borderId="6" xfId="1" applyNumberFormat="1" applyFont="1" applyBorder="1" applyAlignment="1">
      <alignment horizontal="right" vertical="center"/>
    </xf>
    <xf numFmtId="170" fontId="28" fillId="0" borderId="6" xfId="1" applyNumberFormat="1" applyFont="1" applyBorder="1" applyAlignment="1">
      <alignment horizontal="right" vertical="center"/>
    </xf>
    <xf numFmtId="0" fontId="1" fillId="0" borderId="24" xfId="0" applyFont="1" applyBorder="1" applyAlignment="1">
      <alignment vertical="center" wrapText="1"/>
    </xf>
    <xf numFmtId="0" fontId="55" fillId="0" borderId="0" xfId="0" applyFont="1" applyFill="1" applyAlignment="1">
      <alignment horizontal="center" vertical="center"/>
    </xf>
    <xf numFmtId="3" fontId="57" fillId="0" borderId="6" xfId="1" applyNumberFormat="1" applyFont="1" applyFill="1" applyBorder="1" applyAlignment="1">
      <alignment horizontal="right" vertical="center" wrapText="1"/>
    </xf>
    <xf numFmtId="3" fontId="57" fillId="0" borderId="13" xfId="1" applyNumberFormat="1" applyFont="1" applyFill="1" applyBorder="1" applyAlignment="1">
      <alignment horizontal="right" vertical="center" wrapText="1"/>
    </xf>
    <xf numFmtId="3" fontId="2" fillId="0" borderId="13" xfId="1" applyNumberFormat="1" applyFont="1" applyFill="1" applyBorder="1" applyAlignment="1">
      <alignment horizontal="center" vertical="center" wrapText="1"/>
    </xf>
    <xf numFmtId="169" fontId="57" fillId="0" borderId="6" xfId="1" applyNumberFormat="1" applyFont="1" applyFill="1" applyBorder="1" applyAlignment="1">
      <alignment vertical="center" wrapText="1"/>
    </xf>
    <xf numFmtId="169" fontId="56" fillId="0" borderId="13" xfId="1" applyNumberFormat="1" applyFont="1" applyFill="1" applyBorder="1" applyAlignment="1">
      <alignment vertical="center" wrapText="1"/>
    </xf>
    <xf numFmtId="0" fontId="57" fillId="0" borderId="0" xfId="0" applyFont="1" applyFill="1" applyAlignment="1">
      <alignment horizontal="right" vertical="center"/>
    </xf>
    <xf numFmtId="0" fontId="57" fillId="0" borderId="0" xfId="0" applyFont="1" applyFill="1" applyBorder="1" applyAlignment="1">
      <alignment horizontal="right" vertical="center"/>
    </xf>
    <xf numFmtId="0" fontId="57" fillId="0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  <xf numFmtId="0" fontId="40" fillId="15" borderId="4" xfId="0" applyFont="1" applyFill="1" applyBorder="1" applyAlignment="1">
      <alignment horizontal="center" vertical="center" textRotation="90"/>
    </xf>
    <xf numFmtId="0" fontId="41" fillId="15" borderId="33" xfId="0" applyFont="1" applyFill="1" applyBorder="1" applyAlignment="1">
      <alignment horizontal="center" vertical="center" wrapText="1"/>
    </xf>
    <xf numFmtId="0" fontId="42" fillId="15" borderId="5" xfId="0" applyFont="1" applyFill="1" applyBorder="1" applyAlignment="1">
      <alignment horizontal="center" vertical="center" wrapText="1"/>
    </xf>
    <xf numFmtId="0" fontId="41" fillId="15" borderId="6" xfId="0" applyFont="1" applyFill="1" applyBorder="1" applyAlignment="1">
      <alignment horizontal="center" vertical="center" wrapText="1"/>
    </xf>
    <xf numFmtId="0" fontId="43" fillId="15" borderId="6" xfId="0" applyFont="1" applyFill="1" applyBorder="1" applyAlignment="1">
      <alignment horizontal="center" vertical="center" wrapText="1"/>
    </xf>
    <xf numFmtId="0" fontId="44" fillId="15" borderId="6" xfId="0" applyFont="1" applyFill="1" applyBorder="1" applyAlignment="1">
      <alignment horizontal="center" vertical="center" wrapText="1"/>
    </xf>
    <xf numFmtId="167" fontId="41" fillId="15" borderId="6" xfId="0" applyNumberFormat="1" applyFont="1" applyFill="1" applyBorder="1" applyAlignment="1">
      <alignment horizontal="center" vertical="center" wrapText="1"/>
    </xf>
    <xf numFmtId="3" fontId="41" fillId="15" borderId="6" xfId="0" applyNumberFormat="1" applyFont="1" applyFill="1" applyBorder="1" applyAlignment="1">
      <alignment horizontal="center" vertical="center" wrapText="1"/>
    </xf>
    <xf numFmtId="3" fontId="43" fillId="15" borderId="6" xfId="0" applyNumberFormat="1" applyFont="1" applyFill="1" applyBorder="1" applyAlignment="1">
      <alignment horizontal="center" vertical="center" wrapText="1"/>
    </xf>
    <xf numFmtId="3" fontId="43" fillId="15" borderId="5" xfId="0" applyNumberFormat="1" applyFont="1" applyFill="1" applyBorder="1" applyAlignment="1">
      <alignment horizontal="center" vertical="center" wrapText="1"/>
    </xf>
    <xf numFmtId="0" fontId="41" fillId="15" borderId="8" xfId="0" applyFont="1" applyFill="1" applyBorder="1" applyAlignment="1">
      <alignment horizontal="center" vertical="center" wrapText="1"/>
    </xf>
    <xf numFmtId="0" fontId="41" fillId="15" borderId="11" xfId="0" applyFont="1" applyFill="1" applyBorder="1" applyAlignment="1">
      <alignment horizontal="center" vertical="center" wrapText="1"/>
    </xf>
    <xf numFmtId="0" fontId="41" fillId="15" borderId="4" xfId="0" applyFont="1" applyFill="1" applyBorder="1" applyAlignment="1">
      <alignment horizontal="center" vertical="center" wrapText="1"/>
    </xf>
    <xf numFmtId="49" fontId="38" fillId="15" borderId="34" xfId="0" applyNumberFormat="1" applyFont="1" applyFill="1" applyBorder="1" applyAlignment="1">
      <alignment horizontal="center" vertical="center"/>
    </xf>
    <xf numFmtId="0" fontId="39" fillId="15" borderId="6" xfId="0" applyFont="1" applyFill="1" applyBorder="1" applyAlignment="1">
      <alignment horizontal="center" vertical="center" wrapText="1"/>
    </xf>
    <xf numFmtId="0" fontId="24" fillId="15" borderId="4" xfId="0" applyFont="1" applyFill="1" applyBorder="1" applyAlignment="1">
      <alignment horizontal="center" vertical="center" wrapText="1"/>
    </xf>
    <xf numFmtId="0" fontId="24" fillId="15" borderId="6" xfId="0" applyFont="1" applyFill="1" applyBorder="1" applyAlignment="1">
      <alignment horizontal="center" vertical="center" wrapText="1"/>
    </xf>
    <xf numFmtId="3" fontId="57" fillId="15" borderId="13" xfId="1" applyNumberFormat="1" applyFont="1" applyFill="1" applyBorder="1" applyAlignment="1">
      <alignment horizontal="right" vertical="center" wrapText="1"/>
    </xf>
    <xf numFmtId="3" fontId="9" fillId="15" borderId="6" xfId="1" applyNumberFormat="1" applyFont="1" applyFill="1" applyBorder="1" applyAlignment="1">
      <alignment horizontal="right" vertical="center"/>
    </xf>
    <xf numFmtId="170" fontId="26" fillId="15" borderId="6" xfId="1" applyNumberFormat="1" applyFont="1" applyFill="1" applyBorder="1" applyAlignment="1">
      <alignment horizontal="right" vertical="center"/>
    </xf>
    <xf numFmtId="3" fontId="15" fillId="15" borderId="6" xfId="0" applyNumberFormat="1" applyFont="1" applyFill="1" applyBorder="1" applyAlignment="1">
      <alignment horizontal="right" vertical="center"/>
    </xf>
    <xf numFmtId="3" fontId="15" fillId="15" borderId="6" xfId="5" applyNumberFormat="1" applyFont="1" applyFill="1" applyBorder="1" applyAlignment="1">
      <alignment horizontal="right" vertical="center"/>
    </xf>
    <xf numFmtId="3" fontId="15" fillId="15" borderId="6" xfId="4" applyNumberFormat="1" applyFont="1" applyFill="1" applyBorder="1" applyAlignment="1">
      <alignment horizontal="right" vertical="center"/>
    </xf>
    <xf numFmtId="9" fontId="15" fillId="15" borderId="6" xfId="5" applyNumberFormat="1" applyFont="1" applyFill="1" applyBorder="1" applyAlignment="1">
      <alignment horizontal="right" vertical="center"/>
    </xf>
    <xf numFmtId="3" fontId="2" fillId="15" borderId="6" xfId="5" applyNumberFormat="1" applyFont="1" applyFill="1" applyBorder="1" applyAlignment="1">
      <alignment horizontal="right" vertical="center"/>
    </xf>
    <xf numFmtId="9" fontId="15" fillId="15" borderId="6" xfId="5" applyFont="1" applyFill="1" applyBorder="1" applyAlignment="1">
      <alignment horizontal="center" vertical="center" wrapText="1"/>
    </xf>
    <xf numFmtId="3" fontId="7" fillId="6" borderId="0" xfId="0" applyNumberFormat="1" applyFont="1" applyFill="1" applyAlignment="1">
      <alignment horizontal="right" vertical="center"/>
    </xf>
    <xf numFmtId="4" fontId="7" fillId="6" borderId="0" xfId="0" applyNumberFormat="1" applyFont="1" applyFill="1" applyAlignment="1">
      <alignment horizontal="center" vertical="center" wrapText="1"/>
    </xf>
    <xf numFmtId="3" fontId="6" fillId="6" borderId="0" xfId="0" applyNumberFormat="1" applyFont="1" applyFill="1" applyAlignment="1">
      <alignment horizontal="right" vertical="center"/>
    </xf>
    <xf numFmtId="3" fontId="31" fillId="15" borderId="6" xfId="0" applyNumberFormat="1" applyFont="1" applyFill="1" applyBorder="1" applyAlignment="1">
      <alignment horizontal="right" vertical="center"/>
    </xf>
    <xf numFmtId="3" fontId="59" fillId="15" borderId="6" xfId="0" applyNumberFormat="1" applyFont="1" applyFill="1" applyBorder="1" applyAlignment="1">
      <alignment horizontal="right" vertical="center"/>
    </xf>
    <xf numFmtId="3" fontId="59" fillId="15" borderId="6" xfId="5" applyNumberFormat="1" applyFont="1" applyFill="1" applyBorder="1" applyAlignment="1">
      <alignment horizontal="right" vertical="center"/>
    </xf>
    <xf numFmtId="3" fontId="59" fillId="15" borderId="6" xfId="4" applyNumberFormat="1" applyFont="1" applyFill="1" applyBorder="1" applyAlignment="1">
      <alignment horizontal="right" vertical="center"/>
    </xf>
    <xf numFmtId="3" fontId="60" fillId="3" borderId="0" xfId="0" applyNumberFormat="1" applyFont="1" applyFill="1" applyAlignment="1">
      <alignment horizontal="right" vertical="center"/>
    </xf>
    <xf numFmtId="3" fontId="60" fillId="3" borderId="6" xfId="5" applyNumberFormat="1" applyFont="1" applyFill="1" applyBorder="1" applyAlignment="1">
      <alignment horizontal="right" vertical="center"/>
    </xf>
    <xf numFmtId="170" fontId="60" fillId="13" borderId="6" xfId="0" applyNumberFormat="1" applyFont="1" applyFill="1" applyBorder="1" applyAlignment="1">
      <alignment horizontal="right" vertical="center"/>
    </xf>
    <xf numFmtId="0" fontId="6" fillId="11" borderId="24" xfId="0" applyFont="1" applyFill="1" applyBorder="1" applyAlignment="1">
      <alignment horizontal="center" vertical="center" wrapText="1"/>
    </xf>
    <xf numFmtId="0" fontId="6" fillId="11" borderId="13" xfId="0" applyFont="1" applyFill="1" applyBorder="1" applyAlignment="1">
      <alignment horizontal="center" vertical="center" textRotation="90" wrapText="1"/>
    </xf>
    <xf numFmtId="0" fontId="35" fillId="11" borderId="6" xfId="0" applyFont="1" applyFill="1" applyBorder="1" applyAlignment="1">
      <alignment horizontal="center" vertical="center" wrapText="1"/>
    </xf>
    <xf numFmtId="167" fontId="53" fillId="11" borderId="6" xfId="0" applyNumberFormat="1" applyFont="1" applyFill="1" applyBorder="1" applyAlignment="1">
      <alignment horizontal="center" vertical="center" wrapText="1"/>
    </xf>
    <xf numFmtId="167" fontId="25" fillId="11" borderId="6" xfId="0" applyNumberFormat="1" applyFont="1" applyFill="1" applyBorder="1" applyAlignment="1">
      <alignment horizontal="center" vertical="center" wrapText="1"/>
    </xf>
    <xf numFmtId="0" fontId="25" fillId="11" borderId="6" xfId="0" applyFont="1" applyFill="1" applyBorder="1" applyAlignment="1">
      <alignment horizontal="center" vertical="center" wrapText="1"/>
    </xf>
    <xf numFmtId="3" fontId="46" fillId="11" borderId="6" xfId="0" applyNumberFormat="1" applyFont="1" applyFill="1" applyBorder="1" applyAlignment="1">
      <alignment horizontal="center" vertical="center" wrapText="1"/>
    </xf>
    <xf numFmtId="3" fontId="54" fillId="11" borderId="6" xfId="0" applyNumberFormat="1" applyFont="1" applyFill="1" applyBorder="1" applyAlignment="1">
      <alignment horizontal="center" vertical="center" wrapText="1"/>
    </xf>
    <xf numFmtId="3" fontId="61" fillId="11" borderId="5" xfId="0" applyNumberFormat="1" applyFont="1" applyFill="1" applyBorder="1" applyAlignment="1">
      <alignment horizontal="center" vertical="center" wrapText="1"/>
    </xf>
    <xf numFmtId="0" fontId="46" fillId="11" borderId="6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wrapText="1"/>
    </xf>
    <xf numFmtId="0" fontId="47" fillId="11" borderId="8" xfId="0" applyFont="1" applyFill="1" applyBorder="1" applyAlignment="1">
      <alignment vertical="center" wrapText="1"/>
    </xf>
    <xf numFmtId="169" fontId="36" fillId="11" borderId="6" xfId="1" applyNumberFormat="1" applyFont="1" applyFill="1" applyBorder="1" applyAlignment="1">
      <alignment horizontal="center" vertical="center" wrapText="1"/>
    </xf>
    <xf numFmtId="170" fontId="35" fillId="11" borderId="6" xfId="1" applyNumberFormat="1" applyFont="1" applyFill="1" applyBorder="1" applyAlignment="1">
      <alignment horizontal="center" vertical="center"/>
    </xf>
    <xf numFmtId="170" fontId="35" fillId="11" borderId="6" xfId="1" applyNumberFormat="1" applyFont="1" applyFill="1" applyBorder="1" applyAlignment="1">
      <alignment horizontal="right" vertical="center"/>
    </xf>
    <xf numFmtId="3" fontId="14" fillId="11" borderId="6" xfId="0" applyNumberFormat="1" applyFont="1" applyFill="1" applyBorder="1" applyAlignment="1">
      <alignment horizontal="right" vertical="center"/>
    </xf>
    <xf numFmtId="3" fontId="14" fillId="11" borderId="6" xfId="5" applyNumberFormat="1" applyFont="1" applyFill="1" applyBorder="1" applyAlignment="1">
      <alignment horizontal="right" vertical="center"/>
    </xf>
    <xf numFmtId="3" fontId="14" fillId="11" borderId="6" xfId="4" applyNumberFormat="1" applyFont="1" applyFill="1" applyBorder="1" applyAlignment="1">
      <alignment horizontal="right" vertical="center"/>
    </xf>
    <xf numFmtId="9" fontId="1" fillId="11" borderId="6" xfId="5" applyNumberFormat="1" applyFont="1" applyFill="1" applyBorder="1" applyAlignment="1">
      <alignment horizontal="right" vertical="center"/>
    </xf>
    <xf numFmtId="3" fontId="32" fillId="11" borderId="6" xfId="5" applyNumberFormat="1" applyFont="1" applyFill="1" applyBorder="1" applyAlignment="1">
      <alignment horizontal="right" vertical="center"/>
    </xf>
    <xf numFmtId="3" fontId="60" fillId="11" borderId="6" xfId="5" applyNumberFormat="1" applyFont="1" applyFill="1" applyBorder="1" applyAlignment="1">
      <alignment horizontal="right" vertical="center"/>
    </xf>
    <xf numFmtId="9" fontId="1" fillId="11" borderId="6" xfId="5" applyFont="1" applyFill="1" applyBorder="1" applyAlignment="1">
      <alignment horizontal="center" vertical="center" wrapText="1"/>
    </xf>
    <xf numFmtId="0" fontId="7" fillId="11" borderId="6" xfId="0" applyFont="1" applyFill="1" applyBorder="1" applyAlignment="1">
      <alignment horizontal="center" vertical="center"/>
    </xf>
    <xf numFmtId="0" fontId="10" fillId="11" borderId="8" xfId="0" applyFont="1" applyFill="1" applyBorder="1" applyAlignment="1">
      <alignment horizontal="center" vertical="center" wrapText="1"/>
    </xf>
    <xf numFmtId="0" fontId="10" fillId="11" borderId="11" xfId="0" applyFont="1" applyFill="1" applyBorder="1" applyAlignment="1">
      <alignment horizontal="center" vertical="center" wrapText="1"/>
    </xf>
    <xf numFmtId="0" fontId="10" fillId="11" borderId="4" xfId="0" applyFont="1" applyFill="1" applyBorder="1" applyAlignment="1">
      <alignment horizontal="center" vertical="center" wrapText="1"/>
    </xf>
    <xf numFmtId="169" fontId="20" fillId="11" borderId="6" xfId="1" applyNumberFormat="1" applyFont="1" applyFill="1" applyBorder="1" applyAlignment="1">
      <alignment horizontal="center" vertical="center" wrapText="1"/>
    </xf>
    <xf numFmtId="170" fontId="49" fillId="11" borderId="6" xfId="1" applyNumberFormat="1" applyFont="1" applyFill="1" applyBorder="1" applyAlignment="1">
      <alignment horizontal="center" vertical="center"/>
    </xf>
    <xf numFmtId="170" fontId="49" fillId="11" borderId="6" xfId="1" applyNumberFormat="1" applyFont="1" applyFill="1" applyBorder="1" applyAlignment="1">
      <alignment horizontal="right" vertical="center"/>
    </xf>
    <xf numFmtId="9" fontId="27" fillId="11" borderId="6" xfId="5" applyNumberFormat="1" applyFont="1" applyFill="1" applyBorder="1" applyAlignment="1">
      <alignment horizontal="right" vertical="center"/>
    </xf>
    <xf numFmtId="3" fontId="27" fillId="11" borderId="6" xfId="5" applyNumberFormat="1" applyFont="1" applyFill="1" applyBorder="1" applyAlignment="1">
      <alignment horizontal="right" vertical="center"/>
    </xf>
    <xf numFmtId="9" fontId="27" fillId="11" borderId="6" xfId="5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/>
    </xf>
    <xf numFmtId="169" fontId="66" fillId="11" borderId="6" xfId="1" applyNumberFormat="1" applyFont="1" applyFill="1" applyBorder="1" applyAlignment="1">
      <alignment horizontal="center" vertical="center" wrapText="1"/>
    </xf>
    <xf numFmtId="170" fontId="23" fillId="11" borderId="6" xfId="1" applyNumberFormat="1" applyFont="1" applyFill="1" applyBorder="1" applyAlignment="1">
      <alignment horizontal="center" vertical="center"/>
    </xf>
    <xf numFmtId="170" fontId="23" fillId="11" borderId="6" xfId="1" applyNumberFormat="1" applyFont="1" applyFill="1" applyBorder="1" applyAlignment="1">
      <alignment horizontal="right" vertical="center"/>
    </xf>
    <xf numFmtId="3" fontId="24" fillId="11" borderId="6" xfId="0" applyNumberFormat="1" applyFont="1" applyFill="1" applyBorder="1" applyAlignment="1">
      <alignment horizontal="right" vertical="center"/>
    </xf>
    <xf numFmtId="3" fontId="24" fillId="11" borderId="6" xfId="5" applyNumberFormat="1" applyFont="1" applyFill="1" applyBorder="1" applyAlignment="1">
      <alignment horizontal="right" vertical="center"/>
    </xf>
    <xf numFmtId="3" fontId="24" fillId="11" borderId="6" xfId="4" applyNumberFormat="1" applyFont="1" applyFill="1" applyBorder="1" applyAlignment="1">
      <alignment horizontal="right" vertical="center"/>
    </xf>
    <xf numFmtId="3" fontId="1" fillId="11" borderId="6" xfId="5" applyNumberFormat="1" applyFont="1" applyFill="1" applyBorder="1" applyAlignment="1">
      <alignment horizontal="right" vertical="center"/>
    </xf>
    <xf numFmtId="3" fontId="9" fillId="11" borderId="6" xfId="1" applyNumberFormat="1" applyFont="1" applyFill="1" applyBorder="1" applyAlignment="1">
      <alignment horizontal="center" vertical="center" wrapText="1"/>
    </xf>
    <xf numFmtId="0" fontId="8" fillId="11" borderId="8" xfId="0" applyFont="1" applyFill="1" applyBorder="1" applyAlignment="1">
      <alignment horizontal="center" vertical="center" wrapText="1"/>
    </xf>
    <xf numFmtId="0" fontId="63" fillId="0" borderId="6" xfId="0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59" fillId="11" borderId="6" xfId="0" applyFont="1" applyFill="1" applyBorder="1" applyAlignment="1">
      <alignment horizontal="center" vertical="center" textRotation="90"/>
    </xf>
    <xf numFmtId="0" fontId="63" fillId="11" borderId="6" xfId="0" applyFont="1" applyFill="1" applyBorder="1" applyAlignment="1">
      <alignment horizontal="center" vertical="center"/>
    </xf>
    <xf numFmtId="3" fontId="16" fillId="11" borderId="6" xfId="1" applyNumberFormat="1" applyFont="1" applyFill="1" applyBorder="1" applyAlignment="1">
      <alignment horizontal="center" vertical="center" wrapText="1"/>
    </xf>
    <xf numFmtId="3" fontId="45" fillId="11" borderId="6" xfId="0" applyNumberFormat="1" applyFont="1" applyFill="1" applyBorder="1" applyAlignment="1">
      <alignment horizontal="right" vertical="center"/>
    </xf>
    <xf numFmtId="0" fontId="63" fillId="11" borderId="6" xfId="0" applyFont="1" applyFill="1" applyBorder="1" applyAlignment="1">
      <alignment horizontal="center" vertical="center" wrapText="1"/>
    </xf>
    <xf numFmtId="170" fontId="35" fillId="11" borderId="6" xfId="1" applyNumberFormat="1" applyFont="1" applyFill="1" applyBorder="1" applyAlignment="1">
      <alignment horizontal="center" vertical="center" wrapText="1"/>
    </xf>
    <xf numFmtId="170" fontId="35" fillId="11" borderId="6" xfId="1" applyNumberFormat="1" applyFont="1" applyFill="1" applyBorder="1" applyAlignment="1">
      <alignment horizontal="right" vertical="center" wrapText="1"/>
    </xf>
    <xf numFmtId="3" fontId="45" fillId="11" borderId="6" xfId="0" applyNumberFormat="1" applyFont="1" applyFill="1" applyBorder="1" applyAlignment="1">
      <alignment horizontal="right" vertical="center" wrapText="1"/>
    </xf>
    <xf numFmtId="3" fontId="14" fillId="11" borderId="6" xfId="0" applyNumberFormat="1" applyFont="1" applyFill="1" applyBorder="1" applyAlignment="1">
      <alignment horizontal="right" vertical="center" wrapText="1"/>
    </xf>
    <xf numFmtId="3" fontId="14" fillId="11" borderId="6" xfId="5" applyNumberFormat="1" applyFont="1" applyFill="1" applyBorder="1" applyAlignment="1">
      <alignment horizontal="right" vertical="center" wrapText="1"/>
    </xf>
    <xf numFmtId="3" fontId="14" fillId="11" borderId="6" xfId="4" applyNumberFormat="1" applyFont="1" applyFill="1" applyBorder="1" applyAlignment="1">
      <alignment horizontal="right" vertical="center" wrapText="1"/>
    </xf>
    <xf numFmtId="9" fontId="1" fillId="11" borderId="6" xfId="5" applyNumberFormat="1" applyFont="1" applyFill="1" applyBorder="1" applyAlignment="1">
      <alignment horizontal="right" vertical="center" wrapText="1"/>
    </xf>
    <xf numFmtId="3" fontId="32" fillId="11" borderId="6" xfId="5" applyNumberFormat="1" applyFont="1" applyFill="1" applyBorder="1" applyAlignment="1">
      <alignment horizontal="right" vertical="center" wrapText="1"/>
    </xf>
    <xf numFmtId="3" fontId="60" fillId="11" borderId="6" xfId="5" applyNumberFormat="1" applyFont="1" applyFill="1" applyBorder="1" applyAlignment="1">
      <alignment horizontal="right" vertical="center" wrapText="1"/>
    </xf>
    <xf numFmtId="9" fontId="46" fillId="11" borderId="6" xfId="5" applyNumberFormat="1" applyFont="1" applyFill="1" applyBorder="1" applyAlignment="1">
      <alignment horizontal="right" vertical="center"/>
    </xf>
    <xf numFmtId="9" fontId="46" fillId="11" borderId="6" xfId="5" applyFont="1" applyFill="1" applyBorder="1" applyAlignment="1">
      <alignment horizontal="center" vertical="center" wrapText="1"/>
    </xf>
    <xf numFmtId="0" fontId="64" fillId="11" borderId="6" xfId="0" applyFont="1" applyFill="1" applyBorder="1" applyAlignment="1">
      <alignment horizontal="center" vertical="center"/>
    </xf>
    <xf numFmtId="0" fontId="9" fillId="11" borderId="4" xfId="0" applyFont="1" applyFill="1" applyBorder="1" applyAlignment="1">
      <alignment horizontal="center" vertical="center" wrapText="1"/>
    </xf>
    <xf numFmtId="3" fontId="28" fillId="11" borderId="6" xfId="0" applyNumberFormat="1" applyFont="1" applyFill="1" applyBorder="1" applyAlignment="1">
      <alignment horizontal="right" vertical="center"/>
    </xf>
    <xf numFmtId="0" fontId="65" fillId="11" borderId="6" xfId="0" applyFont="1" applyFill="1" applyBorder="1" applyAlignment="1">
      <alignment horizontal="center" vertical="center"/>
    </xf>
    <xf numFmtId="3" fontId="19" fillId="11" borderId="6" xfId="1" applyNumberFormat="1" applyFont="1" applyFill="1" applyBorder="1" applyAlignment="1">
      <alignment horizontal="center" vertical="center" wrapText="1"/>
    </xf>
    <xf numFmtId="3" fontId="68" fillId="11" borderId="6" xfId="0" applyNumberFormat="1" applyFont="1" applyFill="1" applyBorder="1" applyAlignment="1">
      <alignment horizontal="right" vertical="center"/>
    </xf>
    <xf numFmtId="0" fontId="9" fillId="11" borderId="6" xfId="0" applyFont="1" applyFill="1" applyBorder="1" applyAlignment="1">
      <alignment horizontal="center" vertical="center" wrapText="1"/>
    </xf>
    <xf numFmtId="0" fontId="67" fillId="11" borderId="6" xfId="0" applyFont="1" applyFill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13" fillId="11" borderId="6" xfId="0" applyFont="1" applyFill="1" applyBorder="1" applyAlignment="1">
      <alignment horizontal="center" vertical="center" wrapText="1"/>
    </xf>
    <xf numFmtId="3" fontId="52" fillId="11" borderId="6" xfId="1" applyNumberFormat="1" applyFont="1" applyFill="1" applyBorder="1" applyAlignment="1">
      <alignment horizontal="center" vertical="center" wrapText="1"/>
    </xf>
    <xf numFmtId="169" fontId="69" fillId="11" borderId="6" xfId="1" applyNumberFormat="1" applyFont="1" applyFill="1" applyBorder="1" applyAlignment="1">
      <alignment horizontal="center" vertical="center" wrapText="1"/>
    </xf>
    <xf numFmtId="170" fontId="50" fillId="11" borderId="6" xfId="1" applyNumberFormat="1" applyFont="1" applyFill="1" applyBorder="1" applyAlignment="1">
      <alignment horizontal="center" vertical="center" wrapText="1"/>
    </xf>
    <xf numFmtId="170" fontId="50" fillId="11" borderId="6" xfId="1" applyNumberFormat="1" applyFont="1" applyFill="1" applyBorder="1" applyAlignment="1">
      <alignment horizontal="right" vertical="center" wrapText="1"/>
    </xf>
    <xf numFmtId="3" fontId="25" fillId="11" borderId="6" xfId="0" applyNumberFormat="1" applyFont="1" applyFill="1" applyBorder="1" applyAlignment="1">
      <alignment horizontal="right" vertical="center" wrapText="1"/>
    </xf>
    <xf numFmtId="3" fontId="25" fillId="11" borderId="6" xfId="5" applyNumberFormat="1" applyFont="1" applyFill="1" applyBorder="1" applyAlignment="1">
      <alignment horizontal="right" vertical="center" wrapText="1"/>
    </xf>
    <xf numFmtId="3" fontId="25" fillId="11" borderId="6" xfId="4" applyNumberFormat="1" applyFont="1" applyFill="1" applyBorder="1" applyAlignment="1">
      <alignment horizontal="right" vertical="center" wrapText="1"/>
    </xf>
    <xf numFmtId="9" fontId="34" fillId="11" borderId="6" xfId="5" applyNumberFormat="1" applyFont="1" applyFill="1" applyBorder="1" applyAlignment="1">
      <alignment horizontal="right" vertical="center" wrapText="1"/>
    </xf>
    <xf numFmtId="3" fontId="34" fillId="11" borderId="6" xfId="5" applyNumberFormat="1" applyFont="1" applyFill="1" applyBorder="1" applyAlignment="1">
      <alignment horizontal="right" vertical="center" wrapText="1"/>
    </xf>
    <xf numFmtId="9" fontId="34" fillId="11" borderId="6" xfId="5" applyFont="1" applyFill="1" applyBorder="1" applyAlignment="1">
      <alignment horizontal="center" vertical="center" wrapText="1"/>
    </xf>
    <xf numFmtId="0" fontId="71" fillId="11" borderId="6" xfId="0" applyFont="1" applyFill="1" applyBorder="1" applyAlignment="1">
      <alignment horizontal="center" vertical="center"/>
    </xf>
    <xf numFmtId="3" fontId="41" fillId="11" borderId="6" xfId="1" applyNumberFormat="1" applyFont="1" applyFill="1" applyBorder="1" applyAlignment="1">
      <alignment horizontal="center" vertical="center" wrapText="1"/>
    </xf>
    <xf numFmtId="169" fontId="42" fillId="11" borderId="6" xfId="1" applyNumberFormat="1" applyFont="1" applyFill="1" applyBorder="1" applyAlignment="1">
      <alignment horizontal="center" vertical="center" wrapText="1"/>
    </xf>
    <xf numFmtId="170" fontId="51" fillId="11" borderId="6" xfId="1" applyNumberFormat="1" applyFont="1" applyFill="1" applyBorder="1" applyAlignment="1">
      <alignment horizontal="center" vertical="center"/>
    </xf>
    <xf numFmtId="170" fontId="51" fillId="11" borderId="6" xfId="1" applyNumberFormat="1" applyFont="1" applyFill="1" applyBorder="1" applyAlignment="1">
      <alignment horizontal="right" vertical="center"/>
    </xf>
    <xf numFmtId="3" fontId="43" fillId="11" borderId="6" xfId="0" applyNumberFormat="1" applyFont="1" applyFill="1" applyBorder="1" applyAlignment="1">
      <alignment horizontal="right" vertical="center"/>
    </xf>
    <xf numFmtId="3" fontId="43" fillId="11" borderId="6" xfId="5" applyNumberFormat="1" applyFont="1" applyFill="1" applyBorder="1" applyAlignment="1">
      <alignment horizontal="right" vertical="center"/>
    </xf>
    <xf numFmtId="3" fontId="43" fillId="11" borderId="6" xfId="4" applyNumberFormat="1" applyFont="1" applyFill="1" applyBorder="1" applyAlignment="1">
      <alignment horizontal="right" vertical="center"/>
    </xf>
    <xf numFmtId="3" fontId="46" fillId="11" borderId="6" xfId="5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3" fontId="60" fillId="0" borderId="0" xfId="0" applyNumberFormat="1" applyFont="1" applyFill="1" applyAlignment="1">
      <alignment horizontal="right" vertical="center"/>
    </xf>
    <xf numFmtId="3" fontId="61" fillId="0" borderId="0" xfId="0" applyNumberFormat="1" applyFont="1" applyFill="1" applyAlignment="1">
      <alignment horizontal="right" vertical="center"/>
    </xf>
    <xf numFmtId="0" fontId="59" fillId="0" borderId="0" xfId="0" applyFont="1" applyFill="1" applyAlignment="1">
      <alignment horizontal="center" vertical="center"/>
    </xf>
    <xf numFmtId="0" fontId="25" fillId="0" borderId="0" xfId="0" applyFont="1" applyFill="1" applyAlignment="1">
      <alignment horizontal="right" vertical="center"/>
    </xf>
    <xf numFmtId="4" fontId="54" fillId="0" borderId="0" xfId="0" applyNumberFormat="1" applyFont="1" applyFill="1" applyAlignment="1">
      <alignment horizontal="center" vertical="center" wrapText="1"/>
    </xf>
    <xf numFmtId="42" fontId="72" fillId="0" borderId="0" xfId="8" applyFont="1" applyFill="1" applyAlignment="1">
      <alignment horizontal="right" vertical="center"/>
    </xf>
    <xf numFmtId="42" fontId="58" fillId="0" borderId="0" xfId="8" applyFont="1" applyFill="1" applyAlignment="1">
      <alignment horizontal="right" vertical="center"/>
    </xf>
    <xf numFmtId="17" fontId="7" fillId="0" borderId="0" xfId="0" applyNumberFormat="1" applyFont="1" applyFill="1" applyBorder="1" applyAlignment="1">
      <alignment horizontal="center" vertical="center"/>
    </xf>
    <xf numFmtId="167" fontId="7" fillId="0" borderId="0" xfId="0" applyNumberFormat="1" applyFont="1" applyFill="1" applyBorder="1" applyAlignment="1">
      <alignment vertical="center"/>
    </xf>
    <xf numFmtId="17" fontId="6" fillId="0" borderId="0" xfId="0" applyNumberFormat="1" applyFont="1" applyFill="1" applyBorder="1" applyAlignment="1">
      <alignment horizontal="center" vertical="center"/>
    </xf>
    <xf numFmtId="167" fontId="6" fillId="0" borderId="0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horizontal="center" vertical="center" wrapText="1"/>
    </xf>
    <xf numFmtId="167" fontId="2" fillId="0" borderId="0" xfId="0" applyNumberFormat="1" applyFont="1" applyFill="1" applyBorder="1" applyAlignment="1">
      <alignment vertical="center"/>
    </xf>
    <xf numFmtId="2" fontId="7" fillId="0" borderId="17" xfId="6" applyNumberFormat="1" applyFont="1" applyFill="1" applyBorder="1" applyAlignment="1">
      <alignment wrapText="1"/>
    </xf>
    <xf numFmtId="2" fontId="6" fillId="0" borderId="10" xfId="6" applyNumberFormat="1" applyFont="1" applyFill="1" applyBorder="1" applyAlignment="1"/>
    <xf numFmtId="2" fontId="11" fillId="0" borderId="0" xfId="6" applyNumberFormat="1" applyFont="1" applyFill="1" applyBorder="1" applyAlignment="1">
      <alignment wrapText="1"/>
    </xf>
    <xf numFmtId="2" fontId="11" fillId="0" borderId="0" xfId="6" applyNumberFormat="1" applyFont="1" applyFill="1" applyBorder="1" applyAlignment="1"/>
    <xf numFmtId="0" fontId="31" fillId="0" borderId="6" xfId="0" applyFont="1" applyFill="1" applyBorder="1" applyAlignment="1">
      <alignment horizontal="center" vertical="center" wrapText="1"/>
    </xf>
    <xf numFmtId="169" fontId="56" fillId="0" borderId="6" xfId="1" applyNumberFormat="1" applyFont="1" applyFill="1" applyBorder="1" applyAlignment="1">
      <alignment horizontal="center" vertical="center" wrapText="1"/>
    </xf>
    <xf numFmtId="169" fontId="56" fillId="0" borderId="6" xfId="1" applyNumberFormat="1" applyFont="1" applyFill="1" applyBorder="1" applyAlignment="1">
      <alignment vertical="center" wrapText="1"/>
    </xf>
    <xf numFmtId="3" fontId="36" fillId="0" borderId="13" xfId="1" applyNumberFormat="1" applyFont="1" applyFill="1" applyBorder="1" applyAlignment="1">
      <alignment horizontal="center" vertical="center" wrapText="1"/>
    </xf>
    <xf numFmtId="167" fontId="33" fillId="0" borderId="35" xfId="0" applyNumberFormat="1" applyFont="1" applyFill="1" applyBorder="1" applyAlignment="1">
      <alignment horizontal="center" vertical="center" wrapText="1"/>
    </xf>
    <xf numFmtId="167" fontId="33" fillId="0" borderId="0" xfId="0" applyNumberFormat="1" applyFont="1" applyFill="1" applyAlignment="1">
      <alignment horizontal="center" vertical="center" wrapText="1"/>
    </xf>
    <xf numFmtId="2" fontId="62" fillId="5" borderId="17" xfId="6" applyNumberFormat="1" applyFont="1" applyFill="1" applyBorder="1" applyAlignment="1">
      <alignment horizontal="center" vertical="center" wrapText="1"/>
    </xf>
    <xf numFmtId="2" fontId="62" fillId="5" borderId="38" xfId="6" applyNumberFormat="1" applyFont="1" applyFill="1" applyBorder="1" applyAlignment="1">
      <alignment horizontal="center" vertical="center" wrapText="1"/>
    </xf>
    <xf numFmtId="2" fontId="62" fillId="5" borderId="10" xfId="6" applyNumberFormat="1" applyFont="1" applyFill="1" applyBorder="1" applyAlignment="1">
      <alignment horizontal="center" vertical="center" wrapText="1"/>
    </xf>
    <xf numFmtId="2" fontId="62" fillId="5" borderId="2" xfId="6" applyNumberFormat="1" applyFont="1" applyFill="1" applyBorder="1" applyAlignment="1">
      <alignment horizontal="center" vertical="center" wrapText="1"/>
    </xf>
    <xf numFmtId="17" fontId="45" fillId="0" borderId="0" xfId="0" applyNumberFormat="1" applyFont="1" applyFill="1" applyBorder="1" applyAlignment="1">
      <alignment horizontal="center" vertical="center"/>
    </xf>
    <xf numFmtId="17" fontId="7" fillId="0" borderId="0" xfId="0" applyNumberFormat="1" applyFont="1" applyFill="1" applyBorder="1" applyAlignment="1">
      <alignment horizontal="center" vertical="center"/>
    </xf>
    <xf numFmtId="17" fontId="7" fillId="0" borderId="0" xfId="0" applyNumberFormat="1" applyFont="1" applyFill="1" applyBorder="1" applyAlignment="1">
      <alignment horizontal="center" vertical="center" wrapText="1"/>
    </xf>
    <xf numFmtId="168" fontId="73" fillId="5" borderId="18" xfId="0" applyNumberFormat="1" applyFont="1" applyFill="1" applyBorder="1" applyAlignment="1">
      <alignment horizontal="center" vertical="center"/>
    </xf>
    <xf numFmtId="168" fontId="73" fillId="5" borderId="19" xfId="0" applyNumberFormat="1" applyFont="1" applyFill="1" applyBorder="1" applyAlignment="1">
      <alignment horizontal="center" vertical="center"/>
    </xf>
    <xf numFmtId="168" fontId="73" fillId="5" borderId="20" xfId="0" applyNumberFormat="1" applyFont="1" applyFill="1" applyBorder="1" applyAlignment="1">
      <alignment horizontal="center" vertical="center"/>
    </xf>
    <xf numFmtId="168" fontId="73" fillId="5" borderId="21" xfId="0" applyNumberFormat="1" applyFont="1" applyFill="1" applyBorder="1" applyAlignment="1">
      <alignment horizontal="center" vertical="center"/>
    </xf>
    <xf numFmtId="17" fontId="53" fillId="0" borderId="0" xfId="0" applyNumberFormat="1" applyFont="1" applyFill="1" applyBorder="1" applyAlignment="1">
      <alignment horizontal="center" vertical="center"/>
    </xf>
    <xf numFmtId="17" fontId="6" fillId="0" borderId="0" xfId="0" applyNumberFormat="1" applyFont="1" applyFill="1" applyBorder="1" applyAlignment="1">
      <alignment horizontal="center" vertical="center"/>
    </xf>
    <xf numFmtId="17" fontId="6" fillId="0" borderId="0" xfId="0" applyNumberFormat="1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0" fontId="62" fillId="11" borderId="8" xfId="0" applyFont="1" applyFill="1" applyBorder="1" applyAlignment="1">
      <alignment horizontal="center" vertical="center" wrapText="1"/>
    </xf>
    <xf numFmtId="0" fontId="70" fillId="11" borderId="11" xfId="0" applyFont="1" applyFill="1" applyBorder="1" applyAlignment="1">
      <alignment horizontal="center" vertical="center" wrapText="1"/>
    </xf>
    <xf numFmtId="0" fontId="62" fillId="11" borderId="11" xfId="0" applyFont="1" applyFill="1" applyBorder="1" applyAlignment="1">
      <alignment horizontal="center" vertical="center" wrapText="1"/>
    </xf>
    <xf numFmtId="0" fontId="62" fillId="11" borderId="11" xfId="0" applyFont="1" applyFill="1" applyBorder="1" applyAlignment="1">
      <alignment horizontal="right" vertical="center" wrapText="1"/>
    </xf>
    <xf numFmtId="167" fontId="31" fillId="11" borderId="28" xfId="0" applyNumberFormat="1" applyFont="1" applyFill="1" applyBorder="1" applyAlignment="1">
      <alignment horizontal="center" vertical="center"/>
    </xf>
    <xf numFmtId="167" fontId="31" fillId="11" borderId="11" xfId="0" applyNumberFormat="1" applyFont="1" applyFill="1" applyBorder="1" applyAlignment="1">
      <alignment horizontal="center" vertical="center"/>
    </xf>
    <xf numFmtId="167" fontId="31" fillId="11" borderId="4" xfId="0" applyNumberFormat="1" applyFont="1" applyFill="1" applyBorder="1" applyAlignment="1">
      <alignment horizontal="center" vertical="center"/>
    </xf>
    <xf numFmtId="0" fontId="29" fillId="3" borderId="13" xfId="0" applyFont="1" applyFill="1" applyBorder="1" applyAlignment="1">
      <alignment horizontal="center" vertical="center" wrapText="1"/>
    </xf>
    <xf numFmtId="0" fontId="29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3" borderId="13" xfId="0" applyFont="1" applyFill="1" applyBorder="1" applyAlignment="1">
      <alignment horizontal="center" vertical="center" textRotation="90" wrapText="1"/>
    </xf>
    <xf numFmtId="0" fontId="29" fillId="0" borderId="0" xfId="0" applyFont="1" applyFill="1" applyAlignment="1">
      <alignment horizontal="center" vertical="center"/>
    </xf>
    <xf numFmtId="0" fontId="13" fillId="3" borderId="1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67" fontId="53" fillId="3" borderId="6" xfId="0" applyNumberFormat="1" applyFont="1" applyFill="1" applyBorder="1" applyAlignment="1">
      <alignment horizontal="center" vertical="center" wrapText="1"/>
    </xf>
    <xf numFmtId="167" fontId="25" fillId="3" borderId="6" xfId="0" applyNumberFormat="1" applyFont="1" applyFill="1" applyBorder="1" applyAlignment="1">
      <alignment horizontal="center" vertical="center" wrapText="1"/>
    </xf>
    <xf numFmtId="0" fontId="25" fillId="3" borderId="6" xfId="0" applyFont="1" applyFill="1" applyBorder="1" applyAlignment="1">
      <alignment horizontal="center" vertical="center" wrapText="1"/>
    </xf>
    <xf numFmtId="3" fontId="46" fillId="3" borderId="6" xfId="0" applyNumberFormat="1" applyFont="1" applyFill="1" applyBorder="1" applyAlignment="1">
      <alignment horizontal="center" vertical="center" wrapText="1"/>
    </xf>
    <xf numFmtId="3" fontId="54" fillId="3" borderId="6" xfId="0" applyNumberFormat="1" applyFont="1" applyFill="1" applyBorder="1" applyAlignment="1">
      <alignment horizontal="center" vertical="center" wrapText="1"/>
    </xf>
    <xf numFmtId="3" fontId="61" fillId="3" borderId="13" xfId="0" applyNumberFormat="1" applyFont="1" applyFill="1" applyBorder="1" applyAlignment="1">
      <alignment horizontal="center" vertical="center" wrapText="1"/>
    </xf>
    <xf numFmtId="3" fontId="61" fillId="3" borderId="5" xfId="0" applyNumberFormat="1" applyFont="1" applyFill="1" applyBorder="1" applyAlignment="1">
      <alignment horizontal="center" vertical="center" wrapText="1"/>
    </xf>
    <xf numFmtId="0" fontId="46" fillId="3" borderId="6" xfId="0" applyFont="1" applyFill="1" applyBorder="1" applyAlignment="1">
      <alignment horizontal="center" vertical="center" wrapText="1"/>
    </xf>
    <xf numFmtId="0" fontId="32" fillId="0" borderId="8" xfId="0" applyFont="1" applyFill="1" applyBorder="1" applyAlignment="1">
      <alignment horizontal="center" vertical="center" wrapText="1"/>
    </xf>
    <xf numFmtId="0" fontId="32" fillId="0" borderId="4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44" fillId="11" borderId="8" xfId="0" applyFont="1" applyFill="1" applyBorder="1" applyAlignment="1">
      <alignment horizontal="center" vertical="center" wrapText="1"/>
    </xf>
    <xf numFmtId="0" fontId="44" fillId="11" borderId="11" xfId="0" applyFont="1" applyFill="1" applyBorder="1" applyAlignment="1">
      <alignment horizontal="center" vertical="center" wrapText="1"/>
    </xf>
    <xf numFmtId="0" fontId="44" fillId="11" borderId="4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9" fillId="11" borderId="8" xfId="0" applyFont="1" applyFill="1" applyBorder="1" applyAlignment="1">
      <alignment horizontal="center" vertical="center" wrapText="1"/>
    </xf>
    <xf numFmtId="0" fontId="29" fillId="11" borderId="11" xfId="0" applyFont="1" applyFill="1" applyBorder="1" applyAlignment="1">
      <alignment horizontal="center" vertical="center" wrapText="1"/>
    </xf>
    <xf numFmtId="0" fontId="50" fillId="11" borderId="8" xfId="0" applyFont="1" applyFill="1" applyBorder="1" applyAlignment="1">
      <alignment horizontal="center" vertical="center"/>
    </xf>
    <xf numFmtId="0" fontId="50" fillId="11" borderId="11" xfId="0" applyFont="1" applyFill="1" applyBorder="1" applyAlignment="1">
      <alignment horizontal="center" vertical="center"/>
    </xf>
    <xf numFmtId="0" fontId="50" fillId="11" borderId="4" xfId="0" applyFont="1" applyFill="1" applyBorder="1" applyAlignment="1">
      <alignment horizontal="center" vertical="center"/>
    </xf>
    <xf numFmtId="0" fontId="33" fillId="11" borderId="8" xfId="0" applyFont="1" applyFill="1" applyBorder="1" applyAlignment="1">
      <alignment horizontal="center" vertical="center" wrapText="1"/>
    </xf>
    <xf numFmtId="0" fontId="33" fillId="11" borderId="11" xfId="0" applyFont="1" applyFill="1" applyBorder="1" applyAlignment="1">
      <alignment horizontal="center" vertical="center" wrapText="1"/>
    </xf>
    <xf numFmtId="0" fontId="33" fillId="11" borderId="4" xfId="0" applyFont="1" applyFill="1" applyBorder="1" applyAlignment="1">
      <alignment horizontal="center" vertical="center" wrapText="1"/>
    </xf>
    <xf numFmtId="0" fontId="33" fillId="11" borderId="30" xfId="0" applyFont="1" applyFill="1" applyBorder="1" applyAlignment="1">
      <alignment horizontal="center" vertical="center" wrapText="1"/>
    </xf>
    <xf numFmtId="0" fontId="33" fillId="11" borderId="27" xfId="0" applyFont="1" applyFill="1" applyBorder="1" applyAlignment="1">
      <alignment horizontal="center" vertical="center" wrapText="1"/>
    </xf>
    <xf numFmtId="0" fontId="33" fillId="11" borderId="2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51" fillId="11" borderId="8" xfId="0" applyFont="1" applyFill="1" applyBorder="1" applyAlignment="1">
      <alignment horizontal="center" vertical="center" wrapText="1"/>
    </xf>
    <xf numFmtId="0" fontId="51" fillId="11" borderId="11" xfId="0" applyFont="1" applyFill="1" applyBorder="1" applyAlignment="1">
      <alignment horizontal="center" vertical="center" wrapText="1"/>
    </xf>
    <xf numFmtId="0" fontId="51" fillId="11" borderId="4" xfId="0" applyFont="1" applyFill="1" applyBorder="1" applyAlignment="1">
      <alignment horizontal="center" vertical="center" wrapText="1"/>
    </xf>
    <xf numFmtId="0" fontId="41" fillId="15" borderId="8" xfId="0" applyFont="1" applyFill="1" applyBorder="1" applyAlignment="1">
      <alignment horizontal="center" vertical="center" wrapText="1"/>
    </xf>
    <xf numFmtId="0" fontId="41" fillId="15" borderId="11" xfId="0" applyFont="1" applyFill="1" applyBorder="1" applyAlignment="1">
      <alignment horizontal="center" vertical="center" wrapText="1"/>
    </xf>
    <xf numFmtId="0" fontId="41" fillId="15" borderId="4" xfId="0" applyFont="1" applyFill="1" applyBorder="1" applyAlignment="1">
      <alignment horizontal="center" vertical="center" wrapText="1"/>
    </xf>
    <xf numFmtId="0" fontId="42" fillId="3" borderId="13" xfId="0" applyFont="1" applyFill="1" applyBorder="1" applyAlignment="1">
      <alignment horizontal="center" vertical="center" wrapText="1"/>
    </xf>
    <xf numFmtId="0" fontId="42" fillId="3" borderId="5" xfId="0" applyFont="1" applyFill="1" applyBorder="1" applyAlignment="1">
      <alignment horizontal="center" vertical="center" wrapText="1"/>
    </xf>
    <xf numFmtId="167" fontId="3" fillId="0" borderId="35" xfId="0" applyNumberFormat="1" applyFont="1" applyFill="1" applyBorder="1" applyAlignment="1">
      <alignment horizontal="center" vertical="center" wrapText="1"/>
    </xf>
    <xf numFmtId="167" fontId="3" fillId="0" borderId="0" xfId="0" applyNumberFormat="1" applyFont="1" applyFill="1" applyAlignment="1">
      <alignment horizontal="center" vertical="center" wrapText="1"/>
    </xf>
    <xf numFmtId="2" fontId="57" fillId="5" borderId="17" xfId="6" applyNumberFormat="1" applyFont="1" applyFill="1" applyBorder="1" applyAlignment="1">
      <alignment horizontal="center" vertical="center" wrapText="1"/>
    </xf>
    <xf numFmtId="2" fontId="57" fillId="5" borderId="38" xfId="6" applyNumberFormat="1" applyFont="1" applyFill="1" applyBorder="1" applyAlignment="1">
      <alignment horizontal="center" vertical="center" wrapText="1"/>
    </xf>
    <xf numFmtId="2" fontId="57" fillId="5" borderId="10" xfId="6" applyNumberFormat="1" applyFont="1" applyFill="1" applyBorder="1" applyAlignment="1">
      <alignment horizontal="center" vertical="center" wrapText="1"/>
    </xf>
    <xf numFmtId="2" fontId="57" fillId="5" borderId="2" xfId="6" applyNumberFormat="1" applyFont="1" applyFill="1" applyBorder="1" applyAlignment="1">
      <alignment horizontal="center" vertical="center" wrapText="1"/>
    </xf>
    <xf numFmtId="0" fontId="41" fillId="3" borderId="30" xfId="0" applyFont="1" applyFill="1" applyBorder="1" applyAlignment="1">
      <alignment horizontal="center" vertical="center" wrapText="1"/>
    </xf>
    <xf numFmtId="0" fontId="41" fillId="3" borderId="24" xfId="0" applyFont="1" applyFill="1" applyBorder="1" applyAlignment="1">
      <alignment horizontal="center" vertical="center" wrapText="1"/>
    </xf>
    <xf numFmtId="0" fontId="41" fillId="3" borderId="25" xfId="0" applyFont="1" applyFill="1" applyBorder="1" applyAlignment="1">
      <alignment horizontal="center" vertical="center" wrapText="1"/>
    </xf>
    <xf numFmtId="0" fontId="41" fillId="3" borderId="33" xfId="0" applyFont="1" applyFill="1" applyBorder="1" applyAlignment="1">
      <alignment horizontal="center" vertical="center" wrapText="1"/>
    </xf>
    <xf numFmtId="0" fontId="41" fillId="3" borderId="6" xfId="0" applyFont="1" applyFill="1" applyBorder="1" applyAlignment="1">
      <alignment horizontal="center" vertical="center" wrapText="1"/>
    </xf>
    <xf numFmtId="3" fontId="41" fillId="3" borderId="6" xfId="0" applyNumberFormat="1" applyFont="1" applyFill="1" applyBorder="1" applyAlignment="1">
      <alignment horizontal="center" vertical="center" wrapText="1"/>
    </xf>
    <xf numFmtId="3" fontId="43" fillId="3" borderId="6" xfId="0" applyNumberFormat="1" applyFont="1" applyFill="1" applyBorder="1" applyAlignment="1">
      <alignment horizontal="center" vertical="center" wrapText="1"/>
    </xf>
    <xf numFmtId="3" fontId="43" fillId="3" borderId="13" xfId="0" applyNumberFormat="1" applyFont="1" applyFill="1" applyBorder="1" applyAlignment="1">
      <alignment horizontal="center" vertical="center" wrapText="1"/>
    </xf>
    <xf numFmtId="3" fontId="43" fillId="3" borderId="5" xfId="0" applyNumberFormat="1" applyFont="1" applyFill="1" applyBorder="1" applyAlignment="1">
      <alignment horizontal="center" vertical="center" wrapText="1"/>
    </xf>
    <xf numFmtId="0" fontId="58" fillId="0" borderId="0" xfId="0" applyFont="1" applyFill="1" applyAlignment="1">
      <alignment horizontal="center" vertical="center"/>
    </xf>
    <xf numFmtId="0" fontId="57" fillId="15" borderId="8" xfId="0" applyFont="1" applyFill="1" applyBorder="1" applyAlignment="1">
      <alignment horizontal="center" vertical="center" wrapText="1"/>
    </xf>
    <xf numFmtId="0" fontId="57" fillId="15" borderId="11" xfId="0" applyFont="1" applyFill="1" applyBorder="1" applyAlignment="1">
      <alignment horizontal="center" vertical="center" wrapText="1"/>
    </xf>
    <xf numFmtId="0" fontId="14" fillId="15" borderId="11" xfId="0" applyFont="1" applyFill="1" applyBorder="1" applyAlignment="1">
      <alignment horizontal="center" vertical="center" wrapText="1"/>
    </xf>
    <xf numFmtId="167" fontId="22" fillId="15" borderId="28" xfId="0" applyNumberFormat="1" applyFont="1" applyFill="1" applyBorder="1" applyAlignment="1">
      <alignment horizontal="center" vertical="center"/>
    </xf>
    <xf numFmtId="167" fontId="22" fillId="15" borderId="11" xfId="0" applyNumberFormat="1" applyFont="1" applyFill="1" applyBorder="1" applyAlignment="1">
      <alignment horizontal="center" vertical="center"/>
    </xf>
    <xf numFmtId="167" fontId="22" fillId="15" borderId="4" xfId="0" applyNumberFormat="1" applyFont="1" applyFill="1" applyBorder="1" applyAlignment="1">
      <alignment horizontal="center" vertical="center"/>
    </xf>
    <xf numFmtId="0" fontId="40" fillId="3" borderId="6" xfId="0" applyFont="1" applyFill="1" applyBorder="1" applyAlignment="1">
      <alignment horizontal="center" vertical="center" textRotation="90"/>
    </xf>
    <xf numFmtId="0" fontId="41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167" fontId="41" fillId="3" borderId="6" xfId="0" applyNumberFormat="1" applyFont="1" applyFill="1" applyBorder="1" applyAlignment="1">
      <alignment horizontal="center" vertical="center" wrapText="1"/>
    </xf>
    <xf numFmtId="168" fontId="57" fillId="5" borderId="36" xfId="0" applyNumberFormat="1" applyFont="1" applyFill="1" applyBorder="1" applyAlignment="1">
      <alignment horizontal="center" vertical="center"/>
    </xf>
    <xf numFmtId="168" fontId="57" fillId="5" borderId="19" xfId="0" applyNumberFormat="1" applyFont="1" applyFill="1" applyBorder="1" applyAlignment="1">
      <alignment horizontal="center" vertical="center"/>
    </xf>
    <xf numFmtId="168" fontId="57" fillId="5" borderId="37" xfId="0" applyNumberFormat="1" applyFont="1" applyFill="1" applyBorder="1" applyAlignment="1">
      <alignment horizontal="center" vertical="center"/>
    </xf>
    <xf numFmtId="168" fontId="57" fillId="5" borderId="21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3" fontId="3" fillId="3" borderId="13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167" fontId="22" fillId="10" borderId="28" xfId="0" applyNumberFormat="1" applyFont="1" applyFill="1" applyBorder="1" applyAlignment="1">
      <alignment horizontal="center" vertical="center"/>
    </xf>
    <xf numFmtId="167" fontId="22" fillId="10" borderId="11" xfId="0" applyNumberFormat="1" applyFont="1" applyFill="1" applyBorder="1" applyAlignment="1">
      <alignment horizontal="center" vertical="center"/>
    </xf>
    <xf numFmtId="167" fontId="22" fillId="10" borderId="4" xfId="0" applyNumberFormat="1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textRotation="90"/>
    </xf>
    <xf numFmtId="0" fontId="21" fillId="10" borderId="8" xfId="0" applyFont="1" applyFill="1" applyBorder="1" applyAlignment="1">
      <alignment horizontal="center" vertical="center" wrapText="1"/>
    </xf>
    <xf numFmtId="0" fontId="21" fillId="10" borderId="11" xfId="0" applyFont="1" applyFill="1" applyBorder="1" applyAlignment="1">
      <alignment horizontal="center" vertical="center" wrapText="1"/>
    </xf>
    <xf numFmtId="167" fontId="6" fillId="3" borderId="6" xfId="0" applyNumberFormat="1" applyFont="1" applyFill="1" applyBorder="1" applyAlignment="1">
      <alignment horizontal="center" vertical="center" wrapText="1"/>
    </xf>
    <xf numFmtId="17" fontId="7" fillId="6" borderId="14" xfId="0" applyNumberFormat="1" applyFont="1" applyFill="1" applyBorder="1" applyAlignment="1">
      <alignment horizontal="center" vertical="center"/>
    </xf>
    <xf numFmtId="17" fontId="7" fillId="6" borderId="15" xfId="0" applyNumberFormat="1" applyFont="1" applyFill="1" applyBorder="1" applyAlignment="1">
      <alignment horizontal="center" vertical="center"/>
    </xf>
    <xf numFmtId="17" fontId="7" fillId="6" borderId="1" xfId="0" applyNumberFormat="1" applyFont="1" applyFill="1" applyBorder="1" applyAlignment="1">
      <alignment horizontal="center" vertical="center"/>
    </xf>
    <xf numFmtId="2" fontId="11" fillId="4" borderId="16" xfId="6" applyNumberFormat="1" applyFont="1" applyFill="1" applyBorder="1" applyAlignment="1">
      <alignment horizontal="center" wrapText="1"/>
    </xf>
    <xf numFmtId="2" fontId="11" fillId="4" borderId="17" xfId="6" applyNumberFormat="1" applyFont="1" applyFill="1" applyBorder="1" applyAlignment="1">
      <alignment horizontal="center" wrapText="1"/>
    </xf>
    <xf numFmtId="168" fontId="2" fillId="5" borderId="18" xfId="0" applyNumberFormat="1" applyFont="1" applyFill="1" applyBorder="1" applyAlignment="1">
      <alignment horizontal="center" vertical="center"/>
    </xf>
    <xf numFmtId="168" fontId="2" fillId="5" borderId="19" xfId="0" applyNumberFormat="1" applyFont="1" applyFill="1" applyBorder="1" applyAlignment="1">
      <alignment horizontal="center" vertical="center"/>
    </xf>
    <xf numFmtId="168" fontId="2" fillId="5" borderId="20" xfId="0" applyNumberFormat="1" applyFont="1" applyFill="1" applyBorder="1" applyAlignment="1">
      <alignment horizontal="center" vertical="center"/>
    </xf>
    <xf numFmtId="168" fontId="2" fillId="5" borderId="21" xfId="0" applyNumberFormat="1" applyFont="1" applyFill="1" applyBorder="1" applyAlignment="1">
      <alignment horizontal="center" vertical="center"/>
    </xf>
    <xf numFmtId="17" fontId="7" fillId="6" borderId="22" xfId="0" applyNumberFormat="1" applyFont="1" applyFill="1" applyBorder="1" applyAlignment="1">
      <alignment horizontal="center" vertical="center"/>
    </xf>
    <xf numFmtId="17" fontId="7" fillId="6" borderId="10" xfId="0" applyNumberFormat="1" applyFont="1" applyFill="1" applyBorder="1" applyAlignment="1">
      <alignment horizontal="center" vertical="center"/>
    </xf>
    <xf numFmtId="17" fontId="7" fillId="6" borderId="23" xfId="0" applyNumberFormat="1" applyFont="1" applyFill="1" applyBorder="1" applyAlignment="1">
      <alignment horizontal="center" vertical="center"/>
    </xf>
    <xf numFmtId="2" fontId="11" fillId="4" borderId="10" xfId="6" applyNumberFormat="1" applyFont="1" applyFill="1" applyBorder="1" applyAlignment="1">
      <alignment horizontal="center"/>
    </xf>
  </cellXfs>
  <cellStyles count="9">
    <cellStyle name="Millares" xfId="1" builtinId="3"/>
    <cellStyle name="Millares [0]" xfId="2" builtinId="6"/>
    <cellStyle name="Millares [0] 2" xfId="3"/>
    <cellStyle name="Moneda" xfId="4" builtinId="4"/>
    <cellStyle name="Moneda [0]" xfId="8" builtinId="7"/>
    <cellStyle name="Normal" xfId="0" builtinId="0"/>
    <cellStyle name="Normal 2" xfId="7"/>
    <cellStyle name="Porcentaje" xfId="5" builtinId="5"/>
    <cellStyle name="Porcentaje 4" xfId="6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FF"/>
      <color rgb="FFF2C0E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CIOS%202022%20-CONTRATO%20DIVINO%20NI&#209;O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>
        <row r="228">
          <cell r="G228" t="str">
            <v>MOCOABOGOTA</v>
          </cell>
        </row>
        <row r="229">
          <cell r="G229" t="str">
            <v>BOGOTAMOCOA</v>
          </cell>
        </row>
        <row r="230">
          <cell r="G230" t="str">
            <v>MOCOANEIVA</v>
          </cell>
        </row>
        <row r="231">
          <cell r="G231" t="str">
            <v>NEIVAMOCOA</v>
          </cell>
        </row>
        <row r="232">
          <cell r="G232" t="str">
            <v>MOCOAFLORENCIA</v>
          </cell>
        </row>
        <row r="233">
          <cell r="G233" t="str">
            <v>FLORENCIAMOCOA</v>
          </cell>
        </row>
        <row r="234">
          <cell r="G234" t="str">
            <v>MOCOAPASTO</v>
          </cell>
        </row>
        <row r="235">
          <cell r="G235" t="str">
            <v>PASTOMOCOA</v>
          </cell>
        </row>
        <row r="236">
          <cell r="G236" t="str">
            <v>MOCOACOLON</v>
          </cell>
        </row>
        <row r="237">
          <cell r="G237" t="str">
            <v>COLONMOCOA</v>
          </cell>
        </row>
        <row r="238">
          <cell r="G238" t="str">
            <v>MOCOAPITALITO</v>
          </cell>
        </row>
        <row r="239">
          <cell r="G239" t="str">
            <v>PITALITOMOCOA</v>
          </cell>
        </row>
        <row r="240">
          <cell r="G240" t="str">
            <v>MOCOAVILLAGARZON</v>
          </cell>
        </row>
        <row r="241">
          <cell r="G241" t="str">
            <v>VILLAGARZONMOCOA</v>
          </cell>
        </row>
        <row r="242">
          <cell r="G242" t="str">
            <v>MOCOAMOCOA</v>
          </cell>
        </row>
        <row r="243">
          <cell r="G243" t="str">
            <v>MOCOALA HORMIGA</v>
          </cell>
        </row>
        <row r="244">
          <cell r="G244" t="str">
            <v>LA HORMIGAMOCOA</v>
          </cell>
        </row>
        <row r="245">
          <cell r="G245" t="str">
            <v>MOCOASANTANA</v>
          </cell>
        </row>
        <row r="246">
          <cell r="G246" t="str">
            <v>SANTANAMOCOA</v>
          </cell>
        </row>
        <row r="247">
          <cell r="G247" t="str">
            <v>MOCOALA DORADA</v>
          </cell>
        </row>
        <row r="248">
          <cell r="G248" t="str">
            <v>LA DORADAMOCOA</v>
          </cell>
        </row>
        <row r="249">
          <cell r="G249" t="str">
            <v>MOCOAORITO</v>
          </cell>
        </row>
        <row r="250">
          <cell r="G250" t="str">
            <v>ORITOMOCOA</v>
          </cell>
        </row>
        <row r="251">
          <cell r="G251" t="str">
            <v>MOCOAPUERTO CAICEDO</v>
          </cell>
        </row>
        <row r="252">
          <cell r="G252" t="str">
            <v>PUERTO CAICEDOMOCOA</v>
          </cell>
        </row>
        <row r="253">
          <cell r="G253" t="str">
            <v>MOCOAVILLALOBOS</v>
          </cell>
        </row>
        <row r="254">
          <cell r="G254" t="str">
            <v>VILLALOBOSMOCOA</v>
          </cell>
        </row>
        <row r="255">
          <cell r="G255" t="str">
            <v>PUERTO ASISBOGOTA</v>
          </cell>
        </row>
        <row r="256">
          <cell r="G256" t="str">
            <v>BOGOTAPUERTO ASIS</v>
          </cell>
        </row>
        <row r="257">
          <cell r="G257" t="str">
            <v>PUERTO ASISNEIVA</v>
          </cell>
        </row>
        <row r="258">
          <cell r="G258" t="str">
            <v>NEIVAPUERTO ASIS</v>
          </cell>
        </row>
        <row r="259">
          <cell r="G259" t="str">
            <v>PUERTO ASISFLORENCIA</v>
          </cell>
        </row>
        <row r="260">
          <cell r="G260" t="str">
            <v>FLORENCIAPUERTO ASIS</v>
          </cell>
        </row>
        <row r="261">
          <cell r="G261" t="str">
            <v>PUERTO ASISPASTO</v>
          </cell>
        </row>
        <row r="262">
          <cell r="G262" t="str">
            <v>PASTOPUERTO ASIS</v>
          </cell>
        </row>
        <row r="263">
          <cell r="G263" t="str">
            <v>PUERTO ASISPITALITO</v>
          </cell>
        </row>
        <row r="264">
          <cell r="G264" t="str">
            <v>PITALITOPUERTO ASIS</v>
          </cell>
        </row>
        <row r="265">
          <cell r="G265" t="str">
            <v>PUERTO ASISVILLAGARZON</v>
          </cell>
        </row>
        <row r="266">
          <cell r="G266" t="str">
            <v>VILLAGARZONPUERTO ASIS</v>
          </cell>
        </row>
        <row r="267">
          <cell r="G267" t="str">
            <v>PUERTO ASISMOCOA</v>
          </cell>
        </row>
        <row r="268">
          <cell r="G268" t="str">
            <v>MOCOAPUERTO ASIS</v>
          </cell>
        </row>
        <row r="269">
          <cell r="G269" t="str">
            <v>PUERTO ASISLA HORMIGA</v>
          </cell>
        </row>
        <row r="270">
          <cell r="G270" t="str">
            <v>LA HORMIGAPUERTO ASIS</v>
          </cell>
        </row>
        <row r="271">
          <cell r="G271" t="str">
            <v>PUERTO ASISPUERTO ASIS</v>
          </cell>
        </row>
        <row r="272">
          <cell r="G272" t="str">
            <v>LA DORADAPUERTO ASIS</v>
          </cell>
        </row>
        <row r="273">
          <cell r="G273" t="str">
            <v>PUERTO ASISVILLALOBOS</v>
          </cell>
        </row>
        <row r="274">
          <cell r="G274" t="str">
            <v>VILLALOBOSPUERTO ASIS</v>
          </cell>
        </row>
        <row r="275">
          <cell r="G275" t="str">
            <v>LA HORMIGABOGOTA</v>
          </cell>
        </row>
        <row r="276">
          <cell r="G276" t="str">
            <v>BOGOTALA HORMIGA</v>
          </cell>
        </row>
        <row r="277">
          <cell r="G277" t="str">
            <v>LA HORMIGANEIVA</v>
          </cell>
        </row>
        <row r="278">
          <cell r="G278" t="str">
            <v>NEIVALA HORMIGA</v>
          </cell>
        </row>
        <row r="279">
          <cell r="G279" t="str">
            <v>LA HORMIGAFLORENCIA</v>
          </cell>
        </row>
        <row r="280">
          <cell r="G280" t="str">
            <v>FLORENCIALA HORMIGA</v>
          </cell>
        </row>
        <row r="281">
          <cell r="G281" t="str">
            <v>LA HORMIGACOLON</v>
          </cell>
        </row>
        <row r="282">
          <cell r="G282" t="str">
            <v>COLONLA HORMIGA</v>
          </cell>
        </row>
        <row r="283">
          <cell r="G283" t="str">
            <v>LA HORMIGAVILLAGARZON</v>
          </cell>
        </row>
        <row r="284">
          <cell r="G284" t="str">
            <v>VILLAGARZONLA HORMIGA</v>
          </cell>
        </row>
        <row r="285">
          <cell r="G285" t="str">
            <v>LA HORMIGALA HORMIGA</v>
          </cell>
        </row>
        <row r="286">
          <cell r="G286" t="str">
            <v>LA HORMIGASANTANA</v>
          </cell>
        </row>
        <row r="287">
          <cell r="G287" t="str">
            <v>SANTANALA HORMIGA</v>
          </cell>
        </row>
        <row r="288">
          <cell r="G288" t="str">
            <v>LA HORMIGALA DORADA</v>
          </cell>
        </row>
        <row r="289">
          <cell r="G289" t="str">
            <v>LA DORADALA HORMIGA</v>
          </cell>
        </row>
        <row r="290">
          <cell r="G290" t="str">
            <v>LA HORMIGAVILLALOBOS</v>
          </cell>
        </row>
        <row r="291">
          <cell r="G291" t="str">
            <v>VILLALOBOSLA HORMIGA</v>
          </cell>
        </row>
        <row r="292">
          <cell r="G292" t="str">
            <v>SANTANANEIVA</v>
          </cell>
        </row>
        <row r="293">
          <cell r="G293" t="str">
            <v>NEIVASANTANA</v>
          </cell>
        </row>
        <row r="294">
          <cell r="G294" t="str">
            <v>SANTANAVILLAGARZON</v>
          </cell>
        </row>
        <row r="295">
          <cell r="G295" t="str">
            <v>SANTANAPUERTO ASIS</v>
          </cell>
        </row>
        <row r="296">
          <cell r="G296" t="str">
            <v>PUERTO ASISSANTANA</v>
          </cell>
        </row>
        <row r="297">
          <cell r="G297" t="str">
            <v>SANTANASANTANA</v>
          </cell>
        </row>
        <row r="298">
          <cell r="G298" t="str">
            <v>SANTANALA DORADA</v>
          </cell>
        </row>
        <row r="299">
          <cell r="G299" t="str">
            <v>LA DORADASANTANA</v>
          </cell>
        </row>
        <row r="300">
          <cell r="G300" t="str">
            <v>ORITOSANTANA</v>
          </cell>
        </row>
        <row r="301">
          <cell r="G301" t="str">
            <v>SANTANAPUERTO CAICEDO</v>
          </cell>
        </row>
        <row r="302">
          <cell r="G302" t="str">
            <v>PUERTO CAICEDOSANTANA</v>
          </cell>
        </row>
        <row r="303">
          <cell r="G303" t="str">
            <v>ORITOBOGOTA</v>
          </cell>
        </row>
        <row r="304">
          <cell r="G304" t="str">
            <v>BOGOTAORITO</v>
          </cell>
        </row>
        <row r="305">
          <cell r="G305" t="str">
            <v>ORITONEIVA</v>
          </cell>
        </row>
        <row r="306">
          <cell r="G306" t="str">
            <v>NEIVAORITO</v>
          </cell>
        </row>
        <row r="307">
          <cell r="G307" t="str">
            <v>ORITOCOLON</v>
          </cell>
        </row>
        <row r="308">
          <cell r="G308" t="str">
            <v>COLONORITO</v>
          </cell>
        </row>
        <row r="309">
          <cell r="G309" t="str">
            <v>VILLAGARZONORITO</v>
          </cell>
        </row>
        <row r="310">
          <cell r="G310" t="str">
            <v>ORITOLA HORMIGA</v>
          </cell>
        </row>
        <row r="311">
          <cell r="G311" t="str">
            <v>LA HORMIGAORITO</v>
          </cell>
        </row>
        <row r="312">
          <cell r="G312" t="str">
            <v>ORITOPUERTO ASIS</v>
          </cell>
        </row>
        <row r="313">
          <cell r="G313" t="str">
            <v>PUERTO ASISORITO</v>
          </cell>
        </row>
        <row r="314">
          <cell r="G314" t="str">
            <v>SANTANAORITO</v>
          </cell>
        </row>
        <row r="315">
          <cell r="G315" t="str">
            <v>PUERTO CAICEDOBOGOTA</v>
          </cell>
        </row>
        <row r="316">
          <cell r="G316" t="str">
            <v>BOGOTAPUERTO CAICEDO</v>
          </cell>
        </row>
        <row r="317">
          <cell r="G317" t="str">
            <v>PUERTO CAICEDOVILLAGARZON</v>
          </cell>
        </row>
        <row r="318">
          <cell r="G318" t="str">
            <v>VILLAGARZONPUERTO CAICEDO</v>
          </cell>
        </row>
        <row r="319">
          <cell r="G319" t="str">
            <v>PUERTO CAICEDOLA HORMIGA</v>
          </cell>
        </row>
        <row r="320">
          <cell r="G320" t="str">
            <v>LA HORMIGAPUERTO CAICEDO</v>
          </cell>
        </row>
        <row r="321">
          <cell r="G321" t="str">
            <v>PUERTO CAICEDOPUERTO ASIS</v>
          </cell>
        </row>
        <row r="322">
          <cell r="G322" t="str">
            <v>PUERTO ASISPUERTO CAICEDO</v>
          </cell>
        </row>
        <row r="323">
          <cell r="G323" t="str">
            <v>PUERTO CAICEDOORITO</v>
          </cell>
        </row>
        <row r="324">
          <cell r="G324" t="str">
            <v>ORITOPUERTO CAICEDO</v>
          </cell>
        </row>
        <row r="325">
          <cell r="G325" t="str">
            <v>COLONPASTO</v>
          </cell>
        </row>
        <row r="326">
          <cell r="G326" t="str">
            <v>PASTOCOLON</v>
          </cell>
        </row>
        <row r="327">
          <cell r="G327" t="str">
            <v>COLONVILLAGARZON</v>
          </cell>
        </row>
        <row r="328">
          <cell r="G328" t="str">
            <v>VILLAGARZONCOLON</v>
          </cell>
        </row>
        <row r="329">
          <cell r="G329" t="str">
            <v>COLONBOGOTA</v>
          </cell>
        </row>
        <row r="330">
          <cell r="G330" t="str">
            <v>BOGOTACOLON</v>
          </cell>
        </row>
        <row r="331">
          <cell r="G331" t="str">
            <v>COLONPUERTO ASIS</v>
          </cell>
        </row>
        <row r="332">
          <cell r="G332" t="str">
            <v>PUERTO ASISCOLON</v>
          </cell>
        </row>
        <row r="333">
          <cell r="G333" t="str">
            <v>COLONNEIVA</v>
          </cell>
        </row>
        <row r="334">
          <cell r="G334" t="str">
            <v>NEIVACOLON</v>
          </cell>
        </row>
        <row r="335">
          <cell r="G335" t="str">
            <v>PASTOBOGOTA</v>
          </cell>
        </row>
        <row r="336">
          <cell r="G336" t="str">
            <v>BOGOTAPASTO</v>
          </cell>
        </row>
        <row r="337">
          <cell r="G337" t="str">
            <v>PASTONEIVA</v>
          </cell>
        </row>
        <row r="338">
          <cell r="G338" t="str">
            <v>NEIVAPASTO</v>
          </cell>
        </row>
        <row r="339">
          <cell r="G339" t="str">
            <v>VILLAGARZONBOGOTA</v>
          </cell>
        </row>
        <row r="340">
          <cell r="G340" t="str">
            <v>BOGOTAVILLAGARZON</v>
          </cell>
        </row>
        <row r="341">
          <cell r="G341" t="str">
            <v>VILLAGARZONNEIVA</v>
          </cell>
        </row>
        <row r="342">
          <cell r="G342" t="str">
            <v>NEIVAVILLAGARZON</v>
          </cell>
        </row>
        <row r="343">
          <cell r="G343" t="str">
            <v>VILLAGARZONSANTANA</v>
          </cell>
        </row>
        <row r="344">
          <cell r="G344" t="str">
            <v>VILLAGARZONLA DORADA</v>
          </cell>
        </row>
        <row r="345">
          <cell r="G345" t="str">
            <v>LA DORADAVILLAGARZON</v>
          </cell>
        </row>
        <row r="346">
          <cell r="G346" t="str">
            <v>VILLAGARZONORITO</v>
          </cell>
        </row>
        <row r="347">
          <cell r="G347" t="str">
            <v>ORITOVILLAGARZON</v>
          </cell>
        </row>
        <row r="348">
          <cell r="G348" t="str">
            <v>VILLAGARZONVILLALOBOS</v>
          </cell>
        </row>
        <row r="349">
          <cell r="G349" t="str">
            <v>VILLALOBOSVILLAGARZON</v>
          </cell>
        </row>
        <row r="350">
          <cell r="G350" t="str">
            <v>LA DORADABOGOTA</v>
          </cell>
        </row>
        <row r="351">
          <cell r="G351" t="str">
            <v>BOGOTALA DORADA</v>
          </cell>
        </row>
        <row r="352">
          <cell r="G352" t="str">
            <v>LA DORADAPITALITO</v>
          </cell>
        </row>
        <row r="353">
          <cell r="G353" t="str">
            <v>PITALITOLA DORADA</v>
          </cell>
        </row>
        <row r="354">
          <cell r="G354" t="str">
            <v>PUERTO ASISLA DORADA</v>
          </cell>
        </row>
        <row r="355">
          <cell r="G355" t="str">
            <v>LA DORADALA DORADA</v>
          </cell>
        </row>
        <row r="356">
          <cell r="G356" t="str">
            <v>LA DORADAORITO</v>
          </cell>
        </row>
        <row r="357">
          <cell r="G357" t="str">
            <v>ORITOLA DORADA</v>
          </cell>
        </row>
        <row r="358">
          <cell r="G358" t="str">
            <v>LA DORADAPUERTO CAICEDO</v>
          </cell>
        </row>
        <row r="359">
          <cell r="G359" t="str">
            <v>PUERTO CAICEDOLA DORADA</v>
          </cell>
        </row>
        <row r="361">
          <cell r="G361" t="str">
            <v>MOCOABOGOTA</v>
          </cell>
        </row>
        <row r="362">
          <cell r="G362" t="str">
            <v>BOGOTAMOCOA</v>
          </cell>
        </row>
        <row r="363">
          <cell r="G363" t="str">
            <v>MOCOANEIVA</v>
          </cell>
        </row>
        <row r="364">
          <cell r="G364" t="str">
            <v>NEIVAMOCOA</v>
          </cell>
        </row>
        <row r="365">
          <cell r="G365" t="str">
            <v>MOCOAFLORENCIA</v>
          </cell>
        </row>
        <row r="366">
          <cell r="G366" t="str">
            <v>FLORENCIAMOCOA</v>
          </cell>
        </row>
        <row r="367">
          <cell r="G367" t="str">
            <v>MOCOAPASTO</v>
          </cell>
        </row>
        <row r="368">
          <cell r="G368" t="str">
            <v>PASTOMOCOA</v>
          </cell>
        </row>
        <row r="369">
          <cell r="G369" t="str">
            <v>MOCOACOLON</v>
          </cell>
        </row>
        <row r="370">
          <cell r="G370" t="str">
            <v>COLONMOCOA</v>
          </cell>
        </row>
        <row r="371">
          <cell r="G371" t="str">
            <v>MOCOAPITALITO</v>
          </cell>
        </row>
        <row r="372">
          <cell r="G372" t="str">
            <v>PITALITOMOCOA</v>
          </cell>
        </row>
        <row r="373">
          <cell r="G373" t="str">
            <v>MOCOAMOCOA</v>
          </cell>
        </row>
        <row r="374">
          <cell r="G374" t="str">
            <v>MOCOALA HORMIGA</v>
          </cell>
        </row>
        <row r="375">
          <cell r="G375" t="str">
            <v>LA HORMIGAMOCOA</v>
          </cell>
        </row>
        <row r="376">
          <cell r="G376" t="str">
            <v>MOCOAPUERTO ASIS</v>
          </cell>
        </row>
        <row r="377">
          <cell r="G377" t="str">
            <v>PUERTO ASISMOCOA</v>
          </cell>
        </row>
        <row r="378">
          <cell r="G378" t="str">
            <v>MOCOASANTANA</v>
          </cell>
        </row>
        <row r="379">
          <cell r="G379" t="str">
            <v>SANTANAMOCOA</v>
          </cell>
        </row>
        <row r="380">
          <cell r="G380" t="str">
            <v>MOCOAORITO</v>
          </cell>
        </row>
        <row r="381">
          <cell r="G381" t="str">
            <v>ORITOMOCOA</v>
          </cell>
        </row>
        <row r="382">
          <cell r="G382" t="str">
            <v>MOCOAVILLALOBOS</v>
          </cell>
        </row>
        <row r="383">
          <cell r="G383" t="str">
            <v>VILLALOBOSMOCOA</v>
          </cell>
        </row>
        <row r="384">
          <cell r="G384" t="str">
            <v>PUERTO ASISBOGOTA</v>
          </cell>
        </row>
        <row r="385">
          <cell r="G385" t="str">
            <v>BOGOTAPUERTO ASIS</v>
          </cell>
        </row>
        <row r="386">
          <cell r="G386" t="str">
            <v>PUERTO ASISNEIVA</v>
          </cell>
        </row>
        <row r="387">
          <cell r="G387" t="str">
            <v>NEIVAPUERTO ASIS</v>
          </cell>
        </row>
        <row r="388">
          <cell r="G388" t="str">
            <v>PUERTO ASISPASTO</v>
          </cell>
        </row>
        <row r="389">
          <cell r="G389" t="str">
            <v>PASTOPUERTO ASIS</v>
          </cell>
        </row>
        <row r="390">
          <cell r="G390" t="str">
            <v>PUERTO ASISLA HORMIGA</v>
          </cell>
        </row>
        <row r="391">
          <cell r="G391" t="str">
            <v>LA HORMIGAPUERTO ASIS</v>
          </cell>
        </row>
        <row r="392">
          <cell r="G392" t="str">
            <v>PUERTO ASISPUERTO ASIS</v>
          </cell>
        </row>
        <row r="393">
          <cell r="G393" t="str">
            <v>PUERTO ASISSANTANA</v>
          </cell>
        </row>
        <row r="394">
          <cell r="G394" t="str">
            <v>SANTANAPUERTO ASIS</v>
          </cell>
        </row>
        <row r="395">
          <cell r="G395" t="str">
            <v>LA HORMIGABOGOTA</v>
          </cell>
        </row>
        <row r="396">
          <cell r="G396" t="str">
            <v>BOGOTALA HORMIGA</v>
          </cell>
        </row>
        <row r="397">
          <cell r="G397" t="str">
            <v>LA HORMIGANEIVA</v>
          </cell>
        </row>
        <row r="398">
          <cell r="G398" t="str">
            <v>NEIVALA HORMIGA</v>
          </cell>
        </row>
        <row r="399">
          <cell r="G399" t="str">
            <v>LA HORMIGALA HORMIGA</v>
          </cell>
        </row>
        <row r="400">
          <cell r="G400" t="str">
            <v>LA HORMIGASANTANA</v>
          </cell>
        </row>
        <row r="401">
          <cell r="G401" t="str">
            <v>SANTANALA HORMIGA</v>
          </cell>
        </row>
        <row r="402">
          <cell r="G402" t="str">
            <v>LA HORMIGALA DORADA</v>
          </cell>
        </row>
        <row r="403">
          <cell r="G403" t="str">
            <v>LA DORADALA HORMIGA</v>
          </cell>
        </row>
        <row r="404">
          <cell r="G404" t="str">
            <v>LA HORMIGAORITO</v>
          </cell>
        </row>
        <row r="405">
          <cell r="G405" t="str">
            <v>ORITOLA HORMIGA</v>
          </cell>
        </row>
        <row r="406">
          <cell r="G406" t="str">
            <v>SANTANASANTANA</v>
          </cell>
        </row>
        <row r="407">
          <cell r="G407" t="str">
            <v>SANTANAPUERTO CAICEDO</v>
          </cell>
        </row>
        <row r="408">
          <cell r="G408" t="str">
            <v>VILLALOBOSSANTANA</v>
          </cell>
        </row>
        <row r="409">
          <cell r="G409" t="str">
            <v>ORITOBOGOTA</v>
          </cell>
        </row>
        <row r="410">
          <cell r="G410" t="str">
            <v>BOGOTAORITO</v>
          </cell>
        </row>
        <row r="411">
          <cell r="G411" t="str">
            <v>ORITOPASTO</v>
          </cell>
        </row>
        <row r="412">
          <cell r="G412" t="str">
            <v>PASTOORITO</v>
          </cell>
        </row>
        <row r="413">
          <cell r="G413" t="str">
            <v>ORITOCOLON</v>
          </cell>
        </row>
        <row r="414">
          <cell r="G414" t="str">
            <v>COLONORITO</v>
          </cell>
        </row>
        <row r="415">
          <cell r="G415" t="str">
            <v>ORITOPUERTO ASIS</v>
          </cell>
        </row>
        <row r="416">
          <cell r="G416" t="str">
            <v>PUERTO ASISORITO</v>
          </cell>
        </row>
        <row r="417">
          <cell r="G417" t="str">
            <v>ORITOSANTANA</v>
          </cell>
        </row>
        <row r="418">
          <cell r="G418" t="str">
            <v>SANTANAORITO</v>
          </cell>
        </row>
        <row r="419">
          <cell r="G419" t="str">
            <v>ORITOLA DORADA</v>
          </cell>
        </row>
        <row r="420">
          <cell r="G420" t="str">
            <v>LA DORADAORITO</v>
          </cell>
        </row>
        <row r="421">
          <cell r="G421" t="str">
            <v>ORITOORITO</v>
          </cell>
        </row>
        <row r="422">
          <cell r="G422" t="str">
            <v>PUERTO CAICEDOBOGOTA</v>
          </cell>
        </row>
        <row r="423">
          <cell r="G423" t="str">
            <v>BOGOTAPUERTO CAICEDO</v>
          </cell>
        </row>
        <row r="424">
          <cell r="G424" t="str">
            <v>PUERTO CAICEDOPASTO</v>
          </cell>
        </row>
        <row r="425">
          <cell r="G425" t="str">
            <v>PASTOPUERTO CAICEDO</v>
          </cell>
        </row>
        <row r="426">
          <cell r="G426" t="str">
            <v>PUERTO CAICEDOCOLON</v>
          </cell>
        </row>
        <row r="427">
          <cell r="G427" t="str">
            <v>COLONPUERTO CAICEDO</v>
          </cell>
        </row>
        <row r="428">
          <cell r="G428" t="str">
            <v>PUERTO CAICEDOPITALITO</v>
          </cell>
        </row>
        <row r="429">
          <cell r="G429" t="str">
            <v>PITALITOPUERTO CAICEDO</v>
          </cell>
        </row>
        <row r="430">
          <cell r="G430" t="str">
            <v>PUERTO CAICEDOVILLAGARZON</v>
          </cell>
        </row>
        <row r="431">
          <cell r="G431" t="str">
            <v>VILLAGARZONPUERTO CAICEDO</v>
          </cell>
        </row>
        <row r="432">
          <cell r="G432" t="str">
            <v>PUERTO CAICEDOMOCOA</v>
          </cell>
        </row>
        <row r="433">
          <cell r="G433" t="str">
            <v>MOCOAPUERTO CAICEDO</v>
          </cell>
        </row>
        <row r="434">
          <cell r="G434" t="str">
            <v>PUERTO CAICEDOLA HORMIGA</v>
          </cell>
        </row>
        <row r="435">
          <cell r="G435" t="str">
            <v>LA HORMIGAPUERTO CAICEDO</v>
          </cell>
        </row>
        <row r="436">
          <cell r="G436" t="str">
            <v>PUERTO CAICEDOPUERTO ASIS</v>
          </cell>
        </row>
        <row r="437">
          <cell r="G437" t="str">
            <v>PUERTO ASISPUERTO CAICEDO</v>
          </cell>
        </row>
        <row r="438">
          <cell r="G438" t="str">
            <v>PUERTO CAICEDOSANTANA</v>
          </cell>
        </row>
        <row r="439">
          <cell r="G439" t="str">
            <v>SANTANAPUERTO CAICEDO</v>
          </cell>
        </row>
        <row r="440">
          <cell r="G440" t="str">
            <v>PUERTO CAICEDOLA DORADA</v>
          </cell>
        </row>
        <row r="441">
          <cell r="G441" t="str">
            <v>LA DORADAPUERTO CAICEDO</v>
          </cell>
        </row>
        <row r="442">
          <cell r="G442" t="str">
            <v>PUERTO CAICEDOORITO</v>
          </cell>
        </row>
        <row r="443">
          <cell r="G443" t="str">
            <v>ORITOPUERTO CAICEDO</v>
          </cell>
        </row>
        <row r="444">
          <cell r="G444" t="str">
            <v>PUERTO CAICEDOPUERTO CAICEDO</v>
          </cell>
        </row>
        <row r="445">
          <cell r="G445" t="str">
            <v>PUERTO CAICEDOVILLALOBOS</v>
          </cell>
        </row>
        <row r="446">
          <cell r="G446" t="str">
            <v>VILLALOBOSPUERTO CAICEDO</v>
          </cell>
        </row>
        <row r="447">
          <cell r="G447" t="str">
            <v>COLONPUERTO ASIS</v>
          </cell>
        </row>
        <row r="448">
          <cell r="G448" t="str">
            <v>PUERTO ASISCOLON</v>
          </cell>
        </row>
        <row r="449">
          <cell r="G449" t="str">
            <v>VILLAGARZONBOGOTA</v>
          </cell>
        </row>
        <row r="450">
          <cell r="G450" t="str">
            <v>BOGOTAVILLAGARZON</v>
          </cell>
        </row>
        <row r="451">
          <cell r="G451" t="str">
            <v>VILLAGARZONNEIVA</v>
          </cell>
        </row>
        <row r="452">
          <cell r="G452" t="str">
            <v>NEIVAVILLAGARZON</v>
          </cell>
        </row>
        <row r="453">
          <cell r="G453" t="str">
            <v>VILLAGARZONFLORENCIA</v>
          </cell>
        </row>
        <row r="454">
          <cell r="G454" t="str">
            <v>FLORENCIAVILLAGARZON</v>
          </cell>
        </row>
        <row r="455">
          <cell r="G455" t="str">
            <v>VILLAGARZONPASTO</v>
          </cell>
        </row>
        <row r="456">
          <cell r="G456" t="str">
            <v>PASTOVILLAGARZON</v>
          </cell>
        </row>
        <row r="457">
          <cell r="G457" t="str">
            <v>VILLAGARZONCOLON</v>
          </cell>
        </row>
        <row r="458">
          <cell r="G458" t="str">
            <v>COLONVILLAGARZON</v>
          </cell>
        </row>
        <row r="459">
          <cell r="G459" t="str">
            <v>VILLAGARZONVILLAGARZON</v>
          </cell>
        </row>
        <row r="460">
          <cell r="G460" t="str">
            <v>VILLAGARZONMOCOA</v>
          </cell>
        </row>
        <row r="461">
          <cell r="G461" t="str">
            <v>MOCOAVILLAGARZON</v>
          </cell>
        </row>
        <row r="462">
          <cell r="G462" t="str">
            <v>VILLAGARZONLA HORMIGA</v>
          </cell>
        </row>
        <row r="463">
          <cell r="G463" t="str">
            <v>LA HORMIGAVILLAGARZON</v>
          </cell>
        </row>
        <row r="464">
          <cell r="G464" t="str">
            <v>VILLAGARZONPUERTO ASIS</v>
          </cell>
        </row>
        <row r="465">
          <cell r="G465" t="str">
            <v>PUERTO ASISVILLAGARZON</v>
          </cell>
        </row>
        <row r="466">
          <cell r="G466" t="str">
            <v>VILLAGARZONSANTANA</v>
          </cell>
        </row>
        <row r="467">
          <cell r="G467" t="str">
            <v>SANTANAVILLAGARZON</v>
          </cell>
        </row>
        <row r="468">
          <cell r="G468" t="str">
            <v>VILLAGARZONLA DORADA</v>
          </cell>
        </row>
        <row r="469">
          <cell r="G469" t="str">
            <v>LA DORADAVILLAGARZON</v>
          </cell>
        </row>
        <row r="470">
          <cell r="G470" t="str">
            <v>VILLAGARZONORITO</v>
          </cell>
        </row>
        <row r="471">
          <cell r="G471" t="str">
            <v>ORITOVILLAGARZON</v>
          </cell>
        </row>
        <row r="472">
          <cell r="G472" t="str">
            <v>LA DORADABOGOTA</v>
          </cell>
        </row>
        <row r="473">
          <cell r="G473" t="str">
            <v>BOGOTALA DORADA</v>
          </cell>
        </row>
        <row r="474">
          <cell r="G474" t="str">
            <v>LA DORADAMOCOA</v>
          </cell>
        </row>
        <row r="475">
          <cell r="G475" t="str">
            <v>MOCOALA DORADA</v>
          </cell>
        </row>
        <row r="476">
          <cell r="G476" t="str">
            <v>LA DORADAPUERTO ASIS</v>
          </cell>
        </row>
        <row r="477">
          <cell r="G477" t="str">
            <v>PUERTO ASISLA DORADA</v>
          </cell>
        </row>
        <row r="478">
          <cell r="G478" t="str">
            <v>LA DORADASANTANA</v>
          </cell>
        </row>
        <row r="479">
          <cell r="G479" t="str">
            <v>SANTANALA DORADA</v>
          </cell>
        </row>
        <row r="480">
          <cell r="G480" t="str">
            <v>LA DORADALA DORADA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174"/>
  <sheetViews>
    <sheetView zoomScale="55" zoomScaleNormal="55" workbookViewId="0">
      <pane xSplit="7" ySplit="6" topLeftCell="H7" activePane="bottomRight" state="frozen"/>
      <selection pane="topRight" activeCell="G1" sqref="G1"/>
      <selection pane="bottomLeft" activeCell="A7" sqref="A7"/>
      <selection pane="bottomRight" activeCell="A82" sqref="A82"/>
    </sheetView>
  </sheetViews>
  <sheetFormatPr baseColWidth="10" defaultColWidth="9.140625" defaultRowHeight="18"/>
  <cols>
    <col min="1" max="1" width="6.42578125" style="316" customWidth="1"/>
    <col min="2" max="2" width="20.42578125" style="169" customWidth="1"/>
    <col min="3" max="3" width="20.42578125" style="37" customWidth="1"/>
    <col min="4" max="4" width="26.28515625" style="176" customWidth="1"/>
    <col min="5" max="5" width="26.28515625" style="136" customWidth="1"/>
    <col min="6" max="6" width="10.85546875" style="1" bestFit="1" customWidth="1"/>
    <col min="7" max="7" width="6.85546875" style="1" customWidth="1"/>
    <col min="8" max="8" width="24.42578125" style="170" customWidth="1"/>
    <col min="9" max="9" width="19" style="75" customWidth="1"/>
    <col min="10" max="10" width="24.42578125" style="139" customWidth="1"/>
    <col min="11" max="11" width="27.5703125" style="145" customWidth="1"/>
    <col min="12" max="12" width="14.7109375" style="188" bestFit="1" customWidth="1"/>
    <col min="13" max="13" width="14.28515625" style="71" customWidth="1"/>
    <col min="14" max="14" width="14.5703125" style="190" customWidth="1"/>
    <col min="15" max="15" width="13.28515625" style="190" bestFit="1" customWidth="1"/>
    <col min="16" max="16" width="15.7109375" style="190" customWidth="1"/>
    <col min="17" max="17" width="13.140625" style="142" customWidth="1"/>
    <col min="18" max="18" width="25.140625" style="196" customWidth="1"/>
    <col min="19" max="19" width="19.140625" style="269" customWidth="1"/>
    <col min="20" max="20" width="19.28515625" style="144" bestFit="1" customWidth="1"/>
    <col min="21" max="16384" width="9.140625" style="1"/>
  </cols>
  <sheetData>
    <row r="1" spans="1:20" ht="45.75" customHeight="1">
      <c r="B1" s="391"/>
      <c r="C1" s="392"/>
      <c r="D1" s="393"/>
      <c r="E1" s="371"/>
      <c r="F1" s="372"/>
      <c r="G1" s="377"/>
      <c r="H1" s="387" t="s">
        <v>2234</v>
      </c>
      <c r="I1" s="388"/>
      <c r="J1" s="394">
        <v>0.13120000000000001</v>
      </c>
      <c r="K1" s="395"/>
      <c r="L1" s="385" t="s">
        <v>2047</v>
      </c>
      <c r="M1" s="386"/>
      <c r="N1" s="386"/>
      <c r="P1" s="191" t="s">
        <v>12</v>
      </c>
      <c r="Q1" s="141">
        <v>0.15</v>
      </c>
      <c r="S1" s="364"/>
    </row>
    <row r="2" spans="1:20" s="179" customFormat="1" ht="48.75" customHeight="1" thickBot="1">
      <c r="A2" s="366"/>
      <c r="B2" s="398"/>
      <c r="C2" s="399"/>
      <c r="D2" s="400"/>
      <c r="E2" s="373"/>
      <c r="F2" s="374"/>
      <c r="G2" s="378"/>
      <c r="H2" s="389"/>
      <c r="I2" s="390"/>
      <c r="J2" s="396"/>
      <c r="K2" s="397"/>
      <c r="L2" s="415" t="s">
        <v>2046</v>
      </c>
      <c r="M2" s="415"/>
      <c r="N2" s="192" t="s">
        <v>2233</v>
      </c>
      <c r="O2" s="367"/>
      <c r="P2" s="401" t="s">
        <v>11</v>
      </c>
      <c r="Q2" s="401"/>
      <c r="R2" s="369">
        <v>209583071</v>
      </c>
      <c r="S2" s="365"/>
      <c r="T2" s="368"/>
    </row>
    <row r="3" spans="1:20" ht="23.25" customHeight="1">
      <c r="D3" s="178"/>
      <c r="I3" s="1"/>
      <c r="S3" s="364"/>
    </row>
    <row r="4" spans="1:20" ht="129.75" customHeight="1">
      <c r="A4" s="402" t="s">
        <v>2211</v>
      </c>
      <c r="B4" s="403"/>
      <c r="C4" s="404"/>
      <c r="D4" s="404"/>
      <c r="E4" s="404"/>
      <c r="F4" s="404"/>
      <c r="G4" s="404"/>
      <c r="H4" s="405"/>
      <c r="I4" s="404"/>
      <c r="J4" s="404"/>
      <c r="K4" s="404"/>
      <c r="L4" s="406" t="s">
        <v>0</v>
      </c>
      <c r="M4" s="407"/>
      <c r="N4" s="407"/>
      <c r="O4" s="407"/>
      <c r="P4" s="407"/>
      <c r="Q4" s="407"/>
      <c r="R4" s="407"/>
      <c r="S4" s="407"/>
      <c r="T4" s="408"/>
    </row>
    <row r="5" spans="1:20" s="7" customFormat="1" ht="83.25" customHeight="1">
      <c r="A5" s="409" t="s">
        <v>6</v>
      </c>
      <c r="B5" s="409" t="s">
        <v>2066</v>
      </c>
      <c r="C5" s="416" t="s">
        <v>16</v>
      </c>
      <c r="D5" s="432" t="s">
        <v>2191</v>
      </c>
      <c r="E5" s="412"/>
      <c r="F5" s="411" t="s">
        <v>7</v>
      </c>
      <c r="G5" s="413" t="s">
        <v>8</v>
      </c>
      <c r="H5" s="411" t="s">
        <v>22</v>
      </c>
      <c r="I5" s="411" t="s">
        <v>26</v>
      </c>
      <c r="J5" s="184" t="s">
        <v>2212</v>
      </c>
      <c r="K5" s="185" t="s">
        <v>2213</v>
      </c>
      <c r="L5" s="418" t="s">
        <v>1</v>
      </c>
      <c r="M5" s="419" t="s">
        <v>2</v>
      </c>
      <c r="N5" s="420" t="s">
        <v>3</v>
      </c>
      <c r="O5" s="420" t="s">
        <v>4</v>
      </c>
      <c r="P5" s="420" t="s">
        <v>5</v>
      </c>
      <c r="Q5" s="421" t="s">
        <v>10</v>
      </c>
      <c r="R5" s="422" t="s">
        <v>9</v>
      </c>
      <c r="S5" s="423" t="s">
        <v>20</v>
      </c>
      <c r="T5" s="425" t="s">
        <v>14</v>
      </c>
    </row>
    <row r="6" spans="1:20" ht="54" customHeight="1">
      <c r="A6" s="410"/>
      <c r="B6" s="410"/>
      <c r="C6" s="417"/>
      <c r="D6" s="433"/>
      <c r="E6" s="434"/>
      <c r="F6" s="412"/>
      <c r="G6" s="414"/>
      <c r="H6" s="412"/>
      <c r="I6" s="412"/>
      <c r="J6" s="184" t="s">
        <v>2042</v>
      </c>
      <c r="K6" s="185" t="s">
        <v>2044</v>
      </c>
      <c r="L6" s="418"/>
      <c r="M6" s="419"/>
      <c r="N6" s="420"/>
      <c r="O6" s="420"/>
      <c r="P6" s="420"/>
      <c r="Q6" s="421"/>
      <c r="R6" s="422"/>
      <c r="S6" s="424"/>
      <c r="T6" s="425"/>
    </row>
    <row r="7" spans="1:20" ht="26.25" customHeight="1">
      <c r="A7" s="317"/>
      <c r="B7" s="437" t="s">
        <v>2183</v>
      </c>
      <c r="C7" s="438"/>
      <c r="D7" s="438"/>
      <c r="E7" s="438"/>
      <c r="F7" s="272"/>
      <c r="G7" s="273"/>
      <c r="H7" s="272"/>
      <c r="I7" s="272"/>
      <c r="J7" s="274"/>
      <c r="K7" s="274"/>
      <c r="L7" s="275"/>
      <c r="M7" s="276"/>
      <c r="N7" s="277"/>
      <c r="O7" s="277"/>
      <c r="P7" s="277"/>
      <c r="Q7" s="278"/>
      <c r="R7" s="279"/>
      <c r="S7" s="280"/>
      <c r="T7" s="281"/>
    </row>
    <row r="8" spans="1:20" ht="37.5" customHeight="1">
      <c r="A8" s="315">
        <v>1</v>
      </c>
      <c r="B8" s="174">
        <v>92101902</v>
      </c>
      <c r="C8" s="174" t="s">
        <v>2178</v>
      </c>
      <c r="D8" s="435" t="s">
        <v>2179</v>
      </c>
      <c r="E8" s="436"/>
      <c r="F8" s="99" t="s">
        <v>21</v>
      </c>
      <c r="G8" s="100">
        <v>1</v>
      </c>
      <c r="H8" s="187">
        <v>75000</v>
      </c>
      <c r="I8" s="187">
        <f>+H8*(1+$J$1)</f>
        <v>84840</v>
      </c>
      <c r="J8" s="183">
        <v>180000</v>
      </c>
      <c r="K8" s="186">
        <v>38080</v>
      </c>
      <c r="L8" s="189">
        <f>MIN(I8,J8,K8)</f>
        <v>38080</v>
      </c>
      <c r="M8" s="193">
        <f>AVERAGE(I8,J8,K8)</f>
        <v>100973.33333333333</v>
      </c>
      <c r="N8" s="194">
        <f>MEDIAN(I8,K8,J8,)</f>
        <v>61460</v>
      </c>
      <c r="O8" s="195">
        <f>GEOMEAN(I8,J8,K8)</f>
        <v>83468.64593064737</v>
      </c>
      <c r="P8" s="194">
        <f>STDEVA(N8,L8)</f>
        <v>16532.156544141482</v>
      </c>
      <c r="Q8" s="171">
        <f>P8/N8*100%</f>
        <v>0.26899050673839053</v>
      </c>
      <c r="R8" s="197">
        <f>IF(Q8&lt;=$Q$1,L8,N8)</f>
        <v>61460</v>
      </c>
      <c r="S8" s="270">
        <f>+ROUND(R8,-2)</f>
        <v>61500</v>
      </c>
      <c r="T8" s="172" t="str">
        <f>IF(Q8&lt;=$Q$1,"MENOR VALOR","MEDIANA")</f>
        <v>MEDIANA</v>
      </c>
    </row>
    <row r="9" spans="1:20" ht="37.5" customHeight="1">
      <c r="A9" s="315">
        <v>2</v>
      </c>
      <c r="B9" s="174">
        <v>92101902</v>
      </c>
      <c r="C9" s="174" t="s">
        <v>2180</v>
      </c>
      <c r="D9" s="435" t="s">
        <v>2181</v>
      </c>
      <c r="E9" s="436"/>
      <c r="F9" s="99" t="s">
        <v>21</v>
      </c>
      <c r="G9" s="100">
        <v>1</v>
      </c>
      <c r="H9" s="187">
        <v>90000</v>
      </c>
      <c r="I9" s="187">
        <f>+H9*(1+$J$1)</f>
        <v>101808</v>
      </c>
      <c r="J9" s="183">
        <v>220000</v>
      </c>
      <c r="K9" s="186">
        <v>53550</v>
      </c>
      <c r="L9" s="189">
        <f>MIN(I9,J9,K9)</f>
        <v>53550</v>
      </c>
      <c r="M9" s="193">
        <f>AVERAGE(I9,J9,K9)</f>
        <v>125119.33333333333</v>
      </c>
      <c r="N9" s="194">
        <f>MEDIAN(I9,K9,J9,)</f>
        <v>77679</v>
      </c>
      <c r="O9" s="195">
        <f>GEOMEAN(I9,J9,K9)</f>
        <v>106248.14440680903</v>
      </c>
      <c r="P9" s="194">
        <f t="shared" ref="P9:P85" si="0">STDEVA(N9,L9)</f>
        <v>17061.779523250207</v>
      </c>
      <c r="Q9" s="171">
        <f t="shared" ref="Q9:Q18" si="1">P9/N9*100%</f>
        <v>0.21964468547805979</v>
      </c>
      <c r="R9" s="197">
        <f t="shared" ref="R9:R18" si="2">IF(Q9&lt;=$Q$1,L9,N9)</f>
        <v>77679</v>
      </c>
      <c r="S9" s="270">
        <f t="shared" ref="S9:S15" si="3">+ROUND(R9,-2)</f>
        <v>77700</v>
      </c>
      <c r="T9" s="172" t="str">
        <f t="shared" ref="T9:T79" si="4">IF(Q9&lt;=$Q$1,"MENOR VALOR","MEDIANA")</f>
        <v>MEDIANA</v>
      </c>
    </row>
    <row r="10" spans="1:20" ht="37.5" customHeight="1">
      <c r="A10" s="315">
        <v>3</v>
      </c>
      <c r="B10" s="174">
        <v>92101902</v>
      </c>
      <c r="C10" s="174" t="s">
        <v>2178</v>
      </c>
      <c r="D10" s="435" t="s">
        <v>2182</v>
      </c>
      <c r="E10" s="436"/>
      <c r="F10" s="99" t="s">
        <v>21</v>
      </c>
      <c r="G10" s="100">
        <v>1</v>
      </c>
      <c r="H10" s="187">
        <v>140000</v>
      </c>
      <c r="I10" s="187">
        <f>+H10*(1+$J$1)</f>
        <v>158368</v>
      </c>
      <c r="J10" s="183">
        <v>280000</v>
      </c>
      <c r="K10" s="186">
        <v>106505</v>
      </c>
      <c r="L10" s="189">
        <f>MIN(I10,J10,K10)</f>
        <v>106505</v>
      </c>
      <c r="M10" s="193">
        <f>AVERAGE(I10,J10,K10)</f>
        <v>181624.33333333334</v>
      </c>
      <c r="N10" s="194">
        <f>MEDIAN(I10,K10,J10,)</f>
        <v>132436.5</v>
      </c>
      <c r="O10" s="195">
        <f>GEOMEAN(I10,J10,K10)</f>
        <v>167776.76646809714</v>
      </c>
      <c r="P10" s="194">
        <f t="shared" si="0"/>
        <v>18336.339496338958</v>
      </c>
      <c r="Q10" s="171">
        <f t="shared" si="1"/>
        <v>0.13845382123764188</v>
      </c>
      <c r="R10" s="197">
        <f t="shared" si="2"/>
        <v>106505</v>
      </c>
      <c r="S10" s="270">
        <f t="shared" si="3"/>
        <v>106500</v>
      </c>
      <c r="T10" s="172" t="str">
        <f t="shared" si="4"/>
        <v>MENOR VALOR</v>
      </c>
    </row>
    <row r="11" spans="1:20" ht="25.5" customHeight="1">
      <c r="A11" s="318"/>
      <c r="B11" s="437" t="s">
        <v>2184</v>
      </c>
      <c r="C11" s="438"/>
      <c r="D11" s="438"/>
      <c r="E11" s="438"/>
      <c r="F11" s="282"/>
      <c r="G11" s="283"/>
      <c r="H11" s="284"/>
      <c r="I11" s="285"/>
      <c r="J11" s="286"/>
      <c r="K11" s="287"/>
      <c r="L11" s="287"/>
      <c r="M11" s="288"/>
      <c r="N11" s="289"/>
      <c r="O11" s="290"/>
      <c r="P11" s="289"/>
      <c r="Q11" s="291"/>
      <c r="R11" s="292"/>
      <c r="S11" s="293"/>
      <c r="T11" s="294"/>
    </row>
    <row r="12" spans="1:20" ht="33" customHeight="1">
      <c r="A12" s="315">
        <v>4</v>
      </c>
      <c r="B12" s="175">
        <v>92101902</v>
      </c>
      <c r="C12" s="182" t="s">
        <v>2185</v>
      </c>
      <c r="D12" s="428" t="s">
        <v>2187</v>
      </c>
      <c r="E12" s="428"/>
      <c r="F12" s="74" t="s">
        <v>21</v>
      </c>
      <c r="G12" s="76">
        <v>1</v>
      </c>
      <c r="H12" s="187">
        <v>130000</v>
      </c>
      <c r="I12" s="187">
        <f>+H12*(1+$J$1)</f>
        <v>147056</v>
      </c>
      <c r="J12" s="183">
        <v>400000</v>
      </c>
      <c r="K12" s="186">
        <v>220150</v>
      </c>
      <c r="L12" s="189">
        <f>MIN(I12,J12,K12)</f>
        <v>147056</v>
      </c>
      <c r="M12" s="193">
        <f>AVERAGE(I12,J12,K12,)</f>
        <v>191801.5</v>
      </c>
      <c r="N12" s="194">
        <f>MEDIAN(I12,K12,J12,)</f>
        <v>183603</v>
      </c>
      <c r="O12" s="195">
        <f>GEOMEAN(I12,J12,K12)</f>
        <v>234830.12536859457</v>
      </c>
      <c r="P12" s="194">
        <f t="shared" si="0"/>
        <v>25842.631532024752</v>
      </c>
      <c r="Q12" s="171">
        <f t="shared" si="1"/>
        <v>0.14075277382191331</v>
      </c>
      <c r="R12" s="197">
        <f t="shared" si="2"/>
        <v>147056</v>
      </c>
      <c r="S12" s="270">
        <f t="shared" si="3"/>
        <v>147100</v>
      </c>
      <c r="T12" s="172" t="str">
        <f t="shared" si="4"/>
        <v>MENOR VALOR</v>
      </c>
    </row>
    <row r="13" spans="1:20" ht="33" customHeight="1">
      <c r="A13" s="315">
        <v>5</v>
      </c>
      <c r="B13" s="175">
        <v>92101902</v>
      </c>
      <c r="C13" s="175" t="s">
        <v>2186</v>
      </c>
      <c r="D13" s="426" t="s">
        <v>2188</v>
      </c>
      <c r="E13" s="427"/>
      <c r="F13" s="74" t="s">
        <v>21</v>
      </c>
      <c r="G13" s="76">
        <v>1</v>
      </c>
      <c r="H13" s="187">
        <v>280000</v>
      </c>
      <c r="I13" s="187">
        <f>+H13*(1+$J$1)</f>
        <v>316736</v>
      </c>
      <c r="J13" s="183">
        <v>513000</v>
      </c>
      <c r="K13" s="186">
        <v>357000</v>
      </c>
      <c r="L13" s="189">
        <f>MIN(I13,J13,K13)</f>
        <v>316736</v>
      </c>
      <c r="M13" s="193">
        <f>AVERAGE(I13,J13,K13,)</f>
        <v>296684</v>
      </c>
      <c r="N13" s="194">
        <f>MEDIAN(I13,K13,J13,)</f>
        <v>336868</v>
      </c>
      <c r="O13" s="195">
        <f>GEOMEAN(I13,J13,K13)</f>
        <v>387104.0095417932</v>
      </c>
      <c r="P13" s="194">
        <f t="shared" si="0"/>
        <v>14235.473718847576</v>
      </c>
      <c r="Q13" s="171">
        <f t="shared" si="1"/>
        <v>4.2258313994940379E-2</v>
      </c>
      <c r="R13" s="197">
        <f t="shared" si="2"/>
        <v>316736</v>
      </c>
      <c r="S13" s="270">
        <f t="shared" si="3"/>
        <v>316700</v>
      </c>
      <c r="T13" s="172" t="str">
        <f t="shared" si="4"/>
        <v>MENOR VALOR</v>
      </c>
    </row>
    <row r="14" spans="1:20" ht="33" customHeight="1">
      <c r="A14" s="315">
        <v>6</v>
      </c>
      <c r="B14" s="175">
        <v>92101902</v>
      </c>
      <c r="C14" s="175" t="s">
        <v>2185</v>
      </c>
      <c r="D14" s="426" t="s">
        <v>2189</v>
      </c>
      <c r="E14" s="427"/>
      <c r="F14" s="74" t="s">
        <v>21</v>
      </c>
      <c r="G14" s="76">
        <v>1</v>
      </c>
      <c r="H14" s="187">
        <v>170000</v>
      </c>
      <c r="I14" s="187">
        <f>+H14*(1+$J$1)</f>
        <v>192304</v>
      </c>
      <c r="J14" s="183">
        <v>530000</v>
      </c>
      <c r="K14" s="186">
        <v>238000</v>
      </c>
      <c r="L14" s="189">
        <f>MIN(I14,J14,K14)</f>
        <v>192304</v>
      </c>
      <c r="M14" s="193">
        <f>AVERAGE(I14,J14,K14,)</f>
        <v>240076</v>
      </c>
      <c r="N14" s="194">
        <f>MEDIAN(I14,K14,J14,)</f>
        <v>215152</v>
      </c>
      <c r="O14" s="195">
        <f>GEOMEAN(I14,J14,K14)</f>
        <v>289476.76782276435</v>
      </c>
      <c r="P14" s="194">
        <f t="shared" si="0"/>
        <v>16155.975736550237</v>
      </c>
      <c r="Q14" s="171">
        <f t="shared" si="1"/>
        <v>7.5090985612730712E-2</v>
      </c>
      <c r="R14" s="197">
        <f t="shared" si="2"/>
        <v>192304</v>
      </c>
      <c r="S14" s="270">
        <f t="shared" si="3"/>
        <v>192300</v>
      </c>
      <c r="T14" s="172" t="str">
        <f t="shared" si="4"/>
        <v>MENOR VALOR</v>
      </c>
    </row>
    <row r="15" spans="1:20" ht="33" customHeight="1">
      <c r="A15" s="315">
        <v>7</v>
      </c>
      <c r="B15" s="175">
        <v>92101902</v>
      </c>
      <c r="C15" s="175" t="s">
        <v>2185</v>
      </c>
      <c r="D15" s="426" t="s">
        <v>2190</v>
      </c>
      <c r="E15" s="427"/>
      <c r="F15" s="74" t="s">
        <v>21</v>
      </c>
      <c r="G15" s="76">
        <v>1</v>
      </c>
      <c r="H15" s="187">
        <v>160000</v>
      </c>
      <c r="I15" s="187">
        <f>+H15*(1+$J$1)</f>
        <v>180992</v>
      </c>
      <c r="J15" s="183">
        <v>420000</v>
      </c>
      <c r="K15" s="186">
        <v>232050</v>
      </c>
      <c r="L15" s="189">
        <f>MIN(I15,J15,K15)</f>
        <v>180992</v>
      </c>
      <c r="M15" s="193">
        <f>AVERAGE(I15,J15,K15,)</f>
        <v>208260.5</v>
      </c>
      <c r="N15" s="194">
        <f>MEDIAN(I15,K15,J15,)</f>
        <v>206521</v>
      </c>
      <c r="O15" s="195">
        <f>GEOMEAN(I15,J15,K15)</f>
        <v>260313.53355331928</v>
      </c>
      <c r="P15" s="194">
        <f t="shared" si="0"/>
        <v>18051.729016911373</v>
      </c>
      <c r="Q15" s="171">
        <f t="shared" si="1"/>
        <v>8.7408684912969492E-2</v>
      </c>
      <c r="R15" s="197">
        <f t="shared" si="2"/>
        <v>180992</v>
      </c>
      <c r="S15" s="270">
        <f t="shared" si="3"/>
        <v>181000</v>
      </c>
      <c r="T15" s="172" t="str">
        <f t="shared" si="4"/>
        <v>MENOR VALOR</v>
      </c>
    </row>
    <row r="16" spans="1:20" s="154" customFormat="1" ht="31.5" customHeight="1">
      <c r="A16" s="318"/>
      <c r="B16" s="429" t="s">
        <v>2192</v>
      </c>
      <c r="C16" s="430"/>
      <c r="D16" s="430"/>
      <c r="E16" s="431"/>
      <c r="F16" s="209"/>
      <c r="G16" s="210"/>
      <c r="H16" s="305"/>
      <c r="I16" s="306"/>
      <c r="J16" s="307"/>
      <c r="K16" s="308"/>
      <c r="L16" s="308"/>
      <c r="M16" s="309"/>
      <c r="N16" s="310"/>
      <c r="O16" s="311"/>
      <c r="P16" s="310"/>
      <c r="Q16" s="291"/>
      <c r="R16" s="312"/>
      <c r="S16" s="312"/>
      <c r="T16" s="294"/>
    </row>
    <row r="17" spans="1:20" ht="18.75">
      <c r="A17" s="318"/>
      <c r="B17" s="296"/>
      <c r="C17" s="297"/>
      <c r="D17" s="298" t="s">
        <v>2196</v>
      </c>
      <c r="E17" s="298" t="s">
        <v>2197</v>
      </c>
      <c r="F17" s="209"/>
      <c r="G17" s="210"/>
      <c r="H17" s="295"/>
      <c r="I17" s="285"/>
      <c r="J17" s="286"/>
      <c r="K17" s="287"/>
      <c r="L17" s="287"/>
      <c r="M17" s="288"/>
      <c r="N17" s="289"/>
      <c r="O17" s="290"/>
      <c r="P17" s="289"/>
      <c r="Q17" s="291"/>
      <c r="R17" s="292"/>
      <c r="S17" s="293"/>
      <c r="T17" s="294"/>
    </row>
    <row r="18" spans="1:20" ht="31.5" customHeight="1">
      <c r="A18" s="318">
        <v>8</v>
      </c>
      <c r="B18" s="180">
        <v>92101902</v>
      </c>
      <c r="C18" s="180" t="s">
        <v>2185</v>
      </c>
      <c r="D18" s="124" t="s">
        <v>2193</v>
      </c>
      <c r="E18" s="181" t="s">
        <v>2194</v>
      </c>
      <c r="F18" s="74" t="s">
        <v>21</v>
      </c>
      <c r="G18" s="76">
        <v>1</v>
      </c>
      <c r="H18" s="187">
        <v>550000</v>
      </c>
      <c r="I18" s="187">
        <f>+H18*(1+$J$1)</f>
        <v>622160</v>
      </c>
      <c r="J18" s="138">
        <v>2000000</v>
      </c>
      <c r="K18" s="137">
        <v>681870</v>
      </c>
      <c r="L18" s="189">
        <f>MIN(I18,J18,K18)</f>
        <v>622160</v>
      </c>
      <c r="M18" s="193">
        <f>AVERAGE(I18,J18,K18,)</f>
        <v>826007.5</v>
      </c>
      <c r="N18" s="194">
        <f>MEDIAN(I18,K18,J18,)</f>
        <v>652015</v>
      </c>
      <c r="O18" s="195">
        <f>GEOMEAN(I18,J18,K18)</f>
        <v>946697.48126458214</v>
      </c>
      <c r="P18" s="194">
        <f t="shared" si="0"/>
        <v>21110.672952324378</v>
      </c>
      <c r="Q18" s="143">
        <f t="shared" si="1"/>
        <v>3.2377587865807349E-2</v>
      </c>
      <c r="R18" s="197">
        <f t="shared" si="2"/>
        <v>622160</v>
      </c>
      <c r="S18" s="270">
        <f>+ROUND(R18,-2)</f>
        <v>622200</v>
      </c>
      <c r="T18" s="140" t="str">
        <f t="shared" si="4"/>
        <v>MENOR VALOR</v>
      </c>
    </row>
    <row r="19" spans="1:20" ht="31.5" customHeight="1">
      <c r="A19" s="315">
        <v>9</v>
      </c>
      <c r="B19" s="180">
        <v>92101902</v>
      </c>
      <c r="C19" s="180" t="s">
        <v>2185</v>
      </c>
      <c r="D19" s="124" t="s">
        <v>2194</v>
      </c>
      <c r="E19" s="181" t="s">
        <v>2193</v>
      </c>
      <c r="F19" s="99" t="s">
        <v>21</v>
      </c>
      <c r="G19" s="100">
        <v>1</v>
      </c>
      <c r="H19" s="187">
        <v>800000</v>
      </c>
      <c r="I19" s="187">
        <f>+H19*(1+$J$1)</f>
        <v>904960</v>
      </c>
      <c r="J19" s="183">
        <v>2000000</v>
      </c>
      <c r="K19" s="186">
        <v>681870</v>
      </c>
      <c r="L19" s="189">
        <f>MIN(I19,J19,K19)</f>
        <v>681870</v>
      </c>
      <c r="M19" s="193">
        <f>AVERAGE(I19,J19,K19,)</f>
        <v>896707.5</v>
      </c>
      <c r="N19" s="194">
        <f>MEDIAN(I19,K19,J19,)</f>
        <v>793415</v>
      </c>
      <c r="O19" s="195">
        <f>GEOMEAN(I19,J19,K19)</f>
        <v>1072639.174771002</v>
      </c>
      <c r="P19" s="194">
        <f t="shared" si="0"/>
        <v>78874.225907453438</v>
      </c>
      <c r="Q19" s="171">
        <f>P19/N19*100%</f>
        <v>9.9411059669219051E-2</v>
      </c>
      <c r="R19" s="197">
        <f>IF(Q19&lt;=$Q$1,L19,N19)</f>
        <v>681870</v>
      </c>
      <c r="S19" s="270">
        <f>+ROUND(R19,-2)</f>
        <v>681900</v>
      </c>
      <c r="T19" s="172" t="str">
        <f t="shared" si="4"/>
        <v>MENOR VALOR</v>
      </c>
    </row>
    <row r="20" spans="1:20" ht="31.5" customHeight="1">
      <c r="A20" s="315">
        <v>10</v>
      </c>
      <c r="B20" s="180">
        <v>92101902</v>
      </c>
      <c r="C20" s="180" t="s">
        <v>2185</v>
      </c>
      <c r="D20" s="124" t="s">
        <v>2193</v>
      </c>
      <c r="E20" s="181" t="s">
        <v>2195</v>
      </c>
      <c r="F20" s="99" t="s">
        <v>21</v>
      </c>
      <c r="G20" s="100">
        <v>1</v>
      </c>
      <c r="H20" s="187">
        <v>1350000</v>
      </c>
      <c r="I20" s="187">
        <f>+H20*(1+$J$1)</f>
        <v>1527120</v>
      </c>
      <c r="J20" s="183">
        <v>3100000</v>
      </c>
      <c r="K20" s="186">
        <v>1562470</v>
      </c>
      <c r="L20" s="189">
        <f>MIN(I20,J20,K20)</f>
        <v>1527120</v>
      </c>
      <c r="M20" s="193">
        <f>AVERAGE(I20,J20,K20,)</f>
        <v>1547397.5</v>
      </c>
      <c r="N20" s="194">
        <f>MEDIAN(I20,K20,J20,)</f>
        <v>1544795</v>
      </c>
      <c r="O20" s="195">
        <f>GEOMEAN(I20,J20,K20)</f>
        <v>1948418.2200249401</v>
      </c>
      <c r="P20" s="194">
        <f t="shared" si="0"/>
        <v>12498.112357472228</v>
      </c>
      <c r="Q20" s="171">
        <f t="shared" ref="Q20:Q29" si="5">P20/N20*100%</f>
        <v>8.0904666039650752E-3</v>
      </c>
      <c r="R20" s="197">
        <f t="shared" ref="R20:R29" si="6">IF(Q20&lt;=$Q$1,L20,N20)</f>
        <v>1527120</v>
      </c>
      <c r="S20" s="270">
        <f t="shared" ref="S20:S28" si="7">+ROUND(R20,-2)</f>
        <v>1527100</v>
      </c>
      <c r="T20" s="172" t="str">
        <f t="shared" si="4"/>
        <v>MENOR VALOR</v>
      </c>
    </row>
    <row r="21" spans="1:20" ht="31.5" customHeight="1">
      <c r="A21" s="315">
        <v>11</v>
      </c>
      <c r="B21" s="180">
        <v>92101902</v>
      </c>
      <c r="C21" s="180" t="s">
        <v>2185</v>
      </c>
      <c r="D21" s="124" t="s">
        <v>2195</v>
      </c>
      <c r="E21" s="181" t="s">
        <v>2193</v>
      </c>
      <c r="F21" s="99" t="s">
        <v>21</v>
      </c>
      <c r="G21" s="100">
        <v>1</v>
      </c>
      <c r="H21" s="187">
        <v>1750000</v>
      </c>
      <c r="I21" s="187">
        <f>+H21*(1+$J$1)</f>
        <v>1979600</v>
      </c>
      <c r="J21" s="183">
        <v>3100000</v>
      </c>
      <c r="K21" s="186">
        <v>1562470</v>
      </c>
      <c r="L21" s="189">
        <f>MIN(I21,J21,K21)</f>
        <v>1562470</v>
      </c>
      <c r="M21" s="193">
        <f>AVERAGE(I21,J21,K21,)</f>
        <v>1660517.5</v>
      </c>
      <c r="N21" s="194">
        <f>MEDIAN(I21,K21,J21,)</f>
        <v>1771035</v>
      </c>
      <c r="O21" s="195">
        <f>GEOMEAN(I21,J21,K21)</f>
        <v>2124468.3992270669</v>
      </c>
      <c r="P21" s="194">
        <f t="shared" si="0"/>
        <v>147477.72581817227</v>
      </c>
      <c r="Q21" s="171">
        <f t="shared" si="5"/>
        <v>8.3272056067876854E-2</v>
      </c>
      <c r="R21" s="197">
        <f t="shared" si="6"/>
        <v>1562470</v>
      </c>
      <c r="S21" s="270">
        <f t="shared" si="7"/>
        <v>1562500</v>
      </c>
      <c r="T21" s="172" t="str">
        <f t="shared" si="4"/>
        <v>MENOR VALOR</v>
      </c>
    </row>
    <row r="22" spans="1:20" ht="31.5" customHeight="1">
      <c r="A22" s="318"/>
      <c r="B22" s="439" t="s">
        <v>2198</v>
      </c>
      <c r="C22" s="440"/>
      <c r="D22" s="440"/>
      <c r="E22" s="441"/>
      <c r="F22" s="282"/>
      <c r="G22" s="283"/>
      <c r="H22" s="313"/>
      <c r="I22" s="285"/>
      <c r="J22" s="286"/>
      <c r="K22" s="287"/>
      <c r="L22" s="287"/>
      <c r="M22" s="288"/>
      <c r="N22" s="289"/>
      <c r="O22" s="290"/>
      <c r="P22" s="289"/>
      <c r="Q22" s="291"/>
      <c r="R22" s="292"/>
      <c r="S22" s="293"/>
      <c r="T22" s="294"/>
    </row>
    <row r="23" spans="1:20" ht="18.75">
      <c r="A23" s="315">
        <v>12</v>
      </c>
      <c r="B23" s="180">
        <v>92101902</v>
      </c>
      <c r="C23" s="180" t="s">
        <v>2180</v>
      </c>
      <c r="D23" s="124" t="s">
        <v>2193</v>
      </c>
      <c r="E23" s="181" t="s">
        <v>2194</v>
      </c>
      <c r="F23" s="99" t="s">
        <v>21</v>
      </c>
      <c r="G23" s="100">
        <v>1</v>
      </c>
      <c r="H23" s="187">
        <v>1250000</v>
      </c>
      <c r="I23" s="187">
        <f>+H23*(1+$J$1)</f>
        <v>1414000</v>
      </c>
      <c r="J23" s="183">
        <v>2800000</v>
      </c>
      <c r="K23" s="186">
        <v>1023400</v>
      </c>
      <c r="L23" s="189">
        <f>MIN(I23,J23,K23)</f>
        <v>1023400</v>
      </c>
      <c r="M23" s="193">
        <f>AVERAGE(I23,J23,K23,)</f>
        <v>1309350</v>
      </c>
      <c r="N23" s="194">
        <f>MEDIAN(I23,K23,J23,)</f>
        <v>1218700</v>
      </c>
      <c r="O23" s="195">
        <f>GEOMEAN(I23,J23,K23)</f>
        <v>1594229.9037576229</v>
      </c>
      <c r="P23" s="194">
        <f t="shared" si="0"/>
        <v>138097.95436573273</v>
      </c>
      <c r="Q23" s="171">
        <f t="shared" si="5"/>
        <v>0.113315790896638</v>
      </c>
      <c r="R23" s="197">
        <f t="shared" si="6"/>
        <v>1023400</v>
      </c>
      <c r="S23" s="270">
        <f t="shared" si="7"/>
        <v>1023400</v>
      </c>
      <c r="T23" s="172" t="str">
        <f t="shared" si="4"/>
        <v>MENOR VALOR</v>
      </c>
    </row>
    <row r="24" spans="1:20" ht="18.75">
      <c r="A24" s="315">
        <v>13</v>
      </c>
      <c r="B24" s="180">
        <v>92101902</v>
      </c>
      <c r="C24" s="180" t="s">
        <v>2180</v>
      </c>
      <c r="D24" s="124" t="s">
        <v>2194</v>
      </c>
      <c r="E24" s="181" t="s">
        <v>2193</v>
      </c>
      <c r="F24" s="99" t="s">
        <v>21</v>
      </c>
      <c r="G24" s="100">
        <v>1</v>
      </c>
      <c r="H24" s="187">
        <v>1250000</v>
      </c>
      <c r="I24" s="187">
        <f>+H24*(1+$J$1)</f>
        <v>1414000</v>
      </c>
      <c r="J24" s="183">
        <v>2800000</v>
      </c>
      <c r="K24" s="186">
        <v>1023400</v>
      </c>
      <c r="L24" s="189">
        <f>MIN(I24,J24,K24)</f>
        <v>1023400</v>
      </c>
      <c r="M24" s="193">
        <f>AVERAGE(I24,J24,K24,)</f>
        <v>1309350</v>
      </c>
      <c r="N24" s="194">
        <f>MEDIAN(I24,K24,J24,)</f>
        <v>1218700</v>
      </c>
      <c r="O24" s="195">
        <f>GEOMEAN(I24,J24,K24)</f>
        <v>1594229.9037576229</v>
      </c>
      <c r="P24" s="194">
        <f t="shared" si="0"/>
        <v>138097.95436573273</v>
      </c>
      <c r="Q24" s="171">
        <f t="shared" si="5"/>
        <v>0.113315790896638</v>
      </c>
      <c r="R24" s="197">
        <f t="shared" si="6"/>
        <v>1023400</v>
      </c>
      <c r="S24" s="270">
        <f t="shared" si="7"/>
        <v>1023400</v>
      </c>
      <c r="T24" s="172" t="str">
        <f t="shared" si="4"/>
        <v>MENOR VALOR</v>
      </c>
    </row>
    <row r="25" spans="1:20" ht="18.75">
      <c r="A25" s="315">
        <v>14</v>
      </c>
      <c r="B25" s="180">
        <v>92101902</v>
      </c>
      <c r="C25" s="180" t="s">
        <v>2180</v>
      </c>
      <c r="D25" s="124" t="s">
        <v>2193</v>
      </c>
      <c r="E25" s="181" t="s">
        <v>2195</v>
      </c>
      <c r="F25" s="99" t="s">
        <v>21</v>
      </c>
      <c r="G25" s="100">
        <v>1</v>
      </c>
      <c r="H25" s="187">
        <v>2550000</v>
      </c>
      <c r="I25" s="187">
        <f>+H25*(1+$J$1)</f>
        <v>2884560</v>
      </c>
      <c r="J25" s="183">
        <v>4800000</v>
      </c>
      <c r="K25" s="186">
        <v>2344300</v>
      </c>
      <c r="L25" s="189">
        <f>MIN(I25,J25,K25)</f>
        <v>2344300</v>
      </c>
      <c r="M25" s="193">
        <f>AVERAGE(I25,J25,K25,)</f>
        <v>2507215</v>
      </c>
      <c r="N25" s="194">
        <f>MEDIAN(I25,K25,J25,)</f>
        <v>2614430</v>
      </c>
      <c r="O25" s="195">
        <f>GEOMEAN(I25,J25,K25)</f>
        <v>3189906.8456270038</v>
      </c>
      <c r="P25" s="194">
        <f t="shared" si="0"/>
        <v>191010.75480192207</v>
      </c>
      <c r="Q25" s="171">
        <f t="shared" si="5"/>
        <v>7.3060190864518107E-2</v>
      </c>
      <c r="R25" s="197">
        <f t="shared" si="6"/>
        <v>2344300</v>
      </c>
      <c r="S25" s="270">
        <f t="shared" si="7"/>
        <v>2344300</v>
      </c>
      <c r="T25" s="172" t="str">
        <f t="shared" si="4"/>
        <v>MENOR VALOR</v>
      </c>
    </row>
    <row r="26" spans="1:20" ht="18.75">
      <c r="A26" s="315">
        <v>15</v>
      </c>
      <c r="B26" s="180">
        <v>92101902</v>
      </c>
      <c r="C26" s="180" t="s">
        <v>2180</v>
      </c>
      <c r="D26" s="124" t="s">
        <v>2195</v>
      </c>
      <c r="E26" s="181" t="s">
        <v>2193</v>
      </c>
      <c r="F26" s="99" t="s">
        <v>21</v>
      </c>
      <c r="G26" s="100">
        <v>1</v>
      </c>
      <c r="H26" s="187">
        <v>2550000</v>
      </c>
      <c r="I26" s="187">
        <f>+H26*(1+$J$1)</f>
        <v>2884560</v>
      </c>
      <c r="J26" s="183">
        <v>4800000</v>
      </c>
      <c r="K26" s="186">
        <v>2344300</v>
      </c>
      <c r="L26" s="189">
        <f>MIN(I26,J26,K26)</f>
        <v>2344300</v>
      </c>
      <c r="M26" s="193">
        <f>AVERAGE(I26,J26,K26,)</f>
        <v>2507215</v>
      </c>
      <c r="N26" s="194">
        <f>MEDIAN(I26,K26,J26,)</f>
        <v>2614430</v>
      </c>
      <c r="O26" s="195">
        <f>GEOMEAN(I26,J26,K26)</f>
        <v>3189906.8456270038</v>
      </c>
      <c r="P26" s="194">
        <f t="shared" si="0"/>
        <v>191010.75480192207</v>
      </c>
      <c r="Q26" s="171">
        <f t="shared" si="5"/>
        <v>7.3060190864518107E-2</v>
      </c>
      <c r="R26" s="197">
        <f t="shared" si="6"/>
        <v>2344300</v>
      </c>
      <c r="S26" s="270">
        <f t="shared" si="7"/>
        <v>2344300</v>
      </c>
      <c r="T26" s="172" t="str">
        <f t="shared" si="4"/>
        <v>MENOR VALOR</v>
      </c>
    </row>
    <row r="27" spans="1:20" ht="32.25" customHeight="1">
      <c r="A27" s="318"/>
      <c r="B27" s="439" t="s">
        <v>2200</v>
      </c>
      <c r="C27" s="440"/>
      <c r="D27" s="440"/>
      <c r="E27" s="441"/>
      <c r="F27" s="282"/>
      <c r="G27" s="314"/>
      <c r="H27" s="313"/>
      <c r="I27" s="285"/>
      <c r="J27" s="286"/>
      <c r="K27" s="287"/>
      <c r="L27" s="287"/>
      <c r="M27" s="288"/>
      <c r="N27" s="289"/>
      <c r="O27" s="290"/>
      <c r="P27" s="289"/>
      <c r="Q27" s="291"/>
      <c r="R27" s="292"/>
      <c r="S27" s="293"/>
      <c r="T27" s="294"/>
    </row>
    <row r="28" spans="1:20" ht="18.75">
      <c r="A28" s="315">
        <v>16</v>
      </c>
      <c r="B28" s="180">
        <v>92101902</v>
      </c>
      <c r="C28" s="180" t="s">
        <v>2180</v>
      </c>
      <c r="D28" s="124" t="s">
        <v>2193</v>
      </c>
      <c r="E28" s="181" t="s">
        <v>2194</v>
      </c>
      <c r="F28" s="99" t="s">
        <v>21</v>
      </c>
      <c r="G28" s="106">
        <v>1</v>
      </c>
      <c r="H28" s="187">
        <v>1350000</v>
      </c>
      <c r="I28" s="187">
        <f>+H28*(1+$J$1)</f>
        <v>1527120</v>
      </c>
      <c r="J28" s="183">
        <v>2600000</v>
      </c>
      <c r="K28" s="186">
        <v>2023000</v>
      </c>
      <c r="L28" s="189">
        <f>MIN(I28,J28,K28)</f>
        <v>1527120</v>
      </c>
      <c r="M28" s="193">
        <f>AVERAGE(I28,J28,K28,)</f>
        <v>1537530</v>
      </c>
      <c r="N28" s="194">
        <f>MEDIAN(I28,K28,J28,)</f>
        <v>1775060</v>
      </c>
      <c r="O28" s="195">
        <f>GEOMEAN(I28,J28,K28)</f>
        <v>2002691.8566617363</v>
      </c>
      <c r="P28" s="194">
        <f t="shared" si="0"/>
        <v>175320.05532739259</v>
      </c>
      <c r="Q28" s="171">
        <f t="shared" si="5"/>
        <v>9.8768523501961955E-2</v>
      </c>
      <c r="R28" s="197">
        <f t="shared" si="6"/>
        <v>1527120</v>
      </c>
      <c r="S28" s="270">
        <f t="shared" si="7"/>
        <v>1527100</v>
      </c>
      <c r="T28" s="172" t="str">
        <f t="shared" si="4"/>
        <v>MENOR VALOR</v>
      </c>
    </row>
    <row r="29" spans="1:20" ht="18.75">
      <c r="A29" s="315">
        <v>17</v>
      </c>
      <c r="B29" s="180">
        <v>92101902</v>
      </c>
      <c r="C29" s="180" t="s">
        <v>2180</v>
      </c>
      <c r="D29" s="124" t="s">
        <v>2194</v>
      </c>
      <c r="E29" s="181" t="s">
        <v>2193</v>
      </c>
      <c r="F29" s="99" t="s">
        <v>21</v>
      </c>
      <c r="H29" s="187">
        <v>1753900</v>
      </c>
      <c r="I29" s="187">
        <f>+H29*(1+$J$1)</f>
        <v>1984011.68</v>
      </c>
      <c r="J29" s="183">
        <v>2600000</v>
      </c>
      <c r="K29" s="186">
        <v>2023000</v>
      </c>
      <c r="L29" s="189">
        <f>MIN(I29,J29,K29)</f>
        <v>1984011.68</v>
      </c>
      <c r="M29" s="193">
        <f>AVERAGE(I29,J29,K29,)</f>
        <v>1651752.92</v>
      </c>
      <c r="N29" s="194">
        <f>MEDIAN(I29,K29,J29,)</f>
        <v>2003505.8399999999</v>
      </c>
      <c r="O29" s="195">
        <f>GEOMEAN(I29,J29,K29)</f>
        <v>2185266.8874731427</v>
      </c>
      <c r="P29" s="194">
        <f t="shared" si="0"/>
        <v>13784.452729535487</v>
      </c>
      <c r="Q29" s="171">
        <f t="shared" si="5"/>
        <v>6.8801659842107014E-3</v>
      </c>
      <c r="R29" s="197">
        <f t="shared" si="6"/>
        <v>1984011.68</v>
      </c>
      <c r="S29" s="270">
        <f>+ROUND(R29,-2)</f>
        <v>1984000</v>
      </c>
      <c r="T29" s="172" t="str">
        <f t="shared" si="4"/>
        <v>MENOR VALOR</v>
      </c>
    </row>
    <row r="30" spans="1:20" ht="18.75">
      <c r="A30" s="315">
        <v>18</v>
      </c>
      <c r="B30" s="180">
        <v>92101902</v>
      </c>
      <c r="C30" s="180" t="s">
        <v>2180</v>
      </c>
      <c r="D30" s="124" t="s">
        <v>2193</v>
      </c>
      <c r="E30" s="181" t="s">
        <v>2195</v>
      </c>
      <c r="F30" s="99" t="s">
        <v>21</v>
      </c>
      <c r="G30" s="100">
        <v>1</v>
      </c>
      <c r="H30" s="187">
        <v>3500000</v>
      </c>
      <c r="I30" s="187">
        <f>+H30*(1+$J$1)</f>
        <v>3959200</v>
      </c>
      <c r="J30" s="183">
        <v>4700000</v>
      </c>
      <c r="K30" s="186">
        <v>3965080</v>
      </c>
      <c r="L30" s="189">
        <f>MIN(I30,J30,K30)</f>
        <v>3959200</v>
      </c>
      <c r="M30" s="193">
        <f>AVERAGE(I30,J30,K30,)</f>
        <v>3156070</v>
      </c>
      <c r="N30" s="194">
        <f>MEDIAN(I30,K30,J30,)</f>
        <v>3962140</v>
      </c>
      <c r="O30" s="195">
        <f>GEOMEAN(I30,J30,K30)</f>
        <v>4194231.6932494342</v>
      </c>
      <c r="P30" s="194">
        <f t="shared" si="0"/>
        <v>2078.8939366884497</v>
      </c>
      <c r="Q30" s="171">
        <f>P30/N30*100%</f>
        <v>5.2468967191680502E-4</v>
      </c>
      <c r="R30" s="197">
        <f>IF(Q30&lt;=$Q$1,L30,N30)</f>
        <v>3959200</v>
      </c>
      <c r="S30" s="270">
        <f>+ROUND(R30,-2)</f>
        <v>3959200</v>
      </c>
      <c r="T30" s="172" t="str">
        <f t="shared" si="4"/>
        <v>MENOR VALOR</v>
      </c>
    </row>
    <row r="31" spans="1:20" ht="18.75">
      <c r="A31" s="315">
        <v>19</v>
      </c>
      <c r="B31" s="180">
        <v>92101902</v>
      </c>
      <c r="C31" s="180" t="s">
        <v>2180</v>
      </c>
      <c r="D31" s="124" t="s">
        <v>2195</v>
      </c>
      <c r="E31" s="181" t="s">
        <v>2193</v>
      </c>
      <c r="F31" s="99" t="s">
        <v>21</v>
      </c>
      <c r="G31" s="100">
        <v>1</v>
      </c>
      <c r="H31" s="187">
        <v>4150000</v>
      </c>
      <c r="I31" s="187">
        <f>+H31*(1+$J$1)</f>
        <v>4694480</v>
      </c>
      <c r="J31" s="183">
        <v>4700000</v>
      </c>
      <c r="K31" s="186">
        <v>3965080</v>
      </c>
      <c r="L31" s="189">
        <f>MIN(I31,J31,K31)</f>
        <v>3965080</v>
      </c>
      <c r="M31" s="193">
        <f>AVERAGE(I31,J31,K31,)</f>
        <v>3339890</v>
      </c>
      <c r="N31" s="194">
        <f>MEDIAN(I31,K31,J31,)</f>
        <v>4329780</v>
      </c>
      <c r="O31" s="195">
        <f>GEOMEAN(I31,J31,K31)</f>
        <v>4439278.9451532485</v>
      </c>
      <c r="P31" s="194">
        <f t="shared" si="0"/>
        <v>257881.84309873389</v>
      </c>
      <c r="Q31" s="171">
        <f t="shared" ref="Q31:Q39" si="8">P31/N31*100%</f>
        <v>5.9560033788953227E-2</v>
      </c>
      <c r="R31" s="197">
        <f t="shared" ref="R31:R39" si="9">IF(Q31&lt;=$Q$1,L31,N31)</f>
        <v>3965080</v>
      </c>
      <c r="S31" s="270">
        <f t="shared" ref="S31:S85" si="10">+ROUND(R31,-2)</f>
        <v>3965100</v>
      </c>
      <c r="T31" s="172" t="str">
        <f t="shared" si="4"/>
        <v>MENOR VALOR</v>
      </c>
    </row>
    <row r="32" spans="1:20" ht="29.25" customHeight="1">
      <c r="A32" s="318"/>
      <c r="B32" s="442" t="s">
        <v>2199</v>
      </c>
      <c r="C32" s="443"/>
      <c r="D32" s="443"/>
      <c r="E32" s="444"/>
      <c r="F32" s="282"/>
      <c r="G32" s="283"/>
      <c r="H32" s="319"/>
      <c r="I32" s="285"/>
      <c r="J32" s="286"/>
      <c r="K32" s="287"/>
      <c r="L32" s="320">
        <f>MIN(I32,J32,K32)</f>
        <v>0</v>
      </c>
      <c r="M32" s="288"/>
      <c r="N32" s="289"/>
      <c r="O32" s="290"/>
      <c r="P32" s="289"/>
      <c r="Q32" s="291"/>
      <c r="R32" s="292"/>
      <c r="S32" s="293"/>
      <c r="T32" s="294"/>
    </row>
    <row r="33" spans="1:20" ht="18.75">
      <c r="A33" s="315">
        <v>20</v>
      </c>
      <c r="B33" s="180">
        <v>92101902</v>
      </c>
      <c r="C33" s="180" t="s">
        <v>2180</v>
      </c>
      <c r="D33" s="124" t="s">
        <v>2193</v>
      </c>
      <c r="E33" s="181" t="s">
        <v>2194</v>
      </c>
      <c r="F33" s="99" t="s">
        <v>21</v>
      </c>
      <c r="G33" s="100">
        <v>1</v>
      </c>
      <c r="H33" s="187">
        <v>1850000</v>
      </c>
      <c r="I33" s="187">
        <f>+H33*(1+$J$1)</f>
        <v>2092720</v>
      </c>
      <c r="J33" s="183">
        <v>3738000</v>
      </c>
      <c r="K33" s="186">
        <v>3570000</v>
      </c>
      <c r="L33" s="189">
        <f>MIN(I33,J33,K33)</f>
        <v>2092720</v>
      </c>
      <c r="M33" s="193">
        <f>AVERAGE(I33,J33,K33,)</f>
        <v>2350180</v>
      </c>
      <c r="N33" s="194">
        <f>MEDIAN(I33,K33,J33,)</f>
        <v>2831360</v>
      </c>
      <c r="O33" s="195">
        <f>GEOMEAN(I33,J33,K33)</f>
        <v>3033934.5849308665</v>
      </c>
      <c r="P33" s="194">
        <f t="shared" si="0"/>
        <v>522297.35285563144</v>
      </c>
      <c r="Q33" s="171">
        <f t="shared" si="8"/>
        <v>0.18446871922172789</v>
      </c>
      <c r="R33" s="197">
        <f t="shared" si="9"/>
        <v>2831360</v>
      </c>
      <c r="S33" s="270">
        <f t="shared" si="10"/>
        <v>2831400</v>
      </c>
      <c r="T33" s="172" t="str">
        <f t="shared" si="4"/>
        <v>MEDIANA</v>
      </c>
    </row>
    <row r="34" spans="1:20" ht="18.75">
      <c r="A34" s="315">
        <v>21</v>
      </c>
      <c r="B34" s="180">
        <v>92101902</v>
      </c>
      <c r="C34" s="180" t="s">
        <v>2180</v>
      </c>
      <c r="D34" s="124" t="s">
        <v>2194</v>
      </c>
      <c r="E34" s="181" t="s">
        <v>2193</v>
      </c>
      <c r="F34" s="99" t="s">
        <v>21</v>
      </c>
      <c r="G34" s="100">
        <v>1</v>
      </c>
      <c r="H34" s="187">
        <v>2450000</v>
      </c>
      <c r="I34" s="187">
        <f>+H34*(1+$J$1)</f>
        <v>2771440</v>
      </c>
      <c r="J34" s="183">
        <v>3738000</v>
      </c>
      <c r="K34" s="186">
        <v>3570000</v>
      </c>
      <c r="L34" s="189">
        <f>MIN(I34,J34,K34)</f>
        <v>2771440</v>
      </c>
      <c r="M34" s="193">
        <f>AVERAGE(I34,J34,K34,)</f>
        <v>2519860</v>
      </c>
      <c r="N34" s="194">
        <f>MEDIAN(I34,K34,J34,)</f>
        <v>3170720</v>
      </c>
      <c r="O34" s="195">
        <f>GEOMEAN(I34,J34,K34)</f>
        <v>3331739.1952729099</v>
      </c>
      <c r="P34" s="194">
        <f t="shared" si="0"/>
        <v>282333.59559216467</v>
      </c>
      <c r="Q34" s="171">
        <f t="shared" si="8"/>
        <v>8.9044001233841111E-2</v>
      </c>
      <c r="R34" s="197">
        <f t="shared" si="9"/>
        <v>2771440</v>
      </c>
      <c r="S34" s="270">
        <f t="shared" si="10"/>
        <v>2771400</v>
      </c>
      <c r="T34" s="172" t="str">
        <f t="shared" si="4"/>
        <v>MENOR VALOR</v>
      </c>
    </row>
    <row r="35" spans="1:20" ht="18.75">
      <c r="A35" s="315">
        <v>22</v>
      </c>
      <c r="B35" s="180">
        <v>92101902</v>
      </c>
      <c r="C35" s="180" t="s">
        <v>2180</v>
      </c>
      <c r="D35" s="124" t="s">
        <v>2193</v>
      </c>
      <c r="E35" s="181" t="s">
        <v>2195</v>
      </c>
      <c r="F35" s="99" t="s">
        <v>21</v>
      </c>
      <c r="G35" s="100">
        <v>1</v>
      </c>
      <c r="H35" s="187">
        <v>3850000</v>
      </c>
      <c r="I35" s="187">
        <f>+H35*(1+$J$1)</f>
        <v>4355120</v>
      </c>
      <c r="J35" s="183">
        <v>7493000</v>
      </c>
      <c r="K35" s="186">
        <v>7318500</v>
      </c>
      <c r="L35" s="189">
        <f>MIN(I35,J35,K35)</f>
        <v>4355120</v>
      </c>
      <c r="M35" s="193">
        <f>AVERAGE(I35,J35,K35,)</f>
        <v>4791655</v>
      </c>
      <c r="N35" s="194">
        <f>MEDIAN(I35,K35,J35,)</f>
        <v>5836810</v>
      </c>
      <c r="O35" s="195">
        <f>GEOMEAN(I35,J35,K35)</f>
        <v>6204297.9415171975</v>
      </c>
      <c r="P35" s="194">
        <f t="shared" si="0"/>
        <v>1047713.0466162956</v>
      </c>
      <c r="Q35" s="171">
        <f t="shared" si="8"/>
        <v>0.17950096827141804</v>
      </c>
      <c r="R35" s="197">
        <f t="shared" si="9"/>
        <v>5836810</v>
      </c>
      <c r="S35" s="270">
        <f t="shared" si="10"/>
        <v>5836800</v>
      </c>
      <c r="T35" s="172" t="str">
        <f t="shared" si="4"/>
        <v>MEDIANA</v>
      </c>
    </row>
    <row r="36" spans="1:20" ht="18.75">
      <c r="A36" s="315">
        <v>23</v>
      </c>
      <c r="B36" s="180">
        <v>92101902</v>
      </c>
      <c r="C36" s="180" t="s">
        <v>2180</v>
      </c>
      <c r="D36" s="124" t="s">
        <v>2195</v>
      </c>
      <c r="E36" s="181" t="s">
        <v>2193</v>
      </c>
      <c r="F36" s="99" t="s">
        <v>21</v>
      </c>
      <c r="G36" s="100">
        <v>1</v>
      </c>
      <c r="H36" s="187">
        <v>5450000</v>
      </c>
      <c r="I36" s="187">
        <f>+H36*(1+$J$1)</f>
        <v>6165040</v>
      </c>
      <c r="J36" s="183">
        <v>7493000</v>
      </c>
      <c r="K36" s="186">
        <v>7318500</v>
      </c>
      <c r="L36" s="189">
        <f>MIN(I36,J36,K36)</f>
        <v>6165040</v>
      </c>
      <c r="M36" s="193">
        <f>AVERAGE(I36,J36,K36,)</f>
        <v>5244135</v>
      </c>
      <c r="N36" s="194">
        <f>MEDIAN(I36,K36,J36,)</f>
        <v>6741770</v>
      </c>
      <c r="O36" s="195">
        <f>GEOMEAN(I36,J36,K36)</f>
        <v>6966338.4381605843</v>
      </c>
      <c r="P36" s="194">
        <f t="shared" si="0"/>
        <v>407809.69391371758</v>
      </c>
      <c r="Q36" s="171">
        <f t="shared" si="8"/>
        <v>6.0490003947586107E-2</v>
      </c>
      <c r="R36" s="197">
        <f t="shared" si="9"/>
        <v>6165040</v>
      </c>
      <c r="S36" s="270">
        <f t="shared" si="10"/>
        <v>6165000</v>
      </c>
      <c r="T36" s="172" t="str">
        <f t="shared" si="4"/>
        <v>MENOR VALOR</v>
      </c>
    </row>
    <row r="37" spans="1:20" ht="34.5" customHeight="1">
      <c r="A37" s="318"/>
      <c r="B37" s="442" t="s">
        <v>2201</v>
      </c>
      <c r="C37" s="443"/>
      <c r="D37" s="443"/>
      <c r="E37" s="444"/>
      <c r="F37" s="282"/>
      <c r="G37" s="283"/>
      <c r="H37" s="319"/>
      <c r="I37" s="285"/>
      <c r="J37" s="286"/>
      <c r="K37" s="287"/>
      <c r="L37" s="320">
        <f>MIN(I37,J37,K37)</f>
        <v>0</v>
      </c>
      <c r="M37" s="288"/>
      <c r="N37" s="289"/>
      <c r="O37" s="290"/>
      <c r="P37" s="289"/>
      <c r="Q37" s="291"/>
      <c r="R37" s="292"/>
      <c r="S37" s="293"/>
      <c r="T37" s="294"/>
    </row>
    <row r="38" spans="1:20" ht="18.75">
      <c r="A38" s="315">
        <v>24</v>
      </c>
      <c r="B38" s="180">
        <v>92101902</v>
      </c>
      <c r="C38" s="180" t="s">
        <v>2180</v>
      </c>
      <c r="D38" s="124" t="s">
        <v>2193</v>
      </c>
      <c r="E38" s="181" t="s">
        <v>2194</v>
      </c>
      <c r="F38" s="99" t="s">
        <v>21</v>
      </c>
      <c r="G38" s="100">
        <v>1</v>
      </c>
      <c r="H38" s="187">
        <v>1096200</v>
      </c>
      <c r="I38" s="187">
        <f>+H38*(1+$J$1)</f>
        <v>1240021.44</v>
      </c>
      <c r="J38" s="183">
        <v>4000000</v>
      </c>
      <c r="K38" s="186">
        <v>2618000</v>
      </c>
      <c r="L38" s="189">
        <f>MIN(I38,J38,K38)</f>
        <v>1240021.44</v>
      </c>
      <c r="M38" s="193">
        <f>AVERAGE(I38,J38,K38,)</f>
        <v>1964505.3599999999</v>
      </c>
      <c r="N38" s="194">
        <f>MEDIAN(I38,K38,J38,)</f>
        <v>1929010.72</v>
      </c>
      <c r="O38" s="195">
        <f>GEOMEAN(I38,J38,K38)</f>
        <v>2350460.4210092337</v>
      </c>
      <c r="P38" s="194">
        <f t="shared" si="0"/>
        <v>487188.99205283669</v>
      </c>
      <c r="Q38" s="171">
        <f t="shared" si="8"/>
        <v>0.25255898632478141</v>
      </c>
      <c r="R38" s="197">
        <f t="shared" si="9"/>
        <v>1929010.72</v>
      </c>
      <c r="S38" s="270">
        <f t="shared" si="10"/>
        <v>1929000</v>
      </c>
      <c r="T38" s="172" t="str">
        <f t="shared" si="4"/>
        <v>MEDIANA</v>
      </c>
    </row>
    <row r="39" spans="1:20" ht="18.75">
      <c r="A39" s="315">
        <v>25</v>
      </c>
      <c r="B39" s="180">
        <v>92101902</v>
      </c>
      <c r="C39" s="180" t="s">
        <v>2180</v>
      </c>
      <c r="D39" s="124" t="s">
        <v>2194</v>
      </c>
      <c r="E39" s="181" t="s">
        <v>2193</v>
      </c>
      <c r="F39" s="99" t="s">
        <v>21</v>
      </c>
      <c r="G39" s="100">
        <v>1</v>
      </c>
      <c r="H39" s="187">
        <v>1950000</v>
      </c>
      <c r="I39" s="187">
        <f>+H39*(1+$J$1)</f>
        <v>2205840</v>
      </c>
      <c r="J39" s="183">
        <v>4000000</v>
      </c>
      <c r="K39" s="186">
        <v>2618000</v>
      </c>
      <c r="L39" s="189">
        <f>MIN(I39,J39,K39)</f>
        <v>2205840</v>
      </c>
      <c r="M39" s="193">
        <f>AVERAGE(I39,J39,K39,)</f>
        <v>2205960</v>
      </c>
      <c r="N39" s="194">
        <f>MEDIAN(I39,K39,J39,)</f>
        <v>2411920</v>
      </c>
      <c r="O39" s="195">
        <f>GEOMEAN(I39,J39,K39)</f>
        <v>2847964.3401249805</v>
      </c>
      <c r="P39" s="194">
        <f t="shared" si="0"/>
        <v>145720.56546692373</v>
      </c>
      <c r="Q39" s="171">
        <f t="shared" si="8"/>
        <v>6.041683201222417E-2</v>
      </c>
      <c r="R39" s="197">
        <f t="shared" si="9"/>
        <v>2205840</v>
      </c>
      <c r="S39" s="270">
        <f t="shared" si="10"/>
        <v>2205800</v>
      </c>
      <c r="T39" s="172" t="str">
        <f t="shared" si="4"/>
        <v>MENOR VALOR</v>
      </c>
    </row>
    <row r="40" spans="1:20" ht="18.75">
      <c r="A40" s="315">
        <v>26</v>
      </c>
      <c r="B40" s="180">
        <v>92101902</v>
      </c>
      <c r="C40" s="180" t="s">
        <v>2180</v>
      </c>
      <c r="D40" s="124" t="s">
        <v>2193</v>
      </c>
      <c r="E40" s="181" t="s">
        <v>2195</v>
      </c>
      <c r="F40" s="99" t="s">
        <v>21</v>
      </c>
      <c r="G40" s="100">
        <v>1</v>
      </c>
      <c r="H40" s="187">
        <v>2650000</v>
      </c>
      <c r="I40" s="187">
        <f>+H40*(1+$J$1)</f>
        <v>2997680</v>
      </c>
      <c r="J40" s="183">
        <v>7117000</v>
      </c>
      <c r="K40" s="186">
        <v>4403000</v>
      </c>
      <c r="L40" s="189">
        <f>MIN(I40,J40,K40)</f>
        <v>2997680</v>
      </c>
      <c r="M40" s="193">
        <f>AVERAGE(I40,J40,K40,)</f>
        <v>3629420</v>
      </c>
      <c r="N40" s="194">
        <f>MEDIAN(I40,K40,J40,)</f>
        <v>3700340</v>
      </c>
      <c r="O40" s="195">
        <f>GEOMEAN(I40,J40,K40)</f>
        <v>4545799.821233823</v>
      </c>
      <c r="P40" s="194">
        <f t="shared" si="0"/>
        <v>496855.65086853947</v>
      </c>
      <c r="Q40" s="171">
        <f>P40/N40*100%</f>
        <v>0.13427297244808301</v>
      </c>
      <c r="R40" s="197">
        <f>IF(Q40&lt;=$Q$1,L40,N40)</f>
        <v>2997680</v>
      </c>
      <c r="S40" s="270">
        <f t="shared" si="10"/>
        <v>2997700</v>
      </c>
      <c r="T40" s="172" t="str">
        <f t="shared" si="4"/>
        <v>MENOR VALOR</v>
      </c>
    </row>
    <row r="41" spans="1:20" ht="18.75">
      <c r="A41" s="315">
        <v>27</v>
      </c>
      <c r="B41" s="180">
        <v>92101902</v>
      </c>
      <c r="C41" s="180" t="s">
        <v>2180</v>
      </c>
      <c r="D41" s="124" t="s">
        <v>2195</v>
      </c>
      <c r="E41" s="181" t="s">
        <v>2193</v>
      </c>
      <c r="F41" s="99" t="s">
        <v>21</v>
      </c>
      <c r="G41" s="100">
        <v>1</v>
      </c>
      <c r="H41" s="187">
        <v>4150000</v>
      </c>
      <c r="I41" s="187">
        <f>+H41*(1+$J$1)</f>
        <v>4694480</v>
      </c>
      <c r="J41" s="183">
        <v>7117000</v>
      </c>
      <c r="K41" s="186">
        <v>4403000</v>
      </c>
      <c r="L41" s="189">
        <f>MIN(I41,J41,K41)</f>
        <v>4403000</v>
      </c>
      <c r="M41" s="193">
        <f>AVERAGE(I41,J41,K41,)</f>
        <v>4053620</v>
      </c>
      <c r="N41" s="194">
        <f>MEDIAN(I41,K41,J41,)</f>
        <v>4548740</v>
      </c>
      <c r="O41" s="195">
        <f>GEOMEAN(I41,J41,K41)</f>
        <v>5278911.5035313908</v>
      </c>
      <c r="P41" s="194">
        <f t="shared" si="0"/>
        <v>103053.74229012744</v>
      </c>
      <c r="Q41" s="171">
        <f t="shared" ref="Q41:Q49" si="11">P41/N41*100%</f>
        <v>2.2655447946052631E-2</v>
      </c>
      <c r="R41" s="197">
        <f>IF(Q41&lt;=$Q$1,L41,N41)</f>
        <v>4403000</v>
      </c>
      <c r="S41" s="270">
        <f t="shared" si="10"/>
        <v>4403000</v>
      </c>
      <c r="T41" s="172" t="str">
        <f t="shared" si="4"/>
        <v>MENOR VALOR</v>
      </c>
    </row>
    <row r="42" spans="1:20" ht="36.75" customHeight="1">
      <c r="A42" s="318"/>
      <c r="B42" s="442" t="s">
        <v>2202</v>
      </c>
      <c r="C42" s="443"/>
      <c r="D42" s="443"/>
      <c r="E42" s="444"/>
      <c r="F42" s="282"/>
      <c r="G42" s="283"/>
      <c r="H42" s="319"/>
      <c r="I42" s="285"/>
      <c r="J42" s="286"/>
      <c r="K42" s="287"/>
      <c r="L42" s="320">
        <f>MIN(I42,J42,K42)</f>
        <v>0</v>
      </c>
      <c r="M42" s="288"/>
      <c r="N42" s="289"/>
      <c r="O42" s="290"/>
      <c r="P42" s="289"/>
      <c r="Q42" s="291"/>
      <c r="R42" s="292"/>
      <c r="S42" s="293"/>
      <c r="T42" s="294"/>
    </row>
    <row r="43" spans="1:20" ht="18.75">
      <c r="A43" s="315">
        <v>28</v>
      </c>
      <c r="B43" s="180">
        <v>92101902</v>
      </c>
      <c r="C43" s="180" t="s">
        <v>2180</v>
      </c>
      <c r="D43" s="124" t="s">
        <v>2193</v>
      </c>
      <c r="E43" s="181" t="s">
        <v>2194</v>
      </c>
      <c r="F43" s="99" t="s">
        <v>21</v>
      </c>
      <c r="G43" s="100">
        <v>1</v>
      </c>
      <c r="H43" s="187">
        <v>2800000</v>
      </c>
      <c r="I43" s="187">
        <f>+H43*(1+$J$1)</f>
        <v>3167360</v>
      </c>
      <c r="J43" s="183">
        <v>4300000</v>
      </c>
      <c r="K43" s="186">
        <v>4165000</v>
      </c>
      <c r="L43" s="189">
        <f>MIN(I43,J43,K43)</f>
        <v>3167360</v>
      </c>
      <c r="M43" s="193">
        <f>AVERAGE(I43,J43,K43,)</f>
        <v>2908090</v>
      </c>
      <c r="N43" s="194">
        <f>MEDIAN(I43,K43,J43,)</f>
        <v>3666180</v>
      </c>
      <c r="O43" s="195">
        <f>GEOMEAN(I43,J43,K43)</f>
        <v>3842320.8698582561</v>
      </c>
      <c r="P43" s="194">
        <f t="shared" si="0"/>
        <v>352719.00459147361</v>
      </c>
      <c r="Q43" s="171">
        <f t="shared" si="11"/>
        <v>9.6208861701136766E-2</v>
      </c>
      <c r="R43" s="197">
        <f>IF(Q43&lt;=$Q$1,L43,N43)</f>
        <v>3167360</v>
      </c>
      <c r="S43" s="270">
        <f t="shared" si="10"/>
        <v>3167400</v>
      </c>
      <c r="T43" s="172" t="str">
        <f t="shared" si="4"/>
        <v>MENOR VALOR</v>
      </c>
    </row>
    <row r="44" spans="1:20" ht="18.75">
      <c r="A44" s="315">
        <v>29</v>
      </c>
      <c r="B44" s="180">
        <v>92101902</v>
      </c>
      <c r="C44" s="180" t="s">
        <v>2180</v>
      </c>
      <c r="D44" s="124" t="s">
        <v>2194</v>
      </c>
      <c r="E44" s="181" t="s">
        <v>2193</v>
      </c>
      <c r="F44" s="99" t="s">
        <v>21</v>
      </c>
      <c r="G44" s="100">
        <v>1</v>
      </c>
      <c r="H44" s="187">
        <v>2800000</v>
      </c>
      <c r="I44" s="187">
        <f>+H44*(1+$J$1)</f>
        <v>3167360</v>
      </c>
      <c r="J44" s="183">
        <v>4300000</v>
      </c>
      <c r="K44" s="186">
        <v>4165000</v>
      </c>
      <c r="L44" s="189">
        <f>MIN(I44,J44,K44)</f>
        <v>3167360</v>
      </c>
      <c r="M44" s="193">
        <f>AVERAGE(I44,J44,K44,)</f>
        <v>2908090</v>
      </c>
      <c r="N44" s="194">
        <f>MEDIAN(I44,K44,J44,)</f>
        <v>3666180</v>
      </c>
      <c r="O44" s="195">
        <f>GEOMEAN(I44,J44,K44)</f>
        <v>3842320.8698582561</v>
      </c>
      <c r="P44" s="194">
        <f t="shared" si="0"/>
        <v>352719.00459147361</v>
      </c>
      <c r="Q44" s="171">
        <f t="shared" si="11"/>
        <v>9.6208861701136766E-2</v>
      </c>
      <c r="R44" s="197">
        <f>IF(Q44&lt;=$Q$1,L44,N44)</f>
        <v>3167360</v>
      </c>
      <c r="S44" s="270">
        <f t="shared" si="10"/>
        <v>3167400</v>
      </c>
      <c r="T44" s="172" t="str">
        <f t="shared" si="4"/>
        <v>MENOR VALOR</v>
      </c>
    </row>
    <row r="45" spans="1:20" ht="18.75">
      <c r="A45" s="315">
        <v>30</v>
      </c>
      <c r="B45" s="180">
        <v>92101902</v>
      </c>
      <c r="C45" s="180" t="s">
        <v>2180</v>
      </c>
      <c r="D45" s="124" t="s">
        <v>2193</v>
      </c>
      <c r="E45" s="181" t="s">
        <v>2195</v>
      </c>
      <c r="F45" s="99" t="s">
        <v>21</v>
      </c>
      <c r="G45" s="100">
        <v>1</v>
      </c>
      <c r="H45" s="187">
        <v>3100000</v>
      </c>
      <c r="I45" s="187">
        <f>+H45*(1+$J$1)</f>
        <v>3506720</v>
      </c>
      <c r="J45" s="183">
        <v>7300000</v>
      </c>
      <c r="K45" s="186">
        <v>7913500</v>
      </c>
      <c r="L45" s="189">
        <f>MIN(I45,J45,K45)</f>
        <v>3506720</v>
      </c>
      <c r="M45" s="193">
        <f>AVERAGE(I45,J45,K45,)</f>
        <v>4680055</v>
      </c>
      <c r="N45" s="194">
        <f>MEDIAN(I45,K45,J45,)</f>
        <v>5403360</v>
      </c>
      <c r="O45" s="195">
        <f>GEOMEAN(I45,J45,K45)</f>
        <v>5873056.5924530327</v>
      </c>
      <c r="P45" s="194">
        <f t="shared" si="0"/>
        <v>1341127.0054696535</v>
      </c>
      <c r="Q45" s="171">
        <f t="shared" si="11"/>
        <v>0.24820241580602689</v>
      </c>
      <c r="R45" s="197">
        <f>IF(Q45&lt;=$Q$1,L45,N45)</f>
        <v>5403360</v>
      </c>
      <c r="S45" s="270">
        <f t="shared" si="10"/>
        <v>5403400</v>
      </c>
      <c r="T45" s="172" t="str">
        <f t="shared" si="4"/>
        <v>MEDIANA</v>
      </c>
    </row>
    <row r="46" spans="1:20" ht="18.75">
      <c r="A46" s="315">
        <v>31</v>
      </c>
      <c r="B46" s="180">
        <v>92101902</v>
      </c>
      <c r="C46" s="180" t="s">
        <v>2180</v>
      </c>
      <c r="D46" s="124" t="s">
        <v>2195</v>
      </c>
      <c r="E46" s="181" t="s">
        <v>2193</v>
      </c>
      <c r="F46" s="99" t="s">
        <v>21</v>
      </c>
      <c r="G46" s="100">
        <v>1</v>
      </c>
      <c r="H46" s="187">
        <v>5350000</v>
      </c>
      <c r="I46" s="187">
        <f>+H46*(1+$J$1)</f>
        <v>6051920</v>
      </c>
      <c r="J46" s="183">
        <v>7300000</v>
      </c>
      <c r="K46" s="186">
        <v>7913500</v>
      </c>
      <c r="L46" s="189">
        <f>MIN(I46,J46,K46)</f>
        <v>6051920</v>
      </c>
      <c r="M46" s="193">
        <f>AVERAGE(I46,J46,K46,)</f>
        <v>5316355</v>
      </c>
      <c r="N46" s="194">
        <f>MEDIAN(I46,K46,J46,)</f>
        <v>6675960</v>
      </c>
      <c r="O46" s="195">
        <f>GEOMEAN(I46,J46,K46)</f>
        <v>7044684.5107393963</v>
      </c>
      <c r="P46" s="194">
        <f t="shared" si="0"/>
        <v>441262.91573165311</v>
      </c>
      <c r="Q46" s="171">
        <f t="shared" si="11"/>
        <v>6.6097297726716922E-2</v>
      </c>
      <c r="R46" s="197">
        <f>IF(Q46&lt;=$Q$1,L46,N46)</f>
        <v>6051920</v>
      </c>
      <c r="S46" s="270">
        <f t="shared" si="10"/>
        <v>6051900</v>
      </c>
      <c r="T46" s="172" t="str">
        <f t="shared" si="4"/>
        <v>MENOR VALOR</v>
      </c>
    </row>
    <row r="47" spans="1:20" s="7" customFormat="1" ht="34.5" customHeight="1">
      <c r="A47" s="321"/>
      <c r="B47" s="445" t="s">
        <v>2203</v>
      </c>
      <c r="C47" s="446"/>
      <c r="D47" s="446"/>
      <c r="E47" s="447"/>
      <c r="F47" s="282"/>
      <c r="G47" s="283"/>
      <c r="H47" s="319"/>
      <c r="I47" s="285"/>
      <c r="J47" s="322"/>
      <c r="K47" s="323"/>
      <c r="L47" s="324">
        <f>MIN(I47,J47,K47)</f>
        <v>0</v>
      </c>
      <c r="M47" s="325"/>
      <c r="N47" s="326"/>
      <c r="O47" s="327"/>
      <c r="P47" s="326"/>
      <c r="Q47" s="328"/>
      <c r="R47" s="329"/>
      <c r="S47" s="330"/>
      <c r="T47" s="294"/>
    </row>
    <row r="48" spans="1:20" ht="30.75" customHeight="1">
      <c r="A48" s="315">
        <v>32</v>
      </c>
      <c r="B48" s="180">
        <v>92101902</v>
      </c>
      <c r="C48" s="180" t="s">
        <v>2178</v>
      </c>
      <c r="D48" s="448" t="s">
        <v>2179</v>
      </c>
      <c r="E48" s="449"/>
      <c r="F48" s="99" t="s">
        <v>21</v>
      </c>
      <c r="G48" s="100">
        <v>1</v>
      </c>
      <c r="H48" s="187">
        <v>365000</v>
      </c>
      <c r="I48" s="187">
        <f>+H48*(1+$J$1)</f>
        <v>412888</v>
      </c>
      <c r="J48" s="183">
        <v>500000</v>
      </c>
      <c r="K48" s="186">
        <v>252280</v>
      </c>
      <c r="L48" s="189">
        <f>MIN(I48,J48,K48)</f>
        <v>252280</v>
      </c>
      <c r="M48" s="193">
        <f>AVERAGE(I48,J48,K48,)</f>
        <v>291292</v>
      </c>
      <c r="N48" s="194">
        <f>MEDIAN(I48,K48,J48,)</f>
        <v>332584</v>
      </c>
      <c r="O48" s="195">
        <f>GEOMEAN(I48,J48,K48)</f>
        <v>373446.4733479353</v>
      </c>
      <c r="P48" s="194">
        <f t="shared" si="0"/>
        <v>56783.502956404511</v>
      </c>
      <c r="Q48" s="171">
        <f t="shared" si="11"/>
        <v>0.17073431961971866</v>
      </c>
      <c r="R48" s="197">
        <f>IF(Q48&lt;=$Q$1,L48,N48)</f>
        <v>332584</v>
      </c>
      <c r="S48" s="270">
        <f t="shared" si="10"/>
        <v>332600</v>
      </c>
      <c r="T48" s="172" t="str">
        <f t="shared" si="4"/>
        <v>MEDIANA</v>
      </c>
    </row>
    <row r="49" spans="1:20" ht="30.75" customHeight="1">
      <c r="A49" s="315">
        <v>33</v>
      </c>
      <c r="B49" s="180">
        <v>92101902</v>
      </c>
      <c r="C49" s="180" t="s">
        <v>2180</v>
      </c>
      <c r="D49" s="448" t="s">
        <v>2181</v>
      </c>
      <c r="E49" s="449"/>
      <c r="F49" s="99" t="s">
        <v>21</v>
      </c>
      <c r="G49" s="100">
        <v>1</v>
      </c>
      <c r="H49" s="187">
        <v>385000</v>
      </c>
      <c r="I49" s="187">
        <f>+H49*(1+$J$1)</f>
        <v>435512</v>
      </c>
      <c r="J49" s="183">
        <v>620000</v>
      </c>
      <c r="K49" s="186">
        <v>267750</v>
      </c>
      <c r="L49" s="189">
        <f>MIN(I49,J49,K49)</f>
        <v>267750</v>
      </c>
      <c r="M49" s="193">
        <f>AVERAGE(I49,J49,K49,)</f>
        <v>330815.5</v>
      </c>
      <c r="N49" s="194">
        <f>MEDIAN(I49,K49,J49,)</f>
        <v>351631</v>
      </c>
      <c r="O49" s="195">
        <f>GEOMEAN(I49,J49,K49)</f>
        <v>416588.32860545639</v>
      </c>
      <c r="P49" s="194">
        <f t="shared" si="0"/>
        <v>59312.823912708795</v>
      </c>
      <c r="Q49" s="171">
        <f t="shared" si="11"/>
        <v>0.16867916626437598</v>
      </c>
      <c r="R49" s="197">
        <f>IF(Q49&lt;=$Q$1,L49,N49)</f>
        <v>351631</v>
      </c>
      <c r="S49" s="270">
        <f t="shared" si="10"/>
        <v>351600</v>
      </c>
      <c r="T49" s="172" t="str">
        <f t="shared" si="4"/>
        <v>MEDIANA</v>
      </c>
    </row>
    <row r="50" spans="1:20" ht="30.75" customHeight="1">
      <c r="A50" s="315">
        <v>34</v>
      </c>
      <c r="B50" s="180">
        <v>92101902</v>
      </c>
      <c r="C50" s="180" t="s">
        <v>2178</v>
      </c>
      <c r="D50" s="448" t="s">
        <v>2182</v>
      </c>
      <c r="E50" s="449"/>
      <c r="F50" s="99" t="s">
        <v>21</v>
      </c>
      <c r="G50" s="100">
        <v>1</v>
      </c>
      <c r="H50" s="187">
        <v>450000</v>
      </c>
      <c r="I50" s="187">
        <f>+H50*(1+$J$1)</f>
        <v>509040</v>
      </c>
      <c r="J50" s="183">
        <v>580000</v>
      </c>
      <c r="K50" s="186">
        <v>320705</v>
      </c>
      <c r="L50" s="189">
        <f>MIN(I50,J50,K50)</f>
        <v>320705</v>
      </c>
      <c r="M50" s="193">
        <f>AVERAGE(I50,J50,K50,)</f>
        <v>352436.25</v>
      </c>
      <c r="N50" s="194">
        <f>MEDIAN(I50,K50,J50,)</f>
        <v>414872.5</v>
      </c>
      <c r="O50" s="195">
        <f>GEOMEAN(I50,J50,K50)</f>
        <v>455786.9414415154</v>
      </c>
      <c r="P50" s="194">
        <f t="shared" si="0"/>
        <v>66586.477817384221</v>
      </c>
      <c r="Q50" s="171">
        <f>P50/N50*100%</f>
        <v>0.16049865396569843</v>
      </c>
      <c r="R50" s="197">
        <f>IF(Q50&lt;=$Q$1,L50,N50)</f>
        <v>414872.5</v>
      </c>
      <c r="S50" s="270">
        <f t="shared" si="10"/>
        <v>414900</v>
      </c>
      <c r="T50" s="172" t="str">
        <f t="shared" si="4"/>
        <v>MEDIANA</v>
      </c>
    </row>
    <row r="51" spans="1:20" ht="32.25" customHeight="1">
      <c r="A51" s="318"/>
      <c r="B51" s="442" t="s">
        <v>2204</v>
      </c>
      <c r="C51" s="443"/>
      <c r="D51" s="443"/>
      <c r="E51" s="444"/>
      <c r="F51" s="282"/>
      <c r="G51" s="283"/>
      <c r="H51" s="313"/>
      <c r="I51" s="307"/>
      <c r="J51" s="286"/>
      <c r="K51" s="287"/>
      <c r="L51" s="320">
        <f>MIN(I51,J51,K51)</f>
        <v>0</v>
      </c>
      <c r="M51" s="288"/>
      <c r="N51" s="288"/>
      <c r="O51" s="288"/>
      <c r="P51" s="289"/>
      <c r="Q51" s="291"/>
      <c r="R51" s="292"/>
      <c r="S51" s="293"/>
      <c r="T51" s="294"/>
    </row>
    <row r="52" spans="1:20" ht="34.5" customHeight="1">
      <c r="A52" s="315">
        <v>35</v>
      </c>
      <c r="B52" s="180">
        <v>92101902</v>
      </c>
      <c r="C52" s="180" t="s">
        <v>2185</v>
      </c>
      <c r="D52" s="448" t="s">
        <v>2187</v>
      </c>
      <c r="E52" s="449"/>
      <c r="F52" s="99" t="s">
        <v>21</v>
      </c>
      <c r="G52" s="100">
        <v>1</v>
      </c>
      <c r="H52" s="187">
        <v>700000</v>
      </c>
      <c r="I52" s="187">
        <f>+H52*(1+$J$1)</f>
        <v>791840</v>
      </c>
      <c r="J52" s="183">
        <v>790000</v>
      </c>
      <c r="K52" s="186">
        <v>434350</v>
      </c>
      <c r="L52" s="189">
        <f>MIN(I52,J52,K52)</f>
        <v>434350</v>
      </c>
      <c r="M52" s="193">
        <f>AVERAGE(I52,J52,K52,)</f>
        <v>504047.5</v>
      </c>
      <c r="N52" s="194">
        <f>MEDIAN(I52,K52,J52,)</f>
        <v>612175</v>
      </c>
      <c r="O52" s="195">
        <f>GEOMEAN(I52,J52,K52)</f>
        <v>647691.38107112108</v>
      </c>
      <c r="P52" s="194">
        <f t="shared" si="0"/>
        <v>125741.26336449782</v>
      </c>
      <c r="Q52" s="171">
        <f t="shared" ref="Q52:Q85" si="12">P52/N52*100%</f>
        <v>0.20540084675868472</v>
      </c>
      <c r="R52" s="197">
        <f>IF(Q52&lt;=$Q$1,L52,N52)</f>
        <v>612175</v>
      </c>
      <c r="S52" s="270">
        <f t="shared" si="10"/>
        <v>612200</v>
      </c>
      <c r="T52" s="172" t="str">
        <f t="shared" si="4"/>
        <v>MEDIANA</v>
      </c>
    </row>
    <row r="53" spans="1:20" ht="34.5" customHeight="1">
      <c r="A53" s="315">
        <v>36</v>
      </c>
      <c r="B53" s="180">
        <v>92101902</v>
      </c>
      <c r="C53" s="180" t="s">
        <v>2186</v>
      </c>
      <c r="D53" s="448" t="s">
        <v>2188</v>
      </c>
      <c r="E53" s="449"/>
      <c r="F53" s="99" t="s">
        <v>21</v>
      </c>
      <c r="G53" s="100">
        <v>1</v>
      </c>
      <c r="H53" s="187">
        <v>800000</v>
      </c>
      <c r="I53" s="187">
        <f>+H53*(1+$J$1)</f>
        <v>904960</v>
      </c>
      <c r="J53" s="183">
        <v>891000</v>
      </c>
      <c r="K53" s="186">
        <v>571200</v>
      </c>
      <c r="L53" s="189">
        <f>MIN(I53,J53,K53)</f>
        <v>571200</v>
      </c>
      <c r="M53" s="193">
        <f>AVERAGE(I53,J53,K53,)</f>
        <v>591790</v>
      </c>
      <c r="N53" s="194">
        <f>MEDIAN(I53,K53,J53,)</f>
        <v>731100</v>
      </c>
      <c r="O53" s="195">
        <f>GEOMEAN(I53,J53,K53)</f>
        <v>772262.76460726245</v>
      </c>
      <c r="P53" s="194">
        <f t="shared" si="0"/>
        <v>113066.37431172896</v>
      </c>
      <c r="Q53" s="171">
        <f t="shared" si="12"/>
        <v>0.15465240638999994</v>
      </c>
      <c r="R53" s="197">
        <f>IF(Q53&lt;=$Q$1,L53,N53)</f>
        <v>731100</v>
      </c>
      <c r="S53" s="270">
        <f t="shared" si="10"/>
        <v>731100</v>
      </c>
      <c r="T53" s="172" t="str">
        <f t="shared" si="4"/>
        <v>MEDIANA</v>
      </c>
    </row>
    <row r="54" spans="1:20" ht="34.5" customHeight="1">
      <c r="A54" s="315">
        <v>37</v>
      </c>
      <c r="B54" s="180">
        <v>92101902</v>
      </c>
      <c r="C54" s="180" t="s">
        <v>2185</v>
      </c>
      <c r="D54" s="448" t="s">
        <v>2189</v>
      </c>
      <c r="E54" s="449"/>
      <c r="F54" s="99" t="s">
        <v>21</v>
      </c>
      <c r="G54" s="100">
        <v>1</v>
      </c>
      <c r="H54" s="187">
        <v>680000</v>
      </c>
      <c r="I54" s="187">
        <f>+H54*(1+$J$1)</f>
        <v>769216</v>
      </c>
      <c r="J54" s="183">
        <v>810000</v>
      </c>
      <c r="K54" s="186">
        <v>928200</v>
      </c>
      <c r="L54" s="189">
        <f>MIN(I54,J54,K54)</f>
        <v>769216</v>
      </c>
      <c r="M54" s="193">
        <f>AVERAGE(I54,J54,K54,)</f>
        <v>626854</v>
      </c>
      <c r="N54" s="194">
        <f>MEDIAN(I54,K54,J54,)</f>
        <v>789608</v>
      </c>
      <c r="O54" s="195">
        <f>GEOMEAN(I54,J54,K54)</f>
        <v>833153.38671997201</v>
      </c>
      <c r="P54" s="194">
        <f t="shared" si="0"/>
        <v>14419.321481956076</v>
      </c>
      <c r="Q54" s="171">
        <f t="shared" si="12"/>
        <v>1.8261367009903745E-2</v>
      </c>
      <c r="R54" s="197">
        <f>IF(Q54&lt;=$Q$1,L54,N54)</f>
        <v>769216</v>
      </c>
      <c r="S54" s="270">
        <f t="shared" si="10"/>
        <v>769200</v>
      </c>
      <c r="T54" s="172" t="str">
        <f t="shared" si="4"/>
        <v>MENOR VALOR</v>
      </c>
    </row>
    <row r="55" spans="1:20" ht="33" customHeight="1">
      <c r="A55" s="315">
        <v>38</v>
      </c>
      <c r="B55" s="180">
        <v>92101902</v>
      </c>
      <c r="C55" s="180" t="s">
        <v>2185</v>
      </c>
      <c r="D55" s="448" t="s">
        <v>2190</v>
      </c>
      <c r="E55" s="449"/>
      <c r="F55" s="99" t="s">
        <v>21</v>
      </c>
      <c r="G55" s="100">
        <v>1</v>
      </c>
      <c r="H55" s="187">
        <v>730000</v>
      </c>
      <c r="I55" s="187">
        <f>+H55*(1+$J$1)</f>
        <v>825776</v>
      </c>
      <c r="J55" s="183">
        <v>850000</v>
      </c>
      <c r="K55" s="186">
        <v>446250</v>
      </c>
      <c r="L55" s="189">
        <f>MIN(I55,J55,K55)</f>
        <v>446250</v>
      </c>
      <c r="M55" s="193">
        <f>AVERAGE(I55,J55,K55,)</f>
        <v>530506.5</v>
      </c>
      <c r="N55" s="194">
        <f>MEDIAN(I55,K55,J55,)</f>
        <v>636013</v>
      </c>
      <c r="O55" s="195">
        <f>GEOMEAN(I55,J55,K55)</f>
        <v>679130.34660595714</v>
      </c>
      <c r="P55" s="194">
        <f t="shared" si="0"/>
        <v>134182.70411830282</v>
      </c>
      <c r="Q55" s="171">
        <f t="shared" si="12"/>
        <v>0.21097478214801085</v>
      </c>
      <c r="R55" s="197">
        <f>IF(Q55&lt;=$Q$1,L55,N55)</f>
        <v>636013</v>
      </c>
      <c r="S55" s="270">
        <f t="shared" si="10"/>
        <v>636000</v>
      </c>
      <c r="T55" s="172" t="str">
        <f t="shared" si="4"/>
        <v>MEDIANA</v>
      </c>
    </row>
    <row r="56" spans="1:20" s="362" customFormat="1" ht="45" customHeight="1">
      <c r="A56" s="353"/>
      <c r="B56" s="450" t="s">
        <v>2205</v>
      </c>
      <c r="C56" s="451"/>
      <c r="D56" s="451"/>
      <c r="E56" s="452"/>
      <c r="F56" s="212"/>
      <c r="G56" s="211"/>
      <c r="H56" s="354"/>
      <c r="I56" s="355"/>
      <c r="J56" s="356"/>
      <c r="K56" s="357"/>
      <c r="L56" s="338">
        <f>MIN(I56,J56,K56)</f>
        <v>0</v>
      </c>
      <c r="M56" s="358"/>
      <c r="N56" s="359"/>
      <c r="O56" s="360"/>
      <c r="P56" s="359"/>
      <c r="Q56" s="331"/>
      <c r="R56" s="361"/>
      <c r="S56" s="361"/>
      <c r="T56" s="332"/>
    </row>
    <row r="57" spans="1:20" ht="18.75">
      <c r="A57" s="315">
        <v>39</v>
      </c>
      <c r="B57" s="180">
        <v>92101902</v>
      </c>
      <c r="C57" s="180" t="s">
        <v>2185</v>
      </c>
      <c r="D57" s="124" t="s">
        <v>2193</v>
      </c>
      <c r="E57" s="181" t="s">
        <v>2194</v>
      </c>
      <c r="F57" s="99" t="s">
        <v>21</v>
      </c>
      <c r="G57" s="100">
        <v>1</v>
      </c>
      <c r="H57" s="187">
        <v>1100000</v>
      </c>
      <c r="I57" s="187">
        <f>+H57*(1+$J$1)</f>
        <v>1244320</v>
      </c>
      <c r="J57" s="183">
        <v>2800000</v>
      </c>
      <c r="K57" s="186">
        <v>896070</v>
      </c>
      <c r="L57" s="189">
        <f>MIN(I57,J57,K57)</f>
        <v>896070</v>
      </c>
      <c r="M57" s="193">
        <f>AVERAGE(I57,J57,K57,)</f>
        <v>1235097.5</v>
      </c>
      <c r="N57" s="194">
        <f>MEDIAN(I57,K57,J57,)</f>
        <v>1070195</v>
      </c>
      <c r="O57" s="195">
        <f>GEOMEAN(I57,J57,K57)</f>
        <v>1461539.9250127999</v>
      </c>
      <c r="P57" s="194">
        <f t="shared" si="0"/>
        <v>123124.96827410758</v>
      </c>
      <c r="Q57" s="171">
        <f t="shared" si="12"/>
        <v>0.11504909691608313</v>
      </c>
      <c r="R57" s="197">
        <f>IF(Q57&lt;=$Q$1,L57,N57)</f>
        <v>896070</v>
      </c>
      <c r="S57" s="270">
        <f t="shared" si="10"/>
        <v>896100</v>
      </c>
      <c r="T57" s="172" t="str">
        <f t="shared" si="4"/>
        <v>MENOR VALOR</v>
      </c>
    </row>
    <row r="58" spans="1:20" ht="18.75">
      <c r="A58" s="315">
        <v>40</v>
      </c>
      <c r="B58" s="180">
        <v>92101902</v>
      </c>
      <c r="C58" s="180" t="s">
        <v>2186</v>
      </c>
      <c r="D58" s="124" t="s">
        <v>2194</v>
      </c>
      <c r="E58" s="181" t="s">
        <v>2193</v>
      </c>
      <c r="F58" s="99" t="s">
        <v>21</v>
      </c>
      <c r="G58" s="100">
        <v>1</v>
      </c>
      <c r="H58" s="187">
        <v>1100000</v>
      </c>
      <c r="I58" s="187">
        <f>+H58*(1+$J$1)</f>
        <v>1244320</v>
      </c>
      <c r="J58" s="183">
        <v>2800000</v>
      </c>
      <c r="K58" s="186">
        <v>896070</v>
      </c>
      <c r="L58" s="189">
        <f>MIN(I58,J58,K58)</f>
        <v>896070</v>
      </c>
      <c r="M58" s="193">
        <f>AVERAGE(I58,J58,K58,)</f>
        <v>1235097.5</v>
      </c>
      <c r="N58" s="194">
        <f>MEDIAN(I58,K58,J58,)</f>
        <v>1070195</v>
      </c>
      <c r="O58" s="195">
        <f>GEOMEAN(I58,J58,K58)</f>
        <v>1461539.9250127999</v>
      </c>
      <c r="P58" s="194">
        <f t="shared" si="0"/>
        <v>123124.96827410758</v>
      </c>
      <c r="Q58" s="171">
        <f t="shared" si="12"/>
        <v>0.11504909691608313</v>
      </c>
      <c r="R58" s="197">
        <f>IF(Q58&lt;=$Q$1,L58,N58)</f>
        <v>896070</v>
      </c>
      <c r="S58" s="270">
        <f t="shared" si="10"/>
        <v>896100</v>
      </c>
      <c r="T58" s="172" t="str">
        <f t="shared" si="4"/>
        <v>MENOR VALOR</v>
      </c>
    </row>
    <row r="59" spans="1:20" ht="18.75">
      <c r="A59" s="315">
        <v>41</v>
      </c>
      <c r="B59" s="180">
        <v>92101902</v>
      </c>
      <c r="C59" s="180" t="s">
        <v>2185</v>
      </c>
      <c r="D59" s="124" t="s">
        <v>2193</v>
      </c>
      <c r="E59" s="181" t="s">
        <v>2195</v>
      </c>
      <c r="F59" s="99" t="s">
        <v>21</v>
      </c>
      <c r="G59" s="100">
        <v>1</v>
      </c>
      <c r="H59" s="187">
        <v>2100000</v>
      </c>
      <c r="I59" s="187">
        <f>+H59*(1+$J$1)</f>
        <v>2375520</v>
      </c>
      <c r="J59" s="183">
        <v>3700000</v>
      </c>
      <c r="K59" s="186">
        <v>1776670</v>
      </c>
      <c r="L59" s="189">
        <f>MIN(I59,J59,K59)</f>
        <v>1776670</v>
      </c>
      <c r="M59" s="193">
        <f>AVERAGE(I59,J59,K59,)</f>
        <v>1963047.5</v>
      </c>
      <c r="N59" s="194">
        <f>MEDIAN(I59,K59,J59,)</f>
        <v>2076095</v>
      </c>
      <c r="O59" s="195">
        <f>GEOMEAN(I59,J59,K59)</f>
        <v>2499514.8892373745</v>
      </c>
      <c r="P59" s="194">
        <f t="shared" si="0"/>
        <v>211725.44795678198</v>
      </c>
      <c r="Q59" s="171">
        <f t="shared" si="12"/>
        <v>0.1019825431672356</v>
      </c>
      <c r="R59" s="197">
        <f>IF(Q59&lt;=$Q$1,L59,N59)</f>
        <v>1776670</v>
      </c>
      <c r="S59" s="270">
        <f t="shared" si="10"/>
        <v>1776700</v>
      </c>
      <c r="T59" s="172" t="str">
        <f t="shared" si="4"/>
        <v>MENOR VALOR</v>
      </c>
    </row>
    <row r="60" spans="1:20" ht="18.75">
      <c r="A60" s="315">
        <v>42</v>
      </c>
      <c r="B60" s="180">
        <v>92101902</v>
      </c>
      <c r="C60" s="180" t="s">
        <v>2185</v>
      </c>
      <c r="D60" s="124" t="s">
        <v>2195</v>
      </c>
      <c r="E60" s="181" t="s">
        <v>2193</v>
      </c>
      <c r="F60" s="99" t="s">
        <v>21</v>
      </c>
      <c r="G60" s="100">
        <v>1</v>
      </c>
      <c r="H60" s="187">
        <v>2100000</v>
      </c>
      <c r="I60" s="187">
        <f>+H60*(1+$J$1)</f>
        <v>2375520</v>
      </c>
      <c r="J60" s="183">
        <v>3700000</v>
      </c>
      <c r="K60" s="186">
        <v>1776670</v>
      </c>
      <c r="L60" s="189">
        <f>MIN(I60,J60,K60)</f>
        <v>1776670</v>
      </c>
      <c r="M60" s="193">
        <f>AVERAGE(I60,J60,K60,)</f>
        <v>1963047.5</v>
      </c>
      <c r="N60" s="194">
        <f>MEDIAN(I60,K60,J60,)</f>
        <v>2076095</v>
      </c>
      <c r="O60" s="195">
        <f>GEOMEAN(I60,J60,K60)</f>
        <v>2499514.8892373745</v>
      </c>
      <c r="P60" s="194">
        <f t="shared" si="0"/>
        <v>211725.44795678198</v>
      </c>
      <c r="Q60" s="171">
        <f t="shared" si="12"/>
        <v>0.1019825431672356</v>
      </c>
      <c r="R60" s="197">
        <f>IF(Q60&lt;=$Q$1,L60,N60)</f>
        <v>1776670</v>
      </c>
      <c r="S60" s="270">
        <f t="shared" si="10"/>
        <v>1776700</v>
      </c>
      <c r="T60" s="172" t="str">
        <f t="shared" si="4"/>
        <v>MENOR VALOR</v>
      </c>
    </row>
    <row r="61" spans="1:20" ht="40.5" customHeight="1">
      <c r="A61" s="318"/>
      <c r="B61" s="450" t="s">
        <v>2206</v>
      </c>
      <c r="C61" s="451"/>
      <c r="D61" s="451"/>
      <c r="E61" s="452"/>
      <c r="F61" s="282"/>
      <c r="G61" s="283"/>
      <c r="H61" s="319"/>
      <c r="I61" s="285"/>
      <c r="J61" s="286"/>
      <c r="K61" s="287"/>
      <c r="L61" s="320">
        <f>MIN(I61,J61,K61)</f>
        <v>0</v>
      </c>
      <c r="M61" s="288"/>
      <c r="N61" s="289"/>
      <c r="O61" s="290"/>
      <c r="P61" s="289"/>
      <c r="Q61" s="291"/>
      <c r="R61" s="292"/>
      <c r="S61" s="293"/>
      <c r="T61" s="294"/>
    </row>
    <row r="62" spans="1:20" ht="18.75">
      <c r="A62" s="315">
        <v>43</v>
      </c>
      <c r="B62" s="180">
        <v>92101902</v>
      </c>
      <c r="C62" s="180" t="s">
        <v>2185</v>
      </c>
      <c r="D62" s="124" t="s">
        <v>2193</v>
      </c>
      <c r="E62" s="181" t="s">
        <v>2194</v>
      </c>
      <c r="F62" s="99" t="s">
        <v>21</v>
      </c>
      <c r="G62" s="100">
        <v>1</v>
      </c>
      <c r="H62" s="187">
        <v>1650000</v>
      </c>
      <c r="I62" s="187">
        <f>+H62*(1+$J$1)</f>
        <v>1866480</v>
      </c>
      <c r="J62" s="183">
        <v>4100000</v>
      </c>
      <c r="K62" s="186">
        <v>1237600</v>
      </c>
      <c r="L62" s="189">
        <f>MIN(I62,J62,K62)</f>
        <v>1237600</v>
      </c>
      <c r="M62" s="193">
        <f>AVERAGE(I62,J62,K62,)</f>
        <v>1801020</v>
      </c>
      <c r="N62" s="194">
        <f>MEDIAN(I62,K62,J62,)</f>
        <v>1552040</v>
      </c>
      <c r="O62" s="195">
        <f>GEOMEAN(I62,J62,K62)</f>
        <v>2115740.9864696008</v>
      </c>
      <c r="P62" s="194">
        <f t="shared" si="0"/>
        <v>222342.65627629802</v>
      </c>
      <c r="Q62" s="171">
        <f t="shared" si="12"/>
        <v>0.14325832857162057</v>
      </c>
      <c r="R62" s="197">
        <f>IF(Q62&lt;=$Q$1,L62,N62)</f>
        <v>1237600</v>
      </c>
      <c r="S62" s="270">
        <f t="shared" si="10"/>
        <v>1237600</v>
      </c>
      <c r="T62" s="172" t="str">
        <f t="shared" si="4"/>
        <v>MENOR VALOR</v>
      </c>
    </row>
    <row r="63" spans="1:20" ht="18.75">
      <c r="A63" s="315">
        <v>44</v>
      </c>
      <c r="B63" s="180">
        <v>92101902</v>
      </c>
      <c r="C63" s="180" t="s">
        <v>2185</v>
      </c>
      <c r="D63" s="124" t="s">
        <v>2194</v>
      </c>
      <c r="E63" s="181" t="s">
        <v>2193</v>
      </c>
      <c r="F63" s="99" t="s">
        <v>21</v>
      </c>
      <c r="G63" s="100">
        <v>1</v>
      </c>
      <c r="H63" s="187">
        <v>1650000</v>
      </c>
      <c r="I63" s="187">
        <f>+H63*(1+$J$1)</f>
        <v>1866480</v>
      </c>
      <c r="J63" s="183">
        <v>4100000</v>
      </c>
      <c r="K63" s="186">
        <v>1237600</v>
      </c>
      <c r="L63" s="189">
        <f>MIN(I63,J63,K63)</f>
        <v>1237600</v>
      </c>
      <c r="M63" s="193">
        <f>AVERAGE(I63,J63,K63,)</f>
        <v>1801020</v>
      </c>
      <c r="N63" s="194">
        <f>MEDIAN(I63,K63,J63,)</f>
        <v>1552040</v>
      </c>
      <c r="O63" s="195">
        <f>GEOMEAN(I63,J63,K63)</f>
        <v>2115740.9864696008</v>
      </c>
      <c r="P63" s="194">
        <f t="shared" si="0"/>
        <v>222342.65627629802</v>
      </c>
      <c r="Q63" s="171">
        <f t="shared" si="12"/>
        <v>0.14325832857162057</v>
      </c>
      <c r="R63" s="197">
        <f>IF(Q63&lt;=$Q$1,L63,N63)</f>
        <v>1237600</v>
      </c>
      <c r="S63" s="270">
        <f t="shared" si="10"/>
        <v>1237600</v>
      </c>
      <c r="T63" s="172" t="str">
        <f t="shared" si="4"/>
        <v>MENOR VALOR</v>
      </c>
    </row>
    <row r="64" spans="1:20" ht="18.75">
      <c r="A64" s="315">
        <v>45</v>
      </c>
      <c r="B64" s="180">
        <v>92101902</v>
      </c>
      <c r="C64" s="180" t="s">
        <v>2185</v>
      </c>
      <c r="D64" s="124" t="s">
        <v>2193</v>
      </c>
      <c r="E64" s="181" t="s">
        <v>2195</v>
      </c>
      <c r="F64" s="99" t="s">
        <v>21</v>
      </c>
      <c r="G64" s="100">
        <v>1</v>
      </c>
      <c r="H64" s="187">
        <v>2900000</v>
      </c>
      <c r="I64" s="187">
        <f>+H64*(1+$J$1)</f>
        <v>3280480</v>
      </c>
      <c r="J64" s="183">
        <v>6080000</v>
      </c>
      <c r="K64" s="186">
        <v>2558500</v>
      </c>
      <c r="L64" s="189">
        <f>MIN(I64,J64,K64)</f>
        <v>2558500</v>
      </c>
      <c r="M64" s="193">
        <f>AVERAGE(I64,J64,K64,)</f>
        <v>2979745</v>
      </c>
      <c r="N64" s="194">
        <f>MEDIAN(I64,K64,J64,)</f>
        <v>2919490</v>
      </c>
      <c r="O64" s="195">
        <f>GEOMEAN(I64,J64,K64)</f>
        <v>3709159.1230631541</v>
      </c>
      <c r="P64" s="194">
        <f t="shared" si="0"/>
        <v>255258.47694053178</v>
      </c>
      <c r="Q64" s="171">
        <f t="shared" si="12"/>
        <v>8.7432557378354356E-2</v>
      </c>
      <c r="R64" s="197">
        <f>IF(Q64&lt;=$Q$1,L64,N64)</f>
        <v>2558500</v>
      </c>
      <c r="S64" s="270">
        <f t="shared" si="10"/>
        <v>2558500</v>
      </c>
      <c r="T64" s="172" t="str">
        <f t="shared" si="4"/>
        <v>MENOR VALOR</v>
      </c>
    </row>
    <row r="65" spans="1:20" ht="18.75">
      <c r="A65" s="315">
        <v>46</v>
      </c>
      <c r="B65" s="180">
        <v>92101902</v>
      </c>
      <c r="C65" s="180" t="s">
        <v>2185</v>
      </c>
      <c r="D65" s="124" t="s">
        <v>2195</v>
      </c>
      <c r="E65" s="181" t="s">
        <v>2193</v>
      </c>
      <c r="F65" s="99" t="s">
        <v>21</v>
      </c>
      <c r="G65" s="100">
        <v>1</v>
      </c>
      <c r="H65" s="187">
        <v>2900000</v>
      </c>
      <c r="I65" s="187">
        <f>+H65*(1+$J$1)</f>
        <v>3280480</v>
      </c>
      <c r="J65" s="183">
        <v>6080000</v>
      </c>
      <c r="K65" s="186">
        <v>2558500</v>
      </c>
      <c r="L65" s="189">
        <f>MIN(I65,J65,K65)</f>
        <v>2558500</v>
      </c>
      <c r="M65" s="193">
        <f>AVERAGE(I65,J65,K65,)</f>
        <v>2979745</v>
      </c>
      <c r="N65" s="194">
        <f>MEDIAN(I65,K65,J65,)</f>
        <v>2919490</v>
      </c>
      <c r="O65" s="195">
        <f>GEOMEAN(I65,J65,K65)</f>
        <v>3709159.1230631541</v>
      </c>
      <c r="P65" s="194">
        <f t="shared" si="0"/>
        <v>255258.47694053178</v>
      </c>
      <c r="Q65" s="171">
        <f t="shared" si="12"/>
        <v>8.7432557378354356E-2</v>
      </c>
      <c r="R65" s="197">
        <f>IF(Q65&lt;=$Q$1,L65,N65)</f>
        <v>2558500</v>
      </c>
      <c r="S65" s="270">
        <f t="shared" si="10"/>
        <v>2558500</v>
      </c>
      <c r="T65" s="172" t="str">
        <f t="shared" si="4"/>
        <v>MENOR VALOR</v>
      </c>
    </row>
    <row r="66" spans="1:20" s="154" customFormat="1" ht="45" customHeight="1">
      <c r="A66" s="336"/>
      <c r="B66" s="450" t="s">
        <v>2207</v>
      </c>
      <c r="C66" s="451"/>
      <c r="D66" s="451"/>
      <c r="E66" s="452"/>
      <c r="F66" s="282"/>
      <c r="G66" s="282"/>
      <c r="H66" s="337"/>
      <c r="I66" s="306"/>
      <c r="J66" s="307"/>
      <c r="K66" s="308"/>
      <c r="L66" s="338">
        <f>MIN(I66,J66,K66)</f>
        <v>0</v>
      </c>
      <c r="M66" s="309"/>
      <c r="N66" s="310"/>
      <c r="O66" s="311"/>
      <c r="P66" s="310"/>
      <c r="Q66" s="291"/>
      <c r="R66" s="312"/>
      <c r="S66" s="312"/>
      <c r="T66" s="294"/>
    </row>
    <row r="67" spans="1:20" ht="18.75">
      <c r="A67" s="315">
        <v>47</v>
      </c>
      <c r="B67" s="180">
        <v>92101902</v>
      </c>
      <c r="C67" s="180" t="s">
        <v>2185</v>
      </c>
      <c r="D67" s="124" t="s">
        <v>2193</v>
      </c>
      <c r="E67" s="181" t="s">
        <v>2194</v>
      </c>
      <c r="F67" s="99" t="s">
        <v>21</v>
      </c>
      <c r="G67" s="99">
        <v>1</v>
      </c>
      <c r="H67" s="187">
        <v>1400000</v>
      </c>
      <c r="I67" s="187">
        <f>+H67*(1+$J$1)</f>
        <v>1583680</v>
      </c>
      <c r="J67" s="183">
        <v>3900000</v>
      </c>
      <c r="K67" s="186">
        <v>2237200</v>
      </c>
      <c r="L67" s="189">
        <f>MIN(I67,J67,K67)</f>
        <v>1583680</v>
      </c>
      <c r="M67" s="193">
        <f>AVERAGE(I67,J67,K67,)</f>
        <v>1930220</v>
      </c>
      <c r="N67" s="194">
        <f>MEDIAN(I67,K67,J67,)</f>
        <v>1910440</v>
      </c>
      <c r="O67" s="195">
        <f>GEOMEAN(I67,J67,K67)</f>
        <v>2399637.369655218</v>
      </c>
      <c r="P67" s="194">
        <f t="shared" si="0"/>
        <v>231054.21182051627</v>
      </c>
      <c r="Q67" s="171">
        <f t="shared" si="12"/>
        <v>0.12094293033045596</v>
      </c>
      <c r="R67" s="197">
        <f>IF(Q67&lt;=$Q$1,L67,N67)</f>
        <v>1583680</v>
      </c>
      <c r="S67" s="270">
        <f t="shared" si="10"/>
        <v>1583700</v>
      </c>
      <c r="T67" s="172" t="str">
        <f t="shared" si="4"/>
        <v>MENOR VALOR</v>
      </c>
    </row>
    <row r="68" spans="1:20" ht="18.75">
      <c r="A68" s="315">
        <v>48</v>
      </c>
      <c r="B68" s="180">
        <v>92101902</v>
      </c>
      <c r="C68" s="180" t="s">
        <v>2185</v>
      </c>
      <c r="D68" s="124" t="s">
        <v>2194</v>
      </c>
      <c r="E68" s="181" t="s">
        <v>2193</v>
      </c>
      <c r="F68" s="99" t="s">
        <v>21</v>
      </c>
      <c r="G68" s="100">
        <v>1</v>
      </c>
      <c r="H68" s="187">
        <v>1400000</v>
      </c>
      <c r="I68" s="187">
        <f>+H68*(1+$J$1)</f>
        <v>1583680</v>
      </c>
      <c r="J68" s="183">
        <v>3900000</v>
      </c>
      <c r="K68" s="186">
        <v>2237200</v>
      </c>
      <c r="L68" s="189">
        <f>MIN(I68,J68,K68)</f>
        <v>1583680</v>
      </c>
      <c r="M68" s="193">
        <f>AVERAGE(I68,J68,K68,)</f>
        <v>1930220</v>
      </c>
      <c r="N68" s="194">
        <f>MEDIAN(I68,K68,J68,)</f>
        <v>1910440</v>
      </c>
      <c r="O68" s="195">
        <f>GEOMEAN(I68,J68,K68)</f>
        <v>2399637.369655218</v>
      </c>
      <c r="P68" s="194">
        <f t="shared" si="0"/>
        <v>231054.21182051627</v>
      </c>
      <c r="Q68" s="171">
        <f t="shared" si="12"/>
        <v>0.12094293033045596</v>
      </c>
      <c r="R68" s="197">
        <f>IF(Q68&lt;=$Q$1,L68,N68)</f>
        <v>1583680</v>
      </c>
      <c r="S68" s="270">
        <f t="shared" si="10"/>
        <v>1583700</v>
      </c>
      <c r="T68" s="172" t="str">
        <f t="shared" si="4"/>
        <v>MENOR VALOR</v>
      </c>
    </row>
    <row r="69" spans="1:20" ht="18.75">
      <c r="A69" s="315">
        <v>49</v>
      </c>
      <c r="B69" s="180">
        <v>92101902</v>
      </c>
      <c r="C69" s="180" t="s">
        <v>2185</v>
      </c>
      <c r="D69" s="124" t="s">
        <v>2193</v>
      </c>
      <c r="E69" s="181" t="s">
        <v>2195</v>
      </c>
      <c r="F69" s="99" t="s">
        <v>21</v>
      </c>
      <c r="G69" s="100">
        <v>1</v>
      </c>
      <c r="H69" s="187">
        <v>3000000</v>
      </c>
      <c r="I69" s="187">
        <f>+H69*(1+$J$1)</f>
        <v>3393600</v>
      </c>
      <c r="J69" s="183">
        <v>6200000</v>
      </c>
      <c r="K69" s="186">
        <v>4179280</v>
      </c>
      <c r="L69" s="189">
        <f>MIN(I69,J69,K69)</f>
        <v>3393600</v>
      </c>
      <c r="M69" s="193">
        <f>AVERAGE(I69,J69,K69,)</f>
        <v>3443220</v>
      </c>
      <c r="N69" s="194">
        <f>MEDIAN(I69,K69,J69,)</f>
        <v>3786440</v>
      </c>
      <c r="O69" s="195">
        <f>GEOMEAN(I69,J69,K69)</f>
        <v>4446837.6062184339</v>
      </c>
      <c r="P69" s="194">
        <f t="shared" si="0"/>
        <v>277779.8279213233</v>
      </c>
      <c r="Q69" s="171">
        <f t="shared" si="12"/>
        <v>7.3361740294662872E-2</v>
      </c>
      <c r="R69" s="197">
        <f>IF(Q69&lt;=$Q$1,L69,N69)</f>
        <v>3393600</v>
      </c>
      <c r="S69" s="270">
        <f t="shared" si="10"/>
        <v>3393600</v>
      </c>
      <c r="T69" s="172" t="str">
        <f t="shared" si="4"/>
        <v>MENOR VALOR</v>
      </c>
    </row>
    <row r="70" spans="1:20" ht="18.75">
      <c r="A70" s="315">
        <v>50</v>
      </c>
      <c r="B70" s="180">
        <v>92101902</v>
      </c>
      <c r="C70" s="180" t="s">
        <v>2185</v>
      </c>
      <c r="D70" s="124" t="s">
        <v>2195</v>
      </c>
      <c r="E70" s="181" t="s">
        <v>2193</v>
      </c>
      <c r="F70" s="99" t="s">
        <v>21</v>
      </c>
      <c r="G70" s="100">
        <v>1</v>
      </c>
      <c r="H70" s="187">
        <v>3000000</v>
      </c>
      <c r="I70" s="187">
        <f>+H70*(1+$J$1)</f>
        <v>3393600</v>
      </c>
      <c r="J70" s="183">
        <v>6200000</v>
      </c>
      <c r="K70" s="186">
        <v>4179280</v>
      </c>
      <c r="L70" s="189">
        <f>MIN(I70,J70,K70)</f>
        <v>3393600</v>
      </c>
      <c r="M70" s="193">
        <f>AVERAGE(I70,J70,K70,)</f>
        <v>3443220</v>
      </c>
      <c r="N70" s="194">
        <f>MEDIAN(I70,K70,J70,)</f>
        <v>3786440</v>
      </c>
      <c r="O70" s="195">
        <f>GEOMEAN(I70,J70,K70)</f>
        <v>4446837.6062184339</v>
      </c>
      <c r="P70" s="194">
        <f t="shared" si="0"/>
        <v>277779.8279213233</v>
      </c>
      <c r="Q70" s="171">
        <f t="shared" si="12"/>
        <v>7.3361740294662872E-2</v>
      </c>
      <c r="R70" s="197">
        <f>IF(Q70&lt;=$Q$1,L70,N70)</f>
        <v>3393600</v>
      </c>
      <c r="S70" s="270">
        <f t="shared" si="10"/>
        <v>3393600</v>
      </c>
      <c r="T70" s="172" t="str">
        <f t="shared" si="4"/>
        <v>MENOR VALOR</v>
      </c>
    </row>
    <row r="71" spans="1:20" ht="39" customHeight="1">
      <c r="A71" s="318"/>
      <c r="B71" s="450" t="s">
        <v>2208</v>
      </c>
      <c r="C71" s="451"/>
      <c r="D71" s="451"/>
      <c r="E71" s="452"/>
      <c r="F71" s="282"/>
      <c r="G71" s="283"/>
      <c r="H71" s="319"/>
      <c r="I71" s="285"/>
      <c r="J71" s="286"/>
      <c r="K71" s="287"/>
      <c r="L71" s="320">
        <f>MIN(I71,J71,K71)</f>
        <v>0</v>
      </c>
      <c r="M71" s="288"/>
      <c r="N71" s="289"/>
      <c r="O71" s="290"/>
      <c r="P71" s="289"/>
      <c r="Q71" s="291"/>
      <c r="R71" s="292"/>
      <c r="S71" s="293"/>
      <c r="T71" s="294"/>
    </row>
    <row r="72" spans="1:20" ht="18.75">
      <c r="A72" s="315">
        <v>51</v>
      </c>
      <c r="B72" s="180">
        <v>92101902</v>
      </c>
      <c r="C72" s="180" t="s">
        <v>2185</v>
      </c>
      <c r="D72" s="124" t="s">
        <v>2193</v>
      </c>
      <c r="E72" s="181" t="s">
        <v>2194</v>
      </c>
      <c r="F72" s="99" t="s">
        <v>21</v>
      </c>
      <c r="G72" s="100">
        <v>1</v>
      </c>
      <c r="H72" s="187">
        <v>3500000</v>
      </c>
      <c r="I72" s="187">
        <f>+H72*(1+$J$1)</f>
        <v>3959200</v>
      </c>
      <c r="J72" s="183">
        <v>7580000</v>
      </c>
      <c r="K72" s="186">
        <v>3784200</v>
      </c>
      <c r="L72" s="189">
        <f>MIN(I72,J72,K72)</f>
        <v>3784200</v>
      </c>
      <c r="M72" s="193">
        <f>AVERAGE(I72,J72,K72,)</f>
        <v>3830850</v>
      </c>
      <c r="N72" s="194">
        <f>MEDIAN(I72,K72,J72,)</f>
        <v>3871700</v>
      </c>
      <c r="O72" s="195">
        <f>GEOMEAN(I72,J72,K72)</f>
        <v>4842655.510229378</v>
      </c>
      <c r="P72" s="194">
        <f t="shared" si="0"/>
        <v>61871.843353822907</v>
      </c>
      <c r="Q72" s="171">
        <f t="shared" si="12"/>
        <v>1.5980536548240543E-2</v>
      </c>
      <c r="R72" s="197">
        <f>IF(Q72&lt;=$Q$1,L72,N72)</f>
        <v>3784200</v>
      </c>
      <c r="S72" s="270">
        <f t="shared" si="10"/>
        <v>3784200</v>
      </c>
      <c r="T72" s="172" t="str">
        <f t="shared" si="4"/>
        <v>MENOR VALOR</v>
      </c>
    </row>
    <row r="73" spans="1:20" ht="18.75">
      <c r="A73" s="315">
        <v>52</v>
      </c>
      <c r="B73" s="180">
        <v>92101902</v>
      </c>
      <c r="C73" s="180" t="s">
        <v>2185</v>
      </c>
      <c r="D73" s="124" t="s">
        <v>2194</v>
      </c>
      <c r="E73" s="181" t="s">
        <v>2193</v>
      </c>
      <c r="F73" s="99" t="s">
        <v>21</v>
      </c>
      <c r="G73" s="100">
        <v>1</v>
      </c>
      <c r="H73" s="187">
        <v>3500000</v>
      </c>
      <c r="I73" s="187">
        <f>+H73*(1+$J$1)</f>
        <v>3959200</v>
      </c>
      <c r="J73" s="183">
        <v>7580000</v>
      </c>
      <c r="K73" s="186">
        <v>3784200</v>
      </c>
      <c r="L73" s="189">
        <f>MIN(I73,J73,K73)</f>
        <v>3784200</v>
      </c>
      <c r="M73" s="193">
        <f>AVERAGE(I73,J73,K73,)</f>
        <v>3830850</v>
      </c>
      <c r="N73" s="194">
        <f>MEDIAN(I73,K73,J73,)</f>
        <v>3871700</v>
      </c>
      <c r="O73" s="195">
        <f>GEOMEAN(I73,J73,K73)</f>
        <v>4842655.510229378</v>
      </c>
      <c r="P73" s="194">
        <f t="shared" si="0"/>
        <v>61871.843353822907</v>
      </c>
      <c r="Q73" s="171">
        <f t="shared" si="12"/>
        <v>1.5980536548240543E-2</v>
      </c>
      <c r="R73" s="197">
        <f>IF(Q73&lt;=$Q$1,L73,N73)</f>
        <v>3784200</v>
      </c>
      <c r="S73" s="270">
        <f t="shared" si="10"/>
        <v>3784200</v>
      </c>
      <c r="T73" s="172" t="str">
        <f t="shared" si="4"/>
        <v>MENOR VALOR</v>
      </c>
    </row>
    <row r="74" spans="1:20" ht="18.75">
      <c r="A74" s="315">
        <v>53</v>
      </c>
      <c r="B74" s="180">
        <v>92101902</v>
      </c>
      <c r="C74" s="180" t="s">
        <v>2185</v>
      </c>
      <c r="D74" s="124" t="s">
        <v>2193</v>
      </c>
      <c r="E74" s="181" t="s">
        <v>2195</v>
      </c>
      <c r="F74" s="99" t="s">
        <v>21</v>
      </c>
      <c r="G74" s="100">
        <v>1</v>
      </c>
      <c r="H74" s="187">
        <v>5500000</v>
      </c>
      <c r="I74" s="187">
        <f>+H74*(1+$J$1)</f>
        <v>6221600</v>
      </c>
      <c r="J74" s="183">
        <v>7800000</v>
      </c>
      <c r="K74" s="186">
        <v>7532700</v>
      </c>
      <c r="L74" s="189">
        <f>MIN(I74,J74,K74)</f>
        <v>6221600</v>
      </c>
      <c r="M74" s="193">
        <f>AVERAGE(I74,J74,K74,)</f>
        <v>5388575</v>
      </c>
      <c r="N74" s="194">
        <f>MEDIAN(I74,K74,J74,)</f>
        <v>6877150</v>
      </c>
      <c r="O74" s="195">
        <f>GEOMEAN(I74,J74,K74)</f>
        <v>7150160.436493231</v>
      </c>
      <c r="P74" s="194">
        <f t="shared" si="0"/>
        <v>463543.85040684126</v>
      </c>
      <c r="Q74" s="171">
        <f t="shared" si="12"/>
        <v>6.7403481152343819E-2</v>
      </c>
      <c r="R74" s="197">
        <f>IF(Q74&lt;=$Q$1,L74,N74)</f>
        <v>6221600</v>
      </c>
      <c r="S74" s="270">
        <f t="shared" si="10"/>
        <v>6221600</v>
      </c>
      <c r="T74" s="172" t="str">
        <f t="shared" si="4"/>
        <v>MENOR VALOR</v>
      </c>
    </row>
    <row r="75" spans="1:20" ht="18.75">
      <c r="A75" s="315">
        <v>54</v>
      </c>
      <c r="B75" s="180">
        <v>92101902</v>
      </c>
      <c r="C75" s="180" t="s">
        <v>2185</v>
      </c>
      <c r="D75" s="124" t="s">
        <v>2195</v>
      </c>
      <c r="E75" s="181" t="s">
        <v>2193</v>
      </c>
      <c r="F75" s="99" t="s">
        <v>21</v>
      </c>
      <c r="G75" s="100">
        <v>1</v>
      </c>
      <c r="H75" s="187">
        <v>5500000</v>
      </c>
      <c r="I75" s="187">
        <f>+H75*(1+$J$1)</f>
        <v>6221600</v>
      </c>
      <c r="J75" s="183">
        <v>7800000</v>
      </c>
      <c r="K75" s="186">
        <v>7532700</v>
      </c>
      <c r="L75" s="189">
        <f>MIN(I75,J75,K75)</f>
        <v>6221600</v>
      </c>
      <c r="M75" s="193">
        <f>AVERAGE(I75,J75,K75,)</f>
        <v>5388575</v>
      </c>
      <c r="N75" s="194">
        <f>MEDIAN(I75,K75,J75,)</f>
        <v>6877150</v>
      </c>
      <c r="O75" s="195">
        <f>GEOMEAN(I75,J75,K75)</f>
        <v>7150160.436493231</v>
      </c>
      <c r="P75" s="194">
        <f t="shared" si="0"/>
        <v>463543.85040684126</v>
      </c>
      <c r="Q75" s="171">
        <f t="shared" si="12"/>
        <v>6.7403481152343819E-2</v>
      </c>
      <c r="R75" s="197">
        <f>IF(Q75&lt;=$Q$1,L75,N75)</f>
        <v>6221600</v>
      </c>
      <c r="S75" s="270">
        <f t="shared" si="10"/>
        <v>6221600</v>
      </c>
      <c r="T75" s="172" t="str">
        <f t="shared" si="4"/>
        <v>MENOR VALOR</v>
      </c>
    </row>
    <row r="76" spans="1:20" s="37" customFormat="1" ht="36" customHeight="1">
      <c r="A76" s="333"/>
      <c r="B76" s="450" t="s">
        <v>2209</v>
      </c>
      <c r="C76" s="451"/>
      <c r="D76" s="451"/>
      <c r="E76" s="452"/>
      <c r="F76" s="334"/>
      <c r="G76" s="339"/>
      <c r="H76" s="319"/>
      <c r="I76" s="299"/>
      <c r="J76" s="300"/>
      <c r="K76" s="301"/>
      <c r="L76" s="335">
        <f>MIN(I76,J76,K76)</f>
        <v>0</v>
      </c>
      <c r="M76" s="288"/>
      <c r="N76" s="289"/>
      <c r="O76" s="290"/>
      <c r="P76" s="289"/>
      <c r="Q76" s="302"/>
      <c r="R76" s="303"/>
      <c r="S76" s="303"/>
      <c r="T76" s="304"/>
    </row>
    <row r="77" spans="1:20" ht="18.75">
      <c r="A77" s="315">
        <v>55</v>
      </c>
      <c r="B77" s="180">
        <v>92101902</v>
      </c>
      <c r="C77" s="180" t="s">
        <v>2185</v>
      </c>
      <c r="D77" s="124" t="s">
        <v>2193</v>
      </c>
      <c r="E77" s="181" t="s">
        <v>2194</v>
      </c>
      <c r="F77" s="99" t="s">
        <v>21</v>
      </c>
      <c r="G77" s="100">
        <v>1</v>
      </c>
      <c r="H77" s="187">
        <v>1950000</v>
      </c>
      <c r="I77" s="187">
        <f>+H77*(1+$J$1)</f>
        <v>2205840</v>
      </c>
      <c r="J77" s="183">
        <v>4500000</v>
      </c>
      <c r="K77" s="186">
        <v>2832200</v>
      </c>
      <c r="L77" s="189">
        <f>MIN(I77,J77,K77)</f>
        <v>2205840</v>
      </c>
      <c r="M77" s="193">
        <f>AVERAGE(I77,J77,K77,)</f>
        <v>2384510</v>
      </c>
      <c r="N77" s="194">
        <f>MEDIAN(I77,K77,J77,)</f>
        <v>2519020</v>
      </c>
      <c r="O77" s="195">
        <f>GEOMEAN(I77,J77,K77)</f>
        <v>3040676.0030021113</v>
      </c>
      <c r="P77" s="194">
        <f t="shared" si="0"/>
        <v>221451.70173200296</v>
      </c>
      <c r="Q77" s="171">
        <f t="shared" si="12"/>
        <v>8.7911847358100745E-2</v>
      </c>
      <c r="R77" s="197">
        <f>IF(Q77&lt;=$Q$1,L77,N77)</f>
        <v>2205840</v>
      </c>
      <c r="S77" s="270">
        <f>+ROUND(R77,-2)</f>
        <v>2205800</v>
      </c>
      <c r="T77" s="172" t="str">
        <f t="shared" si="4"/>
        <v>MENOR VALOR</v>
      </c>
    </row>
    <row r="78" spans="1:20" ht="18.75">
      <c r="A78" s="315">
        <v>56</v>
      </c>
      <c r="B78" s="180">
        <v>92101902</v>
      </c>
      <c r="C78" s="180" t="s">
        <v>2185</v>
      </c>
      <c r="D78" s="124" t="s">
        <v>2194</v>
      </c>
      <c r="E78" s="181" t="s">
        <v>2193</v>
      </c>
      <c r="F78" s="99" t="s">
        <v>21</v>
      </c>
      <c r="G78" s="99">
        <v>1</v>
      </c>
      <c r="H78" s="187">
        <v>1950000</v>
      </c>
      <c r="I78" s="187">
        <f>+H78*(1+$J$1)</f>
        <v>2205840</v>
      </c>
      <c r="J78" s="183">
        <v>4500000</v>
      </c>
      <c r="K78" s="186">
        <v>2832200</v>
      </c>
      <c r="L78" s="189">
        <f>MIN(I78,J78,K78)</f>
        <v>2205840</v>
      </c>
      <c r="M78" s="193">
        <f>AVERAGE(I78,J78,K78,)</f>
        <v>2384510</v>
      </c>
      <c r="N78" s="194">
        <f>MEDIAN(I78,K78,J78,)</f>
        <v>2519020</v>
      </c>
      <c r="O78" s="195">
        <f>GEOMEAN(I78,J78,K78)</f>
        <v>3040676.0030021113</v>
      </c>
      <c r="P78" s="194">
        <f t="shared" si="0"/>
        <v>221451.70173200296</v>
      </c>
      <c r="Q78" s="171">
        <f t="shared" si="12"/>
        <v>8.7911847358100745E-2</v>
      </c>
      <c r="R78" s="197">
        <f>IF(Q78&lt;=$Q$1,L78,N78)</f>
        <v>2205840</v>
      </c>
      <c r="S78" s="270">
        <f>+ROUND(R78,-2)</f>
        <v>2205800</v>
      </c>
      <c r="T78" s="172" t="str">
        <f t="shared" si="4"/>
        <v>MENOR VALOR</v>
      </c>
    </row>
    <row r="79" spans="1:20" ht="18.75">
      <c r="A79" s="315">
        <v>57</v>
      </c>
      <c r="B79" s="180">
        <v>92101902</v>
      </c>
      <c r="C79" s="180" t="s">
        <v>2185</v>
      </c>
      <c r="D79" s="124" t="s">
        <v>2193</v>
      </c>
      <c r="E79" s="181" t="s">
        <v>2195</v>
      </c>
      <c r="F79" s="99" t="s">
        <v>21</v>
      </c>
      <c r="G79" s="100">
        <v>1</v>
      </c>
      <c r="H79" s="187">
        <v>3550000</v>
      </c>
      <c r="I79" s="187">
        <f>+H79*(1+$J$1)</f>
        <v>4015760</v>
      </c>
      <c r="J79" s="183">
        <v>8200000</v>
      </c>
      <c r="K79" s="186">
        <v>4617200</v>
      </c>
      <c r="L79" s="189">
        <f>MIN(I79,J79,K79)</f>
        <v>4015760</v>
      </c>
      <c r="M79" s="193">
        <f>AVERAGE(I79,J79,K79,)</f>
        <v>4208240</v>
      </c>
      <c r="N79" s="194">
        <f>MEDIAN(I79,K79,J79,)</f>
        <v>4316480</v>
      </c>
      <c r="O79" s="195">
        <f>GEOMEAN(I79,J79,K79)</f>
        <v>5337281.3431379059</v>
      </c>
      <c r="P79" s="194">
        <f t="shared" si="0"/>
        <v>212641.15123841856</v>
      </c>
      <c r="Q79" s="171">
        <f t="shared" si="12"/>
        <v>4.9262628632223145E-2</v>
      </c>
      <c r="R79" s="197">
        <f>IF(Q79&lt;=$Q$1,L79,N79)</f>
        <v>4015760</v>
      </c>
      <c r="S79" s="270">
        <f>+ROUND(R79,-2)</f>
        <v>4015800</v>
      </c>
      <c r="T79" s="172" t="str">
        <f t="shared" si="4"/>
        <v>MENOR VALOR</v>
      </c>
    </row>
    <row r="80" spans="1:20" ht="18.75">
      <c r="A80" s="315">
        <v>58</v>
      </c>
      <c r="B80" s="180">
        <v>92101902</v>
      </c>
      <c r="C80" s="180" t="s">
        <v>2185</v>
      </c>
      <c r="D80" s="124" t="s">
        <v>2195</v>
      </c>
      <c r="E80" s="181" t="s">
        <v>2193</v>
      </c>
      <c r="F80" s="99" t="s">
        <v>21</v>
      </c>
      <c r="G80" s="100">
        <v>1</v>
      </c>
      <c r="H80" s="187">
        <v>3550000</v>
      </c>
      <c r="I80" s="187">
        <f>+H80*(1+$J$1)</f>
        <v>4015760</v>
      </c>
      <c r="J80" s="183">
        <v>8200000</v>
      </c>
      <c r="K80" s="186">
        <v>4617200</v>
      </c>
      <c r="L80" s="189">
        <f>MIN(I80,J80,K80)</f>
        <v>4015760</v>
      </c>
      <c r="M80" s="193">
        <f>AVERAGE(I80,J80,K80,)</f>
        <v>4208240</v>
      </c>
      <c r="N80" s="194">
        <f>MEDIAN(I80,K80,J80,)</f>
        <v>4316480</v>
      </c>
      <c r="O80" s="195">
        <f>GEOMEAN(I80,J80,K80)</f>
        <v>5337281.3431379059</v>
      </c>
      <c r="P80" s="194">
        <f t="shared" si="0"/>
        <v>212641.15123841856</v>
      </c>
      <c r="Q80" s="171">
        <f t="shared" si="12"/>
        <v>4.9262628632223145E-2</v>
      </c>
      <c r="R80" s="197">
        <f>IF(Q80&lt;=$Q$1,L80,N80)</f>
        <v>4015760</v>
      </c>
      <c r="S80" s="270">
        <f>+ROUND(R80,-2)</f>
        <v>4015800</v>
      </c>
      <c r="T80" s="172" t="str">
        <f>IF(Q80&lt;=$Q$1,"MENOR VALOR","MEDIANA")</f>
        <v>MENOR VALOR</v>
      </c>
    </row>
    <row r="81" spans="1:20" s="363" customFormat="1" ht="46.5" customHeight="1">
      <c r="A81" s="340"/>
      <c r="B81" s="450" t="s">
        <v>2210</v>
      </c>
      <c r="C81" s="451"/>
      <c r="D81" s="451"/>
      <c r="E81" s="452"/>
      <c r="F81" s="341"/>
      <c r="G81" s="342"/>
      <c r="H81" s="343"/>
      <c r="I81" s="344"/>
      <c r="J81" s="345"/>
      <c r="K81" s="346"/>
      <c r="L81" s="335">
        <f>MIN(I81,J81,K81)</f>
        <v>0</v>
      </c>
      <c r="M81" s="347"/>
      <c r="N81" s="348"/>
      <c r="O81" s="349"/>
      <c r="P81" s="348"/>
      <c r="Q81" s="350"/>
      <c r="R81" s="351"/>
      <c r="S81" s="351"/>
      <c r="T81" s="352"/>
    </row>
    <row r="82" spans="1:20" ht="18.75">
      <c r="A82" s="315">
        <v>59</v>
      </c>
      <c r="B82" s="180">
        <v>92101902</v>
      </c>
      <c r="C82" s="180" t="s">
        <v>2185</v>
      </c>
      <c r="D82" s="124" t="s">
        <v>2193</v>
      </c>
      <c r="E82" s="181" t="s">
        <v>2194</v>
      </c>
      <c r="F82" s="99" t="s">
        <v>21</v>
      </c>
      <c r="G82" s="100">
        <v>1</v>
      </c>
      <c r="H82" s="187">
        <v>3400000</v>
      </c>
      <c r="I82" s="187">
        <f>+H82*(1+$J$1)</f>
        <v>3846080</v>
      </c>
      <c r="J82" s="183">
        <v>5000000</v>
      </c>
      <c r="K82" s="186">
        <v>4379200</v>
      </c>
      <c r="L82" s="189">
        <f>MIN(I82,J82,K82)</f>
        <v>3846080</v>
      </c>
      <c r="M82" s="193">
        <f>AVERAGE(I82,J82,K82,)</f>
        <v>3306320</v>
      </c>
      <c r="N82" s="194">
        <f>MEDIAN(I82,K82,J82,)</f>
        <v>4112640</v>
      </c>
      <c r="O82" s="195">
        <f>GEOMEAN(I82,J82,K82)</f>
        <v>4383231.0708535472</v>
      </c>
      <c r="P82" s="194">
        <f t="shared" si="0"/>
        <v>188486.3835930861</v>
      </c>
      <c r="Q82" s="171">
        <f t="shared" si="12"/>
        <v>4.5830995076905856E-2</v>
      </c>
      <c r="R82" s="197">
        <f>IF(Q82&lt;=$Q$1,L82,N82)</f>
        <v>3846080</v>
      </c>
      <c r="S82" s="270">
        <f t="shared" si="10"/>
        <v>3846100</v>
      </c>
      <c r="T82" s="172" t="str">
        <f>IF(Q82&lt;=$Q$1,"MENOR VALOR","MEDIANA")</f>
        <v>MENOR VALOR</v>
      </c>
    </row>
    <row r="83" spans="1:20" ht="23.25" customHeight="1">
      <c r="A83" s="315">
        <v>60</v>
      </c>
      <c r="B83" s="180">
        <v>92101902</v>
      </c>
      <c r="C83" s="180" t="s">
        <v>2185</v>
      </c>
      <c r="D83" s="124" t="s">
        <v>2194</v>
      </c>
      <c r="E83" s="181" t="s">
        <v>2193</v>
      </c>
      <c r="F83" s="99" t="s">
        <v>21</v>
      </c>
      <c r="G83" s="100">
        <v>1</v>
      </c>
      <c r="H83" s="187">
        <v>3400000</v>
      </c>
      <c r="I83" s="187">
        <f>+H83*(1+$J$1)</f>
        <v>3846080</v>
      </c>
      <c r="J83" s="183">
        <v>5000000</v>
      </c>
      <c r="K83" s="186">
        <v>4379200</v>
      </c>
      <c r="L83" s="189">
        <f>MIN(I83,J83,K83)</f>
        <v>3846080</v>
      </c>
      <c r="M83" s="193">
        <f>AVERAGE(I83,J83,K83,)</f>
        <v>3306320</v>
      </c>
      <c r="N83" s="194">
        <f>MEDIAN(I83,K83,J83,)</f>
        <v>4112640</v>
      </c>
      <c r="O83" s="195">
        <f>GEOMEAN(I83,J83,K83)</f>
        <v>4383231.0708535472</v>
      </c>
      <c r="P83" s="194">
        <f t="shared" si="0"/>
        <v>188486.3835930861</v>
      </c>
      <c r="Q83" s="171">
        <f t="shared" si="12"/>
        <v>4.5830995076905856E-2</v>
      </c>
      <c r="R83" s="197">
        <f>IF(Q83&lt;=$Q$1,L83,N83)</f>
        <v>3846080</v>
      </c>
      <c r="S83" s="270">
        <f t="shared" si="10"/>
        <v>3846100</v>
      </c>
      <c r="T83" s="172" t="str">
        <f>IF(Q83&lt;=$Q$1,"MENOR VALOR","MEDIANA")</f>
        <v>MENOR VALOR</v>
      </c>
    </row>
    <row r="84" spans="1:20" ht="18.75">
      <c r="A84" s="315">
        <v>61</v>
      </c>
      <c r="B84" s="180">
        <v>92101902</v>
      </c>
      <c r="C84" s="180" t="s">
        <v>2185</v>
      </c>
      <c r="D84" s="124" t="s">
        <v>2193</v>
      </c>
      <c r="E84" s="181" t="s">
        <v>2195</v>
      </c>
      <c r="F84" s="99" t="s">
        <v>21</v>
      </c>
      <c r="G84" s="100">
        <v>1</v>
      </c>
      <c r="H84" s="187">
        <v>6150000</v>
      </c>
      <c r="I84" s="187">
        <f>+H84*(1+$J$1)</f>
        <v>6956880</v>
      </c>
      <c r="J84" s="183">
        <v>8105000</v>
      </c>
      <c r="K84" s="186">
        <v>8127700</v>
      </c>
      <c r="L84" s="189">
        <f>MIN(I84,J84,K84)</f>
        <v>6956880</v>
      </c>
      <c r="M84" s="193">
        <f>AVERAGE(I84,J84,K84,)</f>
        <v>5797395</v>
      </c>
      <c r="N84" s="194">
        <f>MEDIAN(I84,K84,J84,)</f>
        <v>7530940</v>
      </c>
      <c r="O84" s="195">
        <f>GEOMEAN(I84,J84,K84)</f>
        <v>7709834.6766194319</v>
      </c>
      <c r="P84" s="194">
        <f t="shared" si="0"/>
        <v>405921.71880794945</v>
      </c>
      <c r="Q84" s="171">
        <f t="shared" si="12"/>
        <v>5.3900538154327278E-2</v>
      </c>
      <c r="R84" s="197">
        <f>IF(Q84&lt;=$Q$1,L84,N84)</f>
        <v>6956880</v>
      </c>
      <c r="S84" s="270">
        <f t="shared" si="10"/>
        <v>6956900</v>
      </c>
      <c r="T84" s="172" t="str">
        <f>IF(Q84&lt;=$Q$1,"MENOR VALOR","MEDIANA")</f>
        <v>MENOR VALOR</v>
      </c>
    </row>
    <row r="85" spans="1:20" ht="18.75">
      <c r="A85" s="315">
        <v>62</v>
      </c>
      <c r="B85" s="180">
        <v>92101902</v>
      </c>
      <c r="C85" s="180" t="s">
        <v>2185</v>
      </c>
      <c r="D85" s="124" t="s">
        <v>2195</v>
      </c>
      <c r="E85" s="181" t="s">
        <v>2193</v>
      </c>
      <c r="F85" s="99" t="s">
        <v>21</v>
      </c>
      <c r="G85" s="100">
        <v>1</v>
      </c>
      <c r="H85" s="187">
        <v>6150000</v>
      </c>
      <c r="I85" s="187">
        <f>+H85*(1+$J$1)</f>
        <v>6956880</v>
      </c>
      <c r="J85" s="183">
        <v>8105000</v>
      </c>
      <c r="K85" s="186">
        <v>8127700</v>
      </c>
      <c r="L85" s="189">
        <f>MIN(I85,J85,K85)</f>
        <v>6956880</v>
      </c>
      <c r="M85" s="193">
        <f>AVERAGE(I85,J85,K85,)</f>
        <v>5797395</v>
      </c>
      <c r="N85" s="194">
        <f>MEDIAN(I85,K85,J85,)</f>
        <v>7530940</v>
      </c>
      <c r="O85" s="195">
        <f>GEOMEAN(I85,J85,K85)</f>
        <v>7709834.6766194319</v>
      </c>
      <c r="P85" s="194">
        <f t="shared" si="0"/>
        <v>405921.71880794945</v>
      </c>
      <c r="Q85" s="171">
        <f t="shared" si="12"/>
        <v>5.3900538154327278E-2</v>
      </c>
      <c r="R85" s="197">
        <f>IF(Q85&lt;=$Q$1,L85,N85)</f>
        <v>6956880</v>
      </c>
      <c r="S85" s="270">
        <f t="shared" si="10"/>
        <v>6956900</v>
      </c>
      <c r="T85" s="172" t="str">
        <f>IF(Q85&lt;=$Q$1,"MENOR VALOR","MEDIANA")</f>
        <v>MENOR VALOR</v>
      </c>
    </row>
    <row r="86" spans="1:20">
      <c r="D86" s="177"/>
      <c r="H86" s="187"/>
      <c r="I86" s="187"/>
      <c r="J86" s="198">
        <f t="shared" ref="J86:L86" si="13">SUM(J8:J85)</f>
        <v>251410000</v>
      </c>
      <c r="K86" s="198">
        <f t="shared" si="13"/>
        <v>175959350</v>
      </c>
      <c r="L86" s="199">
        <f t="shared" si="13"/>
        <v>145738587.12</v>
      </c>
      <c r="M86" s="200">
        <f>SUM(M8:M85)</f>
        <v>145929689.03</v>
      </c>
      <c r="N86" s="201">
        <f>SUM(N8:N85)</f>
        <v>165247319.56</v>
      </c>
      <c r="O86" s="201">
        <f>SUM(O8:O85)</f>
        <v>187543610.74075997</v>
      </c>
      <c r="P86" s="201">
        <f>SUM(P8:P85)</f>
        <v>13794757.000677979</v>
      </c>
      <c r="Q86" s="202">
        <f>SUM(Q8:Q85)</f>
        <v>6.2381976761311018</v>
      </c>
      <c r="R86" s="203">
        <f>SUM(R8:R85)</f>
        <v>151377895.90000001</v>
      </c>
      <c r="S86" s="271">
        <f>SUM(S8:S85)</f>
        <v>151378300</v>
      </c>
      <c r="T86" s="173">
        <f>SUM(T8:T85)</f>
        <v>0</v>
      </c>
    </row>
    <row r="87" spans="1:20">
      <c r="D87" s="177"/>
    </row>
    <row r="88" spans="1:20">
      <c r="D88" s="177"/>
    </row>
    <row r="89" spans="1:20">
      <c r="D89" s="177"/>
    </row>
    <row r="90" spans="1:20">
      <c r="D90" s="177"/>
    </row>
    <row r="91" spans="1:20">
      <c r="D91" s="177"/>
    </row>
    <row r="92" spans="1:20">
      <c r="D92" s="177"/>
    </row>
    <row r="93" spans="1:20">
      <c r="D93" s="177"/>
    </row>
    <row r="94" spans="1:20">
      <c r="D94" s="177"/>
    </row>
    <row r="95" spans="1:20">
      <c r="D95" s="177"/>
    </row>
    <row r="96" spans="1:20">
      <c r="D96" s="177"/>
    </row>
    <row r="97" spans="4:4">
      <c r="D97" s="177"/>
    </row>
    <row r="98" spans="4:4">
      <c r="D98" s="177"/>
    </row>
    <row r="99" spans="4:4">
      <c r="D99" s="177"/>
    </row>
    <row r="100" spans="4:4">
      <c r="D100" s="177"/>
    </row>
    <row r="101" spans="4:4">
      <c r="D101" s="177"/>
    </row>
    <row r="102" spans="4:4">
      <c r="D102" s="177"/>
    </row>
    <row r="103" spans="4:4">
      <c r="D103" s="177"/>
    </row>
    <row r="104" spans="4:4">
      <c r="D104" s="177"/>
    </row>
    <row r="105" spans="4:4">
      <c r="D105" s="177"/>
    </row>
    <row r="106" spans="4:4">
      <c r="D106" s="177"/>
    </row>
    <row r="107" spans="4:4">
      <c r="D107" s="177"/>
    </row>
    <row r="108" spans="4:4">
      <c r="D108" s="177"/>
    </row>
    <row r="109" spans="4:4">
      <c r="D109" s="177"/>
    </row>
    <row r="110" spans="4:4">
      <c r="D110" s="177"/>
    </row>
    <row r="111" spans="4:4">
      <c r="D111" s="177"/>
    </row>
    <row r="112" spans="4:4">
      <c r="D112" s="177"/>
    </row>
    <row r="113" spans="4:4">
      <c r="D113" s="177"/>
    </row>
    <row r="114" spans="4:4">
      <c r="D114" s="177"/>
    </row>
    <row r="115" spans="4:4">
      <c r="D115" s="177"/>
    </row>
    <row r="116" spans="4:4">
      <c r="D116" s="177"/>
    </row>
    <row r="117" spans="4:4">
      <c r="D117" s="177"/>
    </row>
    <row r="118" spans="4:4">
      <c r="D118" s="177"/>
    </row>
    <row r="119" spans="4:4">
      <c r="D119" s="177"/>
    </row>
    <row r="120" spans="4:4">
      <c r="D120" s="177"/>
    </row>
    <row r="121" spans="4:4">
      <c r="D121" s="177"/>
    </row>
    <row r="122" spans="4:4">
      <c r="D122" s="177"/>
    </row>
    <row r="123" spans="4:4">
      <c r="D123" s="177"/>
    </row>
    <row r="124" spans="4:4">
      <c r="D124" s="177"/>
    </row>
    <row r="125" spans="4:4">
      <c r="D125" s="177"/>
    </row>
    <row r="126" spans="4:4">
      <c r="D126" s="177"/>
    </row>
    <row r="127" spans="4:4">
      <c r="D127" s="177"/>
    </row>
    <row r="128" spans="4:4">
      <c r="D128" s="177"/>
    </row>
    <row r="129" spans="4:4">
      <c r="D129" s="177"/>
    </row>
    <row r="130" spans="4:4">
      <c r="D130" s="177"/>
    </row>
    <row r="131" spans="4:4">
      <c r="D131" s="177"/>
    </row>
    <row r="132" spans="4:4">
      <c r="D132" s="177"/>
    </row>
    <row r="133" spans="4:4">
      <c r="D133" s="177"/>
    </row>
    <row r="134" spans="4:4">
      <c r="D134" s="177"/>
    </row>
    <row r="135" spans="4:4">
      <c r="D135" s="177"/>
    </row>
    <row r="136" spans="4:4">
      <c r="D136" s="177"/>
    </row>
    <row r="137" spans="4:4">
      <c r="D137" s="177"/>
    </row>
    <row r="138" spans="4:4">
      <c r="D138" s="177"/>
    </row>
    <row r="139" spans="4:4">
      <c r="D139" s="177"/>
    </row>
    <row r="140" spans="4:4">
      <c r="D140" s="177"/>
    </row>
    <row r="141" spans="4:4">
      <c r="D141" s="177"/>
    </row>
    <row r="142" spans="4:4">
      <c r="D142" s="177"/>
    </row>
    <row r="143" spans="4:4">
      <c r="D143" s="177"/>
    </row>
    <row r="144" spans="4:4">
      <c r="D144" s="177"/>
    </row>
    <row r="145" spans="4:4">
      <c r="D145" s="177"/>
    </row>
    <row r="146" spans="4:4">
      <c r="D146" s="177"/>
    </row>
    <row r="147" spans="4:4">
      <c r="D147" s="177"/>
    </row>
    <row r="148" spans="4:4">
      <c r="D148" s="177"/>
    </row>
    <row r="149" spans="4:4">
      <c r="D149" s="177"/>
    </row>
    <row r="150" spans="4:4">
      <c r="D150" s="177"/>
    </row>
    <row r="151" spans="4:4">
      <c r="D151" s="177"/>
    </row>
    <row r="152" spans="4:4">
      <c r="D152" s="177"/>
    </row>
    <row r="153" spans="4:4">
      <c r="D153" s="177"/>
    </row>
    <row r="154" spans="4:4">
      <c r="D154" s="177"/>
    </row>
    <row r="155" spans="4:4">
      <c r="D155" s="177"/>
    </row>
    <row r="156" spans="4:4">
      <c r="D156" s="177"/>
    </row>
    <row r="157" spans="4:4">
      <c r="D157" s="177"/>
    </row>
    <row r="158" spans="4:4">
      <c r="D158" s="177"/>
    </row>
    <row r="159" spans="4:4">
      <c r="D159" s="177"/>
    </row>
    <row r="160" spans="4:4">
      <c r="D160" s="177"/>
    </row>
    <row r="161" spans="4:4">
      <c r="D161" s="177"/>
    </row>
    <row r="162" spans="4:4">
      <c r="D162" s="177"/>
    </row>
    <row r="163" spans="4:4">
      <c r="D163" s="177"/>
    </row>
    <row r="164" spans="4:4">
      <c r="D164" s="177"/>
    </row>
    <row r="165" spans="4:4">
      <c r="D165" s="177"/>
    </row>
    <row r="166" spans="4:4">
      <c r="D166" s="177"/>
    </row>
    <row r="167" spans="4:4">
      <c r="D167" s="177"/>
    </row>
    <row r="168" spans="4:4">
      <c r="D168" s="177"/>
    </row>
    <row r="169" spans="4:4">
      <c r="D169" s="177"/>
    </row>
    <row r="170" spans="4:4">
      <c r="D170" s="177"/>
    </row>
    <row r="171" spans="4:4">
      <c r="D171" s="177"/>
    </row>
    <row r="172" spans="4:4">
      <c r="D172" s="177"/>
    </row>
    <row r="173" spans="4:4">
      <c r="D173" s="177"/>
    </row>
    <row r="174" spans="4:4">
      <c r="D174" s="178"/>
    </row>
  </sheetData>
  <sheetProtection algorithmName="SHA-512" hashValue="6f/Ko+AOr53Bhrtr4IK/hF/CJXYHPh0OcRjaY0zxC9+CyQvY16BEbp3TacpThZhUSYbhxvRgl1iZ7NjF8SoOjg==" saltValue="39LkyDN6h2wkRbS+dzbUCw==" spinCount="100000" sheet="1" objects="1" scenarios="1"/>
  <mergeCells count="56">
    <mergeCell ref="B61:E61"/>
    <mergeCell ref="B66:E66"/>
    <mergeCell ref="B71:E71"/>
    <mergeCell ref="B76:E76"/>
    <mergeCell ref="B81:E81"/>
    <mergeCell ref="D52:E52"/>
    <mergeCell ref="D53:E53"/>
    <mergeCell ref="D54:E54"/>
    <mergeCell ref="D55:E55"/>
    <mergeCell ref="B56:E56"/>
    <mergeCell ref="B47:E47"/>
    <mergeCell ref="D48:E48"/>
    <mergeCell ref="D49:E49"/>
    <mergeCell ref="D50:E50"/>
    <mergeCell ref="B51:E51"/>
    <mergeCell ref="B22:E22"/>
    <mergeCell ref="B27:E27"/>
    <mergeCell ref="B32:E32"/>
    <mergeCell ref="B37:E37"/>
    <mergeCell ref="B42:E42"/>
    <mergeCell ref="B16:E16"/>
    <mergeCell ref="D5:E6"/>
    <mergeCell ref="D15:E15"/>
    <mergeCell ref="D10:E10"/>
    <mergeCell ref="D9:E9"/>
    <mergeCell ref="D8:E8"/>
    <mergeCell ref="B7:E7"/>
    <mergeCell ref="B11:E11"/>
    <mergeCell ref="Q5:Q6"/>
    <mergeCell ref="R5:R6"/>
    <mergeCell ref="S5:S6"/>
    <mergeCell ref="T5:T6"/>
    <mergeCell ref="D14:E14"/>
    <mergeCell ref="D13:E13"/>
    <mergeCell ref="D12:E12"/>
    <mergeCell ref="P2:Q2"/>
    <mergeCell ref="A4:K4"/>
    <mergeCell ref="L4:T4"/>
    <mergeCell ref="A5:A6"/>
    <mergeCell ref="B5:B6"/>
    <mergeCell ref="F5:F6"/>
    <mergeCell ref="G5:G6"/>
    <mergeCell ref="L2:M2"/>
    <mergeCell ref="C5:C6"/>
    <mergeCell ref="H5:H6"/>
    <mergeCell ref="I5:I6"/>
    <mergeCell ref="L5:L6"/>
    <mergeCell ref="M5:M6"/>
    <mergeCell ref="N5:N6"/>
    <mergeCell ref="O5:O6"/>
    <mergeCell ref="P5:P6"/>
    <mergeCell ref="L1:N1"/>
    <mergeCell ref="H1:I2"/>
    <mergeCell ref="B1:D1"/>
    <mergeCell ref="J1:K2"/>
    <mergeCell ref="B2:D2"/>
  </mergeCells>
  <conditionalFormatting sqref="K7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50:Q69">
    <cfRule type="colorScale" priority="29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87:Q1048576 Q2:Q49">
    <cfRule type="colorScale" priority="30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70:Q85">
    <cfRule type="colorScale" priority="306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V259"/>
  <sheetViews>
    <sheetView tabSelected="1" zoomScale="70" zoomScaleNormal="70" workbookViewId="0">
      <pane xSplit="9" ySplit="6" topLeftCell="J7" activePane="bottomRight" state="frozen"/>
      <selection pane="topRight" activeCell="G1" sqref="G1"/>
      <selection pane="bottomLeft" activeCell="A7" sqref="A7"/>
      <selection pane="bottomRight" activeCell="S178" sqref="S178"/>
    </sheetView>
  </sheetViews>
  <sheetFormatPr baseColWidth="10" defaultColWidth="9.140625" defaultRowHeight="23.25"/>
  <cols>
    <col min="1" max="1" width="6.42578125" style="48" customWidth="1"/>
    <col min="2" max="2" width="22" style="48" hidden="1" customWidth="1"/>
    <col min="3" max="3" width="18.7109375" style="37" hidden="1" customWidth="1"/>
    <col min="4" max="4" width="26.7109375" style="65" customWidth="1"/>
    <col min="5" max="5" width="26.7109375" style="136" customWidth="1"/>
    <col min="6" max="6" width="26.7109375" style="136" hidden="1" customWidth="1"/>
    <col min="7" max="7" width="13.42578125" style="150" hidden="1" customWidth="1"/>
    <col min="8" max="8" width="17.28515625" style="75" customWidth="1"/>
    <col min="9" max="9" width="8.140625" style="75" customWidth="1"/>
    <col min="10" max="10" width="21.5703125" style="231" customWidth="1"/>
    <col min="11" max="11" width="20.140625" style="234" customWidth="1"/>
    <col min="12" max="12" width="20.28515625" style="78" customWidth="1"/>
    <col min="13" max="13" width="24.7109375" style="71" customWidth="1"/>
    <col min="14" max="14" width="15.28515625" style="12" customWidth="1"/>
    <col min="15" max="15" width="17.42578125" style="12" customWidth="1"/>
    <col min="16" max="16" width="18.5703125" style="4" customWidth="1"/>
    <col min="17" max="17" width="17.85546875" style="4" customWidth="1"/>
    <col min="18" max="18" width="15.7109375" style="4" customWidth="1"/>
    <col min="19" max="19" width="13" style="1" customWidth="1"/>
    <col min="20" max="20" width="22.7109375" style="19" hidden="1" customWidth="1"/>
    <col min="21" max="21" width="20" style="45" customWidth="1"/>
    <col min="22" max="22" width="17.7109375" style="5" customWidth="1"/>
    <col min="23" max="16384" width="9.140625" style="1"/>
  </cols>
  <sheetData>
    <row r="1" spans="1:22" ht="50.25" customHeight="1">
      <c r="C1" s="392"/>
      <c r="D1" s="392"/>
      <c r="E1" s="371"/>
      <c r="F1" s="371"/>
      <c r="G1" s="371"/>
      <c r="H1" s="376"/>
      <c r="I1" s="379"/>
      <c r="J1" s="460" t="s">
        <v>2234</v>
      </c>
      <c r="K1" s="461"/>
      <c r="L1" s="485">
        <v>0.13120000000000001</v>
      </c>
      <c r="M1" s="486"/>
      <c r="N1" s="458" t="s">
        <v>2047</v>
      </c>
      <c r="O1" s="459"/>
      <c r="P1" s="459"/>
      <c r="R1" s="60" t="s">
        <v>12</v>
      </c>
      <c r="S1" s="22">
        <v>0.15</v>
      </c>
      <c r="U1" s="262"/>
      <c r="V1" s="263"/>
    </row>
    <row r="2" spans="1:22" ht="24" thickBot="1">
      <c r="C2" s="392"/>
      <c r="D2" s="392"/>
      <c r="E2" s="371"/>
      <c r="F2" s="371"/>
      <c r="G2" s="371"/>
      <c r="H2" s="376"/>
      <c r="I2" s="380"/>
      <c r="J2" s="462"/>
      <c r="K2" s="463"/>
      <c r="L2" s="487"/>
      <c r="M2" s="488"/>
      <c r="N2" s="483" t="s">
        <v>2046</v>
      </c>
      <c r="O2" s="483"/>
      <c r="P2" s="20" t="s">
        <v>2233</v>
      </c>
      <c r="R2" s="473" t="s">
        <v>11</v>
      </c>
      <c r="S2" s="473"/>
      <c r="T2" s="370">
        <v>200000000</v>
      </c>
      <c r="U2" s="264"/>
      <c r="V2" s="263"/>
    </row>
    <row r="3" spans="1:22" ht="23.25" customHeight="1">
      <c r="D3" s="375"/>
      <c r="G3" s="136"/>
      <c r="K3" s="225"/>
      <c r="U3" s="262"/>
      <c r="V3" s="263"/>
    </row>
    <row r="4" spans="1:22" ht="145.5" customHeight="1">
      <c r="A4" s="474" t="s">
        <v>2214</v>
      </c>
      <c r="B4" s="475"/>
      <c r="C4" s="475"/>
      <c r="D4" s="475"/>
      <c r="E4" s="475"/>
      <c r="F4" s="475"/>
      <c r="G4" s="476"/>
      <c r="H4" s="475"/>
      <c r="I4" s="475"/>
      <c r="J4" s="475"/>
      <c r="K4" s="475"/>
      <c r="L4" s="475"/>
      <c r="M4" s="475"/>
      <c r="N4" s="477" t="s">
        <v>0</v>
      </c>
      <c r="O4" s="478"/>
      <c r="P4" s="478"/>
      <c r="Q4" s="478"/>
      <c r="R4" s="478"/>
      <c r="S4" s="478"/>
      <c r="T4" s="478"/>
      <c r="U4" s="478"/>
      <c r="V4" s="479"/>
    </row>
    <row r="5" spans="1:22" s="152" customFormat="1" ht="56.25" customHeight="1">
      <c r="A5" s="480" t="s">
        <v>6</v>
      </c>
      <c r="B5" s="481" t="s">
        <v>2066</v>
      </c>
      <c r="C5" s="481" t="s">
        <v>16</v>
      </c>
      <c r="D5" s="464" t="s">
        <v>2191</v>
      </c>
      <c r="E5" s="465"/>
      <c r="F5" s="456" t="s">
        <v>2230</v>
      </c>
      <c r="G5" s="456" t="s">
        <v>2177</v>
      </c>
      <c r="H5" s="468" t="s">
        <v>7</v>
      </c>
      <c r="I5" s="468" t="s">
        <v>8</v>
      </c>
      <c r="J5" s="482" t="s">
        <v>22</v>
      </c>
      <c r="K5" s="482" t="s">
        <v>26</v>
      </c>
      <c r="L5" s="151" t="s">
        <v>2228</v>
      </c>
      <c r="M5" s="221" t="s">
        <v>2229</v>
      </c>
      <c r="N5" s="484" t="s">
        <v>1</v>
      </c>
      <c r="O5" s="484" t="s">
        <v>2</v>
      </c>
      <c r="P5" s="468" t="s">
        <v>3</v>
      </c>
      <c r="Q5" s="468" t="s">
        <v>4</v>
      </c>
      <c r="R5" s="468" t="s">
        <v>5</v>
      </c>
      <c r="S5" s="469" t="s">
        <v>10</v>
      </c>
      <c r="T5" s="470" t="s">
        <v>9</v>
      </c>
      <c r="U5" s="471" t="s">
        <v>20</v>
      </c>
      <c r="V5" s="468" t="s">
        <v>14</v>
      </c>
    </row>
    <row r="6" spans="1:22" s="154" customFormat="1" ht="56.25" customHeight="1">
      <c r="A6" s="480"/>
      <c r="B6" s="481"/>
      <c r="C6" s="481"/>
      <c r="D6" s="466"/>
      <c r="E6" s="467"/>
      <c r="F6" s="457"/>
      <c r="G6" s="457"/>
      <c r="H6" s="468"/>
      <c r="I6" s="468"/>
      <c r="J6" s="482"/>
      <c r="K6" s="482"/>
      <c r="L6" s="153" t="s">
        <v>2042</v>
      </c>
      <c r="M6" s="221" t="s">
        <v>2044</v>
      </c>
      <c r="N6" s="484"/>
      <c r="O6" s="484"/>
      <c r="P6" s="468"/>
      <c r="Q6" s="468"/>
      <c r="R6" s="468"/>
      <c r="S6" s="469"/>
      <c r="T6" s="470"/>
      <c r="U6" s="472"/>
      <c r="V6" s="468"/>
    </row>
    <row r="7" spans="1:22" s="154" customFormat="1" ht="27.75" customHeight="1">
      <c r="A7" s="236"/>
      <c r="B7" s="453" t="s">
        <v>2235</v>
      </c>
      <c r="C7" s="454"/>
      <c r="D7" s="454"/>
      <c r="E7" s="455"/>
      <c r="F7" s="237"/>
      <c r="G7" s="238"/>
      <c r="H7" s="239"/>
      <c r="I7" s="239"/>
      <c r="J7" s="240"/>
      <c r="K7" s="381"/>
      <c r="L7" s="241"/>
      <c r="M7" s="239"/>
      <c r="N7" s="242"/>
      <c r="O7" s="242"/>
      <c r="P7" s="239"/>
      <c r="Q7" s="239"/>
      <c r="R7" s="239"/>
      <c r="S7" s="243"/>
      <c r="T7" s="244"/>
      <c r="U7" s="245"/>
      <c r="V7" s="239"/>
    </row>
    <row r="8" spans="1:22" s="154" customFormat="1" ht="27.75" customHeight="1">
      <c r="A8" s="236"/>
      <c r="B8" s="246"/>
      <c r="C8" s="247"/>
      <c r="D8" s="239" t="s">
        <v>2215</v>
      </c>
      <c r="E8" s="248" t="s">
        <v>2197</v>
      </c>
      <c r="F8" s="237"/>
      <c r="G8" s="238"/>
      <c r="H8" s="239"/>
      <c r="I8" s="239"/>
      <c r="J8" s="240"/>
      <c r="K8" s="381"/>
      <c r="L8" s="241"/>
      <c r="M8" s="239"/>
      <c r="N8" s="242"/>
      <c r="O8" s="242"/>
      <c r="P8" s="239"/>
      <c r="Q8" s="239"/>
      <c r="R8" s="239"/>
      <c r="S8" s="243"/>
      <c r="T8" s="244"/>
      <c r="U8" s="245"/>
      <c r="V8" s="239"/>
    </row>
    <row r="9" spans="1:22" ht="18">
      <c r="A9" s="146">
        <v>1</v>
      </c>
      <c r="B9" s="180">
        <v>92101902</v>
      </c>
      <c r="C9" s="180" t="s">
        <v>2180</v>
      </c>
      <c r="D9" s="207" t="s">
        <v>2216</v>
      </c>
      <c r="E9" s="207" t="s">
        <v>2195</v>
      </c>
      <c r="F9" s="205" t="str">
        <f>CONCATENATE(D9,E9)</f>
        <v>MOCOABOGOTA</v>
      </c>
      <c r="G9" s="205">
        <f>MATCH(F9:F91,[1]Hoja1!$G$228:$G$359,)</f>
        <v>1</v>
      </c>
      <c r="H9" s="76" t="s">
        <v>21</v>
      </c>
      <c r="I9" s="76">
        <v>1</v>
      </c>
      <c r="J9" s="226">
        <v>2323000</v>
      </c>
      <c r="K9" s="229">
        <f>+J9*(1+$L$1)</f>
        <v>2627777.6</v>
      </c>
      <c r="L9" s="216">
        <v>2323980</v>
      </c>
      <c r="M9" s="222">
        <v>2551730</v>
      </c>
      <c r="N9" s="51">
        <f t="shared" ref="N9:N40" si="0">MIN(K9,L9,M9)</f>
        <v>2323980</v>
      </c>
      <c r="O9" s="51">
        <f t="shared" ref="O9:O40" si="1">AVERAGE(K9,L9,M9)</f>
        <v>2501162.5333333332</v>
      </c>
      <c r="P9" s="52">
        <f t="shared" ref="P9:P40" si="2">MEDIAN(K9,M9,L9)</f>
        <v>2551730</v>
      </c>
      <c r="Q9" s="53">
        <f t="shared" ref="Q9:Q40" si="3">GEOMEAN(K9,L9,M9)</f>
        <v>2497766.8879014063</v>
      </c>
      <c r="R9" s="52">
        <f>STDEVA(P9,N9)</f>
        <v>161043.56941523621</v>
      </c>
      <c r="S9" s="54">
        <f>R9/P9*100%</f>
        <v>6.3111524109226366E-2</v>
      </c>
      <c r="T9" s="52">
        <f>IF(S9&lt;=$S$1,N9,P9)</f>
        <v>2323980</v>
      </c>
      <c r="U9" s="55">
        <f>+ROUND(T9,-2)</f>
        <v>2324000</v>
      </c>
      <c r="V9" s="56" t="str">
        <f>IF(S9&lt;=$S$1,"MENOR VALOR","MEDIANA")</f>
        <v>MENOR VALOR</v>
      </c>
    </row>
    <row r="10" spans="1:22" ht="36">
      <c r="A10" s="146">
        <v>2</v>
      </c>
      <c r="B10" s="180">
        <v>92101902</v>
      </c>
      <c r="C10" s="180" t="s">
        <v>2180</v>
      </c>
      <c r="D10" s="207" t="s">
        <v>2216</v>
      </c>
      <c r="E10" s="207" t="s">
        <v>2217</v>
      </c>
      <c r="F10" s="205" t="str">
        <f t="shared" ref="F10:F73" si="4">CONCATENATE(D10,E10)</f>
        <v>MOCOACOLON</v>
      </c>
      <c r="G10" s="205">
        <f>MATCH(F10:F92,[1]Hoja1!$G$228:$G$359,)</f>
        <v>9</v>
      </c>
      <c r="H10" s="76" t="s">
        <v>21</v>
      </c>
      <c r="I10" s="76">
        <v>1</v>
      </c>
      <c r="J10" s="226">
        <v>6000</v>
      </c>
      <c r="K10" s="382" t="s">
        <v>2232</v>
      </c>
      <c r="L10" s="216">
        <v>850000</v>
      </c>
      <c r="M10" s="222">
        <v>932450</v>
      </c>
      <c r="N10" s="51">
        <f t="shared" si="0"/>
        <v>850000</v>
      </c>
      <c r="O10" s="51">
        <f t="shared" si="1"/>
        <v>891225</v>
      </c>
      <c r="P10" s="52">
        <f t="shared" si="2"/>
        <v>891225</v>
      </c>
      <c r="Q10" s="53">
        <f t="shared" si="3"/>
        <v>890271.02614877897</v>
      </c>
      <c r="R10" s="52">
        <f>STDEVA(P10,N10)</f>
        <v>29150.477054415423</v>
      </c>
      <c r="S10" s="54">
        <f>R10/P10*100%</f>
        <v>3.270832511926329E-2</v>
      </c>
      <c r="T10" s="52">
        <f>IF(S10&lt;=$S$1,N10,P10)</f>
        <v>850000</v>
      </c>
      <c r="U10" s="55">
        <f>+ROUND(T10,-2)</f>
        <v>850000</v>
      </c>
      <c r="V10" s="56" t="str">
        <f t="shared" ref="V10:V73" si="5">IF(S10&lt;=$S$1,"MENOR VALOR","MEDIANA")</f>
        <v>MENOR VALOR</v>
      </c>
    </row>
    <row r="11" spans="1:22" ht="36">
      <c r="A11" s="146">
        <v>3</v>
      </c>
      <c r="B11" s="180">
        <v>92101902</v>
      </c>
      <c r="C11" s="180" t="s">
        <v>2180</v>
      </c>
      <c r="D11" s="207" t="s">
        <v>2216</v>
      </c>
      <c r="E11" s="207" t="s">
        <v>2218</v>
      </c>
      <c r="F11" s="205" t="str">
        <f t="shared" si="4"/>
        <v>MOCOAVILLAGARZON</v>
      </c>
      <c r="G11" s="205">
        <f>MATCH(F11:F93,[1]Hoja1!$G$228:$G$359,)</f>
        <v>13</v>
      </c>
      <c r="H11" s="76" t="s">
        <v>21</v>
      </c>
      <c r="I11" s="76">
        <v>1</v>
      </c>
      <c r="J11" s="226">
        <v>6000</v>
      </c>
      <c r="K11" s="382" t="s">
        <v>2232</v>
      </c>
      <c r="L11" s="216">
        <v>700000</v>
      </c>
      <c r="M11" s="222">
        <v>766500</v>
      </c>
      <c r="N11" s="51">
        <f t="shared" si="0"/>
        <v>700000</v>
      </c>
      <c r="O11" s="51">
        <f t="shared" si="1"/>
        <v>733250</v>
      </c>
      <c r="P11" s="52">
        <f t="shared" si="2"/>
        <v>733250</v>
      </c>
      <c r="Q11" s="53">
        <f t="shared" si="3"/>
        <v>732495.73377597227</v>
      </c>
      <c r="R11" s="52">
        <f t="shared" ref="R11:R18" si="6">STDEVA(P11,N11)</f>
        <v>23511.300474452706</v>
      </c>
      <c r="S11" s="54">
        <f t="shared" ref="S11:S18" si="7">R11/P11*100%</f>
        <v>3.2064507977432946E-2</v>
      </c>
      <c r="T11" s="52">
        <f t="shared" ref="T11:T18" si="8">IF(S11&lt;=$S$1,N11,P11)</f>
        <v>700000</v>
      </c>
      <c r="U11" s="55">
        <f t="shared" ref="U11:U18" si="9">+ROUND(T11,-2)</f>
        <v>700000</v>
      </c>
      <c r="V11" s="56" t="str">
        <f t="shared" si="5"/>
        <v>MENOR VALOR</v>
      </c>
    </row>
    <row r="12" spans="1:22" ht="18">
      <c r="A12" s="146">
        <v>4</v>
      </c>
      <c r="B12" s="180">
        <v>92101902</v>
      </c>
      <c r="C12" s="180" t="s">
        <v>2180</v>
      </c>
      <c r="D12" s="207" t="s">
        <v>2216</v>
      </c>
      <c r="E12" s="207" t="s">
        <v>2216</v>
      </c>
      <c r="F12" s="205" t="str">
        <f t="shared" si="4"/>
        <v>MOCOAMOCOA</v>
      </c>
      <c r="G12" s="205">
        <f>MATCH(F12:F94,[1]Hoja1!$G$228:$G$359,)</f>
        <v>15</v>
      </c>
      <c r="H12" s="76" t="s">
        <v>21</v>
      </c>
      <c r="I12" s="76">
        <v>1</v>
      </c>
      <c r="J12" s="226">
        <v>599000</v>
      </c>
      <c r="K12" s="229">
        <f t="shared" ref="K12:K72" si="10">+J12*(1+0.1312)</f>
        <v>677588.8</v>
      </c>
      <c r="L12" s="216">
        <v>600000</v>
      </c>
      <c r="M12" s="222">
        <v>656400</v>
      </c>
      <c r="N12" s="51">
        <f t="shared" si="0"/>
        <v>600000</v>
      </c>
      <c r="O12" s="51">
        <f t="shared" si="1"/>
        <v>644662.93333333335</v>
      </c>
      <c r="P12" s="52">
        <f t="shared" si="2"/>
        <v>656400</v>
      </c>
      <c r="Q12" s="53">
        <f t="shared" si="3"/>
        <v>643816.36820364615</v>
      </c>
      <c r="R12" s="52">
        <f t="shared" si="6"/>
        <v>39880.822458921277</v>
      </c>
      <c r="S12" s="54">
        <f t="shared" si="7"/>
        <v>6.075688979116587E-2</v>
      </c>
      <c r="T12" s="52">
        <f t="shared" si="8"/>
        <v>600000</v>
      </c>
      <c r="U12" s="55">
        <f t="shared" si="9"/>
        <v>600000</v>
      </c>
      <c r="V12" s="56" t="str">
        <f t="shared" si="5"/>
        <v>MENOR VALOR</v>
      </c>
    </row>
    <row r="13" spans="1:22" ht="36">
      <c r="A13" s="146">
        <v>5</v>
      </c>
      <c r="B13" s="180">
        <v>92101902</v>
      </c>
      <c r="C13" s="180" t="s">
        <v>2180</v>
      </c>
      <c r="D13" s="207" t="s">
        <v>2216</v>
      </c>
      <c r="E13" s="207" t="s">
        <v>2219</v>
      </c>
      <c r="F13" s="205" t="str">
        <f t="shared" si="4"/>
        <v>MOCOALA HORMIGA</v>
      </c>
      <c r="G13" s="205">
        <f>MATCH(F13:F95,[1]Hoja1!$G$228:$G$359,)</f>
        <v>16</v>
      </c>
      <c r="H13" s="76" t="s">
        <v>21</v>
      </c>
      <c r="I13" s="76">
        <v>1</v>
      </c>
      <c r="J13" s="226">
        <v>6000</v>
      </c>
      <c r="K13" s="382" t="s">
        <v>2232</v>
      </c>
      <c r="L13" s="216">
        <v>1030000</v>
      </c>
      <c r="M13" s="222">
        <v>1122700</v>
      </c>
      <c r="N13" s="51">
        <f t="shared" si="0"/>
        <v>1030000</v>
      </c>
      <c r="O13" s="51">
        <f t="shared" si="1"/>
        <v>1076350</v>
      </c>
      <c r="P13" s="52">
        <f t="shared" si="2"/>
        <v>1076350</v>
      </c>
      <c r="Q13" s="53">
        <f t="shared" si="3"/>
        <v>1075351.5704177867</v>
      </c>
      <c r="R13" s="52">
        <f t="shared" si="6"/>
        <v>32774.399307996478</v>
      </c>
      <c r="S13" s="54">
        <f t="shared" si="7"/>
        <v>3.0449574309468555E-2</v>
      </c>
      <c r="T13" s="52">
        <f t="shared" si="8"/>
        <v>1030000</v>
      </c>
      <c r="U13" s="55">
        <f t="shared" si="9"/>
        <v>1030000</v>
      </c>
      <c r="V13" s="56" t="str">
        <f t="shared" si="5"/>
        <v>MENOR VALOR</v>
      </c>
    </row>
    <row r="14" spans="1:22" ht="36">
      <c r="A14" s="146">
        <v>6</v>
      </c>
      <c r="B14" s="180">
        <v>92101902</v>
      </c>
      <c r="C14" s="180" t="s">
        <v>2180</v>
      </c>
      <c r="D14" s="207" t="s">
        <v>2216</v>
      </c>
      <c r="E14" s="207" t="s">
        <v>2220</v>
      </c>
      <c r="F14" s="205" t="str">
        <f t="shared" si="4"/>
        <v>MOCOAPUERTO ASIS</v>
      </c>
      <c r="G14" s="205">
        <f>MATCH(F14:F96,[1]Hoja1!$G$228:$G$359,)</f>
        <v>41</v>
      </c>
      <c r="H14" s="76" t="s">
        <v>21</v>
      </c>
      <c r="I14" s="76">
        <v>1</v>
      </c>
      <c r="J14" s="226">
        <v>6000</v>
      </c>
      <c r="K14" s="382" t="s">
        <v>2232</v>
      </c>
      <c r="L14" s="216">
        <v>1357500</v>
      </c>
      <c r="M14" s="222">
        <v>1493250</v>
      </c>
      <c r="N14" s="51">
        <f t="shared" si="0"/>
        <v>1357500</v>
      </c>
      <c r="O14" s="51">
        <f t="shared" si="1"/>
        <v>1425375</v>
      </c>
      <c r="P14" s="52">
        <f t="shared" si="2"/>
        <v>1425375</v>
      </c>
      <c r="Q14" s="53">
        <f t="shared" si="3"/>
        <v>1423758.0113909808</v>
      </c>
      <c r="R14" s="52">
        <f t="shared" si="6"/>
        <v>47994.872773036914</v>
      </c>
      <c r="S14" s="54">
        <f t="shared" si="7"/>
        <v>3.3671751485073689E-2</v>
      </c>
      <c r="T14" s="52">
        <f t="shared" si="8"/>
        <v>1357500</v>
      </c>
      <c r="U14" s="55">
        <f t="shared" si="9"/>
        <v>1357500</v>
      </c>
      <c r="V14" s="56" t="str">
        <f t="shared" si="5"/>
        <v>MENOR VALOR</v>
      </c>
    </row>
    <row r="15" spans="1:22" ht="36">
      <c r="A15" s="146">
        <v>7</v>
      </c>
      <c r="B15" s="180">
        <v>92101902</v>
      </c>
      <c r="C15" s="180" t="s">
        <v>2180</v>
      </c>
      <c r="D15" s="207" t="s">
        <v>2216</v>
      </c>
      <c r="E15" s="207" t="s">
        <v>2221</v>
      </c>
      <c r="F15" s="205" t="str">
        <f t="shared" si="4"/>
        <v>MOCOASANTANA</v>
      </c>
      <c r="G15" s="205">
        <f>MATCH(F15:F97,[1]Hoja1!$G$228:$G$359,)</f>
        <v>18</v>
      </c>
      <c r="H15" s="76" t="s">
        <v>21</v>
      </c>
      <c r="I15" s="76">
        <v>1</v>
      </c>
      <c r="J15" s="226">
        <v>6000</v>
      </c>
      <c r="K15" s="382" t="s">
        <v>2232</v>
      </c>
      <c r="L15" s="216">
        <v>967500</v>
      </c>
      <c r="M15" s="222">
        <v>977175</v>
      </c>
      <c r="N15" s="51">
        <f t="shared" si="0"/>
        <v>967500</v>
      </c>
      <c r="O15" s="51">
        <f t="shared" si="1"/>
        <v>972337.5</v>
      </c>
      <c r="P15" s="52">
        <f t="shared" si="2"/>
        <v>972337.5</v>
      </c>
      <c r="Q15" s="53">
        <f t="shared" si="3"/>
        <v>972325.46634344605</v>
      </c>
      <c r="R15" s="52">
        <f t="shared" si="6"/>
        <v>3420.6290539899237</v>
      </c>
      <c r="S15" s="54">
        <f t="shared" si="7"/>
        <v>3.5179441850076991E-3</v>
      </c>
      <c r="T15" s="52">
        <f t="shared" si="8"/>
        <v>967500</v>
      </c>
      <c r="U15" s="55">
        <f t="shared" si="9"/>
        <v>967500</v>
      </c>
      <c r="V15" s="56" t="str">
        <f t="shared" si="5"/>
        <v>MENOR VALOR</v>
      </c>
    </row>
    <row r="16" spans="1:22" ht="36">
      <c r="A16" s="146">
        <v>8</v>
      </c>
      <c r="B16" s="180">
        <v>92101902</v>
      </c>
      <c r="C16" s="180" t="s">
        <v>2180</v>
      </c>
      <c r="D16" s="207" t="s">
        <v>2216</v>
      </c>
      <c r="E16" s="207" t="s">
        <v>2222</v>
      </c>
      <c r="F16" s="205" t="str">
        <f t="shared" si="4"/>
        <v>MOCOALA DORADA</v>
      </c>
      <c r="G16" s="205">
        <f>MATCH(F16:F98,[1]Hoja1!$G$228:$G$359,)</f>
        <v>20</v>
      </c>
      <c r="H16" s="76" t="s">
        <v>21</v>
      </c>
      <c r="I16" s="76">
        <v>1</v>
      </c>
      <c r="J16" s="226">
        <v>6000</v>
      </c>
      <c r="K16" s="382" t="s">
        <v>2232</v>
      </c>
      <c r="L16" s="216">
        <v>1050000</v>
      </c>
      <c r="M16" s="222">
        <v>1152900</v>
      </c>
      <c r="N16" s="51">
        <f t="shared" si="0"/>
        <v>1050000</v>
      </c>
      <c r="O16" s="51">
        <f t="shared" si="1"/>
        <v>1101450</v>
      </c>
      <c r="P16" s="52">
        <f t="shared" si="2"/>
        <v>1101450</v>
      </c>
      <c r="Q16" s="53">
        <f t="shared" si="3"/>
        <v>1100247.6993840977</v>
      </c>
      <c r="R16" s="52">
        <f t="shared" si="6"/>
        <v>36380.643892047869</v>
      </c>
      <c r="S16" s="54">
        <f t="shared" si="7"/>
        <v>3.302977338240308E-2</v>
      </c>
      <c r="T16" s="52">
        <f t="shared" si="8"/>
        <v>1050000</v>
      </c>
      <c r="U16" s="55">
        <f t="shared" si="9"/>
        <v>1050000</v>
      </c>
      <c r="V16" s="56" t="str">
        <f t="shared" si="5"/>
        <v>MENOR VALOR</v>
      </c>
    </row>
    <row r="17" spans="1:22" ht="36">
      <c r="A17" s="146">
        <v>9</v>
      </c>
      <c r="B17" s="180">
        <v>92101902</v>
      </c>
      <c r="C17" s="180" t="s">
        <v>2180</v>
      </c>
      <c r="D17" s="207" t="s">
        <v>2216</v>
      </c>
      <c r="E17" s="207" t="s">
        <v>2223</v>
      </c>
      <c r="F17" s="205" t="str">
        <f t="shared" si="4"/>
        <v>MOCOAORITO</v>
      </c>
      <c r="G17" s="205">
        <f>MATCH(F17:F99,[1]Hoja1!$G$228:$G$359,)</f>
        <v>22</v>
      </c>
      <c r="H17" s="76" t="s">
        <v>21</v>
      </c>
      <c r="I17" s="76">
        <v>1</v>
      </c>
      <c r="J17" s="227">
        <v>6000</v>
      </c>
      <c r="K17" s="382" t="s">
        <v>2232</v>
      </c>
      <c r="L17" s="216">
        <v>967500</v>
      </c>
      <c r="M17" s="222">
        <v>1061348</v>
      </c>
      <c r="N17" s="51">
        <f t="shared" si="0"/>
        <v>967500</v>
      </c>
      <c r="O17" s="51">
        <f t="shared" si="1"/>
        <v>1014424</v>
      </c>
      <c r="P17" s="52">
        <f t="shared" si="2"/>
        <v>1014424</v>
      </c>
      <c r="Q17" s="53">
        <f t="shared" si="3"/>
        <v>1013338.1419842046</v>
      </c>
      <c r="R17" s="52">
        <f t="shared" si="6"/>
        <v>33180.278600397556</v>
      </c>
      <c r="S17" s="54">
        <f t="shared" si="7"/>
        <v>3.2708491321575155E-2</v>
      </c>
      <c r="T17" s="52">
        <f t="shared" si="8"/>
        <v>967500</v>
      </c>
      <c r="U17" s="55">
        <f t="shared" si="9"/>
        <v>967500</v>
      </c>
      <c r="V17" s="56" t="str">
        <f t="shared" si="5"/>
        <v>MENOR VALOR</v>
      </c>
    </row>
    <row r="18" spans="1:22" ht="36">
      <c r="A18" s="146">
        <v>10</v>
      </c>
      <c r="B18" s="180">
        <v>92101902</v>
      </c>
      <c r="C18" s="180" t="s">
        <v>2180</v>
      </c>
      <c r="D18" s="208" t="s">
        <v>2216</v>
      </c>
      <c r="E18" s="208" t="s">
        <v>2224</v>
      </c>
      <c r="F18" s="205" t="str">
        <f t="shared" si="4"/>
        <v>MOCOAPUERTO CAICEDO</v>
      </c>
      <c r="G18" s="205">
        <f>MATCH(F18:F100,[1]Hoja1!$G$228:$G$359,)</f>
        <v>24</v>
      </c>
      <c r="H18" s="76" t="s">
        <v>21</v>
      </c>
      <c r="I18" s="76">
        <v>1</v>
      </c>
      <c r="J18" s="227">
        <v>6000</v>
      </c>
      <c r="K18" s="382" t="s">
        <v>2232</v>
      </c>
      <c r="L18" s="216">
        <v>967500</v>
      </c>
      <c r="M18" s="222">
        <v>1059413</v>
      </c>
      <c r="N18" s="51">
        <f t="shared" si="0"/>
        <v>967500</v>
      </c>
      <c r="O18" s="51">
        <f t="shared" si="1"/>
        <v>1013456.5</v>
      </c>
      <c r="P18" s="52">
        <f t="shared" si="2"/>
        <v>1013456.5</v>
      </c>
      <c r="Q18" s="53">
        <f t="shared" si="3"/>
        <v>1012413.9852352891</v>
      </c>
      <c r="R18" s="52">
        <f t="shared" si="6"/>
        <v>32496.152789599571</v>
      </c>
      <c r="S18" s="54">
        <f t="shared" si="7"/>
        <v>3.2064674497227628E-2</v>
      </c>
      <c r="T18" s="52">
        <f t="shared" si="8"/>
        <v>967500</v>
      </c>
      <c r="U18" s="55">
        <f t="shared" si="9"/>
        <v>967500</v>
      </c>
      <c r="V18" s="56" t="str">
        <f>IF(S18&lt;=$S$1,"MENOR VALOR","MEDIANA")</f>
        <v>MENOR VALOR</v>
      </c>
    </row>
    <row r="19" spans="1:22" ht="18">
      <c r="A19" s="146">
        <v>11</v>
      </c>
      <c r="B19" s="180">
        <v>92101902</v>
      </c>
      <c r="C19" s="180" t="s">
        <v>2180</v>
      </c>
      <c r="D19" s="207" t="s">
        <v>2220</v>
      </c>
      <c r="E19" s="207" t="s">
        <v>2195</v>
      </c>
      <c r="F19" s="205" t="str">
        <f t="shared" si="4"/>
        <v>PUERTO ASISBOGOTA</v>
      </c>
      <c r="G19" s="205">
        <f>MATCH(F19:F101,[1]Hoja1!$G$228:$G$359,)</f>
        <v>28</v>
      </c>
      <c r="H19" s="76" t="s">
        <v>21</v>
      </c>
      <c r="I19" s="76">
        <v>1</v>
      </c>
      <c r="J19" s="227">
        <v>3509000</v>
      </c>
      <c r="K19" s="229">
        <f t="shared" si="10"/>
        <v>3969380.8</v>
      </c>
      <c r="L19" s="216">
        <v>3510000</v>
      </c>
      <c r="M19" s="222">
        <v>3839940</v>
      </c>
      <c r="N19" s="51">
        <f t="shared" si="0"/>
        <v>3510000</v>
      </c>
      <c r="O19" s="51">
        <f t="shared" si="1"/>
        <v>3773106.9333333336</v>
      </c>
      <c r="P19" s="52">
        <f t="shared" si="2"/>
        <v>3839940</v>
      </c>
      <c r="Q19" s="53">
        <f t="shared" si="3"/>
        <v>3768062.5764168506</v>
      </c>
      <c r="R19" s="26">
        <f>STDEVA(P19,N19)</f>
        <v>233302.8113846895</v>
      </c>
      <c r="S19" s="28">
        <f>R19/P19*100%</f>
        <v>6.0756889791165877E-2</v>
      </c>
      <c r="T19" s="30">
        <f>IF(S19&lt;=$S$1,N19,P19)</f>
        <v>3510000</v>
      </c>
      <c r="U19" s="47">
        <f>+ROUND(T19,-2)</f>
        <v>3510000</v>
      </c>
      <c r="V19" s="56" t="str">
        <f t="shared" si="5"/>
        <v>MENOR VALOR</v>
      </c>
    </row>
    <row r="20" spans="1:22" ht="36">
      <c r="A20" s="146">
        <v>12</v>
      </c>
      <c r="B20" s="180">
        <v>92101902</v>
      </c>
      <c r="C20" s="180" t="s">
        <v>2180</v>
      </c>
      <c r="D20" s="207" t="s">
        <v>2220</v>
      </c>
      <c r="E20" s="207" t="s">
        <v>2217</v>
      </c>
      <c r="F20" s="205" t="str">
        <f t="shared" si="4"/>
        <v>PUERTO ASISCOLON</v>
      </c>
      <c r="G20" s="205">
        <f>MATCH(F20:F102,[1]Hoja1!$G$228:$G$359,)</f>
        <v>105</v>
      </c>
      <c r="H20" s="76" t="s">
        <v>21</v>
      </c>
      <c r="I20" s="76">
        <v>1</v>
      </c>
      <c r="J20" s="227">
        <v>6000</v>
      </c>
      <c r="K20" s="382" t="s">
        <v>2232</v>
      </c>
      <c r="L20" s="216">
        <v>1950000</v>
      </c>
      <c r="M20" s="222">
        <v>2125500</v>
      </c>
      <c r="N20" s="51">
        <f t="shared" si="0"/>
        <v>1950000</v>
      </c>
      <c r="O20" s="51">
        <f t="shared" si="1"/>
        <v>2037750</v>
      </c>
      <c r="P20" s="52">
        <f t="shared" si="2"/>
        <v>2037750</v>
      </c>
      <c r="Q20" s="53">
        <f t="shared" si="3"/>
        <v>2035859.7692375572</v>
      </c>
      <c r="R20" s="26">
        <f t="shared" ref="R20:R27" si="11">STDEVA(P20,N20)</f>
        <v>62048.620049119549</v>
      </c>
      <c r="S20" s="28">
        <f t="shared" ref="S20:S27" si="12">R20/P20*100%</f>
        <v>3.0449574309468555E-2</v>
      </c>
      <c r="T20" s="30">
        <f t="shared" ref="T20:T27" si="13">IF(S20&lt;=$S$1,N20,P20)</f>
        <v>1950000</v>
      </c>
      <c r="U20" s="47">
        <f t="shared" ref="U20:U26" si="14">+ROUND(T20,-2)</f>
        <v>1950000</v>
      </c>
      <c r="V20" s="56" t="str">
        <f t="shared" si="5"/>
        <v>MENOR VALOR</v>
      </c>
    </row>
    <row r="21" spans="1:22" ht="36">
      <c r="A21" s="146">
        <v>13</v>
      </c>
      <c r="B21" s="180">
        <v>92101902</v>
      </c>
      <c r="C21" s="180" t="s">
        <v>2180</v>
      </c>
      <c r="D21" s="207" t="s">
        <v>2220</v>
      </c>
      <c r="E21" s="207" t="s">
        <v>2218</v>
      </c>
      <c r="F21" s="205" t="str">
        <f t="shared" si="4"/>
        <v>PUERTO ASISVILLAGARZON</v>
      </c>
      <c r="G21" s="205">
        <f>MATCH(F21:F103,[1]Hoja1!$G$228:$G$359,)</f>
        <v>38</v>
      </c>
      <c r="H21" s="76" t="s">
        <v>21</v>
      </c>
      <c r="I21" s="76">
        <v>1</v>
      </c>
      <c r="J21" s="227">
        <v>6000</v>
      </c>
      <c r="K21" s="382" t="s">
        <v>2232</v>
      </c>
      <c r="L21" s="216">
        <v>1000000</v>
      </c>
      <c r="M21" s="222">
        <v>1100000</v>
      </c>
      <c r="N21" s="51">
        <f t="shared" si="0"/>
        <v>1000000</v>
      </c>
      <c r="O21" s="51">
        <f t="shared" si="1"/>
        <v>1050000</v>
      </c>
      <c r="P21" s="52">
        <f t="shared" si="2"/>
        <v>1050000</v>
      </c>
      <c r="Q21" s="53">
        <f t="shared" si="3"/>
        <v>1048808.8481701515</v>
      </c>
      <c r="R21" s="26">
        <f t="shared" si="11"/>
        <v>35355.33905932738</v>
      </c>
      <c r="S21" s="28">
        <f t="shared" si="12"/>
        <v>3.3671751485073696E-2</v>
      </c>
      <c r="T21" s="30">
        <f t="shared" si="13"/>
        <v>1000000</v>
      </c>
      <c r="U21" s="47">
        <f t="shared" si="14"/>
        <v>1000000</v>
      </c>
      <c r="V21" s="56" t="str">
        <f t="shared" si="5"/>
        <v>MENOR VALOR</v>
      </c>
    </row>
    <row r="22" spans="1:22" ht="18">
      <c r="A22" s="146">
        <v>14</v>
      </c>
      <c r="B22" s="180">
        <v>92101902</v>
      </c>
      <c r="C22" s="180" t="s">
        <v>2180</v>
      </c>
      <c r="D22" s="207" t="s">
        <v>2220</v>
      </c>
      <c r="E22" s="207" t="s">
        <v>2216</v>
      </c>
      <c r="F22" s="205" t="str">
        <f t="shared" si="4"/>
        <v>PUERTO ASISMOCOA</v>
      </c>
      <c r="G22" s="205">
        <f>MATCH(F22:F104,[1]Hoja1!$G$228:$G$359,)</f>
        <v>40</v>
      </c>
      <c r="H22" s="76" t="s">
        <v>21</v>
      </c>
      <c r="I22" s="76">
        <v>1</v>
      </c>
      <c r="J22" s="227">
        <v>3365000</v>
      </c>
      <c r="K22" s="229">
        <f t="shared" si="10"/>
        <v>3806488</v>
      </c>
      <c r="L22" s="216">
        <v>1192000</v>
      </c>
      <c r="M22" s="222">
        <v>1203920</v>
      </c>
      <c r="N22" s="51">
        <f t="shared" si="0"/>
        <v>1192000</v>
      </c>
      <c r="O22" s="51">
        <f t="shared" si="1"/>
        <v>2067469.3333333333</v>
      </c>
      <c r="P22" s="52">
        <f t="shared" si="2"/>
        <v>1203920</v>
      </c>
      <c r="Q22" s="53">
        <f t="shared" si="3"/>
        <v>1761162.5823520345</v>
      </c>
      <c r="R22" s="26">
        <f t="shared" si="11"/>
        <v>8428.7128317436473</v>
      </c>
      <c r="S22" s="28">
        <f t="shared" si="12"/>
        <v>7.0010572394707685E-3</v>
      </c>
      <c r="T22" s="30">
        <f t="shared" si="13"/>
        <v>1192000</v>
      </c>
      <c r="U22" s="47">
        <f t="shared" si="14"/>
        <v>1192000</v>
      </c>
      <c r="V22" s="56" t="str">
        <f t="shared" si="5"/>
        <v>MENOR VALOR</v>
      </c>
    </row>
    <row r="23" spans="1:22" ht="36">
      <c r="A23" s="146">
        <v>15</v>
      </c>
      <c r="B23" s="180">
        <v>92101902</v>
      </c>
      <c r="C23" s="180" t="s">
        <v>2180</v>
      </c>
      <c r="D23" s="207" t="s">
        <v>2220</v>
      </c>
      <c r="E23" s="207" t="s">
        <v>2219</v>
      </c>
      <c r="F23" s="205" t="str">
        <f t="shared" si="4"/>
        <v>PUERTO ASISLA HORMIGA</v>
      </c>
      <c r="G23" s="205">
        <f>MATCH(F23:F105,[1]Hoja1!$G$228:$G$359,)</f>
        <v>42</v>
      </c>
      <c r="H23" s="76" t="s">
        <v>21</v>
      </c>
      <c r="I23" s="76">
        <v>1</v>
      </c>
      <c r="J23" s="227">
        <v>6000</v>
      </c>
      <c r="K23" s="382" t="s">
        <v>2232</v>
      </c>
      <c r="L23" s="216">
        <v>2323000</v>
      </c>
      <c r="M23" s="222">
        <v>2550654</v>
      </c>
      <c r="N23" s="51">
        <f t="shared" si="0"/>
        <v>2323000</v>
      </c>
      <c r="O23" s="51">
        <f t="shared" si="1"/>
        <v>2436827</v>
      </c>
      <c r="P23" s="52">
        <f t="shared" si="2"/>
        <v>2436827</v>
      </c>
      <c r="Q23" s="53">
        <f t="shared" si="3"/>
        <v>2434167.0530183422</v>
      </c>
      <c r="R23" s="26">
        <f t="shared" si="11"/>
        <v>80487.843582121146</v>
      </c>
      <c r="S23" s="28">
        <f t="shared" si="12"/>
        <v>3.302977338240308E-2</v>
      </c>
      <c r="T23" s="30">
        <f t="shared" si="13"/>
        <v>2323000</v>
      </c>
      <c r="U23" s="47">
        <f t="shared" si="14"/>
        <v>2323000</v>
      </c>
      <c r="V23" s="56" t="str">
        <f t="shared" si="5"/>
        <v>MENOR VALOR</v>
      </c>
    </row>
    <row r="24" spans="1:22" ht="30">
      <c r="A24" s="146">
        <v>16</v>
      </c>
      <c r="B24" s="180">
        <v>92101902</v>
      </c>
      <c r="C24" s="180" t="s">
        <v>2180</v>
      </c>
      <c r="D24" s="207" t="s">
        <v>2220</v>
      </c>
      <c r="E24" s="207" t="s">
        <v>2220</v>
      </c>
      <c r="F24" s="205" t="str">
        <f t="shared" si="4"/>
        <v>PUERTO ASISPUERTO ASIS</v>
      </c>
      <c r="G24" s="205">
        <f>MATCH(F24:F106,[1]Hoja1!$G$228:$G$359,)</f>
        <v>44</v>
      </c>
      <c r="H24" s="76" t="s">
        <v>21</v>
      </c>
      <c r="I24" s="76">
        <v>1</v>
      </c>
      <c r="J24" s="227">
        <v>331000</v>
      </c>
      <c r="K24" s="229">
        <f t="shared" si="10"/>
        <v>374427.2</v>
      </c>
      <c r="L24" s="216">
        <v>600000</v>
      </c>
      <c r="M24" s="222">
        <v>658200</v>
      </c>
      <c r="N24" s="51">
        <f t="shared" si="0"/>
        <v>374427.2</v>
      </c>
      <c r="O24" s="51">
        <f t="shared" si="1"/>
        <v>544209.06666666665</v>
      </c>
      <c r="P24" s="52">
        <f t="shared" si="2"/>
        <v>600000</v>
      </c>
      <c r="Q24" s="53">
        <f t="shared" si="3"/>
        <v>528800.88444521325</v>
      </c>
      <c r="R24" s="26">
        <f t="shared" si="11"/>
        <v>159504.0565312368</v>
      </c>
      <c r="S24" s="28">
        <f t="shared" si="12"/>
        <v>0.26584009421872801</v>
      </c>
      <c r="T24" s="30">
        <f t="shared" si="13"/>
        <v>600000</v>
      </c>
      <c r="U24" s="47">
        <f t="shared" si="14"/>
        <v>600000</v>
      </c>
      <c r="V24" s="56" t="str">
        <f t="shared" si="5"/>
        <v>MEDIANA</v>
      </c>
    </row>
    <row r="25" spans="1:22" ht="49.5">
      <c r="A25" s="146">
        <v>17</v>
      </c>
      <c r="B25" s="180">
        <v>92101902</v>
      </c>
      <c r="C25" s="180" t="s">
        <v>2180</v>
      </c>
      <c r="D25" s="207" t="s">
        <v>2225</v>
      </c>
      <c r="E25" s="207" t="s">
        <v>2221</v>
      </c>
      <c r="F25" s="205" t="str">
        <f t="shared" si="4"/>
        <v>PUERTO ASIS SANTANA</v>
      </c>
      <c r="G25" s="205" t="e">
        <f>MATCH(F25:F107,[1]Hoja1!$G$228:$G$359,)</f>
        <v>#N/A</v>
      </c>
      <c r="H25" s="76" t="s">
        <v>21</v>
      </c>
      <c r="I25" s="76">
        <v>1</v>
      </c>
      <c r="J25" s="228" t="s">
        <v>2231</v>
      </c>
      <c r="K25" s="228" t="s">
        <v>2231</v>
      </c>
      <c r="L25" s="216">
        <v>1000000</v>
      </c>
      <c r="M25" s="222">
        <v>1095000</v>
      </c>
      <c r="N25" s="51">
        <f t="shared" si="0"/>
        <v>1000000</v>
      </c>
      <c r="O25" s="51">
        <f t="shared" si="1"/>
        <v>1047500</v>
      </c>
      <c r="P25" s="52">
        <f t="shared" si="2"/>
        <v>1047500</v>
      </c>
      <c r="Q25" s="53">
        <f t="shared" si="3"/>
        <v>1046422.4768228175</v>
      </c>
      <c r="R25" s="26">
        <f t="shared" si="11"/>
        <v>33587.572106361011</v>
      </c>
      <c r="S25" s="28">
        <f t="shared" si="12"/>
        <v>3.2064507977432946E-2</v>
      </c>
      <c r="T25" s="30">
        <f t="shared" si="13"/>
        <v>1000000</v>
      </c>
      <c r="U25" s="47">
        <f t="shared" si="14"/>
        <v>1000000</v>
      </c>
      <c r="V25" s="56" t="str">
        <f t="shared" si="5"/>
        <v>MENOR VALOR</v>
      </c>
    </row>
    <row r="26" spans="1:22" ht="49.5">
      <c r="A26" s="146">
        <v>18</v>
      </c>
      <c r="B26" s="180">
        <v>92101902</v>
      </c>
      <c r="C26" s="180" t="s">
        <v>2180</v>
      </c>
      <c r="D26" s="207" t="s">
        <v>2225</v>
      </c>
      <c r="E26" s="207" t="s">
        <v>2222</v>
      </c>
      <c r="F26" s="205" t="str">
        <f t="shared" si="4"/>
        <v>PUERTO ASIS LA DORADA</v>
      </c>
      <c r="G26" s="205" t="e">
        <f>MATCH(F26:F108,[1]Hoja1!$G$228:$G$359,)</f>
        <v>#N/A</v>
      </c>
      <c r="H26" s="76" t="s">
        <v>21</v>
      </c>
      <c r="I26" s="77">
        <v>1</v>
      </c>
      <c r="J26" s="228" t="s">
        <v>2231</v>
      </c>
      <c r="K26" s="228" t="s">
        <v>2231</v>
      </c>
      <c r="L26" s="216">
        <v>2317500</v>
      </c>
      <c r="M26" s="222">
        <v>2535345</v>
      </c>
      <c r="N26" s="51">
        <f t="shared" si="0"/>
        <v>2317500</v>
      </c>
      <c r="O26" s="51">
        <f t="shared" si="1"/>
        <v>2426422.5</v>
      </c>
      <c r="P26" s="52">
        <f t="shared" si="2"/>
        <v>2426422.5</v>
      </c>
      <c r="Q26" s="53">
        <f t="shared" si="3"/>
        <v>2423976.4927696805</v>
      </c>
      <c r="R26" s="26">
        <f t="shared" si="11"/>
        <v>77019.838373791717</v>
      </c>
      <c r="S26" s="28">
        <f t="shared" si="12"/>
        <v>3.1742138219453424E-2</v>
      </c>
      <c r="T26" s="30">
        <f t="shared" si="13"/>
        <v>2317500</v>
      </c>
      <c r="U26" s="47">
        <f t="shared" si="14"/>
        <v>2317500</v>
      </c>
      <c r="V26" s="56" t="str">
        <f t="shared" si="5"/>
        <v>MENOR VALOR</v>
      </c>
    </row>
    <row r="27" spans="1:22" ht="49.5">
      <c r="A27" s="146">
        <v>19</v>
      </c>
      <c r="B27" s="180">
        <v>92101902</v>
      </c>
      <c r="C27" s="180" t="s">
        <v>2180</v>
      </c>
      <c r="D27" s="207" t="s">
        <v>2225</v>
      </c>
      <c r="E27" s="207" t="s">
        <v>2223</v>
      </c>
      <c r="F27" s="205" t="str">
        <f t="shared" si="4"/>
        <v>PUERTO ASIS ORITO</v>
      </c>
      <c r="G27" s="205" t="e">
        <f>MATCH(F27:F109,[1]Hoja1!$G$228:$G$359,)</f>
        <v>#N/A</v>
      </c>
      <c r="H27" s="76" t="s">
        <v>21</v>
      </c>
      <c r="J27" s="228" t="s">
        <v>2231</v>
      </c>
      <c r="K27" s="228" t="s">
        <v>2231</v>
      </c>
      <c r="L27" s="216">
        <v>2070000</v>
      </c>
      <c r="M27" s="222">
        <v>2256300</v>
      </c>
      <c r="N27" s="51">
        <f t="shared" si="0"/>
        <v>2070000</v>
      </c>
      <c r="O27" s="51">
        <f t="shared" si="1"/>
        <v>2163150</v>
      </c>
      <c r="P27" s="52">
        <f t="shared" si="2"/>
        <v>2163150</v>
      </c>
      <c r="Q27" s="53">
        <f t="shared" si="3"/>
        <v>2161143.4473444838</v>
      </c>
      <c r="R27" s="26">
        <f t="shared" si="11"/>
        <v>65866.996667526895</v>
      </c>
      <c r="S27" s="28">
        <f t="shared" si="12"/>
        <v>3.0449574309468552E-2</v>
      </c>
      <c r="T27" s="30">
        <f t="shared" si="13"/>
        <v>2070000</v>
      </c>
      <c r="U27" s="47">
        <f>+ROUND(T27,-2)</f>
        <v>2070000</v>
      </c>
      <c r="V27" s="56" t="str">
        <f t="shared" si="5"/>
        <v>MENOR VALOR</v>
      </c>
    </row>
    <row r="28" spans="1:22" ht="49.5">
      <c r="A28" s="146">
        <v>20</v>
      </c>
      <c r="B28" s="180">
        <v>92101902</v>
      </c>
      <c r="C28" s="180" t="s">
        <v>2180</v>
      </c>
      <c r="D28" s="207" t="s">
        <v>2225</v>
      </c>
      <c r="E28" s="207" t="s">
        <v>2224</v>
      </c>
      <c r="F28" s="205" t="str">
        <f t="shared" si="4"/>
        <v>PUERTO ASIS PUERTO CAICEDO</v>
      </c>
      <c r="G28" s="205" t="e">
        <f>MATCH(F28:F110,[1]Hoja1!$G$228:$G$359,)</f>
        <v>#N/A</v>
      </c>
      <c r="H28" s="76" t="s">
        <v>21</v>
      </c>
      <c r="I28" s="76">
        <v>1</v>
      </c>
      <c r="J28" s="228" t="s">
        <v>2231</v>
      </c>
      <c r="K28" s="228" t="s">
        <v>2231</v>
      </c>
      <c r="L28" s="216">
        <v>1020000</v>
      </c>
      <c r="M28" s="222">
        <v>1122000</v>
      </c>
      <c r="N28" s="51">
        <f t="shared" si="0"/>
        <v>1020000</v>
      </c>
      <c r="O28" s="51">
        <f t="shared" si="1"/>
        <v>1071000</v>
      </c>
      <c r="P28" s="52">
        <f t="shared" si="2"/>
        <v>1071000</v>
      </c>
      <c r="Q28" s="53">
        <f t="shared" si="3"/>
        <v>1069785.0251335546</v>
      </c>
      <c r="R28" s="52">
        <f>STDEVA(P28,N28)</f>
        <v>36062.445840513923</v>
      </c>
      <c r="S28" s="54">
        <f>R28/P28*100%</f>
        <v>3.3671751485073689E-2</v>
      </c>
      <c r="T28" s="52">
        <f>IF(S28&lt;=$S$1,N28,P28)</f>
        <v>1020000</v>
      </c>
      <c r="U28" s="55">
        <f>+ROUND(T28,-2)</f>
        <v>1020000</v>
      </c>
      <c r="V28" s="56" t="str">
        <f t="shared" si="5"/>
        <v>MENOR VALOR</v>
      </c>
    </row>
    <row r="29" spans="1:22" ht="18">
      <c r="A29" s="146">
        <v>21</v>
      </c>
      <c r="B29" s="180">
        <v>92101902</v>
      </c>
      <c r="C29" s="180" t="s">
        <v>2180</v>
      </c>
      <c r="D29" s="207" t="s">
        <v>2219</v>
      </c>
      <c r="E29" s="207" t="s">
        <v>2195</v>
      </c>
      <c r="F29" s="205" t="str">
        <f t="shared" si="4"/>
        <v>LA HORMIGABOGOTA</v>
      </c>
      <c r="G29" s="205">
        <f>MATCH(F29:F111,[1]Hoja1!$G$228:$G$359,)</f>
        <v>48</v>
      </c>
      <c r="H29" s="76" t="s">
        <v>21</v>
      </c>
      <c r="I29" s="76">
        <v>1</v>
      </c>
      <c r="J29" s="227">
        <v>3014000</v>
      </c>
      <c r="K29" s="229">
        <f>+J29*(1+0.1312)</f>
        <v>3409436.8</v>
      </c>
      <c r="L29" s="216">
        <v>3510000</v>
      </c>
      <c r="M29" s="222">
        <v>3545100</v>
      </c>
      <c r="N29" s="51">
        <f t="shared" si="0"/>
        <v>3409436.8</v>
      </c>
      <c r="O29" s="51">
        <f t="shared" si="1"/>
        <v>3488178.9333333336</v>
      </c>
      <c r="P29" s="52">
        <f t="shared" si="2"/>
        <v>3510000</v>
      </c>
      <c r="Q29" s="53">
        <f t="shared" si="3"/>
        <v>3487702.3747210181</v>
      </c>
      <c r="R29" s="52">
        <f t="shared" ref="R29:R36" si="15">STDEVA(P29,N29)</f>
        <v>71108.920657819152</v>
      </c>
      <c r="S29" s="54">
        <f t="shared" ref="S29:S36" si="16">R29/P29*100%</f>
        <v>2.0258951754364429E-2</v>
      </c>
      <c r="T29" s="52">
        <f t="shared" ref="T29:T36" si="17">IF(S29&lt;=$S$1,N29,P29)</f>
        <v>3409436.8</v>
      </c>
      <c r="U29" s="55">
        <f t="shared" ref="U29:U94" si="18">+ROUND(T29,-2)</f>
        <v>3409400</v>
      </c>
      <c r="V29" s="56" t="str">
        <f t="shared" si="5"/>
        <v>MENOR VALOR</v>
      </c>
    </row>
    <row r="30" spans="1:22" ht="36">
      <c r="A30" s="146">
        <v>22</v>
      </c>
      <c r="B30" s="180">
        <v>92101902</v>
      </c>
      <c r="C30" s="180" t="s">
        <v>2180</v>
      </c>
      <c r="D30" s="207" t="s">
        <v>2219</v>
      </c>
      <c r="E30" s="207" t="s">
        <v>2217</v>
      </c>
      <c r="F30" s="205" t="str">
        <f t="shared" si="4"/>
        <v>LA HORMIGACOLON</v>
      </c>
      <c r="G30" s="205">
        <f>MATCH(F30:F112,[1]Hoja1!$G$228:$G$359,)</f>
        <v>54</v>
      </c>
      <c r="H30" s="76" t="s">
        <v>21</v>
      </c>
      <c r="I30" s="76">
        <v>1</v>
      </c>
      <c r="J30" s="227">
        <v>6000</v>
      </c>
      <c r="K30" s="382" t="s">
        <v>2232</v>
      </c>
      <c r="L30" s="216">
        <v>1950000</v>
      </c>
      <c r="M30" s="222">
        <v>2141100</v>
      </c>
      <c r="N30" s="51">
        <f t="shared" si="0"/>
        <v>1950000</v>
      </c>
      <c r="O30" s="51">
        <f t="shared" si="1"/>
        <v>2045550</v>
      </c>
      <c r="P30" s="52">
        <f t="shared" si="2"/>
        <v>2045550</v>
      </c>
      <c r="Q30" s="53">
        <f t="shared" si="3"/>
        <v>2043317.1559990386</v>
      </c>
      <c r="R30" s="52">
        <f t="shared" si="15"/>
        <v>67564.052942374619</v>
      </c>
      <c r="S30" s="54">
        <f t="shared" si="16"/>
        <v>3.302977338240308E-2</v>
      </c>
      <c r="T30" s="52">
        <f t="shared" si="17"/>
        <v>1950000</v>
      </c>
      <c r="U30" s="55">
        <f t="shared" si="18"/>
        <v>1950000</v>
      </c>
      <c r="V30" s="56" t="str">
        <f t="shared" si="5"/>
        <v>MENOR VALOR</v>
      </c>
    </row>
    <row r="31" spans="1:22" ht="49.5">
      <c r="A31" s="146">
        <v>23</v>
      </c>
      <c r="B31" s="180">
        <v>92101902</v>
      </c>
      <c r="C31" s="180" t="s">
        <v>2180</v>
      </c>
      <c r="D31" s="207" t="s">
        <v>2226</v>
      </c>
      <c r="E31" s="207" t="s">
        <v>2218</v>
      </c>
      <c r="F31" s="205" t="str">
        <f t="shared" si="4"/>
        <v>LA HORMIGA VILLAGARZON</v>
      </c>
      <c r="G31" s="205" t="e">
        <f>MATCH(F31:F113,[1]Hoja1!$G$228:$G$359,)</f>
        <v>#N/A</v>
      </c>
      <c r="H31" s="76" t="s">
        <v>21</v>
      </c>
      <c r="I31" s="76">
        <v>1</v>
      </c>
      <c r="J31" s="228" t="s">
        <v>2231</v>
      </c>
      <c r="K31" s="228" t="s">
        <v>2231</v>
      </c>
      <c r="L31" s="216">
        <v>1050000</v>
      </c>
      <c r="M31" s="222">
        <v>1151850</v>
      </c>
      <c r="N31" s="51">
        <f t="shared" si="0"/>
        <v>1050000</v>
      </c>
      <c r="O31" s="51">
        <f t="shared" si="1"/>
        <v>1100925</v>
      </c>
      <c r="P31" s="52">
        <f t="shared" si="2"/>
        <v>1100925</v>
      </c>
      <c r="Q31" s="53">
        <f t="shared" si="3"/>
        <v>1099746.5617131977</v>
      </c>
      <c r="R31" s="52">
        <f t="shared" si="15"/>
        <v>36009.412831924936</v>
      </c>
      <c r="S31" s="54">
        <f t="shared" si="16"/>
        <v>3.270832511926329E-2</v>
      </c>
      <c r="T31" s="52">
        <f t="shared" si="17"/>
        <v>1050000</v>
      </c>
      <c r="U31" s="55">
        <f t="shared" si="18"/>
        <v>1050000</v>
      </c>
      <c r="V31" s="56" t="str">
        <f t="shared" si="5"/>
        <v>MENOR VALOR</v>
      </c>
    </row>
    <row r="32" spans="1:22" ht="49.5">
      <c r="A32" s="146">
        <v>24</v>
      </c>
      <c r="B32" s="180">
        <v>92101902</v>
      </c>
      <c r="C32" s="180" t="s">
        <v>2180</v>
      </c>
      <c r="D32" s="207" t="s">
        <v>2226</v>
      </c>
      <c r="E32" s="207" t="s">
        <v>2216</v>
      </c>
      <c r="F32" s="205" t="str">
        <f t="shared" si="4"/>
        <v>LA HORMIGA MOCOA</v>
      </c>
      <c r="G32" s="205" t="e">
        <f>MATCH(F32:F114,[1]Hoja1!$G$228:$G$359,)</f>
        <v>#N/A</v>
      </c>
      <c r="H32" s="76" t="s">
        <v>21</v>
      </c>
      <c r="I32" s="76">
        <v>1</v>
      </c>
      <c r="J32" s="228" t="s">
        <v>2231</v>
      </c>
      <c r="K32" s="228" t="s">
        <v>2231</v>
      </c>
      <c r="L32" s="216">
        <v>1020000</v>
      </c>
      <c r="M32" s="222">
        <v>1116900</v>
      </c>
      <c r="N32" s="51">
        <f t="shared" si="0"/>
        <v>1020000</v>
      </c>
      <c r="O32" s="51">
        <f t="shared" si="1"/>
        <v>1068450</v>
      </c>
      <c r="P32" s="52">
        <f t="shared" si="2"/>
        <v>1068450</v>
      </c>
      <c r="Q32" s="53">
        <f t="shared" si="3"/>
        <v>1067350.9263592737</v>
      </c>
      <c r="R32" s="52">
        <f t="shared" si="15"/>
        <v>34259.323548488224</v>
      </c>
      <c r="S32" s="54">
        <f t="shared" si="16"/>
        <v>3.2064507977432939E-2</v>
      </c>
      <c r="T32" s="52">
        <f t="shared" si="17"/>
        <v>1020000</v>
      </c>
      <c r="U32" s="55">
        <f t="shared" si="18"/>
        <v>1020000</v>
      </c>
      <c r="V32" s="56" t="str">
        <f t="shared" si="5"/>
        <v>MENOR VALOR</v>
      </c>
    </row>
    <row r="33" spans="1:22" ht="49.5">
      <c r="A33" s="146">
        <v>25</v>
      </c>
      <c r="B33" s="180">
        <v>92101902</v>
      </c>
      <c r="C33" s="180" t="s">
        <v>2180</v>
      </c>
      <c r="D33" s="207" t="s">
        <v>2226</v>
      </c>
      <c r="E33" s="207" t="s">
        <v>2219</v>
      </c>
      <c r="F33" s="205" t="str">
        <f t="shared" si="4"/>
        <v>LA HORMIGA LA HORMIGA</v>
      </c>
      <c r="G33" s="205" t="e">
        <f>MATCH(F33:F115,[1]Hoja1!$G$228:$G$359,)</f>
        <v>#N/A</v>
      </c>
      <c r="H33" s="76" t="s">
        <v>21</v>
      </c>
      <c r="I33" s="76">
        <v>1</v>
      </c>
      <c r="J33" s="228" t="s">
        <v>2231</v>
      </c>
      <c r="K33" s="228" t="s">
        <v>2231</v>
      </c>
      <c r="L33" s="216">
        <v>600000</v>
      </c>
      <c r="M33" s="222">
        <v>656400</v>
      </c>
      <c r="N33" s="51">
        <f t="shared" si="0"/>
        <v>600000</v>
      </c>
      <c r="O33" s="51">
        <f t="shared" si="1"/>
        <v>628200</v>
      </c>
      <c r="P33" s="52">
        <f t="shared" si="2"/>
        <v>628200</v>
      </c>
      <c r="Q33" s="53">
        <f t="shared" si="3"/>
        <v>627566.72951965837</v>
      </c>
      <c r="R33" s="52">
        <f t="shared" si="15"/>
        <v>19940.411229460638</v>
      </c>
      <c r="S33" s="54">
        <f t="shared" si="16"/>
        <v>3.1742138219453417E-2</v>
      </c>
      <c r="T33" s="52">
        <f t="shared" si="17"/>
        <v>600000</v>
      </c>
      <c r="U33" s="55">
        <f t="shared" si="18"/>
        <v>600000</v>
      </c>
      <c r="V33" s="56" t="str">
        <f t="shared" si="5"/>
        <v>MENOR VALOR</v>
      </c>
    </row>
    <row r="34" spans="1:22" ht="49.5">
      <c r="A34" s="146">
        <v>26</v>
      </c>
      <c r="B34" s="180">
        <v>92101902</v>
      </c>
      <c r="C34" s="180" t="s">
        <v>2180</v>
      </c>
      <c r="D34" s="207" t="s">
        <v>2226</v>
      </c>
      <c r="E34" s="207" t="s">
        <v>2220</v>
      </c>
      <c r="F34" s="205" t="str">
        <f t="shared" si="4"/>
        <v>LA HORMIGA PUERTO ASIS</v>
      </c>
      <c r="G34" s="205" t="e">
        <f>MATCH(F34:F116,[1]Hoja1!$G$228:$G$359,)</f>
        <v>#N/A</v>
      </c>
      <c r="H34" s="76" t="s">
        <v>21</v>
      </c>
      <c r="I34" s="76">
        <v>1</v>
      </c>
      <c r="J34" s="228" t="s">
        <v>2231</v>
      </c>
      <c r="K34" s="228" t="s">
        <v>2231</v>
      </c>
      <c r="L34" s="216">
        <v>1050000</v>
      </c>
      <c r="M34" s="222">
        <v>1144500</v>
      </c>
      <c r="N34" s="51">
        <f t="shared" si="0"/>
        <v>1050000</v>
      </c>
      <c r="O34" s="51">
        <f t="shared" si="1"/>
        <v>1097250</v>
      </c>
      <c r="P34" s="52">
        <f t="shared" si="2"/>
        <v>1097250</v>
      </c>
      <c r="Q34" s="53">
        <f t="shared" si="3"/>
        <v>1096232.1834356077</v>
      </c>
      <c r="R34" s="52">
        <f t="shared" si="15"/>
        <v>33410.79541106437</v>
      </c>
      <c r="S34" s="54">
        <f t="shared" si="16"/>
        <v>3.0449574309468552E-2</v>
      </c>
      <c r="T34" s="52">
        <f t="shared" si="17"/>
        <v>1050000</v>
      </c>
      <c r="U34" s="55">
        <f t="shared" si="18"/>
        <v>1050000</v>
      </c>
      <c r="V34" s="56" t="str">
        <f t="shared" si="5"/>
        <v>MENOR VALOR</v>
      </c>
    </row>
    <row r="35" spans="1:22" ht="49.5">
      <c r="A35" s="146">
        <v>27</v>
      </c>
      <c r="B35" s="180">
        <v>92101902</v>
      </c>
      <c r="C35" s="180" t="s">
        <v>2180</v>
      </c>
      <c r="D35" s="207" t="s">
        <v>2226</v>
      </c>
      <c r="E35" s="207" t="s">
        <v>2221</v>
      </c>
      <c r="F35" s="205" t="str">
        <f t="shared" si="4"/>
        <v>LA HORMIGA SANTANA</v>
      </c>
      <c r="G35" s="205" t="e">
        <f>MATCH(F35:F117,[1]Hoja1!$G$228:$G$359,)</f>
        <v>#N/A</v>
      </c>
      <c r="H35" s="76" t="s">
        <v>21</v>
      </c>
      <c r="I35" s="76">
        <v>1</v>
      </c>
      <c r="J35" s="228" t="s">
        <v>2231</v>
      </c>
      <c r="K35" s="228" t="s">
        <v>2231</v>
      </c>
      <c r="L35" s="216">
        <v>1050000</v>
      </c>
      <c r="M35" s="222">
        <v>1155000</v>
      </c>
      <c r="N35" s="51">
        <f t="shared" si="0"/>
        <v>1050000</v>
      </c>
      <c r="O35" s="51">
        <f t="shared" si="1"/>
        <v>1102500</v>
      </c>
      <c r="P35" s="52">
        <f t="shared" si="2"/>
        <v>1102500</v>
      </c>
      <c r="Q35" s="53">
        <f t="shared" si="3"/>
        <v>1101249.2905786592</v>
      </c>
      <c r="R35" s="52">
        <f t="shared" si="15"/>
        <v>37123.106012293742</v>
      </c>
      <c r="S35" s="54">
        <f t="shared" si="16"/>
        <v>3.3671751485073689E-2</v>
      </c>
      <c r="T35" s="52">
        <f t="shared" si="17"/>
        <v>1050000</v>
      </c>
      <c r="U35" s="55">
        <f t="shared" si="18"/>
        <v>1050000</v>
      </c>
      <c r="V35" s="56" t="str">
        <f t="shared" si="5"/>
        <v>MENOR VALOR</v>
      </c>
    </row>
    <row r="36" spans="1:22" ht="49.5">
      <c r="A36" s="146">
        <v>28</v>
      </c>
      <c r="B36" s="180">
        <v>92101902</v>
      </c>
      <c r="C36" s="180" t="s">
        <v>2180</v>
      </c>
      <c r="D36" s="207" t="s">
        <v>2226</v>
      </c>
      <c r="E36" s="207" t="s">
        <v>2222</v>
      </c>
      <c r="F36" s="205" t="str">
        <f t="shared" si="4"/>
        <v>LA HORMIGA LA DORADA</v>
      </c>
      <c r="G36" s="205" t="e">
        <f>MATCH(F36:F118,[1]Hoja1!$G$228:$G$359,)</f>
        <v>#N/A</v>
      </c>
      <c r="H36" s="76" t="s">
        <v>21</v>
      </c>
      <c r="I36" s="76">
        <v>1</v>
      </c>
      <c r="J36" s="228" t="s">
        <v>2231</v>
      </c>
      <c r="K36" s="228" t="s">
        <v>2231</v>
      </c>
      <c r="L36" s="217">
        <v>450000</v>
      </c>
      <c r="M36" s="222">
        <v>454500</v>
      </c>
      <c r="N36" s="51">
        <f t="shared" si="0"/>
        <v>450000</v>
      </c>
      <c r="O36" s="51">
        <f t="shared" si="1"/>
        <v>452250</v>
      </c>
      <c r="P36" s="52">
        <f t="shared" si="2"/>
        <v>452250</v>
      </c>
      <c r="Q36" s="53">
        <f t="shared" si="3"/>
        <v>452244.40295044007</v>
      </c>
      <c r="R36" s="52">
        <f t="shared" si="15"/>
        <v>1590.9902576697318</v>
      </c>
      <c r="S36" s="54">
        <f t="shared" si="16"/>
        <v>3.5179441850076987E-3</v>
      </c>
      <c r="T36" s="52">
        <f t="shared" si="17"/>
        <v>450000</v>
      </c>
      <c r="U36" s="55">
        <f t="shared" si="18"/>
        <v>450000</v>
      </c>
      <c r="V36" s="56" t="str">
        <f t="shared" si="5"/>
        <v>MENOR VALOR</v>
      </c>
    </row>
    <row r="37" spans="1:22" ht="49.5">
      <c r="A37" s="146">
        <v>29</v>
      </c>
      <c r="B37" s="180">
        <v>92101902</v>
      </c>
      <c r="C37" s="180" t="s">
        <v>2180</v>
      </c>
      <c r="D37" s="207" t="s">
        <v>2226</v>
      </c>
      <c r="E37" s="207" t="s">
        <v>2223</v>
      </c>
      <c r="F37" s="205" t="str">
        <f t="shared" si="4"/>
        <v>LA HORMIGA ORITO</v>
      </c>
      <c r="G37" s="205" t="e">
        <f>MATCH(F37:F119,[1]Hoja1!$G$228:$G$359,)</f>
        <v>#N/A</v>
      </c>
      <c r="H37" s="76" t="s">
        <v>21</v>
      </c>
      <c r="I37" s="76">
        <v>1</v>
      </c>
      <c r="J37" s="228" t="s">
        <v>2231</v>
      </c>
      <c r="K37" s="228" t="s">
        <v>2231</v>
      </c>
      <c r="L37" s="217">
        <v>2070000</v>
      </c>
      <c r="M37" s="222">
        <v>2272860</v>
      </c>
      <c r="N37" s="51">
        <f t="shared" si="0"/>
        <v>2070000</v>
      </c>
      <c r="O37" s="51">
        <f t="shared" si="1"/>
        <v>2171430</v>
      </c>
      <c r="P37" s="52">
        <f t="shared" si="2"/>
        <v>2171430</v>
      </c>
      <c r="Q37" s="53">
        <f t="shared" si="3"/>
        <v>2169059.7502143644</v>
      </c>
      <c r="R37" s="52">
        <f>STDEVA(P37,N37)</f>
        <v>71721.840815751522</v>
      </c>
      <c r="S37" s="54">
        <f>R37/P37*100%</f>
        <v>3.302977338240308E-2</v>
      </c>
      <c r="T37" s="52">
        <f>IF(S37&lt;=$S$1,N37,P37)</f>
        <v>2070000</v>
      </c>
      <c r="U37" s="55">
        <f t="shared" si="18"/>
        <v>2070000</v>
      </c>
      <c r="V37" s="56" t="str">
        <f t="shared" si="5"/>
        <v>MENOR VALOR</v>
      </c>
    </row>
    <row r="38" spans="1:22" ht="49.5">
      <c r="A38" s="146">
        <v>30</v>
      </c>
      <c r="B38" s="180">
        <v>92101902</v>
      </c>
      <c r="C38" s="180" t="s">
        <v>2180</v>
      </c>
      <c r="D38" s="207" t="s">
        <v>2226</v>
      </c>
      <c r="E38" s="207" t="s">
        <v>2224</v>
      </c>
      <c r="F38" s="205" t="str">
        <f t="shared" si="4"/>
        <v>LA HORMIGA PUERTO CAICEDO</v>
      </c>
      <c r="G38" s="205" t="e">
        <f>MATCH(F38:F120,[1]Hoja1!$G$228:$G$359,)</f>
        <v>#N/A</v>
      </c>
      <c r="H38" s="76" t="s">
        <v>21</v>
      </c>
      <c r="I38" s="76">
        <v>1</v>
      </c>
      <c r="J38" s="228" t="s">
        <v>2231</v>
      </c>
      <c r="K38" s="228" t="s">
        <v>2231</v>
      </c>
      <c r="L38" s="217">
        <v>1980000</v>
      </c>
      <c r="M38" s="222">
        <v>2172060</v>
      </c>
      <c r="N38" s="51">
        <f t="shared" si="0"/>
        <v>1980000</v>
      </c>
      <c r="O38" s="51">
        <f t="shared" si="1"/>
        <v>2076030</v>
      </c>
      <c r="P38" s="52">
        <f t="shared" si="2"/>
        <v>2076030</v>
      </c>
      <c r="Q38" s="53">
        <f t="shared" si="3"/>
        <v>2073807.8020877442</v>
      </c>
      <c r="R38" s="52">
        <f t="shared" ref="R38:R46" si="19">STDEVA(P38,N38)</f>
        <v>67903.464197344161</v>
      </c>
      <c r="S38" s="54">
        <f t="shared" ref="S38:S46" si="20">R38/P38*100%</f>
        <v>3.270832511926329E-2</v>
      </c>
      <c r="T38" s="52">
        <f t="shared" ref="T38:T103" si="21">IF(S38&lt;=$S$1,N38,P38)</f>
        <v>1980000</v>
      </c>
      <c r="U38" s="55">
        <f t="shared" si="18"/>
        <v>1980000</v>
      </c>
      <c r="V38" s="56" t="str">
        <f t="shared" si="5"/>
        <v>MENOR VALOR</v>
      </c>
    </row>
    <row r="39" spans="1:22" ht="49.5">
      <c r="A39" s="146">
        <v>31</v>
      </c>
      <c r="B39" s="180">
        <v>92101902</v>
      </c>
      <c r="C39" s="180" t="s">
        <v>2180</v>
      </c>
      <c r="D39" s="207" t="s">
        <v>2221</v>
      </c>
      <c r="E39" s="207" t="s">
        <v>2195</v>
      </c>
      <c r="F39" s="205" t="str">
        <f t="shared" si="4"/>
        <v>SANTANABOGOTA</v>
      </c>
      <c r="G39" s="205" t="e">
        <f>MATCH(F39:F121,[1]Hoja1!$G$228:$G$359,)</f>
        <v>#N/A</v>
      </c>
      <c r="H39" s="76" t="s">
        <v>21</v>
      </c>
      <c r="I39" s="76">
        <v>1</v>
      </c>
      <c r="J39" s="228" t="s">
        <v>2231</v>
      </c>
      <c r="K39" s="228" t="s">
        <v>2231</v>
      </c>
      <c r="L39" s="217">
        <v>2125800</v>
      </c>
      <c r="M39" s="222">
        <v>2327751</v>
      </c>
      <c r="N39" s="51">
        <f t="shared" si="0"/>
        <v>2125800</v>
      </c>
      <c r="O39" s="51">
        <f t="shared" si="1"/>
        <v>2226775.5</v>
      </c>
      <c r="P39" s="52">
        <f t="shared" si="2"/>
        <v>2226775.5</v>
      </c>
      <c r="Q39" s="53">
        <f t="shared" si="3"/>
        <v>2224484.9012299455</v>
      </c>
      <c r="R39" s="52">
        <f t="shared" si="19"/>
        <v>71400.460783702234</v>
      </c>
      <c r="S39" s="54">
        <f t="shared" si="20"/>
        <v>3.2064507977432946E-2</v>
      </c>
      <c r="T39" s="52">
        <f t="shared" si="21"/>
        <v>2125800</v>
      </c>
      <c r="U39" s="55">
        <f t="shared" si="18"/>
        <v>2125800</v>
      </c>
      <c r="V39" s="56" t="str">
        <f t="shared" si="5"/>
        <v>MENOR VALOR</v>
      </c>
    </row>
    <row r="40" spans="1:22" ht="49.5">
      <c r="A40" s="146">
        <v>32</v>
      </c>
      <c r="B40" s="180">
        <v>92101902</v>
      </c>
      <c r="C40" s="180" t="s">
        <v>2180</v>
      </c>
      <c r="D40" s="207" t="s">
        <v>2221</v>
      </c>
      <c r="E40" s="207" t="s">
        <v>2217</v>
      </c>
      <c r="F40" s="205" t="str">
        <f t="shared" si="4"/>
        <v>SANTANACOLON</v>
      </c>
      <c r="G40" s="205" t="e">
        <f>MATCH(F40:F122,[1]Hoja1!$G$228:$G$359,)</f>
        <v>#N/A</v>
      </c>
      <c r="H40" s="76" t="s">
        <v>21</v>
      </c>
      <c r="I40" s="76">
        <v>1</v>
      </c>
      <c r="J40" s="228" t="s">
        <v>2231</v>
      </c>
      <c r="K40" s="228" t="s">
        <v>2231</v>
      </c>
      <c r="L40" s="217">
        <v>1950000</v>
      </c>
      <c r="M40" s="222">
        <v>2133300</v>
      </c>
      <c r="N40" s="51">
        <f t="shared" si="0"/>
        <v>1950000</v>
      </c>
      <c r="O40" s="51">
        <f t="shared" si="1"/>
        <v>2041650</v>
      </c>
      <c r="P40" s="52">
        <f t="shared" si="2"/>
        <v>2041650</v>
      </c>
      <c r="Q40" s="53">
        <f t="shared" si="3"/>
        <v>2039591.8709388897</v>
      </c>
      <c r="R40" s="52">
        <f t="shared" si="19"/>
        <v>64806.336495747084</v>
      </c>
      <c r="S40" s="54">
        <f t="shared" si="20"/>
        <v>3.1742138219453424E-2</v>
      </c>
      <c r="T40" s="52">
        <f t="shared" si="21"/>
        <v>1950000</v>
      </c>
      <c r="U40" s="55">
        <f t="shared" si="18"/>
        <v>1950000</v>
      </c>
      <c r="V40" s="56" t="str">
        <f t="shared" si="5"/>
        <v>MENOR VALOR</v>
      </c>
    </row>
    <row r="41" spans="1:22" ht="36">
      <c r="A41" s="146">
        <v>33</v>
      </c>
      <c r="B41" s="180">
        <v>92101902</v>
      </c>
      <c r="C41" s="180" t="s">
        <v>2180</v>
      </c>
      <c r="D41" s="207" t="s">
        <v>2221</v>
      </c>
      <c r="E41" s="207" t="s">
        <v>2218</v>
      </c>
      <c r="F41" s="205" t="str">
        <f t="shared" si="4"/>
        <v>SANTANAVILLAGARZON</v>
      </c>
      <c r="G41" s="205">
        <f>MATCH(F41:F123,[1]Hoja1!$G$228:$G$359,)</f>
        <v>67</v>
      </c>
      <c r="H41" s="76" t="s">
        <v>21</v>
      </c>
      <c r="I41" s="76">
        <v>1</v>
      </c>
      <c r="J41" s="227">
        <v>6000</v>
      </c>
      <c r="K41" s="382" t="s">
        <v>2232</v>
      </c>
      <c r="L41" s="217">
        <v>1102000</v>
      </c>
      <c r="M41" s="222">
        <v>1201180</v>
      </c>
      <c r="N41" s="51">
        <f t="shared" ref="N41:N72" si="22">MIN(K41,L41,M41)</f>
        <v>1102000</v>
      </c>
      <c r="O41" s="51">
        <f t="shared" ref="O41:O72" si="23">AVERAGE(K41,L41,M41)</f>
        <v>1151590</v>
      </c>
      <c r="P41" s="52">
        <f t="shared" ref="P41:P72" si="24">MEDIAN(K41,M41,L41)</f>
        <v>1151590</v>
      </c>
      <c r="Q41" s="53">
        <f t="shared" ref="Q41:Q72" si="25">GEOMEAN(K41,L41,M41)</f>
        <v>1150521.7772819425</v>
      </c>
      <c r="R41" s="52">
        <f t="shared" si="19"/>
        <v>35065.425279040894</v>
      </c>
      <c r="S41" s="54">
        <f t="shared" si="20"/>
        <v>3.0449574309468555E-2</v>
      </c>
      <c r="T41" s="52">
        <f t="shared" si="21"/>
        <v>1102000</v>
      </c>
      <c r="U41" s="55">
        <f t="shared" si="18"/>
        <v>1102000</v>
      </c>
      <c r="V41" s="56" t="str">
        <f t="shared" si="5"/>
        <v>MENOR VALOR</v>
      </c>
    </row>
    <row r="42" spans="1:22" ht="36">
      <c r="A42" s="146">
        <v>34</v>
      </c>
      <c r="B42" s="180">
        <v>92101902</v>
      </c>
      <c r="C42" s="180" t="s">
        <v>2180</v>
      </c>
      <c r="D42" s="207" t="s">
        <v>2221</v>
      </c>
      <c r="E42" s="207" t="s">
        <v>2216</v>
      </c>
      <c r="F42" s="205" t="str">
        <f t="shared" si="4"/>
        <v>SANTANAMOCOA</v>
      </c>
      <c r="G42" s="205">
        <f>MATCH(F42:F124,[1]Hoja1!$G$228:$G$359,)</f>
        <v>19</v>
      </c>
      <c r="H42" s="76" t="s">
        <v>21</v>
      </c>
      <c r="I42" s="76">
        <v>1</v>
      </c>
      <c r="J42" s="227">
        <v>6000</v>
      </c>
      <c r="K42" s="382" t="s">
        <v>2232</v>
      </c>
      <c r="L42" s="217">
        <v>1098000</v>
      </c>
      <c r="M42" s="222">
        <v>1207800</v>
      </c>
      <c r="N42" s="51">
        <f t="shared" si="22"/>
        <v>1098000</v>
      </c>
      <c r="O42" s="51">
        <f t="shared" si="23"/>
        <v>1152900</v>
      </c>
      <c r="P42" s="52">
        <f t="shared" si="24"/>
        <v>1152900</v>
      </c>
      <c r="Q42" s="53">
        <f t="shared" si="25"/>
        <v>1151592.1152908264</v>
      </c>
      <c r="R42" s="52">
        <f t="shared" si="19"/>
        <v>38820.162287141458</v>
      </c>
      <c r="S42" s="54">
        <f t="shared" si="20"/>
        <v>3.3671751485073689E-2</v>
      </c>
      <c r="T42" s="52">
        <f t="shared" si="21"/>
        <v>1098000</v>
      </c>
      <c r="U42" s="55">
        <f t="shared" si="18"/>
        <v>1098000</v>
      </c>
      <c r="V42" s="56" t="str">
        <f t="shared" si="5"/>
        <v>MENOR VALOR</v>
      </c>
    </row>
    <row r="43" spans="1:22" ht="36">
      <c r="A43" s="146">
        <v>35</v>
      </c>
      <c r="B43" s="180">
        <v>92101902</v>
      </c>
      <c r="C43" s="180" t="s">
        <v>2180</v>
      </c>
      <c r="D43" s="207" t="s">
        <v>2221</v>
      </c>
      <c r="E43" s="207" t="s">
        <v>2219</v>
      </c>
      <c r="F43" s="205" t="str">
        <f t="shared" si="4"/>
        <v>SANTANALA HORMIGA</v>
      </c>
      <c r="G43" s="205">
        <f>MATCH(F43:F125,[1]Hoja1!$G$228:$G$359,)</f>
        <v>60</v>
      </c>
      <c r="H43" s="76" t="s">
        <v>21</v>
      </c>
      <c r="I43" s="76">
        <v>1</v>
      </c>
      <c r="J43" s="227">
        <v>6000</v>
      </c>
      <c r="K43" s="382" t="s">
        <v>2232</v>
      </c>
      <c r="L43" s="217">
        <v>1269000</v>
      </c>
      <c r="M43" s="222">
        <v>1281690</v>
      </c>
      <c r="N43" s="51">
        <f t="shared" si="22"/>
        <v>1269000</v>
      </c>
      <c r="O43" s="51">
        <f t="shared" si="23"/>
        <v>1275345</v>
      </c>
      <c r="P43" s="52">
        <f t="shared" si="24"/>
        <v>1275345</v>
      </c>
      <c r="Q43" s="53">
        <f t="shared" si="25"/>
        <v>1275329.2163202409</v>
      </c>
      <c r="R43" s="52">
        <f t="shared" si="19"/>
        <v>4486.592526628644</v>
      </c>
      <c r="S43" s="54">
        <f t="shared" si="20"/>
        <v>3.5179441850076991E-3</v>
      </c>
      <c r="T43" s="52">
        <f t="shared" si="21"/>
        <v>1269000</v>
      </c>
      <c r="U43" s="55">
        <f t="shared" si="18"/>
        <v>1269000</v>
      </c>
      <c r="V43" s="56" t="str">
        <f t="shared" si="5"/>
        <v>MENOR VALOR</v>
      </c>
    </row>
    <row r="44" spans="1:22" ht="36">
      <c r="A44" s="147">
        <v>36</v>
      </c>
      <c r="B44" s="180">
        <v>92101902</v>
      </c>
      <c r="C44" s="180" t="s">
        <v>2180</v>
      </c>
      <c r="D44" s="207" t="s">
        <v>2221</v>
      </c>
      <c r="E44" s="207" t="s">
        <v>2220</v>
      </c>
      <c r="F44" s="205" t="str">
        <f t="shared" si="4"/>
        <v>SANTANAPUERTO ASIS</v>
      </c>
      <c r="G44" s="205">
        <f>MATCH(F44:F126,[1]Hoja1!$G$228:$G$359,)</f>
        <v>68</v>
      </c>
      <c r="H44" s="76" t="s">
        <v>21</v>
      </c>
      <c r="I44" s="76">
        <v>1</v>
      </c>
      <c r="J44" s="227">
        <v>6000</v>
      </c>
      <c r="K44" s="382" t="s">
        <v>2232</v>
      </c>
      <c r="L44" s="217">
        <v>450000</v>
      </c>
      <c r="M44" s="222">
        <v>494100</v>
      </c>
      <c r="N44" s="51">
        <f t="shared" si="22"/>
        <v>450000</v>
      </c>
      <c r="O44" s="51">
        <f t="shared" si="23"/>
        <v>472050</v>
      </c>
      <c r="P44" s="52">
        <f t="shared" si="24"/>
        <v>472050</v>
      </c>
      <c r="Q44" s="53">
        <f t="shared" si="25"/>
        <v>471534.7283074705</v>
      </c>
      <c r="R44" s="52">
        <f t="shared" si="19"/>
        <v>15591.704525163374</v>
      </c>
      <c r="S44" s="54">
        <f t="shared" si="20"/>
        <v>3.302977338240308E-2</v>
      </c>
      <c r="T44" s="52">
        <f t="shared" si="21"/>
        <v>450000</v>
      </c>
      <c r="U44" s="55">
        <f t="shared" si="18"/>
        <v>450000</v>
      </c>
      <c r="V44" s="56" t="str">
        <f t="shared" si="5"/>
        <v>MENOR VALOR</v>
      </c>
    </row>
    <row r="45" spans="1:22" ht="36">
      <c r="A45" s="146">
        <v>37</v>
      </c>
      <c r="B45" s="180">
        <v>92101902</v>
      </c>
      <c r="C45" s="180" t="s">
        <v>2180</v>
      </c>
      <c r="D45" s="207" t="s">
        <v>2221</v>
      </c>
      <c r="E45" s="207" t="s">
        <v>2222</v>
      </c>
      <c r="F45" s="205" t="str">
        <f t="shared" si="4"/>
        <v>SANTANALA DORADA</v>
      </c>
      <c r="G45" s="205">
        <f>MATCH(F45:F127,[1]Hoja1!$G$228:$G$359,)</f>
        <v>71</v>
      </c>
      <c r="H45" s="76" t="s">
        <v>21</v>
      </c>
      <c r="I45" s="76">
        <v>1</v>
      </c>
      <c r="J45" s="227">
        <v>6000</v>
      </c>
      <c r="K45" s="382" t="s">
        <v>2232</v>
      </c>
      <c r="L45" s="217">
        <v>1575000</v>
      </c>
      <c r="M45" s="222">
        <v>1727775</v>
      </c>
      <c r="N45" s="51">
        <f t="shared" si="22"/>
        <v>1575000</v>
      </c>
      <c r="O45" s="51">
        <f t="shared" si="23"/>
        <v>1651387.5</v>
      </c>
      <c r="P45" s="52">
        <f t="shared" si="24"/>
        <v>1651387.5</v>
      </c>
      <c r="Q45" s="53">
        <f t="shared" si="25"/>
        <v>1649619.8425697966</v>
      </c>
      <c r="R45" s="52">
        <f t="shared" si="19"/>
        <v>54014.1192478874</v>
      </c>
      <c r="S45" s="54">
        <f t="shared" si="20"/>
        <v>3.2708325119263283E-2</v>
      </c>
      <c r="T45" s="52">
        <f t="shared" si="21"/>
        <v>1575000</v>
      </c>
      <c r="U45" s="55">
        <f t="shared" si="18"/>
        <v>1575000</v>
      </c>
      <c r="V45" s="56" t="str">
        <f t="shared" si="5"/>
        <v>MENOR VALOR</v>
      </c>
    </row>
    <row r="46" spans="1:22" ht="36">
      <c r="A46" s="146">
        <v>38</v>
      </c>
      <c r="B46" s="180">
        <v>92101902</v>
      </c>
      <c r="C46" s="180" t="s">
        <v>2180</v>
      </c>
      <c r="D46" s="207" t="s">
        <v>2221</v>
      </c>
      <c r="E46" s="207" t="s">
        <v>2223</v>
      </c>
      <c r="F46" s="205" t="str">
        <f t="shared" si="4"/>
        <v>SANTANAORITO</v>
      </c>
      <c r="G46" s="205">
        <f>MATCH(F46:F128,[1]Hoja1!$G$228:$G$359,)</f>
        <v>87</v>
      </c>
      <c r="H46" s="76" t="s">
        <v>21</v>
      </c>
      <c r="I46" s="76">
        <v>1</v>
      </c>
      <c r="J46" s="227">
        <v>6000</v>
      </c>
      <c r="K46" s="382" t="s">
        <v>2232</v>
      </c>
      <c r="L46" s="217">
        <v>1188000</v>
      </c>
      <c r="M46" s="222">
        <v>1300860</v>
      </c>
      <c r="N46" s="51">
        <f t="shared" si="22"/>
        <v>1188000</v>
      </c>
      <c r="O46" s="51">
        <f t="shared" si="23"/>
        <v>1244430</v>
      </c>
      <c r="P46" s="52">
        <f t="shared" si="24"/>
        <v>1244430</v>
      </c>
      <c r="Q46" s="53">
        <f t="shared" si="25"/>
        <v>1243149.9024655072</v>
      </c>
      <c r="R46" s="52">
        <f t="shared" si="19"/>
        <v>39902.035662356873</v>
      </c>
      <c r="S46" s="54">
        <f t="shared" si="20"/>
        <v>3.2064507977432939E-2</v>
      </c>
      <c r="T46" s="52">
        <f t="shared" si="21"/>
        <v>1188000</v>
      </c>
      <c r="U46" s="55">
        <f t="shared" si="18"/>
        <v>1188000</v>
      </c>
      <c r="V46" s="56" t="str">
        <f t="shared" si="5"/>
        <v>MENOR VALOR</v>
      </c>
    </row>
    <row r="47" spans="1:22" ht="36">
      <c r="A47" s="146">
        <v>39</v>
      </c>
      <c r="B47" s="180">
        <v>92101902</v>
      </c>
      <c r="C47" s="180" t="s">
        <v>2180</v>
      </c>
      <c r="D47" s="207" t="s">
        <v>2221</v>
      </c>
      <c r="E47" s="207" t="s">
        <v>2224</v>
      </c>
      <c r="F47" s="205" t="str">
        <f t="shared" si="4"/>
        <v>SANTANAPUERTO CAICEDO</v>
      </c>
      <c r="G47" s="205">
        <f>MATCH(F47:F129,[1]Hoja1!$G$228:$G$359,)</f>
        <v>74</v>
      </c>
      <c r="H47" s="76" t="s">
        <v>21</v>
      </c>
      <c r="I47" s="76">
        <v>1</v>
      </c>
      <c r="J47" s="227">
        <v>6000</v>
      </c>
      <c r="K47" s="382" t="s">
        <v>2232</v>
      </c>
      <c r="L47" s="217">
        <v>798750</v>
      </c>
      <c r="M47" s="222">
        <v>873833</v>
      </c>
      <c r="N47" s="51">
        <f t="shared" si="22"/>
        <v>798750</v>
      </c>
      <c r="O47" s="51">
        <f t="shared" si="23"/>
        <v>836291.5</v>
      </c>
      <c r="P47" s="52">
        <f t="shared" si="24"/>
        <v>836291.5</v>
      </c>
      <c r="Q47" s="53">
        <f t="shared" si="25"/>
        <v>835448.447691418</v>
      </c>
      <c r="R47" s="26">
        <f>STDEVA(P47,N47)</f>
        <v>26545.849225914775</v>
      </c>
      <c r="S47" s="28">
        <f>R47/P47*100%</f>
        <v>3.1742340112167561E-2</v>
      </c>
      <c r="T47" s="30">
        <f t="shared" si="21"/>
        <v>798750</v>
      </c>
      <c r="U47" s="55">
        <f t="shared" si="18"/>
        <v>798800</v>
      </c>
      <c r="V47" s="56" t="str">
        <f t="shared" si="5"/>
        <v>MENOR VALOR</v>
      </c>
    </row>
    <row r="48" spans="1:22" ht="18">
      <c r="A48" s="146">
        <v>40</v>
      </c>
      <c r="B48" s="180">
        <v>92101902</v>
      </c>
      <c r="C48" s="180" t="s">
        <v>2180</v>
      </c>
      <c r="D48" s="207" t="s">
        <v>2223</v>
      </c>
      <c r="E48" s="207" t="s">
        <v>2195</v>
      </c>
      <c r="F48" s="205" t="str">
        <f t="shared" si="4"/>
        <v>ORITOBOGOTA</v>
      </c>
      <c r="G48" s="205">
        <f>MATCH(F48:F130,[1]Hoja1!$G$228:$G$359,)</f>
        <v>76</v>
      </c>
      <c r="H48" s="76" t="s">
        <v>21</v>
      </c>
      <c r="I48" s="76">
        <v>1</v>
      </c>
      <c r="J48" s="227">
        <v>3239900</v>
      </c>
      <c r="K48" s="229">
        <f>+J48*(1+0.1312)</f>
        <v>3664974.88</v>
      </c>
      <c r="L48" s="217">
        <v>3240000</v>
      </c>
      <c r="M48" s="222">
        <v>3531600</v>
      </c>
      <c r="N48" s="51">
        <f t="shared" si="22"/>
        <v>3240000</v>
      </c>
      <c r="O48" s="51">
        <f t="shared" si="23"/>
        <v>3478858.293333333</v>
      </c>
      <c r="P48" s="52">
        <f t="shared" si="24"/>
        <v>3531600</v>
      </c>
      <c r="Q48" s="53">
        <f t="shared" si="25"/>
        <v>3474261.5252487399</v>
      </c>
      <c r="R48" s="26">
        <f t="shared" ref="R48:R113" si="26">STDEVA(P48,N48)</f>
        <v>206192.33739399727</v>
      </c>
      <c r="S48" s="28">
        <f t="shared" ref="S48:S113" si="27">R48/P48*100%</f>
        <v>5.8384963584210352E-2</v>
      </c>
      <c r="T48" s="30">
        <f t="shared" si="21"/>
        <v>3240000</v>
      </c>
      <c r="U48" s="55">
        <f t="shared" si="18"/>
        <v>3240000</v>
      </c>
      <c r="V48" s="56" t="str">
        <f t="shared" si="5"/>
        <v>MENOR VALOR</v>
      </c>
    </row>
    <row r="49" spans="1:22" ht="36">
      <c r="A49" s="146">
        <v>41</v>
      </c>
      <c r="B49" s="180">
        <v>92101902</v>
      </c>
      <c r="C49" s="180" t="s">
        <v>2180</v>
      </c>
      <c r="D49" s="207" t="s">
        <v>2223</v>
      </c>
      <c r="E49" s="207" t="s">
        <v>2217</v>
      </c>
      <c r="F49" s="205" t="str">
        <f t="shared" si="4"/>
        <v>ORITOCOLON</v>
      </c>
      <c r="G49" s="205">
        <f>MATCH(F49:F131,[1]Hoja1!$G$228:$G$359,)</f>
        <v>80</v>
      </c>
      <c r="H49" s="76" t="s">
        <v>21</v>
      </c>
      <c r="I49" s="76">
        <v>1</v>
      </c>
      <c r="J49" s="227">
        <v>6000</v>
      </c>
      <c r="K49" s="382" t="s">
        <v>2232</v>
      </c>
      <c r="L49" s="217">
        <v>1950000</v>
      </c>
      <c r="M49" s="222">
        <v>2145000</v>
      </c>
      <c r="N49" s="51">
        <f t="shared" si="22"/>
        <v>1950000</v>
      </c>
      <c r="O49" s="51">
        <f t="shared" si="23"/>
        <v>2047500</v>
      </c>
      <c r="P49" s="52">
        <f t="shared" si="24"/>
        <v>2047500</v>
      </c>
      <c r="Q49" s="53">
        <f t="shared" si="25"/>
        <v>2045177.2539317955</v>
      </c>
      <c r="R49" s="26">
        <f t="shared" si="26"/>
        <v>68942.911165688391</v>
      </c>
      <c r="S49" s="28">
        <f t="shared" si="27"/>
        <v>3.3671751485073696E-2</v>
      </c>
      <c r="T49" s="30">
        <f t="shared" si="21"/>
        <v>1950000</v>
      </c>
      <c r="U49" s="55">
        <f t="shared" si="18"/>
        <v>1950000</v>
      </c>
      <c r="V49" s="56" t="str">
        <f t="shared" si="5"/>
        <v>MENOR VALOR</v>
      </c>
    </row>
    <row r="50" spans="1:22" ht="36">
      <c r="A50" s="146">
        <v>42</v>
      </c>
      <c r="B50" s="180">
        <v>92101902</v>
      </c>
      <c r="C50" s="180" t="s">
        <v>2180</v>
      </c>
      <c r="D50" s="207" t="s">
        <v>2223</v>
      </c>
      <c r="E50" s="207" t="s">
        <v>2218</v>
      </c>
      <c r="F50" s="205" t="str">
        <f t="shared" si="4"/>
        <v>ORITOVILLAGARZON</v>
      </c>
      <c r="G50" s="205">
        <f>MATCH(F50:F132,[1]Hoja1!$G$228:$G$359,)</f>
        <v>120</v>
      </c>
      <c r="H50" s="76" t="s">
        <v>21</v>
      </c>
      <c r="I50" s="76">
        <v>1</v>
      </c>
      <c r="J50" s="227">
        <v>6000</v>
      </c>
      <c r="K50" s="382" t="s">
        <v>2232</v>
      </c>
      <c r="L50" s="217">
        <v>1575000</v>
      </c>
      <c r="M50" s="222">
        <v>1590750</v>
      </c>
      <c r="N50" s="51">
        <f t="shared" si="22"/>
        <v>1575000</v>
      </c>
      <c r="O50" s="51">
        <f t="shared" si="23"/>
        <v>1582875</v>
      </c>
      <c r="P50" s="52">
        <f t="shared" si="24"/>
        <v>1582875</v>
      </c>
      <c r="Q50" s="53">
        <f t="shared" si="25"/>
        <v>1582855.4103265402</v>
      </c>
      <c r="R50" s="26">
        <f t="shared" si="26"/>
        <v>5568.4659018440616</v>
      </c>
      <c r="S50" s="28">
        <f t="shared" si="27"/>
        <v>3.5179441850076991E-3</v>
      </c>
      <c r="T50" s="30">
        <f t="shared" si="21"/>
        <v>1575000</v>
      </c>
      <c r="U50" s="55">
        <f t="shared" si="18"/>
        <v>1575000</v>
      </c>
      <c r="V50" s="56" t="str">
        <f t="shared" si="5"/>
        <v>MENOR VALOR</v>
      </c>
    </row>
    <row r="51" spans="1:22" ht="36">
      <c r="A51" s="146">
        <v>43</v>
      </c>
      <c r="B51" s="180">
        <v>92101902</v>
      </c>
      <c r="C51" s="180" t="s">
        <v>2180</v>
      </c>
      <c r="D51" s="207" t="s">
        <v>2223</v>
      </c>
      <c r="E51" s="207" t="s">
        <v>2216</v>
      </c>
      <c r="F51" s="205" t="str">
        <f t="shared" si="4"/>
        <v>ORITOMOCOA</v>
      </c>
      <c r="G51" s="205">
        <f>MATCH(F51:F133,[1]Hoja1!$G$228:$G$359,)</f>
        <v>23</v>
      </c>
      <c r="H51" s="76" t="s">
        <v>21</v>
      </c>
      <c r="I51" s="76">
        <v>1</v>
      </c>
      <c r="J51" s="227">
        <v>30000</v>
      </c>
      <c r="K51" s="382" t="s">
        <v>2232</v>
      </c>
      <c r="L51" s="217">
        <v>967500</v>
      </c>
      <c r="M51" s="222">
        <v>1062315</v>
      </c>
      <c r="N51" s="51">
        <f t="shared" si="22"/>
        <v>967500</v>
      </c>
      <c r="O51" s="51">
        <f t="shared" si="23"/>
        <v>1014907.5</v>
      </c>
      <c r="P51" s="52">
        <f t="shared" si="24"/>
        <v>1014907.5</v>
      </c>
      <c r="Q51" s="53">
        <f t="shared" si="25"/>
        <v>1013799.6658610615</v>
      </c>
      <c r="R51" s="26">
        <f t="shared" si="26"/>
        <v>33522.164729101249</v>
      </c>
      <c r="S51" s="28">
        <f t="shared" si="27"/>
        <v>3.3029773382403073E-2</v>
      </c>
      <c r="T51" s="30">
        <f t="shared" si="21"/>
        <v>967500</v>
      </c>
      <c r="U51" s="55">
        <f t="shared" si="18"/>
        <v>967500</v>
      </c>
      <c r="V51" s="56" t="str">
        <f t="shared" si="5"/>
        <v>MENOR VALOR</v>
      </c>
    </row>
    <row r="52" spans="1:22" ht="36">
      <c r="A52" s="146">
        <v>44</v>
      </c>
      <c r="B52" s="180">
        <v>92101902</v>
      </c>
      <c r="C52" s="180" t="s">
        <v>2180</v>
      </c>
      <c r="D52" s="207" t="s">
        <v>2223</v>
      </c>
      <c r="E52" s="207" t="s">
        <v>2219</v>
      </c>
      <c r="F52" s="205" t="str">
        <f t="shared" si="4"/>
        <v>ORITOLA HORMIGA</v>
      </c>
      <c r="G52" s="205">
        <f>MATCH(F52:F134,[1]Hoja1!$G$228:$G$359,)</f>
        <v>83</v>
      </c>
      <c r="H52" s="76" t="s">
        <v>21</v>
      </c>
      <c r="I52" s="76">
        <v>1</v>
      </c>
      <c r="J52" s="227">
        <v>6000</v>
      </c>
      <c r="K52" s="382" t="s">
        <v>2232</v>
      </c>
      <c r="L52" s="217">
        <v>2070000</v>
      </c>
      <c r="M52" s="222">
        <v>2270790</v>
      </c>
      <c r="N52" s="51">
        <f t="shared" si="22"/>
        <v>2070000</v>
      </c>
      <c r="O52" s="51">
        <f t="shared" si="23"/>
        <v>2170395</v>
      </c>
      <c r="P52" s="52">
        <f t="shared" si="24"/>
        <v>2170395</v>
      </c>
      <c r="Q52" s="53">
        <f t="shared" si="25"/>
        <v>2168071.7930917325</v>
      </c>
      <c r="R52" s="26">
        <f t="shared" si="26"/>
        <v>70989.985297223437</v>
      </c>
      <c r="S52" s="28">
        <f t="shared" si="27"/>
        <v>3.2708325119263283E-2</v>
      </c>
      <c r="T52" s="30">
        <f t="shared" si="21"/>
        <v>2070000</v>
      </c>
      <c r="U52" s="55">
        <f t="shared" si="18"/>
        <v>2070000</v>
      </c>
      <c r="V52" s="56" t="str">
        <f t="shared" si="5"/>
        <v>MENOR VALOR</v>
      </c>
    </row>
    <row r="53" spans="1:22" ht="18">
      <c r="A53" s="146">
        <v>45</v>
      </c>
      <c r="B53" s="180">
        <v>92101902</v>
      </c>
      <c r="C53" s="180" t="s">
        <v>2180</v>
      </c>
      <c r="D53" s="207" t="s">
        <v>2223</v>
      </c>
      <c r="E53" s="207" t="s">
        <v>2220</v>
      </c>
      <c r="F53" s="205" t="str">
        <f t="shared" si="4"/>
        <v>ORITOPUERTO ASIS</v>
      </c>
      <c r="G53" s="205">
        <f>MATCH(F53:F135,[1]Hoja1!$G$228:$G$359,)</f>
        <v>85</v>
      </c>
      <c r="H53" s="76" t="s">
        <v>21</v>
      </c>
      <c r="I53" s="76">
        <v>1</v>
      </c>
      <c r="J53" s="227">
        <v>1268000</v>
      </c>
      <c r="K53" s="229">
        <f>+J53*(1+0.1312)</f>
        <v>1434361.6</v>
      </c>
      <c r="L53" s="217">
        <v>1269000</v>
      </c>
      <c r="M53" s="222">
        <v>1389555</v>
      </c>
      <c r="N53" s="51">
        <f t="shared" si="22"/>
        <v>1269000</v>
      </c>
      <c r="O53" s="51">
        <f t="shared" si="23"/>
        <v>1364305.5333333334</v>
      </c>
      <c r="P53" s="52">
        <f t="shared" si="24"/>
        <v>1389555</v>
      </c>
      <c r="Q53" s="53">
        <f t="shared" si="25"/>
        <v>1362485.861975102</v>
      </c>
      <c r="R53" s="26">
        <f t="shared" si="26"/>
        <v>85245.258005944241</v>
      </c>
      <c r="S53" s="28">
        <f t="shared" si="27"/>
        <v>6.134716366458632E-2</v>
      </c>
      <c r="T53" s="30">
        <f t="shared" si="21"/>
        <v>1269000</v>
      </c>
      <c r="U53" s="55">
        <f t="shared" si="18"/>
        <v>1269000</v>
      </c>
      <c r="V53" s="56" t="str">
        <f t="shared" si="5"/>
        <v>MENOR VALOR</v>
      </c>
    </row>
    <row r="54" spans="1:22" ht="36">
      <c r="A54" s="146">
        <v>46</v>
      </c>
      <c r="B54" s="180">
        <v>92101902</v>
      </c>
      <c r="C54" s="180" t="s">
        <v>2180</v>
      </c>
      <c r="D54" s="207" t="s">
        <v>2223</v>
      </c>
      <c r="E54" s="207" t="s">
        <v>2221</v>
      </c>
      <c r="F54" s="205" t="str">
        <f t="shared" si="4"/>
        <v>ORITOSANTANA</v>
      </c>
      <c r="G54" s="205">
        <f>MATCH(F54:F136,[1]Hoja1!$G$228:$G$359,)</f>
        <v>73</v>
      </c>
      <c r="H54" s="76" t="s">
        <v>21</v>
      </c>
      <c r="I54" s="76">
        <v>1</v>
      </c>
      <c r="J54" s="227">
        <v>6000</v>
      </c>
      <c r="K54" s="382" t="s">
        <v>2232</v>
      </c>
      <c r="L54" s="217">
        <v>1188000</v>
      </c>
      <c r="M54" s="222">
        <v>1299672</v>
      </c>
      <c r="N54" s="51">
        <f t="shared" si="22"/>
        <v>1188000</v>
      </c>
      <c r="O54" s="51">
        <f t="shared" si="23"/>
        <v>1243836</v>
      </c>
      <c r="P54" s="52">
        <f t="shared" si="24"/>
        <v>1243836</v>
      </c>
      <c r="Q54" s="53">
        <f t="shared" si="25"/>
        <v>1242582.1244489234</v>
      </c>
      <c r="R54" s="26">
        <f t="shared" si="26"/>
        <v>39482.014234332069</v>
      </c>
      <c r="S54" s="28">
        <f t="shared" si="27"/>
        <v>3.1742138219453424E-2</v>
      </c>
      <c r="T54" s="30">
        <f t="shared" si="21"/>
        <v>1188000</v>
      </c>
      <c r="U54" s="55">
        <f t="shared" si="18"/>
        <v>1188000</v>
      </c>
      <c r="V54" s="56" t="str">
        <f t="shared" si="5"/>
        <v>MENOR VALOR</v>
      </c>
    </row>
    <row r="55" spans="1:22" ht="36">
      <c r="A55" s="146">
        <v>47</v>
      </c>
      <c r="B55" s="180">
        <v>92101902</v>
      </c>
      <c r="C55" s="180" t="s">
        <v>2180</v>
      </c>
      <c r="D55" s="207" t="s">
        <v>2223</v>
      </c>
      <c r="E55" s="207" t="s">
        <v>2222</v>
      </c>
      <c r="F55" s="205" t="str">
        <f t="shared" si="4"/>
        <v>ORITOLA DORADA</v>
      </c>
      <c r="G55" s="205">
        <f>MATCH(F55:F137,[1]Hoja1!$G$228:$G$359,)</f>
        <v>130</v>
      </c>
      <c r="H55" s="76" t="s">
        <v>21</v>
      </c>
      <c r="I55" s="76">
        <v>1</v>
      </c>
      <c r="J55" s="227">
        <v>6000</v>
      </c>
      <c r="K55" s="382" t="s">
        <v>2232</v>
      </c>
      <c r="L55" s="217">
        <v>1417000</v>
      </c>
      <c r="M55" s="222">
        <v>1544530</v>
      </c>
      <c r="N55" s="51">
        <f t="shared" si="22"/>
        <v>1417000</v>
      </c>
      <c r="O55" s="51">
        <f t="shared" si="23"/>
        <v>1480765</v>
      </c>
      <c r="P55" s="52">
        <f t="shared" si="24"/>
        <v>1480765</v>
      </c>
      <c r="Q55" s="53">
        <f t="shared" si="25"/>
        <v>1479391.432312625</v>
      </c>
      <c r="R55" s="26">
        <f t="shared" si="26"/>
        <v>45088.663902360204</v>
      </c>
      <c r="S55" s="28">
        <f t="shared" si="27"/>
        <v>3.0449574309468555E-2</v>
      </c>
      <c r="T55" s="30">
        <f t="shared" si="21"/>
        <v>1417000</v>
      </c>
      <c r="U55" s="55">
        <f t="shared" si="18"/>
        <v>1417000</v>
      </c>
      <c r="V55" s="56" t="str">
        <f t="shared" si="5"/>
        <v>MENOR VALOR</v>
      </c>
    </row>
    <row r="56" spans="1:22" ht="49.5">
      <c r="A56" s="146">
        <v>48</v>
      </c>
      <c r="B56" s="180">
        <v>92101902</v>
      </c>
      <c r="C56" s="180" t="s">
        <v>2180</v>
      </c>
      <c r="D56" s="207" t="s">
        <v>2223</v>
      </c>
      <c r="E56" s="207" t="s">
        <v>2223</v>
      </c>
      <c r="F56" s="205" t="str">
        <f t="shared" si="4"/>
        <v>ORITOORITO</v>
      </c>
      <c r="G56" s="205" t="e">
        <f>MATCH(F56:F138,[1]Hoja1!$G$228:$G$359,)</f>
        <v>#N/A</v>
      </c>
      <c r="H56" s="74" t="s">
        <v>21</v>
      </c>
      <c r="I56" s="76">
        <v>1</v>
      </c>
      <c r="J56" s="228" t="s">
        <v>2231</v>
      </c>
      <c r="K56" s="228" t="s">
        <v>2231</v>
      </c>
      <c r="L56" s="217">
        <v>600000</v>
      </c>
      <c r="M56" s="222">
        <v>660000</v>
      </c>
      <c r="N56" s="51">
        <f t="shared" si="22"/>
        <v>600000</v>
      </c>
      <c r="O56" s="51">
        <f t="shared" si="23"/>
        <v>630000</v>
      </c>
      <c r="P56" s="52">
        <f t="shared" si="24"/>
        <v>630000</v>
      </c>
      <c r="Q56" s="53">
        <f t="shared" si="25"/>
        <v>629285.30890209088</v>
      </c>
      <c r="R56" s="26">
        <f t="shared" si="26"/>
        <v>21213.203435596424</v>
      </c>
      <c r="S56" s="28">
        <f t="shared" si="27"/>
        <v>3.3671751485073689E-2</v>
      </c>
      <c r="T56" s="30">
        <f t="shared" si="21"/>
        <v>600000</v>
      </c>
      <c r="U56" s="55">
        <f t="shared" si="18"/>
        <v>600000</v>
      </c>
      <c r="V56" s="56" t="str">
        <f t="shared" si="5"/>
        <v>MENOR VALOR</v>
      </c>
    </row>
    <row r="57" spans="1:22" ht="36">
      <c r="A57" s="146">
        <v>49</v>
      </c>
      <c r="B57" s="180">
        <v>92101902</v>
      </c>
      <c r="C57" s="180" t="s">
        <v>2180</v>
      </c>
      <c r="D57" s="207" t="s">
        <v>2223</v>
      </c>
      <c r="E57" s="207" t="s">
        <v>2224</v>
      </c>
      <c r="F57" s="205" t="str">
        <f t="shared" si="4"/>
        <v>ORITOPUERTO CAICEDO</v>
      </c>
      <c r="G57" s="205">
        <f>MATCH(F57:F139,[1]Hoja1!$G$228:$G$359,)</f>
        <v>97</v>
      </c>
      <c r="H57" s="74" t="s">
        <v>21</v>
      </c>
      <c r="I57" s="76">
        <v>1</v>
      </c>
      <c r="J57" s="227">
        <v>6000</v>
      </c>
      <c r="K57" s="382" t="s">
        <v>2232</v>
      </c>
      <c r="L57" s="217">
        <v>1170000</v>
      </c>
      <c r="M57" s="222">
        <v>1181700</v>
      </c>
      <c r="N57" s="51">
        <f t="shared" si="22"/>
        <v>1170000</v>
      </c>
      <c r="O57" s="51">
        <f t="shared" si="23"/>
        <v>1175850</v>
      </c>
      <c r="P57" s="52">
        <f t="shared" si="24"/>
        <v>1175850</v>
      </c>
      <c r="Q57" s="53">
        <f t="shared" si="25"/>
        <v>1175835.4476711443</v>
      </c>
      <c r="R57" s="26">
        <f t="shared" si="26"/>
        <v>4136.574669941303</v>
      </c>
      <c r="S57" s="28">
        <f t="shared" si="27"/>
        <v>3.5179441850076991E-3</v>
      </c>
      <c r="T57" s="30">
        <f t="shared" si="21"/>
        <v>1170000</v>
      </c>
      <c r="U57" s="55">
        <f t="shared" si="18"/>
        <v>1170000</v>
      </c>
      <c r="V57" s="56" t="str">
        <f t="shared" si="5"/>
        <v>MENOR VALOR</v>
      </c>
    </row>
    <row r="58" spans="1:22" ht="36">
      <c r="A58" s="146">
        <v>50</v>
      </c>
      <c r="B58" s="180">
        <v>92101902</v>
      </c>
      <c r="C58" s="180" t="s">
        <v>2180</v>
      </c>
      <c r="D58" s="207" t="s">
        <v>2224</v>
      </c>
      <c r="E58" s="207" t="s">
        <v>2195</v>
      </c>
      <c r="F58" s="205" t="str">
        <f t="shared" si="4"/>
        <v>PUERTO CAICEDOBOGOTA</v>
      </c>
      <c r="G58" s="205">
        <f>MATCH(F58:F140,[1]Hoja1!$G$228:$G$359,)</f>
        <v>88</v>
      </c>
      <c r="H58" s="74" t="s">
        <v>21</v>
      </c>
      <c r="I58" s="76">
        <v>1</v>
      </c>
      <c r="J58" s="227">
        <v>6000</v>
      </c>
      <c r="K58" s="382" t="s">
        <v>2232</v>
      </c>
      <c r="L58" s="217">
        <v>3420000</v>
      </c>
      <c r="M58" s="222">
        <v>3755160</v>
      </c>
      <c r="N58" s="51">
        <f t="shared" si="22"/>
        <v>3420000</v>
      </c>
      <c r="O58" s="51">
        <f t="shared" si="23"/>
        <v>3587580</v>
      </c>
      <c r="P58" s="52">
        <f t="shared" si="24"/>
        <v>3587580</v>
      </c>
      <c r="Q58" s="53">
        <f t="shared" si="25"/>
        <v>3583663.9351367755</v>
      </c>
      <c r="R58" s="26">
        <f t="shared" si="26"/>
        <v>118496.95439124164</v>
      </c>
      <c r="S58" s="28">
        <f t="shared" si="27"/>
        <v>3.302977338240308E-2</v>
      </c>
      <c r="T58" s="30">
        <f t="shared" si="21"/>
        <v>3420000</v>
      </c>
      <c r="U58" s="55">
        <f t="shared" si="18"/>
        <v>3420000</v>
      </c>
      <c r="V58" s="56" t="str">
        <f t="shared" si="5"/>
        <v>MENOR VALOR</v>
      </c>
    </row>
    <row r="59" spans="1:22" ht="49.5">
      <c r="A59" s="146">
        <v>51</v>
      </c>
      <c r="B59" s="180">
        <v>92101902</v>
      </c>
      <c r="C59" s="180" t="s">
        <v>2180</v>
      </c>
      <c r="D59" s="207" t="s">
        <v>2224</v>
      </c>
      <c r="E59" s="207" t="s">
        <v>2217</v>
      </c>
      <c r="F59" s="205" t="str">
        <f t="shared" si="4"/>
        <v>PUERTO CAICEDOCOLON</v>
      </c>
      <c r="G59" s="205" t="e">
        <f>MATCH(F59:F141,[1]Hoja1!$G$228:$G$359,)</f>
        <v>#N/A</v>
      </c>
      <c r="H59" s="74" t="s">
        <v>21</v>
      </c>
      <c r="I59" s="76">
        <v>1</v>
      </c>
      <c r="J59" s="228" t="s">
        <v>2231</v>
      </c>
      <c r="K59" s="228" t="s">
        <v>2231</v>
      </c>
      <c r="L59" s="217">
        <v>1750000</v>
      </c>
      <c r="M59" s="222">
        <v>1919750</v>
      </c>
      <c r="N59" s="51">
        <f t="shared" si="22"/>
        <v>1750000</v>
      </c>
      <c r="O59" s="51">
        <f t="shared" si="23"/>
        <v>1834875</v>
      </c>
      <c r="P59" s="52">
        <f t="shared" si="24"/>
        <v>1834875</v>
      </c>
      <c r="Q59" s="53">
        <f t="shared" si="25"/>
        <v>1832910.9361886627</v>
      </c>
      <c r="R59" s="26">
        <f t="shared" si="26"/>
        <v>60015.688053208221</v>
      </c>
      <c r="S59" s="28">
        <f t="shared" si="27"/>
        <v>3.2708325119263283E-2</v>
      </c>
      <c r="T59" s="30">
        <f t="shared" si="21"/>
        <v>1750000</v>
      </c>
      <c r="U59" s="55">
        <f t="shared" si="18"/>
        <v>1750000</v>
      </c>
      <c r="V59" s="56" t="str">
        <f t="shared" si="5"/>
        <v>MENOR VALOR</v>
      </c>
    </row>
    <row r="60" spans="1:22" ht="45">
      <c r="A60" s="146">
        <v>52</v>
      </c>
      <c r="B60" s="180">
        <v>92101902</v>
      </c>
      <c r="C60" s="180" t="s">
        <v>2180</v>
      </c>
      <c r="D60" s="207" t="s">
        <v>2224</v>
      </c>
      <c r="E60" s="207" t="s">
        <v>2218</v>
      </c>
      <c r="F60" s="205" t="str">
        <f t="shared" si="4"/>
        <v>PUERTO CAICEDOVILLAGARZON</v>
      </c>
      <c r="G60" s="205">
        <f>MATCH(F60:F142,[1]Hoja1!$G$228:$G$359,)</f>
        <v>90</v>
      </c>
      <c r="H60" s="74" t="s">
        <v>21</v>
      </c>
      <c r="I60" s="76">
        <v>1</v>
      </c>
      <c r="J60" s="227">
        <v>6000</v>
      </c>
      <c r="K60" s="382" t="s">
        <v>2232</v>
      </c>
      <c r="L60" s="217">
        <v>1098000</v>
      </c>
      <c r="M60" s="222">
        <v>1202310</v>
      </c>
      <c r="N60" s="51">
        <f t="shared" si="22"/>
        <v>1098000</v>
      </c>
      <c r="O60" s="51">
        <f t="shared" si="23"/>
        <v>1150155</v>
      </c>
      <c r="P60" s="52">
        <f t="shared" si="24"/>
        <v>1150155</v>
      </c>
      <c r="Q60" s="53">
        <f t="shared" si="25"/>
        <v>1148971.8795514535</v>
      </c>
      <c r="R60" s="26">
        <f t="shared" si="26"/>
        <v>36879.154172784387</v>
      </c>
      <c r="S60" s="28">
        <f t="shared" si="27"/>
        <v>3.2064507977432946E-2</v>
      </c>
      <c r="T60" s="30">
        <f t="shared" si="21"/>
        <v>1098000</v>
      </c>
      <c r="U60" s="55">
        <f t="shared" si="18"/>
        <v>1098000</v>
      </c>
      <c r="V60" s="56" t="str">
        <f t="shared" si="5"/>
        <v>MENOR VALOR</v>
      </c>
    </row>
    <row r="61" spans="1:22" ht="36">
      <c r="A61" s="146">
        <v>53</v>
      </c>
      <c r="B61" s="180">
        <v>92101902</v>
      </c>
      <c r="C61" s="180" t="s">
        <v>2180</v>
      </c>
      <c r="D61" s="207" t="s">
        <v>2224</v>
      </c>
      <c r="E61" s="207" t="s">
        <v>2216</v>
      </c>
      <c r="F61" s="205" t="str">
        <f t="shared" si="4"/>
        <v>PUERTO CAICEDOMOCOA</v>
      </c>
      <c r="G61" s="205">
        <f>MATCH(F61:F143,[1]Hoja1!$G$228:$G$359,)</f>
        <v>25</v>
      </c>
      <c r="H61" s="74" t="s">
        <v>21</v>
      </c>
      <c r="I61" s="76">
        <v>1</v>
      </c>
      <c r="J61" s="227">
        <v>6000</v>
      </c>
      <c r="K61" s="382" t="s">
        <v>2232</v>
      </c>
      <c r="L61" s="217">
        <v>1050000</v>
      </c>
      <c r="M61" s="222">
        <v>1148700</v>
      </c>
      <c r="N61" s="51">
        <f t="shared" si="22"/>
        <v>1050000</v>
      </c>
      <c r="O61" s="51">
        <f t="shared" si="23"/>
        <v>1099350</v>
      </c>
      <c r="P61" s="52">
        <f t="shared" si="24"/>
        <v>1099350</v>
      </c>
      <c r="Q61" s="53">
        <f t="shared" si="25"/>
        <v>1098241.7766594021</v>
      </c>
      <c r="R61" s="26">
        <f t="shared" si="26"/>
        <v>34895.719651556123</v>
      </c>
      <c r="S61" s="28">
        <f t="shared" si="27"/>
        <v>3.1742138219453424E-2</v>
      </c>
      <c r="T61" s="30">
        <f t="shared" si="21"/>
        <v>1050000</v>
      </c>
      <c r="U61" s="55">
        <f t="shared" si="18"/>
        <v>1050000</v>
      </c>
      <c r="V61" s="56" t="str">
        <f t="shared" si="5"/>
        <v>MENOR VALOR</v>
      </c>
    </row>
    <row r="62" spans="1:22" ht="36">
      <c r="A62" s="146">
        <v>54</v>
      </c>
      <c r="B62" s="180">
        <v>92101902</v>
      </c>
      <c r="C62" s="180" t="s">
        <v>2180</v>
      </c>
      <c r="D62" s="207" t="s">
        <v>2224</v>
      </c>
      <c r="E62" s="207" t="s">
        <v>2219</v>
      </c>
      <c r="F62" s="205" t="str">
        <f t="shared" si="4"/>
        <v>PUERTO CAICEDOLA HORMIGA</v>
      </c>
      <c r="G62" s="205">
        <f>MATCH(F62:F144,[1]Hoja1!$G$228:$G$359,)</f>
        <v>92</v>
      </c>
      <c r="H62" s="74" t="s">
        <v>21</v>
      </c>
      <c r="I62" s="76">
        <v>1</v>
      </c>
      <c r="J62" s="227">
        <v>6000</v>
      </c>
      <c r="K62" s="382" t="s">
        <v>2232</v>
      </c>
      <c r="L62" s="217">
        <v>1233000</v>
      </c>
      <c r="M62" s="222">
        <v>1343970</v>
      </c>
      <c r="N62" s="51">
        <f t="shared" si="22"/>
        <v>1233000</v>
      </c>
      <c r="O62" s="51">
        <f t="shared" si="23"/>
        <v>1288485</v>
      </c>
      <c r="P62" s="52">
        <f t="shared" si="24"/>
        <v>1288485</v>
      </c>
      <c r="Q62" s="53">
        <f t="shared" si="25"/>
        <v>1287289.7925486709</v>
      </c>
      <c r="R62" s="26">
        <f t="shared" si="26"/>
        <v>39233.819754135591</v>
      </c>
      <c r="S62" s="28">
        <f t="shared" si="27"/>
        <v>3.0449574309468555E-2</v>
      </c>
      <c r="T62" s="30">
        <f t="shared" si="21"/>
        <v>1233000</v>
      </c>
      <c r="U62" s="55">
        <f t="shared" si="18"/>
        <v>1233000</v>
      </c>
      <c r="V62" s="56" t="str">
        <f t="shared" si="5"/>
        <v>MENOR VALOR</v>
      </c>
    </row>
    <row r="63" spans="1:22" ht="45">
      <c r="A63" s="146">
        <v>55</v>
      </c>
      <c r="B63" s="180">
        <v>92101902</v>
      </c>
      <c r="C63" s="180" t="s">
        <v>2180</v>
      </c>
      <c r="D63" s="207" t="s">
        <v>2224</v>
      </c>
      <c r="E63" s="207" t="s">
        <v>2220</v>
      </c>
      <c r="F63" s="205" t="str">
        <f t="shared" si="4"/>
        <v>PUERTO CAICEDOPUERTO ASIS</v>
      </c>
      <c r="G63" s="205">
        <f>MATCH(F63:F145,[1]Hoja1!$G$228:$G$359,)</f>
        <v>94</v>
      </c>
      <c r="H63" s="74" t="s">
        <v>21</v>
      </c>
      <c r="I63" s="74">
        <v>1</v>
      </c>
      <c r="J63" s="227">
        <v>6000</v>
      </c>
      <c r="K63" s="382" t="s">
        <v>2232</v>
      </c>
      <c r="L63" s="217">
        <v>1000000</v>
      </c>
      <c r="M63" s="222">
        <v>1100000</v>
      </c>
      <c r="N63" s="51">
        <f t="shared" si="22"/>
        <v>1000000</v>
      </c>
      <c r="O63" s="51">
        <f t="shared" si="23"/>
        <v>1050000</v>
      </c>
      <c r="P63" s="52">
        <f t="shared" si="24"/>
        <v>1050000</v>
      </c>
      <c r="Q63" s="53">
        <f t="shared" si="25"/>
        <v>1048808.8481701515</v>
      </c>
      <c r="R63" s="26">
        <f t="shared" si="26"/>
        <v>35355.33905932738</v>
      </c>
      <c r="S63" s="28">
        <f t="shared" si="27"/>
        <v>3.3671751485073696E-2</v>
      </c>
      <c r="T63" s="30">
        <f t="shared" si="21"/>
        <v>1000000</v>
      </c>
      <c r="U63" s="55">
        <f t="shared" si="18"/>
        <v>1000000</v>
      </c>
      <c r="V63" s="56" t="str">
        <f t="shared" si="5"/>
        <v>MENOR VALOR</v>
      </c>
    </row>
    <row r="64" spans="1:22" ht="36">
      <c r="A64" s="146">
        <v>56</v>
      </c>
      <c r="B64" s="180">
        <v>92101902</v>
      </c>
      <c r="C64" s="180" t="s">
        <v>2180</v>
      </c>
      <c r="D64" s="207" t="s">
        <v>2224</v>
      </c>
      <c r="E64" s="207" t="s">
        <v>2221</v>
      </c>
      <c r="F64" s="205" t="str">
        <f t="shared" si="4"/>
        <v>PUERTO CAICEDOSANTANA</v>
      </c>
      <c r="G64" s="205">
        <f>MATCH(F64:F146,[1]Hoja1!$G$228:$G$359,)</f>
        <v>75</v>
      </c>
      <c r="H64" s="74" t="s">
        <v>21</v>
      </c>
      <c r="I64" s="76">
        <v>1</v>
      </c>
      <c r="J64" s="227">
        <v>6000</v>
      </c>
      <c r="K64" s="382" t="s">
        <v>2232</v>
      </c>
      <c r="L64" s="217">
        <v>800000</v>
      </c>
      <c r="M64" s="222">
        <v>808000</v>
      </c>
      <c r="N64" s="51">
        <f t="shared" si="22"/>
        <v>800000</v>
      </c>
      <c r="O64" s="51">
        <f t="shared" si="23"/>
        <v>804000</v>
      </c>
      <c r="P64" s="52">
        <f t="shared" si="24"/>
        <v>804000</v>
      </c>
      <c r="Q64" s="53">
        <f t="shared" si="25"/>
        <v>803990.04968967126</v>
      </c>
      <c r="R64" s="26">
        <f t="shared" si="26"/>
        <v>2828.4271247461902</v>
      </c>
      <c r="S64" s="28">
        <f t="shared" si="27"/>
        <v>3.5179441850076991E-3</v>
      </c>
      <c r="T64" s="30">
        <f t="shared" si="21"/>
        <v>800000</v>
      </c>
      <c r="U64" s="55">
        <f t="shared" si="18"/>
        <v>800000</v>
      </c>
      <c r="V64" s="56" t="str">
        <f t="shared" si="5"/>
        <v>MENOR VALOR</v>
      </c>
    </row>
    <row r="65" spans="1:22" ht="36">
      <c r="A65" s="146">
        <v>57</v>
      </c>
      <c r="B65" s="180">
        <v>92101902</v>
      </c>
      <c r="C65" s="180" t="s">
        <v>2180</v>
      </c>
      <c r="D65" s="207" t="s">
        <v>2224</v>
      </c>
      <c r="E65" s="207" t="s">
        <v>2222</v>
      </c>
      <c r="F65" s="205" t="str">
        <f t="shared" si="4"/>
        <v>PUERTO CAICEDOLA DORADA</v>
      </c>
      <c r="G65" s="205">
        <f>MATCH(F65:F147,[1]Hoja1!$G$228:$G$359,)</f>
        <v>132</v>
      </c>
      <c r="H65" s="74" t="s">
        <v>21</v>
      </c>
      <c r="I65" s="76">
        <v>1</v>
      </c>
      <c r="J65" s="227">
        <v>6000</v>
      </c>
      <c r="K65" s="382" t="s">
        <v>2232</v>
      </c>
      <c r="L65" s="217">
        <v>1323000</v>
      </c>
      <c r="M65" s="222">
        <v>1452654</v>
      </c>
      <c r="N65" s="51">
        <f t="shared" si="22"/>
        <v>1323000</v>
      </c>
      <c r="O65" s="51">
        <f t="shared" si="23"/>
        <v>1387827</v>
      </c>
      <c r="P65" s="52">
        <f t="shared" si="24"/>
        <v>1387827</v>
      </c>
      <c r="Q65" s="53">
        <f t="shared" si="25"/>
        <v>1386312.1012239631</v>
      </c>
      <c r="R65" s="26">
        <f t="shared" si="26"/>
        <v>45839.611303980317</v>
      </c>
      <c r="S65" s="28">
        <f t="shared" si="27"/>
        <v>3.302977338240308E-2</v>
      </c>
      <c r="T65" s="30">
        <f t="shared" si="21"/>
        <v>1323000</v>
      </c>
      <c r="U65" s="55">
        <f t="shared" si="18"/>
        <v>1323000</v>
      </c>
      <c r="V65" s="56" t="str">
        <f t="shared" si="5"/>
        <v>MENOR VALOR</v>
      </c>
    </row>
    <row r="66" spans="1:22" ht="36">
      <c r="A66" s="148" t="s">
        <v>2067</v>
      </c>
      <c r="B66" s="180">
        <v>92101902</v>
      </c>
      <c r="C66" s="180" t="s">
        <v>2180</v>
      </c>
      <c r="D66" s="207" t="s">
        <v>2224</v>
      </c>
      <c r="E66" s="207" t="s">
        <v>2223</v>
      </c>
      <c r="F66" s="205" t="str">
        <f t="shared" si="4"/>
        <v>PUERTO CAICEDOORITO</v>
      </c>
      <c r="G66" s="205">
        <f>MATCH(F66:F148,[1]Hoja1!$G$228:$G$359,)</f>
        <v>96</v>
      </c>
      <c r="H66" s="74" t="s">
        <v>21</v>
      </c>
      <c r="I66" s="76">
        <v>1</v>
      </c>
      <c r="J66" s="227">
        <v>6000</v>
      </c>
      <c r="K66" s="382" t="s">
        <v>2232</v>
      </c>
      <c r="L66" s="217">
        <v>1170000</v>
      </c>
      <c r="M66" s="222">
        <v>1283490</v>
      </c>
      <c r="N66" s="51">
        <f t="shared" si="22"/>
        <v>1170000</v>
      </c>
      <c r="O66" s="51">
        <f t="shared" si="23"/>
        <v>1226745</v>
      </c>
      <c r="P66" s="52">
        <f t="shared" si="24"/>
        <v>1226745</v>
      </c>
      <c r="Q66" s="53">
        <f t="shared" si="25"/>
        <v>1225431.8830518487</v>
      </c>
      <c r="R66" s="52">
        <f t="shared" si="26"/>
        <v>40124.774298430639</v>
      </c>
      <c r="S66" s="54">
        <f t="shared" si="27"/>
        <v>3.2708325119263283E-2</v>
      </c>
      <c r="T66" s="30">
        <f t="shared" si="21"/>
        <v>1170000</v>
      </c>
      <c r="U66" s="55">
        <f t="shared" si="18"/>
        <v>1170000</v>
      </c>
      <c r="V66" s="56" t="str">
        <f t="shared" si="5"/>
        <v>MENOR VALOR</v>
      </c>
    </row>
    <row r="67" spans="1:22" ht="49.5">
      <c r="A67" s="148" t="s">
        <v>2068</v>
      </c>
      <c r="B67" s="180">
        <v>92101902</v>
      </c>
      <c r="C67" s="180" t="s">
        <v>2180</v>
      </c>
      <c r="D67" s="207" t="s">
        <v>2224</v>
      </c>
      <c r="E67" s="207" t="s">
        <v>2224</v>
      </c>
      <c r="F67" s="205" t="str">
        <f t="shared" si="4"/>
        <v>PUERTO CAICEDOPUERTO CAICEDO</v>
      </c>
      <c r="G67" s="205" t="e">
        <f>MATCH(F67:F149,[1]Hoja1!$G$228:$G$359,)</f>
        <v>#N/A</v>
      </c>
      <c r="H67" s="74" t="s">
        <v>21</v>
      </c>
      <c r="I67" s="76">
        <v>1</v>
      </c>
      <c r="J67" s="228" t="s">
        <v>2231</v>
      </c>
      <c r="K67" s="228" t="s">
        <v>2231</v>
      </c>
      <c r="L67" s="217">
        <v>600000</v>
      </c>
      <c r="M67" s="222">
        <v>657000</v>
      </c>
      <c r="N67" s="51">
        <f t="shared" si="22"/>
        <v>600000</v>
      </c>
      <c r="O67" s="51">
        <f t="shared" si="23"/>
        <v>628500</v>
      </c>
      <c r="P67" s="52">
        <f t="shared" si="24"/>
        <v>628500</v>
      </c>
      <c r="Q67" s="53">
        <f t="shared" si="25"/>
        <v>627853.4860936905</v>
      </c>
      <c r="R67" s="52">
        <f t="shared" si="26"/>
        <v>20152.543263816606</v>
      </c>
      <c r="S67" s="54">
        <f t="shared" si="27"/>
        <v>3.2064507977432946E-2</v>
      </c>
      <c r="T67" s="30">
        <f t="shared" si="21"/>
        <v>600000</v>
      </c>
      <c r="U67" s="55">
        <f t="shared" si="18"/>
        <v>600000</v>
      </c>
      <c r="V67" s="56" t="str">
        <f t="shared" si="5"/>
        <v>MENOR VALOR</v>
      </c>
    </row>
    <row r="68" spans="1:22" ht="36">
      <c r="A68" s="148" t="s">
        <v>2069</v>
      </c>
      <c r="B68" s="180">
        <v>92101902</v>
      </c>
      <c r="C68" s="180" t="s">
        <v>2180</v>
      </c>
      <c r="D68" s="207" t="s">
        <v>2217</v>
      </c>
      <c r="E68" s="207" t="s">
        <v>2218</v>
      </c>
      <c r="F68" s="205" t="str">
        <f t="shared" si="4"/>
        <v>COLONVILLAGARZON</v>
      </c>
      <c r="G68" s="205">
        <f>MATCH(F68:F150,[1]Hoja1!$G$228:$G$359,)</f>
        <v>100</v>
      </c>
      <c r="H68" s="74" t="s">
        <v>21</v>
      </c>
      <c r="I68" s="76">
        <v>1</v>
      </c>
      <c r="J68" s="227">
        <v>6000</v>
      </c>
      <c r="K68" s="382" t="s">
        <v>2232</v>
      </c>
      <c r="L68" s="217">
        <v>1350000</v>
      </c>
      <c r="M68" s="222">
        <v>1476900</v>
      </c>
      <c r="N68" s="51">
        <f t="shared" si="22"/>
        <v>1350000</v>
      </c>
      <c r="O68" s="51">
        <f t="shared" si="23"/>
        <v>1413450</v>
      </c>
      <c r="P68" s="52">
        <f t="shared" si="24"/>
        <v>1413450</v>
      </c>
      <c r="Q68" s="53">
        <f t="shared" si="25"/>
        <v>1412025.1414192312</v>
      </c>
      <c r="R68" s="52">
        <f t="shared" si="26"/>
        <v>44865.925266286438</v>
      </c>
      <c r="S68" s="54">
        <f t="shared" si="27"/>
        <v>3.1742138219453424E-2</v>
      </c>
      <c r="T68" s="30">
        <f t="shared" si="21"/>
        <v>1350000</v>
      </c>
      <c r="U68" s="55">
        <f t="shared" si="18"/>
        <v>1350000</v>
      </c>
      <c r="V68" s="56" t="str">
        <f t="shared" si="5"/>
        <v>MENOR VALOR</v>
      </c>
    </row>
    <row r="69" spans="1:22" ht="36">
      <c r="A69" s="148" t="s">
        <v>2070</v>
      </c>
      <c r="B69" s="180">
        <v>92101902</v>
      </c>
      <c r="C69" s="180" t="s">
        <v>2180</v>
      </c>
      <c r="D69" s="207" t="s">
        <v>2217</v>
      </c>
      <c r="E69" s="207" t="s">
        <v>2195</v>
      </c>
      <c r="F69" s="205" t="str">
        <f t="shared" si="4"/>
        <v>COLONBOGOTA</v>
      </c>
      <c r="G69" s="205">
        <f>MATCH(F69:F151,[1]Hoja1!$G$228:$G$359,)</f>
        <v>102</v>
      </c>
      <c r="H69" s="74" t="s">
        <v>21</v>
      </c>
      <c r="I69" s="76">
        <v>1</v>
      </c>
      <c r="J69" s="227">
        <v>6000</v>
      </c>
      <c r="K69" s="382" t="s">
        <v>2232</v>
      </c>
      <c r="L69" s="217">
        <v>3510000</v>
      </c>
      <c r="M69" s="222">
        <v>3825900</v>
      </c>
      <c r="N69" s="51">
        <f t="shared" si="22"/>
        <v>3510000</v>
      </c>
      <c r="O69" s="51">
        <f t="shared" si="23"/>
        <v>3667950</v>
      </c>
      <c r="P69" s="52">
        <f t="shared" si="24"/>
        <v>3667950</v>
      </c>
      <c r="Q69" s="53">
        <f t="shared" si="25"/>
        <v>3664547.5846276032</v>
      </c>
      <c r="R69" s="52">
        <f t="shared" si="26"/>
        <v>111687.51608841518</v>
      </c>
      <c r="S69" s="54">
        <f t="shared" si="27"/>
        <v>3.0449574309468555E-2</v>
      </c>
      <c r="T69" s="30">
        <f t="shared" si="21"/>
        <v>3510000</v>
      </c>
      <c r="U69" s="55">
        <f t="shared" si="18"/>
        <v>3510000</v>
      </c>
      <c r="V69" s="56" t="str">
        <f t="shared" si="5"/>
        <v>MENOR VALOR</v>
      </c>
    </row>
    <row r="70" spans="1:22" ht="36">
      <c r="A70" s="148" t="s">
        <v>2071</v>
      </c>
      <c r="B70" s="180">
        <v>92101902</v>
      </c>
      <c r="C70" s="180" t="s">
        <v>2180</v>
      </c>
      <c r="D70" s="207" t="s">
        <v>2217</v>
      </c>
      <c r="E70" s="207" t="s">
        <v>2220</v>
      </c>
      <c r="F70" s="205" t="str">
        <f t="shared" si="4"/>
        <v>COLONPUERTO ASIS</v>
      </c>
      <c r="G70" s="205">
        <f>MATCH(F70:F152,[1]Hoja1!$G$228:$G$359,)</f>
        <v>104</v>
      </c>
      <c r="H70" s="74" t="s">
        <v>21</v>
      </c>
      <c r="I70" s="76">
        <v>1</v>
      </c>
      <c r="J70" s="227">
        <v>6000</v>
      </c>
      <c r="K70" s="382" t="s">
        <v>2232</v>
      </c>
      <c r="L70" s="217">
        <v>1950000</v>
      </c>
      <c r="M70" s="222">
        <v>2145000</v>
      </c>
      <c r="N70" s="51">
        <f t="shared" si="22"/>
        <v>1950000</v>
      </c>
      <c r="O70" s="51">
        <f t="shared" si="23"/>
        <v>2047500</v>
      </c>
      <c r="P70" s="52">
        <f t="shared" si="24"/>
        <v>2047500</v>
      </c>
      <c r="Q70" s="53">
        <f t="shared" si="25"/>
        <v>2045177.2539317955</v>
      </c>
      <c r="R70" s="52">
        <f t="shared" si="26"/>
        <v>68942.911165688391</v>
      </c>
      <c r="S70" s="54">
        <f t="shared" si="27"/>
        <v>3.3671751485073696E-2</v>
      </c>
      <c r="T70" s="30">
        <f t="shared" si="21"/>
        <v>1950000</v>
      </c>
      <c r="U70" s="55">
        <f t="shared" si="18"/>
        <v>1950000</v>
      </c>
      <c r="V70" s="56" t="str">
        <f t="shared" si="5"/>
        <v>MENOR VALOR</v>
      </c>
    </row>
    <row r="71" spans="1:22" ht="49.5">
      <c r="A71" s="148" t="s">
        <v>2072</v>
      </c>
      <c r="B71" s="180">
        <v>92101902</v>
      </c>
      <c r="C71" s="180" t="s">
        <v>2180</v>
      </c>
      <c r="D71" s="207" t="s">
        <v>2217</v>
      </c>
      <c r="E71" s="207" t="s">
        <v>2227</v>
      </c>
      <c r="F71" s="205" t="str">
        <f t="shared" si="4"/>
        <v>COLON      MOCOA</v>
      </c>
      <c r="G71" s="205" t="e">
        <f>MATCH(F71:F153,[1]Hoja1!$G$228:$G$359,)</f>
        <v>#N/A</v>
      </c>
      <c r="H71" s="74" t="s">
        <v>21</v>
      </c>
      <c r="I71" s="76">
        <v>1</v>
      </c>
      <c r="J71" s="228" t="s">
        <v>2231</v>
      </c>
      <c r="K71" s="228" t="s">
        <v>2231</v>
      </c>
      <c r="L71" s="217">
        <v>850000</v>
      </c>
      <c r="M71" s="222">
        <v>858500</v>
      </c>
      <c r="N71" s="51">
        <f t="shared" si="22"/>
        <v>850000</v>
      </c>
      <c r="O71" s="51">
        <f t="shared" si="23"/>
        <v>854250</v>
      </c>
      <c r="P71" s="52">
        <f t="shared" si="24"/>
        <v>854250</v>
      </c>
      <c r="Q71" s="53">
        <f t="shared" si="25"/>
        <v>854239.4277952757</v>
      </c>
      <c r="R71" s="52">
        <f t="shared" si="26"/>
        <v>3005.2038200428269</v>
      </c>
      <c r="S71" s="54">
        <f t="shared" si="27"/>
        <v>3.5179441850076991E-3</v>
      </c>
      <c r="T71" s="30">
        <f t="shared" si="21"/>
        <v>850000</v>
      </c>
      <c r="U71" s="55">
        <f t="shared" si="18"/>
        <v>850000</v>
      </c>
      <c r="V71" s="56" t="str">
        <f t="shared" si="5"/>
        <v>MENOR VALOR</v>
      </c>
    </row>
    <row r="72" spans="1:22" ht="30">
      <c r="A72" s="148" t="s">
        <v>2073</v>
      </c>
      <c r="B72" s="180">
        <v>92101902</v>
      </c>
      <c r="C72" s="180" t="s">
        <v>2180</v>
      </c>
      <c r="D72" s="207" t="s">
        <v>2218</v>
      </c>
      <c r="E72" s="207" t="s">
        <v>2195</v>
      </c>
      <c r="F72" s="205" t="str">
        <f t="shared" si="4"/>
        <v>VILLAGARZONBOGOTA</v>
      </c>
      <c r="G72" s="205">
        <f>MATCH(F72:F154,[1]Hoja1!$G$228:$G$359,)</f>
        <v>112</v>
      </c>
      <c r="H72" s="74" t="s">
        <v>21</v>
      </c>
      <c r="I72" s="74">
        <v>1</v>
      </c>
      <c r="J72" s="227">
        <v>3349000</v>
      </c>
      <c r="K72" s="229">
        <f t="shared" si="10"/>
        <v>3788388.8</v>
      </c>
      <c r="L72" s="217">
        <v>3350000</v>
      </c>
      <c r="M72" s="222">
        <v>3678300</v>
      </c>
      <c r="N72" s="51">
        <f t="shared" si="22"/>
        <v>3350000</v>
      </c>
      <c r="O72" s="51">
        <f t="shared" si="23"/>
        <v>3605562.9333333336</v>
      </c>
      <c r="P72" s="52">
        <f t="shared" si="24"/>
        <v>3678300</v>
      </c>
      <c r="Q72" s="53">
        <f t="shared" si="25"/>
        <v>3600660.4305883609</v>
      </c>
      <c r="R72" s="52">
        <f t="shared" si="26"/>
        <v>232143.15626354355</v>
      </c>
      <c r="S72" s="54">
        <f t="shared" si="27"/>
        <v>6.3111534204263811E-2</v>
      </c>
      <c r="T72" s="30">
        <f t="shared" si="21"/>
        <v>3350000</v>
      </c>
      <c r="U72" s="55">
        <f t="shared" si="18"/>
        <v>3350000</v>
      </c>
      <c r="V72" s="56" t="str">
        <f t="shared" si="5"/>
        <v>MENOR VALOR</v>
      </c>
    </row>
    <row r="73" spans="1:22" ht="36">
      <c r="A73" s="148" t="s">
        <v>2074</v>
      </c>
      <c r="B73" s="180">
        <v>92101902</v>
      </c>
      <c r="C73" s="180" t="s">
        <v>2180</v>
      </c>
      <c r="D73" s="207" t="s">
        <v>2218</v>
      </c>
      <c r="E73" s="207" t="s">
        <v>2217</v>
      </c>
      <c r="F73" s="205" t="str">
        <f t="shared" si="4"/>
        <v>VILLAGARZONCOLON</v>
      </c>
      <c r="G73" s="205">
        <f>MATCH(F73:F155,[1]Hoja1!$G$228:$G$359,)</f>
        <v>101</v>
      </c>
      <c r="H73" s="74" t="s">
        <v>21</v>
      </c>
      <c r="I73" s="76">
        <v>1</v>
      </c>
      <c r="J73" s="227">
        <v>6000</v>
      </c>
      <c r="K73" s="382" t="s">
        <v>2232</v>
      </c>
      <c r="L73" s="217">
        <v>1350000</v>
      </c>
      <c r="M73" s="222">
        <v>1480950</v>
      </c>
      <c r="N73" s="51">
        <f t="shared" ref="N73:N91" si="28">MIN(K73,L73,M73)</f>
        <v>1350000</v>
      </c>
      <c r="O73" s="51">
        <f t="shared" ref="O73:O91" si="29">AVERAGE(K73,L73,M73)</f>
        <v>1415475</v>
      </c>
      <c r="P73" s="52">
        <f t="shared" ref="P73:P91" si="30">MEDIAN(K73,M73,L73)</f>
        <v>1415475</v>
      </c>
      <c r="Q73" s="53">
        <f t="shared" ref="Q73:Q91" si="31">GEOMEAN(K73,L73,M73)</f>
        <v>1413959.8650598256</v>
      </c>
      <c r="R73" s="52">
        <f t="shared" si="26"/>
        <v>46297.816498189197</v>
      </c>
      <c r="S73" s="54">
        <f t="shared" si="27"/>
        <v>3.2708325119263283E-2</v>
      </c>
      <c r="T73" s="30">
        <f t="shared" si="21"/>
        <v>1350000</v>
      </c>
      <c r="U73" s="55">
        <f t="shared" si="18"/>
        <v>1350000</v>
      </c>
      <c r="V73" s="56" t="str">
        <f t="shared" si="5"/>
        <v>MENOR VALOR</v>
      </c>
    </row>
    <row r="74" spans="1:22" ht="49.5">
      <c r="A74" s="148" t="s">
        <v>2075</v>
      </c>
      <c r="B74" s="180">
        <v>92101902</v>
      </c>
      <c r="C74" s="180" t="s">
        <v>2180</v>
      </c>
      <c r="D74" s="207" t="s">
        <v>2218</v>
      </c>
      <c r="E74" s="207" t="s">
        <v>2218</v>
      </c>
      <c r="F74" s="205" t="str">
        <f t="shared" ref="F74:F137" si="32">CONCATENATE(D74,E74)</f>
        <v>VILLAGARZONVILLAGARZON</v>
      </c>
      <c r="G74" s="205" t="e">
        <f>MATCH(F74:F156,[1]Hoja1!$G$228:$G$359,)</f>
        <v>#N/A</v>
      </c>
      <c r="H74" s="74" t="s">
        <v>21</v>
      </c>
      <c r="I74" s="76">
        <v>1</v>
      </c>
      <c r="J74" s="228" t="s">
        <v>2231</v>
      </c>
      <c r="K74" s="228" t="s">
        <v>2231</v>
      </c>
      <c r="L74" s="217">
        <v>600000</v>
      </c>
      <c r="M74" s="222">
        <v>657000</v>
      </c>
      <c r="N74" s="51">
        <f t="shared" si="28"/>
        <v>600000</v>
      </c>
      <c r="O74" s="51">
        <f t="shared" si="29"/>
        <v>628500</v>
      </c>
      <c r="P74" s="52">
        <f t="shared" si="30"/>
        <v>628500</v>
      </c>
      <c r="Q74" s="53">
        <f t="shared" si="31"/>
        <v>627853.4860936905</v>
      </c>
      <c r="R74" s="52">
        <f t="shared" si="26"/>
        <v>20152.543263816606</v>
      </c>
      <c r="S74" s="54">
        <f t="shared" si="27"/>
        <v>3.2064507977432946E-2</v>
      </c>
      <c r="T74" s="30">
        <f t="shared" si="21"/>
        <v>600000</v>
      </c>
      <c r="U74" s="55">
        <f t="shared" si="18"/>
        <v>600000</v>
      </c>
      <c r="V74" s="56" t="str">
        <f t="shared" ref="V74:V139" si="33">IF(S74&lt;=$S$1,"MENOR VALOR","MEDIANA")</f>
        <v>MENOR VALOR</v>
      </c>
    </row>
    <row r="75" spans="1:22" ht="18">
      <c r="A75" s="148" t="s">
        <v>2076</v>
      </c>
      <c r="B75" s="180">
        <v>92101902</v>
      </c>
      <c r="C75" s="180" t="s">
        <v>2180</v>
      </c>
      <c r="D75" s="207" t="s">
        <v>2218</v>
      </c>
      <c r="E75" s="207" t="s">
        <v>2216</v>
      </c>
      <c r="F75" s="205" t="str">
        <f t="shared" si="32"/>
        <v>VILLAGARZONMOCOA</v>
      </c>
      <c r="G75" s="205">
        <f>MATCH(F75:F157,[1]Hoja1!$G$228:$G$359,)</f>
        <v>14</v>
      </c>
      <c r="H75" s="74" t="s">
        <v>21</v>
      </c>
      <c r="I75" s="76">
        <v>1</v>
      </c>
      <c r="J75" s="227">
        <v>449000</v>
      </c>
      <c r="K75" s="229">
        <f t="shared" ref="K75:K114" si="34">+J75*(1+0.1312)</f>
        <v>507908.8</v>
      </c>
      <c r="L75" s="217">
        <v>450000</v>
      </c>
      <c r="M75" s="222">
        <v>492300</v>
      </c>
      <c r="N75" s="51">
        <f t="shared" si="28"/>
        <v>450000</v>
      </c>
      <c r="O75" s="51">
        <f t="shared" si="29"/>
        <v>483402.93333333335</v>
      </c>
      <c r="P75" s="52">
        <f t="shared" si="30"/>
        <v>492300</v>
      </c>
      <c r="Q75" s="53">
        <f t="shared" si="31"/>
        <v>482772.69131280249</v>
      </c>
      <c r="R75" s="52">
        <f t="shared" si="26"/>
        <v>29910.616844190961</v>
      </c>
      <c r="S75" s="54">
        <f t="shared" si="27"/>
        <v>6.0756889791165877E-2</v>
      </c>
      <c r="T75" s="30">
        <f t="shared" si="21"/>
        <v>450000</v>
      </c>
      <c r="U75" s="55">
        <f t="shared" si="18"/>
        <v>450000</v>
      </c>
      <c r="V75" s="56" t="str">
        <f t="shared" si="33"/>
        <v>MENOR VALOR</v>
      </c>
    </row>
    <row r="76" spans="1:22" ht="36">
      <c r="A76" s="148" t="s">
        <v>2077</v>
      </c>
      <c r="B76" s="180">
        <v>92101902</v>
      </c>
      <c r="C76" s="180" t="s">
        <v>2180</v>
      </c>
      <c r="D76" s="207" t="s">
        <v>2218</v>
      </c>
      <c r="E76" s="207" t="s">
        <v>2219</v>
      </c>
      <c r="F76" s="205" t="str">
        <f t="shared" si="32"/>
        <v>VILLAGARZONLA HORMIGA</v>
      </c>
      <c r="G76" s="205">
        <f>MATCH(F76:F158,[1]Hoja1!$G$228:$G$359,)</f>
        <v>57</v>
      </c>
      <c r="H76" s="74" t="s">
        <v>21</v>
      </c>
      <c r="I76" s="76">
        <v>1</v>
      </c>
      <c r="J76" s="227">
        <v>6000</v>
      </c>
      <c r="K76" s="382" t="s">
        <v>2232</v>
      </c>
      <c r="L76" s="217">
        <v>1603000</v>
      </c>
      <c r="M76" s="222">
        <v>1747270</v>
      </c>
      <c r="N76" s="51">
        <f t="shared" si="28"/>
        <v>1603000</v>
      </c>
      <c r="O76" s="51">
        <f t="shared" si="29"/>
        <v>1675135</v>
      </c>
      <c r="P76" s="52">
        <f t="shared" si="30"/>
        <v>1675135</v>
      </c>
      <c r="Q76" s="53">
        <f t="shared" si="31"/>
        <v>1673581.1333783611</v>
      </c>
      <c r="R76" s="52">
        <f t="shared" si="26"/>
        <v>51007.147660891605</v>
      </c>
      <c r="S76" s="54">
        <f t="shared" si="27"/>
        <v>3.0449574309468555E-2</v>
      </c>
      <c r="T76" s="30">
        <f t="shared" si="21"/>
        <v>1603000</v>
      </c>
      <c r="U76" s="55">
        <f t="shared" si="18"/>
        <v>1603000</v>
      </c>
      <c r="V76" s="56" t="str">
        <f t="shared" si="33"/>
        <v>MENOR VALOR</v>
      </c>
    </row>
    <row r="77" spans="1:22" ht="36">
      <c r="A77" s="148" t="s">
        <v>2078</v>
      </c>
      <c r="B77" s="180">
        <v>92101902</v>
      </c>
      <c r="C77" s="180" t="s">
        <v>2180</v>
      </c>
      <c r="D77" s="207" t="s">
        <v>2218</v>
      </c>
      <c r="E77" s="207" t="s">
        <v>2220</v>
      </c>
      <c r="F77" s="205" t="str">
        <f t="shared" si="32"/>
        <v>VILLAGARZONPUERTO ASIS</v>
      </c>
      <c r="G77" s="205">
        <f>MATCH(F77:F159,[1]Hoja1!$G$228:$G$359,)</f>
        <v>39</v>
      </c>
      <c r="H77" s="74" t="s">
        <v>21</v>
      </c>
      <c r="I77" s="76">
        <v>1</v>
      </c>
      <c r="J77" s="227">
        <v>3000</v>
      </c>
      <c r="K77" s="382" t="s">
        <v>2232</v>
      </c>
      <c r="L77" s="217">
        <v>1192200</v>
      </c>
      <c r="M77" s="222">
        <v>1311420</v>
      </c>
      <c r="N77" s="51">
        <f t="shared" si="28"/>
        <v>1192200</v>
      </c>
      <c r="O77" s="51">
        <f t="shared" si="29"/>
        <v>1251810</v>
      </c>
      <c r="P77" s="52">
        <f t="shared" si="30"/>
        <v>1251810</v>
      </c>
      <c r="Q77" s="53">
        <f t="shared" si="31"/>
        <v>1250389.9087884547</v>
      </c>
      <c r="R77" s="52">
        <f t="shared" si="26"/>
        <v>42150.635226530096</v>
      </c>
      <c r="S77" s="54">
        <f t="shared" si="27"/>
        <v>3.3671751485073689E-2</v>
      </c>
      <c r="T77" s="30">
        <f t="shared" si="21"/>
        <v>1192200</v>
      </c>
      <c r="U77" s="55">
        <f t="shared" si="18"/>
        <v>1192200</v>
      </c>
      <c r="V77" s="56" t="str">
        <f t="shared" si="33"/>
        <v>MENOR VALOR</v>
      </c>
    </row>
    <row r="78" spans="1:22" ht="36">
      <c r="A78" s="148" t="s">
        <v>2079</v>
      </c>
      <c r="B78" s="180">
        <v>92101902</v>
      </c>
      <c r="C78" s="180" t="s">
        <v>2180</v>
      </c>
      <c r="D78" s="207" t="s">
        <v>2218</v>
      </c>
      <c r="E78" s="207" t="s">
        <v>2221</v>
      </c>
      <c r="F78" s="205" t="str">
        <f t="shared" si="32"/>
        <v>VILLAGARZONSANTANA</v>
      </c>
      <c r="G78" s="205">
        <f>MATCH(F78:F160,[1]Hoja1!$G$228:$G$359,)</f>
        <v>116</v>
      </c>
      <c r="H78" s="74" t="s">
        <v>21</v>
      </c>
      <c r="I78" s="76">
        <v>1</v>
      </c>
      <c r="J78" s="227">
        <v>6000</v>
      </c>
      <c r="K78" s="382" t="s">
        <v>2232</v>
      </c>
      <c r="L78" s="217">
        <v>1102000</v>
      </c>
      <c r="M78" s="222">
        <v>1113020</v>
      </c>
      <c r="N78" s="51">
        <f t="shared" si="28"/>
        <v>1102000</v>
      </c>
      <c r="O78" s="51">
        <f t="shared" si="29"/>
        <v>1107510</v>
      </c>
      <c r="P78" s="52">
        <f t="shared" si="30"/>
        <v>1107510</v>
      </c>
      <c r="Q78" s="53">
        <f t="shared" si="31"/>
        <v>1107496.2934475222</v>
      </c>
      <c r="R78" s="52">
        <f t="shared" si="26"/>
        <v>3896.1583643378767</v>
      </c>
      <c r="S78" s="54">
        <f t="shared" si="27"/>
        <v>3.5179441850076991E-3</v>
      </c>
      <c r="T78" s="30">
        <f t="shared" si="21"/>
        <v>1102000</v>
      </c>
      <c r="U78" s="55">
        <f t="shared" si="18"/>
        <v>1102000</v>
      </c>
      <c r="V78" s="56" t="str">
        <f t="shared" si="33"/>
        <v>MENOR VALOR</v>
      </c>
    </row>
    <row r="79" spans="1:22" ht="36">
      <c r="A79" s="148" t="s">
        <v>2080</v>
      </c>
      <c r="B79" s="180">
        <v>92101902</v>
      </c>
      <c r="C79" s="180" t="s">
        <v>2180</v>
      </c>
      <c r="D79" s="207" t="s">
        <v>2218</v>
      </c>
      <c r="E79" s="207" t="s">
        <v>2222</v>
      </c>
      <c r="F79" s="205" t="str">
        <f t="shared" si="32"/>
        <v>VILLAGARZONLA DORADA</v>
      </c>
      <c r="G79" s="205">
        <f>MATCH(F79:F161,[1]Hoja1!$G$228:$G$359,)</f>
        <v>117</v>
      </c>
      <c r="H79" s="74" t="s">
        <v>21</v>
      </c>
      <c r="I79" s="76">
        <v>1</v>
      </c>
      <c r="J79" s="227">
        <v>6000</v>
      </c>
      <c r="K79" s="382" t="s">
        <v>2232</v>
      </c>
      <c r="L79" s="217">
        <v>1960000</v>
      </c>
      <c r="M79" s="222">
        <v>2152080</v>
      </c>
      <c r="N79" s="51">
        <f t="shared" si="28"/>
        <v>1960000</v>
      </c>
      <c r="O79" s="51">
        <f t="shared" si="29"/>
        <v>2056040</v>
      </c>
      <c r="P79" s="52">
        <f t="shared" si="30"/>
        <v>2056040</v>
      </c>
      <c r="Q79" s="53">
        <f t="shared" si="31"/>
        <v>2053795.7055169826</v>
      </c>
      <c r="R79" s="52">
        <f t="shared" si="26"/>
        <v>67910.535265156024</v>
      </c>
      <c r="S79" s="54">
        <f t="shared" si="27"/>
        <v>3.302977338240308E-2</v>
      </c>
      <c r="T79" s="30">
        <f t="shared" si="21"/>
        <v>1960000</v>
      </c>
      <c r="U79" s="55">
        <f t="shared" si="18"/>
        <v>1960000</v>
      </c>
      <c r="V79" s="56" t="str">
        <f t="shared" si="33"/>
        <v>MENOR VALOR</v>
      </c>
    </row>
    <row r="80" spans="1:22" ht="36">
      <c r="A80" s="148" t="s">
        <v>2081</v>
      </c>
      <c r="B80" s="180">
        <v>92101902</v>
      </c>
      <c r="C80" s="180" t="s">
        <v>2180</v>
      </c>
      <c r="D80" s="207" t="s">
        <v>2218</v>
      </c>
      <c r="E80" s="207" t="s">
        <v>2223</v>
      </c>
      <c r="F80" s="205" t="str">
        <f t="shared" si="32"/>
        <v>VILLAGARZONORITO</v>
      </c>
      <c r="G80" s="205">
        <f>MATCH(F80:F162,[1]Hoja1!$G$228:$G$359,)</f>
        <v>82</v>
      </c>
      <c r="H80" s="74" t="s">
        <v>21</v>
      </c>
      <c r="I80" s="76">
        <v>1</v>
      </c>
      <c r="J80" s="227">
        <v>6000</v>
      </c>
      <c r="K80" s="382" t="s">
        <v>2232</v>
      </c>
      <c r="L80" s="217">
        <v>1575000</v>
      </c>
      <c r="M80" s="222">
        <v>1727775</v>
      </c>
      <c r="N80" s="51">
        <f t="shared" si="28"/>
        <v>1575000</v>
      </c>
      <c r="O80" s="51">
        <f t="shared" si="29"/>
        <v>1651387.5</v>
      </c>
      <c r="P80" s="52">
        <f t="shared" si="30"/>
        <v>1651387.5</v>
      </c>
      <c r="Q80" s="53">
        <f t="shared" si="31"/>
        <v>1649619.8425697966</v>
      </c>
      <c r="R80" s="52">
        <f t="shared" si="26"/>
        <v>54014.1192478874</v>
      </c>
      <c r="S80" s="54">
        <f t="shared" si="27"/>
        <v>3.2708325119263283E-2</v>
      </c>
      <c r="T80" s="30">
        <f t="shared" si="21"/>
        <v>1575000</v>
      </c>
      <c r="U80" s="55">
        <f t="shared" si="18"/>
        <v>1575000</v>
      </c>
      <c r="V80" s="56" t="str">
        <f t="shared" si="33"/>
        <v>MENOR VALOR</v>
      </c>
    </row>
    <row r="81" spans="1:22" ht="36">
      <c r="A81" s="148" t="s">
        <v>2082</v>
      </c>
      <c r="B81" s="180">
        <v>92101902</v>
      </c>
      <c r="C81" s="180" t="s">
        <v>2180</v>
      </c>
      <c r="D81" s="207" t="s">
        <v>2218</v>
      </c>
      <c r="E81" s="207" t="s">
        <v>2224</v>
      </c>
      <c r="F81" s="205" t="str">
        <f t="shared" si="32"/>
        <v>VILLAGARZONPUERTO CAICEDO</v>
      </c>
      <c r="G81" s="205">
        <f>MATCH(F81:F163,[1]Hoja1!$G$228:$G$359,)</f>
        <v>91</v>
      </c>
      <c r="H81" s="74" t="s">
        <v>21</v>
      </c>
      <c r="I81" s="74">
        <v>1</v>
      </c>
      <c r="J81" s="227">
        <v>6000</v>
      </c>
      <c r="K81" s="382" t="s">
        <v>2232</v>
      </c>
      <c r="L81" s="217">
        <v>1100000</v>
      </c>
      <c r="M81" s="222">
        <v>1204500</v>
      </c>
      <c r="N81" s="51">
        <f t="shared" si="28"/>
        <v>1100000</v>
      </c>
      <c r="O81" s="51">
        <f t="shared" si="29"/>
        <v>1152250</v>
      </c>
      <c r="P81" s="52">
        <f t="shared" si="30"/>
        <v>1152250</v>
      </c>
      <c r="Q81" s="53">
        <f t="shared" si="31"/>
        <v>1151064.7245050992</v>
      </c>
      <c r="R81" s="52">
        <f t="shared" si="26"/>
        <v>36946.329316997108</v>
      </c>
      <c r="S81" s="54">
        <f t="shared" si="27"/>
        <v>3.2064507977432939E-2</v>
      </c>
      <c r="T81" s="30">
        <f t="shared" si="21"/>
        <v>1100000</v>
      </c>
      <c r="U81" s="55">
        <f t="shared" si="18"/>
        <v>1100000</v>
      </c>
      <c r="V81" s="56" t="str">
        <f t="shared" si="33"/>
        <v>MENOR VALOR</v>
      </c>
    </row>
    <row r="82" spans="1:22" ht="18">
      <c r="A82" s="148" t="s">
        <v>2083</v>
      </c>
      <c r="B82" s="180">
        <v>92101902</v>
      </c>
      <c r="C82" s="180" t="s">
        <v>2180</v>
      </c>
      <c r="D82" s="207" t="s">
        <v>2222</v>
      </c>
      <c r="E82" s="207" t="s">
        <v>2195</v>
      </c>
      <c r="F82" s="205" t="str">
        <f t="shared" si="32"/>
        <v>LA DORADABOGOTA</v>
      </c>
      <c r="G82" s="205">
        <f>MATCH(F82:F164,[1]Hoja1!$G$228:$G$359,)</f>
        <v>123</v>
      </c>
      <c r="H82" s="74" t="s">
        <v>21</v>
      </c>
      <c r="I82" s="76">
        <v>1</v>
      </c>
      <c r="J82" s="227">
        <v>1000000</v>
      </c>
      <c r="K82" s="229">
        <f>+J82*(1+0.1312)</f>
        <v>1131200</v>
      </c>
      <c r="L82" s="217">
        <v>3015000</v>
      </c>
      <c r="M82" s="222">
        <v>3298410</v>
      </c>
      <c r="N82" s="51">
        <f t="shared" si="28"/>
        <v>1131200</v>
      </c>
      <c r="O82" s="51">
        <f t="shared" si="29"/>
        <v>2481536.6666666665</v>
      </c>
      <c r="P82" s="52">
        <f t="shared" si="30"/>
        <v>3015000</v>
      </c>
      <c r="Q82" s="53">
        <f t="shared" si="31"/>
        <v>2240665.9635559181</v>
      </c>
      <c r="R82" s="52">
        <f t="shared" si="26"/>
        <v>1332047.7543992181</v>
      </c>
      <c r="S82" s="54">
        <f t="shared" si="27"/>
        <v>0.44180688371450022</v>
      </c>
      <c r="T82" s="30">
        <f t="shared" si="21"/>
        <v>3015000</v>
      </c>
      <c r="U82" s="55">
        <f t="shared" si="18"/>
        <v>3015000</v>
      </c>
      <c r="V82" s="56" t="str">
        <f t="shared" si="33"/>
        <v>MEDIANA</v>
      </c>
    </row>
    <row r="83" spans="1:22" ht="49.5">
      <c r="A83" s="148" t="s">
        <v>2084</v>
      </c>
      <c r="B83" s="180">
        <v>92101902</v>
      </c>
      <c r="C83" s="180" t="s">
        <v>2180</v>
      </c>
      <c r="D83" s="207" t="s">
        <v>2222</v>
      </c>
      <c r="E83" s="207" t="s">
        <v>2217</v>
      </c>
      <c r="F83" s="205" t="str">
        <f t="shared" si="32"/>
        <v>LA DORADACOLON</v>
      </c>
      <c r="G83" s="205" t="e">
        <f>MATCH(F83:F165,[1]Hoja1!$G$228:$G$359,)</f>
        <v>#N/A</v>
      </c>
      <c r="H83" s="74" t="s">
        <v>21</v>
      </c>
      <c r="I83" s="76">
        <v>1</v>
      </c>
      <c r="J83" s="228" t="s">
        <v>2231</v>
      </c>
      <c r="K83" s="228" t="s">
        <v>2231</v>
      </c>
      <c r="L83" s="217">
        <v>1950000</v>
      </c>
      <c r="M83" s="222">
        <v>2125500</v>
      </c>
      <c r="N83" s="51">
        <f t="shared" si="28"/>
        <v>1950000</v>
      </c>
      <c r="O83" s="51">
        <f t="shared" si="29"/>
        <v>2037750</v>
      </c>
      <c r="P83" s="52">
        <f t="shared" si="30"/>
        <v>2037750</v>
      </c>
      <c r="Q83" s="53">
        <f t="shared" si="31"/>
        <v>2035859.7692375572</v>
      </c>
      <c r="R83" s="52">
        <f t="shared" si="26"/>
        <v>62048.620049119549</v>
      </c>
      <c r="S83" s="54">
        <f t="shared" si="27"/>
        <v>3.0449574309468555E-2</v>
      </c>
      <c r="T83" s="30">
        <f t="shared" si="21"/>
        <v>1950000</v>
      </c>
      <c r="U83" s="55">
        <f t="shared" si="18"/>
        <v>1950000</v>
      </c>
      <c r="V83" s="56" t="str">
        <f t="shared" si="33"/>
        <v>MENOR VALOR</v>
      </c>
    </row>
    <row r="84" spans="1:22" ht="45">
      <c r="A84" s="148" t="s">
        <v>2085</v>
      </c>
      <c r="B84" s="180">
        <v>92101902</v>
      </c>
      <c r="C84" s="180" t="s">
        <v>2180</v>
      </c>
      <c r="D84" s="207" t="s">
        <v>2222</v>
      </c>
      <c r="E84" s="207" t="s">
        <v>2218</v>
      </c>
      <c r="F84" s="205" t="str">
        <f t="shared" si="32"/>
        <v>LA DORADAVILLAGARZON</v>
      </c>
      <c r="G84" s="205">
        <f>MATCH(F84:F166,[1]Hoja1!$G$228:$G$359,)</f>
        <v>118</v>
      </c>
      <c r="H84" s="74" t="s">
        <v>21</v>
      </c>
      <c r="I84" s="76">
        <v>1</v>
      </c>
      <c r="J84" s="227">
        <v>6000</v>
      </c>
      <c r="K84" s="382" t="s">
        <v>2232</v>
      </c>
      <c r="L84" s="217">
        <v>1960000</v>
      </c>
      <c r="M84" s="222">
        <v>2156000</v>
      </c>
      <c r="N84" s="51">
        <f t="shared" si="28"/>
        <v>1960000</v>
      </c>
      <c r="O84" s="51">
        <f t="shared" si="29"/>
        <v>2058000</v>
      </c>
      <c r="P84" s="52">
        <f t="shared" si="30"/>
        <v>2058000</v>
      </c>
      <c r="Q84" s="53">
        <f t="shared" si="31"/>
        <v>2055665.3424134969</v>
      </c>
      <c r="R84" s="52">
        <f t="shared" si="26"/>
        <v>69296.464556281659</v>
      </c>
      <c r="S84" s="54">
        <f t="shared" si="27"/>
        <v>3.3671751485073689E-2</v>
      </c>
      <c r="T84" s="30">
        <f t="shared" si="21"/>
        <v>1960000</v>
      </c>
      <c r="U84" s="55">
        <f t="shared" si="18"/>
        <v>1960000</v>
      </c>
      <c r="V84" s="56" t="str">
        <f t="shared" si="33"/>
        <v>MENOR VALOR</v>
      </c>
    </row>
    <row r="85" spans="1:22" ht="36">
      <c r="A85" s="148" t="s">
        <v>2086</v>
      </c>
      <c r="B85" s="180">
        <v>92101902</v>
      </c>
      <c r="C85" s="180" t="s">
        <v>2180</v>
      </c>
      <c r="D85" s="207" t="s">
        <v>2222</v>
      </c>
      <c r="E85" s="207" t="s">
        <v>2216</v>
      </c>
      <c r="F85" s="205" t="str">
        <f t="shared" si="32"/>
        <v>LA DORADAMOCOA</v>
      </c>
      <c r="G85" s="205">
        <f>MATCH(F85:F167,[1]Hoja1!$G$228:$G$359,)</f>
        <v>21</v>
      </c>
      <c r="H85" s="74" t="s">
        <v>21</v>
      </c>
      <c r="I85" s="76">
        <v>1</v>
      </c>
      <c r="J85" s="227">
        <v>6000</v>
      </c>
      <c r="K85" s="382" t="s">
        <v>2232</v>
      </c>
      <c r="L85" s="217">
        <v>2050000</v>
      </c>
      <c r="M85" s="222">
        <v>2070500</v>
      </c>
      <c r="N85" s="51">
        <f t="shared" si="28"/>
        <v>2050000</v>
      </c>
      <c r="O85" s="51">
        <f t="shared" si="29"/>
        <v>2060250</v>
      </c>
      <c r="P85" s="52">
        <f t="shared" si="30"/>
        <v>2060250</v>
      </c>
      <c r="Q85" s="53">
        <f t="shared" si="31"/>
        <v>2060224.5023297823</v>
      </c>
      <c r="R85" s="52">
        <f t="shared" si="26"/>
        <v>7247.8445071621118</v>
      </c>
      <c r="S85" s="54">
        <f t="shared" si="27"/>
        <v>3.5179441850076991E-3</v>
      </c>
      <c r="T85" s="30">
        <f t="shared" si="21"/>
        <v>2050000</v>
      </c>
      <c r="U85" s="55">
        <f t="shared" si="18"/>
        <v>2050000</v>
      </c>
      <c r="V85" s="56" t="str">
        <f t="shared" si="33"/>
        <v>MENOR VALOR</v>
      </c>
    </row>
    <row r="86" spans="1:22" ht="36">
      <c r="A86" s="148" t="s">
        <v>2087</v>
      </c>
      <c r="B86" s="180">
        <v>92101902</v>
      </c>
      <c r="C86" s="180" t="s">
        <v>2180</v>
      </c>
      <c r="D86" s="207" t="s">
        <v>2222</v>
      </c>
      <c r="E86" s="207" t="s">
        <v>2219</v>
      </c>
      <c r="F86" s="205" t="str">
        <f t="shared" si="32"/>
        <v>LA DORADALA HORMIGA</v>
      </c>
      <c r="G86" s="205">
        <f>MATCH(F86:F168,[1]Hoja1!$G$228:$G$359,)</f>
        <v>62</v>
      </c>
      <c r="H86" s="74" t="s">
        <v>21</v>
      </c>
      <c r="I86" s="76">
        <v>1</v>
      </c>
      <c r="J86" s="227">
        <v>6000</v>
      </c>
      <c r="K86" s="382" t="s">
        <v>2232</v>
      </c>
      <c r="L86" s="217">
        <v>900000</v>
      </c>
      <c r="M86" s="222">
        <v>988200</v>
      </c>
      <c r="N86" s="51">
        <f t="shared" si="28"/>
        <v>900000</v>
      </c>
      <c r="O86" s="51">
        <f t="shared" si="29"/>
        <v>944100</v>
      </c>
      <c r="P86" s="52">
        <f t="shared" si="30"/>
        <v>944100</v>
      </c>
      <c r="Q86" s="53">
        <f t="shared" si="31"/>
        <v>943069.45661494101</v>
      </c>
      <c r="R86" s="52">
        <f t="shared" si="26"/>
        <v>31183.409050326747</v>
      </c>
      <c r="S86" s="54">
        <f t="shared" si="27"/>
        <v>3.302977338240308E-2</v>
      </c>
      <c r="T86" s="30">
        <f t="shared" si="21"/>
        <v>900000</v>
      </c>
      <c r="U86" s="55">
        <f t="shared" si="18"/>
        <v>900000</v>
      </c>
      <c r="V86" s="56" t="str">
        <f t="shared" si="33"/>
        <v>MENOR VALOR</v>
      </c>
    </row>
    <row r="87" spans="1:22" ht="36">
      <c r="A87" s="148" t="s">
        <v>2088</v>
      </c>
      <c r="B87" s="180">
        <v>92101902</v>
      </c>
      <c r="C87" s="180" t="s">
        <v>2180</v>
      </c>
      <c r="D87" s="207" t="s">
        <v>2222</v>
      </c>
      <c r="E87" s="207" t="s">
        <v>2220</v>
      </c>
      <c r="F87" s="205" t="str">
        <f t="shared" si="32"/>
        <v>LA DORADAPUERTO ASIS</v>
      </c>
      <c r="G87" s="205">
        <f>MATCH(F87:F169,[1]Hoja1!$G$228:$G$359,)</f>
        <v>45</v>
      </c>
      <c r="H87" s="74" t="s">
        <v>21</v>
      </c>
      <c r="I87" s="76">
        <v>1</v>
      </c>
      <c r="J87" s="227">
        <v>40000</v>
      </c>
      <c r="K87" s="382" t="s">
        <v>2232</v>
      </c>
      <c r="L87" s="217">
        <v>1675000</v>
      </c>
      <c r="M87" s="222">
        <v>1837475</v>
      </c>
      <c r="N87" s="51">
        <f t="shared" si="28"/>
        <v>1675000</v>
      </c>
      <c r="O87" s="51">
        <f t="shared" si="29"/>
        <v>1756237.5</v>
      </c>
      <c r="P87" s="52">
        <f t="shared" si="30"/>
        <v>1756237.5</v>
      </c>
      <c r="Q87" s="53">
        <f t="shared" si="31"/>
        <v>1754357.6103520058</v>
      </c>
      <c r="R87" s="52">
        <f t="shared" si="26"/>
        <v>57443.587136642156</v>
      </c>
      <c r="S87" s="54">
        <f t="shared" si="27"/>
        <v>3.2708325119263283E-2</v>
      </c>
      <c r="T87" s="30">
        <f t="shared" si="21"/>
        <v>1675000</v>
      </c>
      <c r="U87" s="55">
        <f t="shared" si="18"/>
        <v>1675000</v>
      </c>
      <c r="V87" s="56" t="str">
        <f t="shared" si="33"/>
        <v>MENOR VALOR</v>
      </c>
    </row>
    <row r="88" spans="1:22" ht="36">
      <c r="A88" s="148" t="s">
        <v>2089</v>
      </c>
      <c r="B88" s="180">
        <v>92101902</v>
      </c>
      <c r="C88" s="180" t="s">
        <v>2180</v>
      </c>
      <c r="D88" s="207" t="s">
        <v>2222</v>
      </c>
      <c r="E88" s="207" t="s">
        <v>2221</v>
      </c>
      <c r="F88" s="205" t="str">
        <f t="shared" si="32"/>
        <v>LA DORADASANTANA</v>
      </c>
      <c r="G88" s="205">
        <f>MATCH(F88:F170,[1]Hoja1!$G$228:$G$359,)</f>
        <v>72</v>
      </c>
      <c r="H88" s="74" t="s">
        <v>21</v>
      </c>
      <c r="I88" s="76">
        <v>1</v>
      </c>
      <c r="J88" s="227">
        <v>6000</v>
      </c>
      <c r="K88" s="382" t="s">
        <v>2232</v>
      </c>
      <c r="L88" s="217">
        <v>1575000</v>
      </c>
      <c r="M88" s="222">
        <v>1724625</v>
      </c>
      <c r="N88" s="51">
        <f t="shared" si="28"/>
        <v>1575000</v>
      </c>
      <c r="O88" s="51">
        <f t="shared" si="29"/>
        <v>1649812.5</v>
      </c>
      <c r="P88" s="52">
        <f t="shared" si="30"/>
        <v>1649812.5</v>
      </c>
      <c r="Q88" s="53">
        <f t="shared" si="31"/>
        <v>1648115.4009959376</v>
      </c>
      <c r="R88" s="52">
        <f t="shared" si="26"/>
        <v>52900.426067518587</v>
      </c>
      <c r="S88" s="54">
        <f t="shared" si="27"/>
        <v>3.2064507977432946E-2</v>
      </c>
      <c r="T88" s="30">
        <f t="shared" si="21"/>
        <v>1575000</v>
      </c>
      <c r="U88" s="55">
        <f t="shared" si="18"/>
        <v>1575000</v>
      </c>
      <c r="V88" s="56" t="str">
        <f t="shared" si="33"/>
        <v>MENOR VALOR</v>
      </c>
    </row>
    <row r="89" spans="1:22" ht="36">
      <c r="A89" s="148" t="s">
        <v>2090</v>
      </c>
      <c r="B89" s="180">
        <v>92101902</v>
      </c>
      <c r="C89" s="180" t="s">
        <v>2180</v>
      </c>
      <c r="D89" s="207" t="s">
        <v>2222</v>
      </c>
      <c r="E89" s="207" t="s">
        <v>2222</v>
      </c>
      <c r="F89" s="205" t="str">
        <f t="shared" si="32"/>
        <v>LA DORADALA DORADA</v>
      </c>
      <c r="G89" s="205">
        <f>MATCH(F89:F171,[1]Hoja1!$G$228:$G$359,)</f>
        <v>128</v>
      </c>
      <c r="H89" s="74" t="s">
        <v>21</v>
      </c>
      <c r="I89" s="76">
        <v>1</v>
      </c>
      <c r="J89" s="227">
        <v>5000</v>
      </c>
      <c r="K89" s="382" t="s">
        <v>2232</v>
      </c>
      <c r="L89" s="217">
        <v>600000</v>
      </c>
      <c r="M89" s="222">
        <v>656400</v>
      </c>
      <c r="N89" s="51">
        <f t="shared" si="28"/>
        <v>600000</v>
      </c>
      <c r="O89" s="51">
        <f t="shared" si="29"/>
        <v>628200</v>
      </c>
      <c r="P89" s="52">
        <f t="shared" si="30"/>
        <v>628200</v>
      </c>
      <c r="Q89" s="53">
        <f t="shared" si="31"/>
        <v>627566.72951965837</v>
      </c>
      <c r="R89" s="52">
        <f t="shared" si="26"/>
        <v>19940.411229460638</v>
      </c>
      <c r="S89" s="54">
        <f t="shared" si="27"/>
        <v>3.1742138219453417E-2</v>
      </c>
      <c r="T89" s="30">
        <f t="shared" si="21"/>
        <v>600000</v>
      </c>
      <c r="U89" s="55">
        <f t="shared" si="18"/>
        <v>600000</v>
      </c>
      <c r="V89" s="56" t="str">
        <f t="shared" si="33"/>
        <v>MENOR VALOR</v>
      </c>
    </row>
    <row r="90" spans="1:22" ht="36">
      <c r="A90" s="148" t="s">
        <v>2091</v>
      </c>
      <c r="B90" s="180">
        <v>92101902</v>
      </c>
      <c r="C90" s="180" t="s">
        <v>2180</v>
      </c>
      <c r="D90" s="207" t="s">
        <v>2222</v>
      </c>
      <c r="E90" s="207" t="s">
        <v>2223</v>
      </c>
      <c r="F90" s="205" t="str">
        <f t="shared" si="32"/>
        <v>LA DORADAORITO</v>
      </c>
      <c r="G90" s="205">
        <f>MATCH(F90:F172,[1]Hoja1!$G$228:$G$359,)</f>
        <v>129</v>
      </c>
      <c r="H90" s="74" t="s">
        <v>21</v>
      </c>
      <c r="I90" s="74">
        <v>1</v>
      </c>
      <c r="J90" s="227">
        <v>6000</v>
      </c>
      <c r="K90" s="382" t="s">
        <v>2232</v>
      </c>
      <c r="L90" s="217">
        <v>1417000</v>
      </c>
      <c r="M90" s="222">
        <v>1544530</v>
      </c>
      <c r="N90" s="51">
        <f t="shared" si="28"/>
        <v>1417000</v>
      </c>
      <c r="O90" s="51">
        <f t="shared" si="29"/>
        <v>1480765</v>
      </c>
      <c r="P90" s="52">
        <f t="shared" si="30"/>
        <v>1480765</v>
      </c>
      <c r="Q90" s="53">
        <f t="shared" si="31"/>
        <v>1479391.432312625</v>
      </c>
      <c r="R90" s="52">
        <f t="shared" si="26"/>
        <v>45088.663902360204</v>
      </c>
      <c r="S90" s="54">
        <f t="shared" si="27"/>
        <v>3.0449574309468555E-2</v>
      </c>
      <c r="T90" s="30">
        <f t="shared" si="21"/>
        <v>1417000</v>
      </c>
      <c r="U90" s="55">
        <f t="shared" si="18"/>
        <v>1417000</v>
      </c>
      <c r="V90" s="56" t="str">
        <f t="shared" si="33"/>
        <v>MENOR VALOR</v>
      </c>
    </row>
    <row r="91" spans="1:22" ht="36">
      <c r="A91" s="148" t="s">
        <v>2092</v>
      </c>
      <c r="B91" s="180">
        <v>92101902</v>
      </c>
      <c r="C91" s="180" t="s">
        <v>2180</v>
      </c>
      <c r="D91" s="207" t="s">
        <v>2222</v>
      </c>
      <c r="E91" s="207" t="s">
        <v>2224</v>
      </c>
      <c r="F91" s="205" t="str">
        <f t="shared" si="32"/>
        <v>LA DORADAPUERTO CAICEDO</v>
      </c>
      <c r="G91" s="205">
        <f>MATCH(F91:F173,[1]Hoja1!$G$228:$G$359,)</f>
        <v>131</v>
      </c>
      <c r="H91" s="74" t="s">
        <v>21</v>
      </c>
      <c r="I91" s="76">
        <v>1</v>
      </c>
      <c r="J91" s="227">
        <v>6000</v>
      </c>
      <c r="K91" s="382" t="s">
        <v>2232</v>
      </c>
      <c r="L91" s="217">
        <v>1323000</v>
      </c>
      <c r="M91" s="222">
        <v>1455300</v>
      </c>
      <c r="N91" s="51">
        <f t="shared" si="28"/>
        <v>1323000</v>
      </c>
      <c r="O91" s="51">
        <f t="shared" si="29"/>
        <v>1389150</v>
      </c>
      <c r="P91" s="52">
        <f t="shared" si="30"/>
        <v>1389150</v>
      </c>
      <c r="Q91" s="53">
        <f t="shared" si="31"/>
        <v>1387574.1061291106</v>
      </c>
      <c r="R91" s="52">
        <f t="shared" si="26"/>
        <v>46775.113575490119</v>
      </c>
      <c r="S91" s="54">
        <f t="shared" si="27"/>
        <v>3.3671751485073689E-2</v>
      </c>
      <c r="T91" s="30">
        <f t="shared" si="21"/>
        <v>1323000</v>
      </c>
      <c r="U91" s="55">
        <f t="shared" si="18"/>
        <v>1323000</v>
      </c>
      <c r="V91" s="56" t="str">
        <f t="shared" si="33"/>
        <v>MENOR VALOR</v>
      </c>
    </row>
    <row r="92" spans="1:22" ht="26.25" customHeight="1">
      <c r="A92" s="249"/>
      <c r="B92" s="453" t="s">
        <v>2236</v>
      </c>
      <c r="C92" s="454"/>
      <c r="D92" s="454"/>
      <c r="E92" s="455"/>
      <c r="F92" s="250" t="str">
        <f t="shared" si="32"/>
        <v/>
      </c>
      <c r="G92" s="250"/>
      <c r="H92" s="251"/>
      <c r="I92" s="252"/>
      <c r="J92" s="253"/>
      <c r="K92" s="383"/>
      <c r="L92" s="254"/>
      <c r="M92" s="255"/>
      <c r="N92" s="256"/>
      <c r="O92" s="256"/>
      <c r="P92" s="257"/>
      <c r="Q92" s="258"/>
      <c r="R92" s="257"/>
      <c r="S92" s="259"/>
      <c r="T92" s="260"/>
      <c r="U92" s="257"/>
      <c r="V92" s="261"/>
    </row>
    <row r="93" spans="1:22" ht="26.25" customHeight="1">
      <c r="A93" s="249"/>
      <c r="B93" s="246"/>
      <c r="C93" s="247"/>
      <c r="D93" s="239" t="s">
        <v>2215</v>
      </c>
      <c r="E93" s="248" t="s">
        <v>2197</v>
      </c>
      <c r="F93" s="250" t="str">
        <f t="shared" si="32"/>
        <v>ORIGENDESTINO</v>
      </c>
      <c r="G93" s="235"/>
      <c r="H93" s="251"/>
      <c r="I93" s="252"/>
      <c r="J93" s="253"/>
      <c r="K93" s="383"/>
      <c r="L93" s="254"/>
      <c r="M93" s="255"/>
      <c r="N93" s="256"/>
      <c r="O93" s="256"/>
      <c r="P93" s="257"/>
      <c r="Q93" s="258"/>
      <c r="R93" s="257"/>
      <c r="S93" s="259"/>
      <c r="T93" s="260"/>
      <c r="U93" s="257"/>
      <c r="V93" s="261"/>
    </row>
    <row r="94" spans="1:22" ht="18">
      <c r="A94" s="148" t="s">
        <v>2093</v>
      </c>
      <c r="B94" s="213">
        <v>92101902</v>
      </c>
      <c r="C94" s="180" t="s">
        <v>2180</v>
      </c>
      <c r="D94" s="207" t="s">
        <v>2216</v>
      </c>
      <c r="E94" s="207" t="s">
        <v>2195</v>
      </c>
      <c r="F94" s="205" t="str">
        <f t="shared" si="32"/>
        <v>MOCOABOGOTA</v>
      </c>
      <c r="G94" s="205">
        <f>MATCH(F94,[1]Hoja1!$G$361:$G$480,0)</f>
        <v>1</v>
      </c>
      <c r="H94" s="74" t="s">
        <v>21</v>
      </c>
      <c r="I94" s="76">
        <v>1</v>
      </c>
      <c r="J94" s="227">
        <v>3031000</v>
      </c>
      <c r="K94" s="229">
        <f t="shared" si="34"/>
        <v>3428667.1999999997</v>
      </c>
      <c r="L94" s="217">
        <v>3032000</v>
      </c>
      <c r="M94" s="223">
        <v>3329136</v>
      </c>
      <c r="N94" s="51">
        <f t="shared" ref="N94:N125" si="35">MIN(K94,L94,M94)</f>
        <v>3032000</v>
      </c>
      <c r="O94" s="51">
        <f t="shared" ref="O94:O125" si="36">AVERAGE(K94,L94,M94)</f>
        <v>3263267.7333333329</v>
      </c>
      <c r="P94" s="52">
        <f t="shared" ref="P94:P125" si="37">MEDIAN(K94,M94,L94)</f>
        <v>3329136</v>
      </c>
      <c r="Q94" s="53">
        <f t="shared" ref="Q94:Q125" si="38">GEOMEAN(K94,L94,M94)</f>
        <v>3258832.375817826</v>
      </c>
      <c r="R94" s="52">
        <f t="shared" si="26"/>
        <v>210106.88053464598</v>
      </c>
      <c r="S94" s="54">
        <f t="shared" si="27"/>
        <v>6.3111534204263811E-2</v>
      </c>
      <c r="T94" s="30">
        <f t="shared" si="21"/>
        <v>3032000</v>
      </c>
      <c r="U94" s="55">
        <f t="shared" si="18"/>
        <v>3032000</v>
      </c>
      <c r="V94" s="56" t="str">
        <f t="shared" si="33"/>
        <v>MENOR VALOR</v>
      </c>
    </row>
    <row r="95" spans="1:22" ht="36">
      <c r="A95" s="148" t="s">
        <v>2094</v>
      </c>
      <c r="B95" s="213">
        <v>92101902</v>
      </c>
      <c r="C95" s="180" t="s">
        <v>2180</v>
      </c>
      <c r="D95" s="207" t="s">
        <v>2216</v>
      </c>
      <c r="E95" s="207" t="s">
        <v>2217</v>
      </c>
      <c r="F95" s="205" t="str">
        <f t="shared" si="32"/>
        <v>MOCOACOLON</v>
      </c>
      <c r="G95" s="205">
        <f>MATCH(F95,[1]Hoja1!$G$361:$G$480,0)</f>
        <v>9</v>
      </c>
      <c r="H95" s="74" t="s">
        <v>21</v>
      </c>
      <c r="I95" s="76">
        <v>1</v>
      </c>
      <c r="J95" s="227">
        <v>6000</v>
      </c>
      <c r="K95" s="382" t="s">
        <v>2232</v>
      </c>
      <c r="L95" s="217">
        <v>1950000</v>
      </c>
      <c r="M95" s="223">
        <v>2139150</v>
      </c>
      <c r="N95" s="51">
        <f t="shared" si="35"/>
        <v>1950000</v>
      </c>
      <c r="O95" s="51">
        <f t="shared" si="36"/>
        <v>2044575</v>
      </c>
      <c r="P95" s="52">
        <f t="shared" si="37"/>
        <v>2044575</v>
      </c>
      <c r="Q95" s="53">
        <f t="shared" si="38"/>
        <v>2042386.4717530813</v>
      </c>
      <c r="R95" s="52">
        <f t="shared" si="26"/>
        <v>66874.623830717726</v>
      </c>
      <c r="S95" s="54">
        <f t="shared" si="27"/>
        <v>3.2708325119263283E-2</v>
      </c>
      <c r="T95" s="30">
        <f t="shared" si="21"/>
        <v>1950000</v>
      </c>
      <c r="U95" s="55">
        <f t="shared" ref="U95:U158" si="39">+ROUND(T95,-2)</f>
        <v>1950000</v>
      </c>
      <c r="V95" s="56" t="str">
        <f t="shared" si="33"/>
        <v>MENOR VALOR</v>
      </c>
    </row>
    <row r="96" spans="1:22" ht="36">
      <c r="A96" s="148" t="s">
        <v>2095</v>
      </c>
      <c r="B96" s="213">
        <v>92101902</v>
      </c>
      <c r="C96" s="180" t="s">
        <v>2180</v>
      </c>
      <c r="D96" s="207" t="s">
        <v>2216</v>
      </c>
      <c r="E96" s="207" t="s">
        <v>2218</v>
      </c>
      <c r="F96" s="205" t="str">
        <f t="shared" si="32"/>
        <v>MOCOAVILLAGARZON</v>
      </c>
      <c r="G96" s="205">
        <f>MATCH(F96,[1]Hoja1!$G$361:$G$480,0)</f>
        <v>101</v>
      </c>
      <c r="H96" s="74" t="s">
        <v>21</v>
      </c>
      <c r="I96" s="76">
        <v>1</v>
      </c>
      <c r="J96" s="227">
        <v>6000</v>
      </c>
      <c r="K96" s="382" t="s">
        <v>2232</v>
      </c>
      <c r="L96" s="217">
        <v>750000</v>
      </c>
      <c r="M96" s="223">
        <v>821250</v>
      </c>
      <c r="N96" s="51">
        <f t="shared" si="35"/>
        <v>750000</v>
      </c>
      <c r="O96" s="51">
        <f t="shared" si="36"/>
        <v>785625</v>
      </c>
      <c r="P96" s="52">
        <f t="shared" si="37"/>
        <v>785625</v>
      </c>
      <c r="Q96" s="53">
        <f t="shared" si="38"/>
        <v>784816.85761711316</v>
      </c>
      <c r="R96" s="52">
        <f t="shared" si="26"/>
        <v>25190.679079770754</v>
      </c>
      <c r="S96" s="54">
        <f t="shared" si="27"/>
        <v>3.2064507977432939E-2</v>
      </c>
      <c r="T96" s="30">
        <f t="shared" si="21"/>
        <v>750000</v>
      </c>
      <c r="U96" s="55">
        <f t="shared" si="39"/>
        <v>750000</v>
      </c>
      <c r="V96" s="56" t="str">
        <f t="shared" si="33"/>
        <v>MENOR VALOR</v>
      </c>
    </row>
    <row r="97" spans="1:22" ht="36">
      <c r="A97" s="148" t="s">
        <v>2096</v>
      </c>
      <c r="B97" s="213">
        <v>92101902</v>
      </c>
      <c r="C97" s="180" t="s">
        <v>2180</v>
      </c>
      <c r="D97" s="207" t="s">
        <v>2216</v>
      </c>
      <c r="E97" s="207" t="s">
        <v>2216</v>
      </c>
      <c r="F97" s="205" t="str">
        <f t="shared" si="32"/>
        <v>MOCOAMOCOA</v>
      </c>
      <c r="G97" s="205">
        <f>MATCH(F97,[1]Hoja1!$G$361:$G$480,0)</f>
        <v>13</v>
      </c>
      <c r="H97" s="74" t="s">
        <v>21</v>
      </c>
      <c r="I97" s="76">
        <v>1</v>
      </c>
      <c r="J97" s="227">
        <v>50000</v>
      </c>
      <c r="K97" s="382" t="s">
        <v>2232</v>
      </c>
      <c r="L97" s="217">
        <v>700000</v>
      </c>
      <c r="M97" s="223">
        <v>765800</v>
      </c>
      <c r="N97" s="51">
        <f t="shared" si="35"/>
        <v>700000</v>
      </c>
      <c r="O97" s="51">
        <f t="shared" si="36"/>
        <v>732900</v>
      </c>
      <c r="P97" s="52">
        <f t="shared" si="37"/>
        <v>732900</v>
      </c>
      <c r="Q97" s="53">
        <f t="shared" si="38"/>
        <v>732161.18443960138</v>
      </c>
      <c r="R97" s="52">
        <f t="shared" si="26"/>
        <v>23263.813101037413</v>
      </c>
      <c r="S97" s="54">
        <f t="shared" si="27"/>
        <v>3.1742138219453424E-2</v>
      </c>
      <c r="T97" s="30">
        <f t="shared" si="21"/>
        <v>700000</v>
      </c>
      <c r="U97" s="55">
        <f t="shared" si="39"/>
        <v>700000</v>
      </c>
      <c r="V97" s="56" t="str">
        <f t="shared" si="33"/>
        <v>MENOR VALOR</v>
      </c>
    </row>
    <row r="98" spans="1:22" ht="36">
      <c r="A98" s="148" t="s">
        <v>2097</v>
      </c>
      <c r="B98" s="213">
        <v>92101902</v>
      </c>
      <c r="C98" s="180" t="s">
        <v>2180</v>
      </c>
      <c r="D98" s="207" t="s">
        <v>2216</v>
      </c>
      <c r="E98" s="207" t="s">
        <v>2219</v>
      </c>
      <c r="F98" s="205" t="str">
        <f t="shared" si="32"/>
        <v>MOCOALA HORMIGA</v>
      </c>
      <c r="G98" s="205">
        <f>MATCH(F98,[1]Hoja1!$G$361:$G$480,0)</f>
        <v>14</v>
      </c>
      <c r="H98" s="74" t="s">
        <v>21</v>
      </c>
      <c r="I98" s="76">
        <v>1</v>
      </c>
      <c r="J98" s="227">
        <v>6000</v>
      </c>
      <c r="K98" s="382" t="s">
        <v>2232</v>
      </c>
      <c r="L98" s="217">
        <v>2200000</v>
      </c>
      <c r="M98" s="223">
        <v>2398000</v>
      </c>
      <c r="N98" s="51">
        <f t="shared" si="35"/>
        <v>2200000</v>
      </c>
      <c r="O98" s="51">
        <f t="shared" si="36"/>
        <v>2299000</v>
      </c>
      <c r="P98" s="52">
        <f t="shared" si="37"/>
        <v>2299000</v>
      </c>
      <c r="Q98" s="53">
        <f t="shared" si="38"/>
        <v>2296867.431960321</v>
      </c>
      <c r="R98" s="52">
        <f t="shared" si="26"/>
        <v>70003.571337468209</v>
      </c>
      <c r="S98" s="54">
        <f t="shared" si="27"/>
        <v>3.0449574309468555E-2</v>
      </c>
      <c r="T98" s="30">
        <f t="shared" si="21"/>
        <v>2200000</v>
      </c>
      <c r="U98" s="55">
        <f t="shared" si="39"/>
        <v>2200000</v>
      </c>
      <c r="V98" s="56" t="str">
        <f t="shared" si="33"/>
        <v>MENOR VALOR</v>
      </c>
    </row>
    <row r="99" spans="1:22" ht="18">
      <c r="A99" s="148" t="s">
        <v>2098</v>
      </c>
      <c r="B99" s="213">
        <v>92101902</v>
      </c>
      <c r="C99" s="180" t="s">
        <v>2180</v>
      </c>
      <c r="D99" s="207" t="s">
        <v>2216</v>
      </c>
      <c r="E99" s="207" t="s">
        <v>2220</v>
      </c>
      <c r="F99" s="205" t="str">
        <f t="shared" si="32"/>
        <v>MOCOAPUERTO ASIS</v>
      </c>
      <c r="G99" s="205">
        <f>MATCH(F99,[1]Hoja1!$G$361:$G$480,0)</f>
        <v>16</v>
      </c>
      <c r="H99" s="74" t="s">
        <v>21</v>
      </c>
      <c r="I99" s="76">
        <v>1</v>
      </c>
      <c r="J99" s="227">
        <v>1317000</v>
      </c>
      <c r="K99" s="229">
        <f t="shared" si="34"/>
        <v>1489790.4</v>
      </c>
      <c r="L99" s="218">
        <v>1410000</v>
      </c>
      <c r="M99" s="223">
        <v>1551000</v>
      </c>
      <c r="N99" s="51">
        <f t="shared" si="35"/>
        <v>1410000</v>
      </c>
      <c r="O99" s="51">
        <f t="shared" si="36"/>
        <v>1483596.8</v>
      </c>
      <c r="P99" s="52">
        <f t="shared" si="37"/>
        <v>1489790.4</v>
      </c>
      <c r="Q99" s="53">
        <f t="shared" si="38"/>
        <v>1482468.112675508</v>
      </c>
      <c r="R99" s="52">
        <f t="shared" si="26"/>
        <v>56420.332913587037</v>
      </c>
      <c r="S99" s="54">
        <f t="shared" si="27"/>
        <v>3.7871322646183675E-2</v>
      </c>
      <c r="T99" s="30">
        <f t="shared" si="21"/>
        <v>1410000</v>
      </c>
      <c r="U99" s="55">
        <f t="shared" si="39"/>
        <v>1410000</v>
      </c>
      <c r="V99" s="56" t="str">
        <f t="shared" si="33"/>
        <v>MENOR VALOR</v>
      </c>
    </row>
    <row r="100" spans="1:22" ht="36">
      <c r="A100" s="148" t="s">
        <v>2099</v>
      </c>
      <c r="B100" s="213">
        <v>92101902</v>
      </c>
      <c r="C100" s="180" t="s">
        <v>2180</v>
      </c>
      <c r="D100" s="207" t="s">
        <v>2216</v>
      </c>
      <c r="E100" s="207" t="s">
        <v>2221</v>
      </c>
      <c r="F100" s="205" t="str">
        <f t="shared" si="32"/>
        <v>MOCOASANTANA</v>
      </c>
      <c r="G100" s="205">
        <f>MATCH(F100,[1]Hoja1!$G$361:$G$480,0)</f>
        <v>18</v>
      </c>
      <c r="H100" s="74" t="s">
        <v>21</v>
      </c>
      <c r="I100" s="76">
        <v>1</v>
      </c>
      <c r="J100" s="227">
        <v>6000</v>
      </c>
      <c r="K100" s="382" t="s">
        <v>2232</v>
      </c>
      <c r="L100" s="218">
        <v>1650000</v>
      </c>
      <c r="M100" s="223">
        <v>1666500</v>
      </c>
      <c r="N100" s="51">
        <f t="shared" si="35"/>
        <v>1650000</v>
      </c>
      <c r="O100" s="51">
        <f t="shared" si="36"/>
        <v>1658250</v>
      </c>
      <c r="P100" s="52">
        <f t="shared" si="37"/>
        <v>1658250</v>
      </c>
      <c r="Q100" s="53">
        <f t="shared" si="38"/>
        <v>1658229.4774849468</v>
      </c>
      <c r="R100" s="52">
        <f t="shared" si="26"/>
        <v>5833.6309447890171</v>
      </c>
      <c r="S100" s="54">
        <f t="shared" si="27"/>
        <v>3.5179441850076991E-3</v>
      </c>
      <c r="T100" s="30">
        <f t="shared" si="21"/>
        <v>1650000</v>
      </c>
      <c r="U100" s="55">
        <f t="shared" si="39"/>
        <v>1650000</v>
      </c>
      <c r="V100" s="56" t="str">
        <f t="shared" si="33"/>
        <v>MENOR VALOR</v>
      </c>
    </row>
    <row r="101" spans="1:22" ht="36">
      <c r="A101" s="148" t="s">
        <v>2100</v>
      </c>
      <c r="B101" s="213">
        <v>92101902</v>
      </c>
      <c r="C101" s="180" t="s">
        <v>2180</v>
      </c>
      <c r="D101" s="207" t="s">
        <v>2216</v>
      </c>
      <c r="E101" s="207" t="s">
        <v>2222</v>
      </c>
      <c r="F101" s="205" t="str">
        <f t="shared" si="32"/>
        <v>MOCOALA DORADA</v>
      </c>
      <c r="G101" s="205">
        <f>MATCH(F101,[1]Hoja1!$G$361:$G$480,0)</f>
        <v>115</v>
      </c>
      <c r="H101" s="74" t="s">
        <v>21</v>
      </c>
      <c r="I101" s="74">
        <v>1</v>
      </c>
      <c r="J101" s="227">
        <v>6000</v>
      </c>
      <c r="K101" s="382" t="s">
        <v>2232</v>
      </c>
      <c r="L101" s="218">
        <v>2450000</v>
      </c>
      <c r="M101" s="223">
        <v>2690100</v>
      </c>
      <c r="N101" s="51">
        <f t="shared" si="35"/>
        <v>2450000</v>
      </c>
      <c r="O101" s="51">
        <f t="shared" si="36"/>
        <v>2570050</v>
      </c>
      <c r="P101" s="52">
        <f t="shared" si="37"/>
        <v>2570050</v>
      </c>
      <c r="Q101" s="53">
        <f t="shared" si="38"/>
        <v>2567244.6318962281</v>
      </c>
      <c r="R101" s="52">
        <f t="shared" si="26"/>
        <v>84888.169081445027</v>
      </c>
      <c r="S101" s="54">
        <f t="shared" si="27"/>
        <v>3.302977338240308E-2</v>
      </c>
      <c r="T101" s="30">
        <f t="shared" si="21"/>
        <v>2450000</v>
      </c>
      <c r="U101" s="55">
        <f t="shared" si="39"/>
        <v>2450000</v>
      </c>
      <c r="V101" s="56" t="str">
        <f t="shared" si="33"/>
        <v>MENOR VALOR</v>
      </c>
    </row>
    <row r="102" spans="1:22" ht="36">
      <c r="A102" s="148" t="s">
        <v>2101</v>
      </c>
      <c r="B102" s="213">
        <v>92101902</v>
      </c>
      <c r="C102" s="180" t="s">
        <v>2180</v>
      </c>
      <c r="D102" s="207" t="s">
        <v>2216</v>
      </c>
      <c r="E102" s="207" t="s">
        <v>2223</v>
      </c>
      <c r="F102" s="205" t="str">
        <f t="shared" si="32"/>
        <v>MOCOAORITO</v>
      </c>
      <c r="G102" s="205">
        <f>MATCH(F102,[1]Hoja1!$G$361:$G$480,0)</f>
        <v>20</v>
      </c>
      <c r="H102" s="74" t="s">
        <v>21</v>
      </c>
      <c r="I102" s="76">
        <v>1</v>
      </c>
      <c r="J102" s="227">
        <v>6000</v>
      </c>
      <c r="K102" s="382" t="s">
        <v>2232</v>
      </c>
      <c r="L102" s="218">
        <v>1950000</v>
      </c>
      <c r="M102" s="223">
        <v>2139150</v>
      </c>
      <c r="N102" s="51">
        <f t="shared" si="35"/>
        <v>1950000</v>
      </c>
      <c r="O102" s="51">
        <f t="shared" si="36"/>
        <v>2044575</v>
      </c>
      <c r="P102" s="52">
        <f t="shared" si="37"/>
        <v>2044575</v>
      </c>
      <c r="Q102" s="53">
        <f t="shared" si="38"/>
        <v>2042386.4717530813</v>
      </c>
      <c r="R102" s="52">
        <f t="shared" si="26"/>
        <v>66874.623830717726</v>
      </c>
      <c r="S102" s="54">
        <f t="shared" si="27"/>
        <v>3.2708325119263283E-2</v>
      </c>
      <c r="T102" s="30">
        <f t="shared" si="21"/>
        <v>1950000</v>
      </c>
      <c r="U102" s="55">
        <f t="shared" si="39"/>
        <v>1950000</v>
      </c>
      <c r="V102" s="56" t="str">
        <f t="shared" si="33"/>
        <v>MENOR VALOR</v>
      </c>
    </row>
    <row r="103" spans="1:22" ht="36">
      <c r="A103" s="148" t="s">
        <v>2102</v>
      </c>
      <c r="B103" s="213">
        <v>92101902</v>
      </c>
      <c r="C103" s="180" t="s">
        <v>2180</v>
      </c>
      <c r="D103" s="207" t="s">
        <v>2216</v>
      </c>
      <c r="E103" s="207" t="s">
        <v>2224</v>
      </c>
      <c r="F103" s="205" t="str">
        <f t="shared" si="32"/>
        <v>MOCOAPUERTO CAICEDO</v>
      </c>
      <c r="G103" s="205">
        <f>MATCH(F103,[1]Hoja1!$G$361:$G$480,0)</f>
        <v>73</v>
      </c>
      <c r="H103" s="74" t="s">
        <v>21</v>
      </c>
      <c r="I103" s="76">
        <v>1</v>
      </c>
      <c r="J103" s="227">
        <v>6000</v>
      </c>
      <c r="K103" s="382" t="s">
        <v>2232</v>
      </c>
      <c r="L103" s="218">
        <v>1300000</v>
      </c>
      <c r="M103" s="223">
        <v>1423500</v>
      </c>
      <c r="N103" s="51">
        <f t="shared" si="35"/>
        <v>1300000</v>
      </c>
      <c r="O103" s="51">
        <f t="shared" si="36"/>
        <v>1361750</v>
      </c>
      <c r="P103" s="52">
        <f t="shared" si="37"/>
        <v>1361750</v>
      </c>
      <c r="Q103" s="53">
        <f t="shared" si="38"/>
        <v>1360349.2198696628</v>
      </c>
      <c r="R103" s="52">
        <f t="shared" si="26"/>
        <v>43663.843738269308</v>
      </c>
      <c r="S103" s="54">
        <f t="shared" si="27"/>
        <v>3.2064507977432939E-2</v>
      </c>
      <c r="T103" s="30">
        <f t="shared" si="21"/>
        <v>1300000</v>
      </c>
      <c r="U103" s="55">
        <f t="shared" si="39"/>
        <v>1300000</v>
      </c>
      <c r="V103" s="56" t="str">
        <f t="shared" si="33"/>
        <v>MENOR VALOR</v>
      </c>
    </row>
    <row r="104" spans="1:22" ht="18">
      <c r="A104" s="148" t="s">
        <v>2103</v>
      </c>
      <c r="B104" s="213">
        <v>92101902</v>
      </c>
      <c r="C104" s="180" t="s">
        <v>2180</v>
      </c>
      <c r="D104" s="207" t="s">
        <v>2220</v>
      </c>
      <c r="E104" s="207" t="s">
        <v>2195</v>
      </c>
      <c r="F104" s="205" t="str">
        <f t="shared" si="32"/>
        <v>PUERTO ASISBOGOTA</v>
      </c>
      <c r="G104" s="205">
        <f>MATCH(F104,[1]Hoja1!$G$361:$G$480,0)</f>
        <v>24</v>
      </c>
      <c r="H104" s="74" t="s">
        <v>21</v>
      </c>
      <c r="I104" s="76">
        <v>1</v>
      </c>
      <c r="J104" s="227">
        <v>3779000</v>
      </c>
      <c r="K104" s="229">
        <f t="shared" si="34"/>
        <v>4274804.8</v>
      </c>
      <c r="L104" s="218">
        <v>3800000</v>
      </c>
      <c r="M104" s="223">
        <v>4157200</v>
      </c>
      <c r="N104" s="51">
        <f t="shared" si="35"/>
        <v>3800000</v>
      </c>
      <c r="O104" s="51">
        <f t="shared" si="36"/>
        <v>4077334.9333333336</v>
      </c>
      <c r="P104" s="52">
        <f t="shared" si="37"/>
        <v>4157200</v>
      </c>
      <c r="Q104" s="53">
        <f t="shared" si="38"/>
        <v>4072242.2100989735</v>
      </c>
      <c r="R104" s="52">
        <f t="shared" si="26"/>
        <v>252578.54223983479</v>
      </c>
      <c r="S104" s="54">
        <f t="shared" si="27"/>
        <v>6.0756889791165877E-2</v>
      </c>
      <c r="T104" s="30">
        <f t="shared" ref="T104:T167" si="40">IF(S104&lt;=$S$1,N104,P104)</f>
        <v>3800000</v>
      </c>
      <c r="U104" s="55">
        <f t="shared" si="39"/>
        <v>3800000</v>
      </c>
      <c r="V104" s="56" t="str">
        <f t="shared" si="33"/>
        <v>MENOR VALOR</v>
      </c>
    </row>
    <row r="105" spans="1:22" ht="36">
      <c r="A105" s="148" t="s">
        <v>2104</v>
      </c>
      <c r="B105" s="213">
        <v>92101902</v>
      </c>
      <c r="C105" s="180" t="s">
        <v>2180</v>
      </c>
      <c r="D105" s="207" t="s">
        <v>2220</v>
      </c>
      <c r="E105" s="207" t="s">
        <v>2217</v>
      </c>
      <c r="F105" s="205" t="str">
        <f t="shared" si="32"/>
        <v>PUERTO ASISCOLON</v>
      </c>
      <c r="G105" s="205">
        <f>MATCH(F105,[1]Hoja1!$G$361:$G$480,0)</f>
        <v>88</v>
      </c>
      <c r="H105" s="74" t="s">
        <v>21</v>
      </c>
      <c r="I105" s="76">
        <v>1</v>
      </c>
      <c r="J105" s="227">
        <v>6000</v>
      </c>
      <c r="K105" s="382" t="s">
        <v>2232</v>
      </c>
      <c r="L105" s="218">
        <v>2205000</v>
      </c>
      <c r="M105" s="223">
        <v>2403450</v>
      </c>
      <c r="N105" s="51">
        <f t="shared" si="35"/>
        <v>2205000</v>
      </c>
      <c r="O105" s="51">
        <f t="shared" si="36"/>
        <v>2304225</v>
      </c>
      <c r="P105" s="52">
        <f t="shared" si="37"/>
        <v>2304225</v>
      </c>
      <c r="Q105" s="53">
        <f t="shared" si="38"/>
        <v>2302087.5852147765</v>
      </c>
      <c r="R105" s="52">
        <f t="shared" si="26"/>
        <v>70162.670363235171</v>
      </c>
      <c r="S105" s="54">
        <f t="shared" si="27"/>
        <v>3.0449574309468552E-2</v>
      </c>
      <c r="T105" s="30">
        <f t="shared" si="40"/>
        <v>2205000</v>
      </c>
      <c r="U105" s="55">
        <f t="shared" si="39"/>
        <v>2205000</v>
      </c>
      <c r="V105" s="56" t="str">
        <f t="shared" si="33"/>
        <v>MENOR VALOR</v>
      </c>
    </row>
    <row r="106" spans="1:22" ht="36">
      <c r="A106" s="148" t="s">
        <v>2105</v>
      </c>
      <c r="B106" s="213">
        <v>92101902</v>
      </c>
      <c r="C106" s="180" t="s">
        <v>2180</v>
      </c>
      <c r="D106" s="207" t="s">
        <v>2220</v>
      </c>
      <c r="E106" s="207" t="s">
        <v>2218</v>
      </c>
      <c r="F106" s="205" t="str">
        <f t="shared" si="32"/>
        <v>PUERTO ASISVILLAGARZON</v>
      </c>
      <c r="G106" s="205">
        <f>MATCH(F106,[1]Hoja1!$G$361:$G$480,0)</f>
        <v>105</v>
      </c>
      <c r="H106" s="74" t="s">
        <v>21</v>
      </c>
      <c r="I106" s="76">
        <v>1</v>
      </c>
      <c r="J106" s="227">
        <v>6000</v>
      </c>
      <c r="K106" s="382" t="s">
        <v>2232</v>
      </c>
      <c r="L106" s="218">
        <v>1328000</v>
      </c>
      <c r="M106" s="223">
        <v>1460800</v>
      </c>
      <c r="N106" s="51">
        <f t="shared" si="35"/>
        <v>1328000</v>
      </c>
      <c r="O106" s="51">
        <f t="shared" si="36"/>
        <v>1394400</v>
      </c>
      <c r="P106" s="52">
        <f t="shared" si="37"/>
        <v>1394400</v>
      </c>
      <c r="Q106" s="53">
        <f t="shared" si="38"/>
        <v>1392818.1503699613</v>
      </c>
      <c r="R106" s="52">
        <f t="shared" si="26"/>
        <v>46951.890270786753</v>
      </c>
      <c r="S106" s="54">
        <f t="shared" si="27"/>
        <v>3.3671751485073689E-2</v>
      </c>
      <c r="T106" s="30">
        <f t="shared" si="40"/>
        <v>1328000</v>
      </c>
      <c r="U106" s="55">
        <f t="shared" si="39"/>
        <v>1328000</v>
      </c>
      <c r="V106" s="56" t="str">
        <f t="shared" si="33"/>
        <v>MENOR VALOR</v>
      </c>
    </row>
    <row r="107" spans="1:22" ht="18">
      <c r="A107" s="148" t="s">
        <v>2106</v>
      </c>
      <c r="B107" s="214">
        <v>92101902</v>
      </c>
      <c r="C107" s="180" t="s">
        <v>2180</v>
      </c>
      <c r="D107" s="207" t="s">
        <v>2220</v>
      </c>
      <c r="E107" s="207" t="s">
        <v>2216</v>
      </c>
      <c r="F107" s="205" t="str">
        <f t="shared" si="32"/>
        <v>PUERTO ASISMOCOA</v>
      </c>
      <c r="G107" s="205">
        <f>MATCH(F107,[1]Hoja1!$G$361:$G$480,0)</f>
        <v>17</v>
      </c>
      <c r="H107" s="74" t="s">
        <v>21</v>
      </c>
      <c r="I107" s="76">
        <v>1</v>
      </c>
      <c r="J107" s="227">
        <v>1317000</v>
      </c>
      <c r="K107" s="229">
        <f t="shared" si="34"/>
        <v>1489790.4</v>
      </c>
      <c r="L107" s="218">
        <v>1620000</v>
      </c>
      <c r="M107" s="223">
        <v>1636200</v>
      </c>
      <c r="N107" s="51">
        <f t="shared" si="35"/>
        <v>1489790.4</v>
      </c>
      <c r="O107" s="51">
        <f t="shared" si="36"/>
        <v>1581996.8</v>
      </c>
      <c r="P107" s="52">
        <f t="shared" si="37"/>
        <v>1620000</v>
      </c>
      <c r="Q107" s="53">
        <f t="shared" si="38"/>
        <v>1580612.9098123109</v>
      </c>
      <c r="R107" s="52">
        <f t="shared" si="26"/>
        <v>92072.091135587951</v>
      </c>
      <c r="S107" s="54">
        <f t="shared" si="27"/>
        <v>5.6834624157770339E-2</v>
      </c>
      <c r="T107" s="30">
        <f t="shared" si="40"/>
        <v>1489790.4</v>
      </c>
      <c r="U107" s="55">
        <f t="shared" si="39"/>
        <v>1489800</v>
      </c>
      <c r="V107" s="56" t="str">
        <f t="shared" si="33"/>
        <v>MENOR VALOR</v>
      </c>
    </row>
    <row r="108" spans="1:22" ht="36">
      <c r="A108" s="148" t="s">
        <v>2107</v>
      </c>
      <c r="B108" s="213">
        <v>92101902</v>
      </c>
      <c r="C108" s="180" t="s">
        <v>2180</v>
      </c>
      <c r="D108" s="207" t="s">
        <v>2220</v>
      </c>
      <c r="E108" s="207" t="s">
        <v>2219</v>
      </c>
      <c r="F108" s="205" t="str">
        <f t="shared" si="32"/>
        <v>PUERTO ASISLA HORMIGA</v>
      </c>
      <c r="G108" s="205">
        <f>MATCH(F108,[1]Hoja1!$G$361:$G$480,0)</f>
        <v>30</v>
      </c>
      <c r="H108" s="74" t="s">
        <v>21</v>
      </c>
      <c r="I108" s="76">
        <v>1</v>
      </c>
      <c r="J108" s="227">
        <v>6000</v>
      </c>
      <c r="K108" s="382" t="s">
        <v>2232</v>
      </c>
      <c r="L108" s="216">
        <v>1710000</v>
      </c>
      <c r="M108" s="223">
        <v>1877580</v>
      </c>
      <c r="N108" s="51">
        <f t="shared" si="35"/>
        <v>1710000</v>
      </c>
      <c r="O108" s="51">
        <f t="shared" si="36"/>
        <v>1793790</v>
      </c>
      <c r="P108" s="52">
        <f t="shared" si="37"/>
        <v>1793790</v>
      </c>
      <c r="Q108" s="53">
        <f t="shared" si="38"/>
        <v>1791831.9675683877</v>
      </c>
      <c r="R108" s="52">
        <f t="shared" si="26"/>
        <v>59248.477195620821</v>
      </c>
      <c r="S108" s="54">
        <f t="shared" si="27"/>
        <v>3.302977338240308E-2</v>
      </c>
      <c r="T108" s="30">
        <f t="shared" si="40"/>
        <v>1710000</v>
      </c>
      <c r="U108" s="55">
        <f t="shared" si="39"/>
        <v>1710000</v>
      </c>
      <c r="V108" s="56" t="str">
        <f t="shared" si="33"/>
        <v>MENOR VALOR</v>
      </c>
    </row>
    <row r="109" spans="1:22" ht="30">
      <c r="A109" s="148" t="s">
        <v>2108</v>
      </c>
      <c r="B109" s="213">
        <v>92101902</v>
      </c>
      <c r="C109" s="180" t="s">
        <v>2180</v>
      </c>
      <c r="D109" s="207" t="s">
        <v>2220</v>
      </c>
      <c r="E109" s="207" t="s">
        <v>2220</v>
      </c>
      <c r="F109" s="205" t="str">
        <f t="shared" si="32"/>
        <v>PUERTO ASISPUERTO ASIS</v>
      </c>
      <c r="G109" s="205">
        <f>MATCH(F109,[1]Hoja1!$G$361:$G$480,0)</f>
        <v>32</v>
      </c>
      <c r="H109" s="74" t="s">
        <v>21</v>
      </c>
      <c r="I109" s="76">
        <v>1</v>
      </c>
      <c r="J109" s="227">
        <v>430000</v>
      </c>
      <c r="K109" s="229">
        <f t="shared" si="34"/>
        <v>486416</v>
      </c>
      <c r="L109" s="218">
        <v>700000</v>
      </c>
      <c r="M109" s="223">
        <v>767900</v>
      </c>
      <c r="N109" s="51">
        <f t="shared" si="35"/>
        <v>486416</v>
      </c>
      <c r="O109" s="51">
        <f t="shared" si="36"/>
        <v>651438.66666666663</v>
      </c>
      <c r="P109" s="52">
        <f t="shared" si="37"/>
        <v>700000</v>
      </c>
      <c r="Q109" s="53">
        <f t="shared" si="38"/>
        <v>639445.47709868907</v>
      </c>
      <c r="R109" s="52">
        <f t="shared" si="26"/>
        <v>151026.69475294757</v>
      </c>
      <c r="S109" s="54">
        <f t="shared" si="27"/>
        <v>0.21575242107563938</v>
      </c>
      <c r="T109" s="30">
        <f t="shared" si="40"/>
        <v>700000</v>
      </c>
      <c r="U109" s="55">
        <f t="shared" si="39"/>
        <v>700000</v>
      </c>
      <c r="V109" s="56" t="str">
        <f t="shared" si="33"/>
        <v>MEDIANA</v>
      </c>
    </row>
    <row r="110" spans="1:22" ht="49.5">
      <c r="A110" s="148" t="s">
        <v>2109</v>
      </c>
      <c r="B110" s="213">
        <v>92101902</v>
      </c>
      <c r="C110" s="180" t="s">
        <v>2180</v>
      </c>
      <c r="D110" s="207" t="s">
        <v>2225</v>
      </c>
      <c r="E110" s="207" t="s">
        <v>2221</v>
      </c>
      <c r="F110" s="205" t="str">
        <f t="shared" si="32"/>
        <v>PUERTO ASIS SANTANA</v>
      </c>
      <c r="G110" s="205" t="e">
        <f>MATCH(F110,[1]Hoja1!$G$361:$G$480,0)</f>
        <v>#N/A</v>
      </c>
      <c r="H110" s="74" t="s">
        <v>21</v>
      </c>
      <c r="I110" s="74">
        <v>1</v>
      </c>
      <c r="J110" s="228" t="s">
        <v>2231</v>
      </c>
      <c r="K110" s="228" t="s">
        <v>2231</v>
      </c>
      <c r="L110" s="218">
        <v>720000</v>
      </c>
      <c r="M110" s="223">
        <v>788400</v>
      </c>
      <c r="N110" s="51">
        <f t="shared" si="35"/>
        <v>720000</v>
      </c>
      <c r="O110" s="51">
        <f t="shared" si="36"/>
        <v>754200</v>
      </c>
      <c r="P110" s="52">
        <f t="shared" si="37"/>
        <v>754200</v>
      </c>
      <c r="Q110" s="53">
        <f t="shared" si="38"/>
        <v>753424.18331242865</v>
      </c>
      <c r="R110" s="52">
        <f t="shared" si="26"/>
        <v>24183.051916579927</v>
      </c>
      <c r="S110" s="54">
        <f t="shared" si="27"/>
        <v>3.2064507977432946E-2</v>
      </c>
      <c r="T110" s="30">
        <f t="shared" si="40"/>
        <v>720000</v>
      </c>
      <c r="U110" s="55">
        <f t="shared" si="39"/>
        <v>720000</v>
      </c>
      <c r="V110" s="56" t="str">
        <f t="shared" si="33"/>
        <v>MENOR VALOR</v>
      </c>
    </row>
    <row r="111" spans="1:22" ht="49.5">
      <c r="A111" s="148" t="s">
        <v>2110</v>
      </c>
      <c r="B111" s="213">
        <v>92101902</v>
      </c>
      <c r="C111" s="180" t="s">
        <v>2180</v>
      </c>
      <c r="D111" s="207" t="s">
        <v>2225</v>
      </c>
      <c r="E111" s="207" t="s">
        <v>2222</v>
      </c>
      <c r="F111" s="205" t="str">
        <f t="shared" si="32"/>
        <v>PUERTO ASIS LA DORADA</v>
      </c>
      <c r="G111" s="205" t="e">
        <f>MATCH(F111,[1]Hoja1!$G$361:$G$480,0)</f>
        <v>#N/A</v>
      </c>
      <c r="H111" s="74" t="s">
        <v>21</v>
      </c>
      <c r="I111" s="76">
        <v>1</v>
      </c>
      <c r="J111" s="228" t="s">
        <v>2231</v>
      </c>
      <c r="K111" s="228" t="s">
        <v>2231</v>
      </c>
      <c r="L111" s="218">
        <v>1306000</v>
      </c>
      <c r="M111" s="223">
        <v>1428764</v>
      </c>
      <c r="N111" s="51">
        <f t="shared" si="35"/>
        <v>1306000</v>
      </c>
      <c r="O111" s="51">
        <f t="shared" si="36"/>
        <v>1367382</v>
      </c>
      <c r="P111" s="52">
        <f t="shared" si="37"/>
        <v>1367382</v>
      </c>
      <c r="Q111" s="53">
        <f t="shared" si="38"/>
        <v>1366003.5812544562</v>
      </c>
      <c r="R111" s="52">
        <f t="shared" si="26"/>
        <v>43403.628442792658</v>
      </c>
      <c r="S111" s="54">
        <f t="shared" si="27"/>
        <v>3.1742138219453424E-2</v>
      </c>
      <c r="T111" s="30">
        <f t="shared" si="40"/>
        <v>1306000</v>
      </c>
      <c r="U111" s="55">
        <f t="shared" si="39"/>
        <v>1306000</v>
      </c>
      <c r="V111" s="56" t="str">
        <f t="shared" si="33"/>
        <v>MENOR VALOR</v>
      </c>
    </row>
    <row r="112" spans="1:22" ht="49.5">
      <c r="A112" s="148" t="s">
        <v>2111</v>
      </c>
      <c r="B112" s="213">
        <v>92101902</v>
      </c>
      <c r="C112" s="180" t="s">
        <v>2180</v>
      </c>
      <c r="D112" s="207" t="s">
        <v>2225</v>
      </c>
      <c r="E112" s="207" t="s">
        <v>2223</v>
      </c>
      <c r="F112" s="205" t="str">
        <f t="shared" si="32"/>
        <v>PUERTO ASIS ORITO</v>
      </c>
      <c r="G112" s="205" t="e">
        <f>MATCH(F112,[1]Hoja1!$G$361:$G$480,0)</f>
        <v>#N/A</v>
      </c>
      <c r="H112" s="74" t="s">
        <v>21</v>
      </c>
      <c r="I112" s="76">
        <v>1</v>
      </c>
      <c r="J112" s="228" t="s">
        <v>2231</v>
      </c>
      <c r="K112" s="228" t="s">
        <v>2231</v>
      </c>
      <c r="L112" s="218">
        <v>1548000</v>
      </c>
      <c r="M112" s="223">
        <v>1687320</v>
      </c>
      <c r="N112" s="51">
        <f t="shared" si="35"/>
        <v>1548000</v>
      </c>
      <c r="O112" s="51">
        <f t="shared" si="36"/>
        <v>1617660</v>
      </c>
      <c r="P112" s="52">
        <f t="shared" si="37"/>
        <v>1617660</v>
      </c>
      <c r="Q112" s="53">
        <f t="shared" si="38"/>
        <v>1616159.4475793531</v>
      </c>
      <c r="R112" s="52">
        <f t="shared" si="26"/>
        <v>49257.058377454901</v>
      </c>
      <c r="S112" s="54">
        <f t="shared" si="27"/>
        <v>3.0449574309468555E-2</v>
      </c>
      <c r="T112" s="30">
        <f t="shared" si="40"/>
        <v>1548000</v>
      </c>
      <c r="U112" s="55">
        <f t="shared" si="39"/>
        <v>1548000</v>
      </c>
      <c r="V112" s="56" t="str">
        <f t="shared" si="33"/>
        <v>MENOR VALOR</v>
      </c>
    </row>
    <row r="113" spans="1:22" ht="49.5">
      <c r="A113" s="148" t="s">
        <v>2112</v>
      </c>
      <c r="B113" s="213">
        <v>92101902</v>
      </c>
      <c r="C113" s="180" t="s">
        <v>2180</v>
      </c>
      <c r="D113" s="207" t="s">
        <v>2225</v>
      </c>
      <c r="E113" s="207" t="s">
        <v>2224</v>
      </c>
      <c r="F113" s="205" t="str">
        <f t="shared" si="32"/>
        <v>PUERTO ASIS PUERTO CAICEDO</v>
      </c>
      <c r="G113" s="205" t="e">
        <f>MATCH(F113,[1]Hoja1!$G$361:$G$480,0)</f>
        <v>#N/A</v>
      </c>
      <c r="H113" s="74" t="s">
        <v>21</v>
      </c>
      <c r="I113" s="76">
        <v>1</v>
      </c>
      <c r="J113" s="228" t="s">
        <v>2231</v>
      </c>
      <c r="K113" s="228" t="s">
        <v>2231</v>
      </c>
      <c r="L113" s="218">
        <v>750000</v>
      </c>
      <c r="M113" s="223">
        <v>825000</v>
      </c>
      <c r="N113" s="51">
        <f t="shared" si="35"/>
        <v>750000</v>
      </c>
      <c r="O113" s="51">
        <f t="shared" si="36"/>
        <v>787500</v>
      </c>
      <c r="P113" s="52">
        <f t="shared" si="37"/>
        <v>787500</v>
      </c>
      <c r="Q113" s="53">
        <f t="shared" si="38"/>
        <v>786606.63612761372</v>
      </c>
      <c r="R113" s="52">
        <f t="shared" si="26"/>
        <v>26516.504294495531</v>
      </c>
      <c r="S113" s="54">
        <f t="shared" si="27"/>
        <v>3.3671751485073689E-2</v>
      </c>
      <c r="T113" s="30">
        <f t="shared" si="40"/>
        <v>750000</v>
      </c>
      <c r="U113" s="55">
        <f t="shared" si="39"/>
        <v>750000</v>
      </c>
      <c r="V113" s="56" t="str">
        <f t="shared" si="33"/>
        <v>MENOR VALOR</v>
      </c>
    </row>
    <row r="114" spans="1:22" ht="18">
      <c r="A114" s="148" t="s">
        <v>2113</v>
      </c>
      <c r="B114" s="213">
        <v>92101902</v>
      </c>
      <c r="C114" s="180" t="s">
        <v>2180</v>
      </c>
      <c r="D114" s="207" t="s">
        <v>2219</v>
      </c>
      <c r="E114" s="207" t="s">
        <v>2195</v>
      </c>
      <c r="F114" s="205" t="str">
        <f t="shared" si="32"/>
        <v>LA HORMIGABOGOTA</v>
      </c>
      <c r="G114" s="205">
        <f>MATCH(F114,[1]Hoja1!$G$361:$G$480,0)</f>
        <v>35</v>
      </c>
      <c r="H114" s="74" t="s">
        <v>21</v>
      </c>
      <c r="I114" s="76">
        <v>1</v>
      </c>
      <c r="J114" s="227">
        <v>3778000</v>
      </c>
      <c r="K114" s="229">
        <f t="shared" si="34"/>
        <v>4273673.5999999996</v>
      </c>
      <c r="L114" s="218">
        <v>2800000</v>
      </c>
      <c r="M114" s="223">
        <v>2828000</v>
      </c>
      <c r="N114" s="51">
        <f t="shared" si="35"/>
        <v>2800000</v>
      </c>
      <c r="O114" s="51">
        <f t="shared" si="36"/>
        <v>3300557.8666666667</v>
      </c>
      <c r="P114" s="52">
        <f t="shared" si="37"/>
        <v>2828000</v>
      </c>
      <c r="Q114" s="53">
        <f t="shared" si="38"/>
        <v>3234542.9985959353</v>
      </c>
      <c r="R114" s="52">
        <f t="shared" ref="R114:R177" si="41">STDEVA(P114,N114)</f>
        <v>19798.989873223331</v>
      </c>
      <c r="S114" s="54">
        <f t="shared" ref="S114:S177" si="42">R114/P114*100%</f>
        <v>7.0010572394707676E-3</v>
      </c>
      <c r="T114" s="30">
        <f t="shared" si="40"/>
        <v>2800000</v>
      </c>
      <c r="U114" s="55">
        <f t="shared" si="39"/>
        <v>2800000</v>
      </c>
      <c r="V114" s="56" t="str">
        <f t="shared" si="33"/>
        <v>MENOR VALOR</v>
      </c>
    </row>
    <row r="115" spans="1:22" ht="49.5">
      <c r="A115" s="148" t="s">
        <v>2114</v>
      </c>
      <c r="B115" s="213">
        <v>92101902</v>
      </c>
      <c r="C115" s="180" t="s">
        <v>2180</v>
      </c>
      <c r="D115" s="207" t="s">
        <v>2219</v>
      </c>
      <c r="E115" s="207" t="s">
        <v>2217</v>
      </c>
      <c r="F115" s="205" t="str">
        <f t="shared" si="32"/>
        <v>LA HORMIGACOLON</v>
      </c>
      <c r="G115" s="205" t="e">
        <f>MATCH(F115,[1]Hoja1!$G$361:$G$480,0)</f>
        <v>#N/A</v>
      </c>
      <c r="H115" s="74" t="s">
        <v>21</v>
      </c>
      <c r="I115" s="76">
        <v>1</v>
      </c>
      <c r="J115" s="228" t="s">
        <v>2231</v>
      </c>
      <c r="K115" s="228" t="s">
        <v>2231</v>
      </c>
      <c r="L115" s="218">
        <v>2400000</v>
      </c>
      <c r="M115" s="223">
        <v>2635200</v>
      </c>
      <c r="N115" s="51">
        <f t="shared" si="35"/>
        <v>2400000</v>
      </c>
      <c r="O115" s="51">
        <f t="shared" si="36"/>
        <v>2517600</v>
      </c>
      <c r="P115" s="52">
        <f t="shared" si="37"/>
        <v>2517600</v>
      </c>
      <c r="Q115" s="53">
        <f t="shared" si="38"/>
        <v>2514851.884306509</v>
      </c>
      <c r="R115" s="52">
        <f t="shared" si="41"/>
        <v>83155.757467537987</v>
      </c>
      <c r="S115" s="54">
        <f t="shared" si="42"/>
        <v>3.302977338240308E-2</v>
      </c>
      <c r="T115" s="30">
        <f t="shared" si="40"/>
        <v>2400000</v>
      </c>
      <c r="U115" s="55">
        <f t="shared" si="39"/>
        <v>2400000</v>
      </c>
      <c r="V115" s="56" t="str">
        <f t="shared" si="33"/>
        <v>MENOR VALOR</v>
      </c>
    </row>
    <row r="116" spans="1:22" ht="49.5">
      <c r="A116" s="148" t="s">
        <v>2115</v>
      </c>
      <c r="B116" s="213">
        <v>92101902</v>
      </c>
      <c r="C116" s="180" t="s">
        <v>2180</v>
      </c>
      <c r="D116" s="207" t="s">
        <v>2226</v>
      </c>
      <c r="E116" s="207" t="s">
        <v>2218</v>
      </c>
      <c r="F116" s="205" t="str">
        <f t="shared" si="32"/>
        <v>LA HORMIGA VILLAGARZON</v>
      </c>
      <c r="G116" s="205" t="e">
        <f>MATCH(F116,[1]Hoja1!$G$361:$G$480,0)</f>
        <v>#N/A</v>
      </c>
      <c r="H116" s="74" t="s">
        <v>21</v>
      </c>
      <c r="I116" s="76">
        <v>1</v>
      </c>
      <c r="J116" s="228" t="s">
        <v>2231</v>
      </c>
      <c r="K116" s="228" t="s">
        <v>2231</v>
      </c>
      <c r="L116" s="218">
        <v>1890000</v>
      </c>
      <c r="M116" s="223">
        <v>2073330</v>
      </c>
      <c r="N116" s="51">
        <f t="shared" si="35"/>
        <v>1890000</v>
      </c>
      <c r="O116" s="51">
        <f t="shared" si="36"/>
        <v>1981665</v>
      </c>
      <c r="P116" s="52">
        <f t="shared" si="37"/>
        <v>1981665</v>
      </c>
      <c r="Q116" s="53">
        <f t="shared" si="38"/>
        <v>1979543.8110837557</v>
      </c>
      <c r="R116" s="52">
        <f t="shared" si="41"/>
        <v>64816.943097464879</v>
      </c>
      <c r="S116" s="54">
        <f t="shared" si="42"/>
        <v>3.2708325119263283E-2</v>
      </c>
      <c r="T116" s="30">
        <f t="shared" si="40"/>
        <v>1890000</v>
      </c>
      <c r="U116" s="55">
        <f t="shared" si="39"/>
        <v>1890000</v>
      </c>
      <c r="V116" s="56" t="str">
        <f t="shared" si="33"/>
        <v>MENOR VALOR</v>
      </c>
    </row>
    <row r="117" spans="1:22" ht="49.5">
      <c r="A117" s="148" t="s">
        <v>2116</v>
      </c>
      <c r="B117" s="213">
        <v>92101902</v>
      </c>
      <c r="C117" s="180" t="s">
        <v>2180</v>
      </c>
      <c r="D117" s="207" t="s">
        <v>2226</v>
      </c>
      <c r="E117" s="207" t="s">
        <v>2216</v>
      </c>
      <c r="F117" s="205" t="str">
        <f t="shared" si="32"/>
        <v>LA HORMIGA MOCOA</v>
      </c>
      <c r="G117" s="205" t="e">
        <f>MATCH(F117,[1]Hoja1!$G$361:$G$480,0)</f>
        <v>#N/A</v>
      </c>
      <c r="H117" s="74" t="s">
        <v>21</v>
      </c>
      <c r="I117" s="76">
        <v>1</v>
      </c>
      <c r="J117" s="228" t="s">
        <v>2231</v>
      </c>
      <c r="K117" s="228" t="s">
        <v>2231</v>
      </c>
      <c r="L117" s="218">
        <v>2000000</v>
      </c>
      <c r="M117" s="223">
        <v>2190000</v>
      </c>
      <c r="N117" s="51">
        <f t="shared" si="35"/>
        <v>2000000</v>
      </c>
      <c r="O117" s="51">
        <f t="shared" si="36"/>
        <v>2095000</v>
      </c>
      <c r="P117" s="52">
        <f t="shared" si="37"/>
        <v>2095000</v>
      </c>
      <c r="Q117" s="53">
        <f t="shared" si="38"/>
        <v>2092844.9536456349</v>
      </c>
      <c r="R117" s="52">
        <f t="shared" si="41"/>
        <v>67175.144212722022</v>
      </c>
      <c r="S117" s="54">
        <f t="shared" si="42"/>
        <v>3.2064507977432946E-2</v>
      </c>
      <c r="T117" s="30">
        <f t="shared" si="40"/>
        <v>2000000</v>
      </c>
      <c r="U117" s="55">
        <f t="shared" si="39"/>
        <v>2000000</v>
      </c>
      <c r="V117" s="56" t="str">
        <f t="shared" si="33"/>
        <v>MENOR VALOR</v>
      </c>
    </row>
    <row r="118" spans="1:22" ht="49.5">
      <c r="A118" s="148" t="s">
        <v>2117</v>
      </c>
      <c r="B118" s="213">
        <v>92101902</v>
      </c>
      <c r="C118" s="180" t="s">
        <v>2180</v>
      </c>
      <c r="D118" s="207" t="s">
        <v>2226</v>
      </c>
      <c r="E118" s="207" t="s">
        <v>2219</v>
      </c>
      <c r="F118" s="205" t="str">
        <f t="shared" si="32"/>
        <v>LA HORMIGA LA HORMIGA</v>
      </c>
      <c r="G118" s="205" t="e">
        <f>MATCH(F118,[1]Hoja1!$G$361:$G$480,0)</f>
        <v>#N/A</v>
      </c>
      <c r="H118" s="74" t="s">
        <v>21</v>
      </c>
      <c r="I118" s="76">
        <v>1</v>
      </c>
      <c r="J118" s="228" t="s">
        <v>2231</v>
      </c>
      <c r="K118" s="228" t="s">
        <v>2231</v>
      </c>
      <c r="L118" s="218">
        <v>700000</v>
      </c>
      <c r="M118" s="223">
        <v>765800</v>
      </c>
      <c r="N118" s="51">
        <f t="shared" si="35"/>
        <v>700000</v>
      </c>
      <c r="O118" s="51">
        <f t="shared" si="36"/>
        <v>732900</v>
      </c>
      <c r="P118" s="52">
        <f t="shared" si="37"/>
        <v>732900</v>
      </c>
      <c r="Q118" s="53">
        <f t="shared" si="38"/>
        <v>732161.18443960138</v>
      </c>
      <c r="R118" s="52">
        <f t="shared" si="41"/>
        <v>23263.813101037413</v>
      </c>
      <c r="S118" s="54">
        <f t="shared" si="42"/>
        <v>3.1742138219453424E-2</v>
      </c>
      <c r="T118" s="30">
        <f t="shared" si="40"/>
        <v>700000</v>
      </c>
      <c r="U118" s="55">
        <f t="shared" si="39"/>
        <v>700000</v>
      </c>
      <c r="V118" s="56" t="str">
        <f t="shared" si="33"/>
        <v>MENOR VALOR</v>
      </c>
    </row>
    <row r="119" spans="1:22" ht="49.5">
      <c r="A119" s="148" t="s">
        <v>2118</v>
      </c>
      <c r="B119" s="213">
        <v>92101902</v>
      </c>
      <c r="C119" s="180" t="s">
        <v>2180</v>
      </c>
      <c r="D119" s="207" t="s">
        <v>2226</v>
      </c>
      <c r="E119" s="207" t="s">
        <v>2220</v>
      </c>
      <c r="F119" s="205" t="str">
        <f t="shared" si="32"/>
        <v>LA HORMIGA PUERTO ASIS</v>
      </c>
      <c r="G119" s="205" t="e">
        <f>MATCH(F119,[1]Hoja1!$G$361:$G$480,0)</f>
        <v>#N/A</v>
      </c>
      <c r="H119" s="74" t="s">
        <v>21</v>
      </c>
      <c r="I119" s="74">
        <v>1</v>
      </c>
      <c r="J119" s="228" t="s">
        <v>2231</v>
      </c>
      <c r="K119" s="228" t="s">
        <v>2231</v>
      </c>
      <c r="L119" s="218">
        <v>1710000</v>
      </c>
      <c r="M119" s="223">
        <v>1863900</v>
      </c>
      <c r="N119" s="51">
        <f t="shared" si="35"/>
        <v>1710000</v>
      </c>
      <c r="O119" s="51">
        <f t="shared" si="36"/>
        <v>1786950</v>
      </c>
      <c r="P119" s="52">
        <f t="shared" si="37"/>
        <v>1786950</v>
      </c>
      <c r="Q119" s="53">
        <f t="shared" si="38"/>
        <v>1785292.413023704</v>
      </c>
      <c r="R119" s="52">
        <f t="shared" si="41"/>
        <v>54411.866812304834</v>
      </c>
      <c r="S119" s="54">
        <f t="shared" si="42"/>
        <v>3.0449574309468555E-2</v>
      </c>
      <c r="T119" s="30">
        <f t="shared" si="40"/>
        <v>1710000</v>
      </c>
      <c r="U119" s="55">
        <f t="shared" si="39"/>
        <v>1710000</v>
      </c>
      <c r="V119" s="56" t="str">
        <f t="shared" si="33"/>
        <v>MENOR VALOR</v>
      </c>
    </row>
    <row r="120" spans="1:22" ht="49.5">
      <c r="A120" s="148" t="s">
        <v>2119</v>
      </c>
      <c r="B120" s="213">
        <v>92101902</v>
      </c>
      <c r="C120" s="180" t="s">
        <v>2180</v>
      </c>
      <c r="D120" s="207" t="s">
        <v>2226</v>
      </c>
      <c r="E120" s="207" t="s">
        <v>2221</v>
      </c>
      <c r="F120" s="205" t="str">
        <f t="shared" si="32"/>
        <v>LA HORMIGA SANTANA</v>
      </c>
      <c r="G120" s="205" t="e">
        <f>MATCH(F120,[1]Hoja1!$G$361:$G$480,0)</f>
        <v>#N/A</v>
      </c>
      <c r="H120" s="74" t="s">
        <v>21</v>
      </c>
      <c r="I120" s="76">
        <v>1</v>
      </c>
      <c r="J120" s="228" t="s">
        <v>2231</v>
      </c>
      <c r="K120" s="228" t="s">
        <v>2231</v>
      </c>
      <c r="L120" s="218">
        <v>1625000</v>
      </c>
      <c r="M120" s="223">
        <v>1787500</v>
      </c>
      <c r="N120" s="51">
        <f t="shared" si="35"/>
        <v>1625000</v>
      </c>
      <c r="O120" s="51">
        <f t="shared" si="36"/>
        <v>1706250</v>
      </c>
      <c r="P120" s="52">
        <f t="shared" si="37"/>
        <v>1706250</v>
      </c>
      <c r="Q120" s="53">
        <f t="shared" si="38"/>
        <v>1704314.3782764962</v>
      </c>
      <c r="R120" s="52">
        <f t="shared" si="41"/>
        <v>57452.425971406985</v>
      </c>
      <c r="S120" s="54">
        <f t="shared" si="42"/>
        <v>3.3671751485073689E-2</v>
      </c>
      <c r="T120" s="30">
        <f t="shared" si="40"/>
        <v>1625000</v>
      </c>
      <c r="U120" s="55">
        <f t="shared" si="39"/>
        <v>1625000</v>
      </c>
      <c r="V120" s="56" t="str">
        <f t="shared" si="33"/>
        <v>MENOR VALOR</v>
      </c>
    </row>
    <row r="121" spans="1:22" ht="49.5">
      <c r="A121" s="148" t="s">
        <v>2120</v>
      </c>
      <c r="B121" s="213">
        <v>92101902</v>
      </c>
      <c r="C121" s="180" t="s">
        <v>2180</v>
      </c>
      <c r="D121" s="207" t="s">
        <v>2226</v>
      </c>
      <c r="E121" s="207" t="s">
        <v>2222</v>
      </c>
      <c r="F121" s="205" t="str">
        <f t="shared" si="32"/>
        <v>LA HORMIGA LA DORADA</v>
      </c>
      <c r="G121" s="205" t="e">
        <f>MATCH(F121,[1]Hoja1!$G$361:$G$480,0)</f>
        <v>#N/A</v>
      </c>
      <c r="H121" s="74" t="s">
        <v>21</v>
      </c>
      <c r="I121" s="76">
        <v>1</v>
      </c>
      <c r="J121" s="228" t="s">
        <v>2231</v>
      </c>
      <c r="K121" s="228" t="s">
        <v>2231</v>
      </c>
      <c r="L121" s="218">
        <v>950000</v>
      </c>
      <c r="M121" s="223">
        <v>959500</v>
      </c>
      <c r="N121" s="51">
        <f t="shared" si="35"/>
        <v>950000</v>
      </c>
      <c r="O121" s="51">
        <f t="shared" si="36"/>
        <v>954750</v>
      </c>
      <c r="P121" s="52">
        <f t="shared" si="37"/>
        <v>954750</v>
      </c>
      <c r="Q121" s="53">
        <f t="shared" si="38"/>
        <v>954738.18400648457</v>
      </c>
      <c r="R121" s="52">
        <f t="shared" si="41"/>
        <v>3358.7572106361008</v>
      </c>
      <c r="S121" s="54">
        <f t="shared" si="42"/>
        <v>3.5179441850076991E-3</v>
      </c>
      <c r="T121" s="30">
        <f t="shared" si="40"/>
        <v>950000</v>
      </c>
      <c r="U121" s="55">
        <f t="shared" si="39"/>
        <v>950000</v>
      </c>
      <c r="V121" s="56" t="str">
        <f t="shared" si="33"/>
        <v>MENOR VALOR</v>
      </c>
    </row>
    <row r="122" spans="1:22" ht="49.5">
      <c r="A122" s="148" t="s">
        <v>2121</v>
      </c>
      <c r="B122" s="213">
        <v>92101902</v>
      </c>
      <c r="C122" s="180" t="s">
        <v>2180</v>
      </c>
      <c r="D122" s="207" t="s">
        <v>2226</v>
      </c>
      <c r="E122" s="207" t="s">
        <v>2223</v>
      </c>
      <c r="F122" s="205" t="str">
        <f t="shared" si="32"/>
        <v>LA HORMIGA ORITO</v>
      </c>
      <c r="G122" s="205" t="e">
        <f>MATCH(F122,[1]Hoja1!$G$361:$G$480,0)</f>
        <v>#N/A</v>
      </c>
      <c r="H122" s="74" t="s">
        <v>21</v>
      </c>
      <c r="I122" s="76">
        <v>1</v>
      </c>
      <c r="J122" s="228" t="s">
        <v>2231</v>
      </c>
      <c r="K122" s="228" t="s">
        <v>2231</v>
      </c>
      <c r="L122" s="218">
        <v>1710000</v>
      </c>
      <c r="M122" s="223">
        <v>1877580</v>
      </c>
      <c r="N122" s="51">
        <f t="shared" si="35"/>
        <v>1710000</v>
      </c>
      <c r="O122" s="51">
        <f t="shared" si="36"/>
        <v>1793790</v>
      </c>
      <c r="P122" s="52">
        <f t="shared" si="37"/>
        <v>1793790</v>
      </c>
      <c r="Q122" s="53">
        <f t="shared" si="38"/>
        <v>1791831.9675683877</v>
      </c>
      <c r="R122" s="52">
        <f t="shared" si="41"/>
        <v>59248.477195620821</v>
      </c>
      <c r="S122" s="54">
        <f t="shared" si="42"/>
        <v>3.302977338240308E-2</v>
      </c>
      <c r="T122" s="30">
        <f t="shared" si="40"/>
        <v>1710000</v>
      </c>
      <c r="U122" s="55">
        <f t="shared" si="39"/>
        <v>1710000</v>
      </c>
      <c r="V122" s="56" t="str">
        <f t="shared" si="33"/>
        <v>MENOR VALOR</v>
      </c>
    </row>
    <row r="123" spans="1:22" ht="49.5">
      <c r="A123" s="148" t="s">
        <v>2122</v>
      </c>
      <c r="B123" s="213">
        <v>92101902</v>
      </c>
      <c r="C123" s="180" t="s">
        <v>2180</v>
      </c>
      <c r="D123" s="207" t="s">
        <v>2226</v>
      </c>
      <c r="E123" s="207" t="s">
        <v>2224</v>
      </c>
      <c r="F123" s="205" t="str">
        <f t="shared" si="32"/>
        <v>LA HORMIGA PUERTO CAICEDO</v>
      </c>
      <c r="G123" s="205" t="e">
        <f>MATCH(F123,[1]Hoja1!$G$361:$G$480,0)</f>
        <v>#N/A</v>
      </c>
      <c r="H123" s="74" t="s">
        <v>21</v>
      </c>
      <c r="I123" s="76">
        <v>1</v>
      </c>
      <c r="J123" s="228" t="s">
        <v>2231</v>
      </c>
      <c r="K123" s="228" t="s">
        <v>2231</v>
      </c>
      <c r="L123" s="218">
        <v>1810000</v>
      </c>
      <c r="M123" s="223">
        <v>1985570</v>
      </c>
      <c r="N123" s="51">
        <f t="shared" si="35"/>
        <v>1810000</v>
      </c>
      <c r="O123" s="51">
        <f t="shared" si="36"/>
        <v>1897785</v>
      </c>
      <c r="P123" s="52">
        <f t="shared" si="37"/>
        <v>1897785</v>
      </c>
      <c r="Q123" s="53">
        <f t="shared" si="38"/>
        <v>1895753.5968579883</v>
      </c>
      <c r="R123" s="52">
        <f t="shared" si="41"/>
        <v>62073.368786461077</v>
      </c>
      <c r="S123" s="54">
        <f t="shared" si="42"/>
        <v>3.270832511926329E-2</v>
      </c>
      <c r="T123" s="30">
        <f t="shared" si="40"/>
        <v>1810000</v>
      </c>
      <c r="U123" s="55">
        <f t="shared" si="39"/>
        <v>1810000</v>
      </c>
      <c r="V123" s="56" t="str">
        <f t="shared" si="33"/>
        <v>MENOR VALOR</v>
      </c>
    </row>
    <row r="124" spans="1:22" ht="49.5">
      <c r="A124" s="148" t="s">
        <v>2123</v>
      </c>
      <c r="B124" s="213">
        <v>92101902</v>
      </c>
      <c r="C124" s="180" t="s">
        <v>2180</v>
      </c>
      <c r="D124" s="207" t="s">
        <v>2221</v>
      </c>
      <c r="E124" s="207" t="s">
        <v>2195</v>
      </c>
      <c r="F124" s="205" t="str">
        <f t="shared" si="32"/>
        <v>SANTANABOGOTA</v>
      </c>
      <c r="G124" s="205" t="e">
        <f>MATCH(F124,[1]Hoja1!$G$361:$G$480,0)</f>
        <v>#N/A</v>
      </c>
      <c r="H124" s="74" t="s">
        <v>21</v>
      </c>
      <c r="I124" s="76">
        <v>1</v>
      </c>
      <c r="J124" s="228" t="s">
        <v>2231</v>
      </c>
      <c r="K124" s="228" t="s">
        <v>2231</v>
      </c>
      <c r="L124" s="218">
        <v>3700000</v>
      </c>
      <c r="M124" s="223">
        <v>4051500</v>
      </c>
      <c r="N124" s="51">
        <f t="shared" si="35"/>
        <v>3700000</v>
      </c>
      <c r="O124" s="51">
        <f t="shared" si="36"/>
        <v>3875750</v>
      </c>
      <c r="P124" s="52">
        <f t="shared" si="37"/>
        <v>3875750</v>
      </c>
      <c r="Q124" s="53">
        <f t="shared" si="38"/>
        <v>3871763.1642444246</v>
      </c>
      <c r="R124" s="52">
        <f t="shared" si="41"/>
        <v>124274.01679353573</v>
      </c>
      <c r="S124" s="54">
        <f t="shared" si="42"/>
        <v>3.2064507977432946E-2</v>
      </c>
      <c r="T124" s="30">
        <f t="shared" si="40"/>
        <v>3700000</v>
      </c>
      <c r="U124" s="55">
        <f t="shared" si="39"/>
        <v>3700000</v>
      </c>
      <c r="V124" s="56" t="str">
        <f t="shared" si="33"/>
        <v>MENOR VALOR</v>
      </c>
    </row>
    <row r="125" spans="1:22" ht="49.5">
      <c r="A125" s="148" t="s">
        <v>2124</v>
      </c>
      <c r="B125" s="213">
        <v>92101902</v>
      </c>
      <c r="C125" s="180" t="s">
        <v>2180</v>
      </c>
      <c r="D125" s="207" t="s">
        <v>2221</v>
      </c>
      <c r="E125" s="207" t="s">
        <v>2217</v>
      </c>
      <c r="F125" s="205" t="str">
        <f t="shared" si="32"/>
        <v>SANTANACOLON</v>
      </c>
      <c r="G125" s="205" t="e">
        <f>MATCH(F125,[1]Hoja1!$G$361:$G$480,0)</f>
        <v>#N/A</v>
      </c>
      <c r="H125" s="74" t="s">
        <v>21</v>
      </c>
      <c r="I125" s="76">
        <v>1</v>
      </c>
      <c r="J125" s="228" t="s">
        <v>2231</v>
      </c>
      <c r="K125" s="228" t="s">
        <v>2231</v>
      </c>
      <c r="L125" s="218">
        <v>2205000</v>
      </c>
      <c r="M125" s="223">
        <v>2412270</v>
      </c>
      <c r="N125" s="51">
        <f t="shared" si="35"/>
        <v>2205000</v>
      </c>
      <c r="O125" s="51">
        <f t="shared" si="36"/>
        <v>2308635</v>
      </c>
      <c r="P125" s="52">
        <f t="shared" si="37"/>
        <v>2308635</v>
      </c>
      <c r="Q125" s="53">
        <f t="shared" si="38"/>
        <v>2306307.7309847442</v>
      </c>
      <c r="R125" s="52">
        <f t="shared" si="41"/>
        <v>73281.011268267859</v>
      </c>
      <c r="S125" s="54">
        <f t="shared" si="42"/>
        <v>3.1742138219453424E-2</v>
      </c>
      <c r="T125" s="30">
        <f t="shared" si="40"/>
        <v>2205000</v>
      </c>
      <c r="U125" s="55">
        <f t="shared" si="39"/>
        <v>2205000</v>
      </c>
      <c r="V125" s="56" t="str">
        <f t="shared" si="33"/>
        <v>MENOR VALOR</v>
      </c>
    </row>
    <row r="126" spans="1:22" ht="33">
      <c r="A126" s="148" t="s">
        <v>2125</v>
      </c>
      <c r="B126" s="213">
        <v>92101902</v>
      </c>
      <c r="C126" s="180" t="s">
        <v>2180</v>
      </c>
      <c r="D126" s="207" t="s">
        <v>2221</v>
      </c>
      <c r="E126" s="207" t="s">
        <v>2218</v>
      </c>
      <c r="F126" s="205" t="str">
        <f t="shared" si="32"/>
        <v>SANTANAVILLAGARZON</v>
      </c>
      <c r="G126" s="205">
        <f>MATCH(F126,[1]Hoja1!$G$361:$G$480,0)</f>
        <v>107</v>
      </c>
      <c r="H126" s="74" t="s">
        <v>21</v>
      </c>
      <c r="I126" s="76">
        <v>1</v>
      </c>
      <c r="J126" s="227">
        <v>6000</v>
      </c>
      <c r="K126" s="228" t="s">
        <v>2232</v>
      </c>
      <c r="L126" s="218">
        <v>1328000</v>
      </c>
      <c r="M126" s="223">
        <v>1447520</v>
      </c>
      <c r="N126" s="51">
        <f t="shared" ref="N126:N157" si="43">MIN(K126,L126,M126)</f>
        <v>1328000</v>
      </c>
      <c r="O126" s="51">
        <f t="shared" ref="O126:O157" si="44">AVERAGE(K126,L126,M126)</f>
        <v>1387760</v>
      </c>
      <c r="P126" s="52">
        <f t="shared" ref="P126:P157" si="45">MEDIAN(K126,M126,L126)</f>
        <v>1387760</v>
      </c>
      <c r="Q126" s="53">
        <f t="shared" ref="Q126:Q157" si="46">GEOMEAN(K126,L126,M126)</f>
        <v>1386472.7043833211</v>
      </c>
      <c r="R126" s="52">
        <f t="shared" si="41"/>
        <v>42256.701243708078</v>
      </c>
      <c r="S126" s="54">
        <f t="shared" si="42"/>
        <v>3.0449574309468552E-2</v>
      </c>
      <c r="T126" s="30">
        <f t="shared" si="40"/>
        <v>1328000</v>
      </c>
      <c r="U126" s="55">
        <f t="shared" si="39"/>
        <v>1328000</v>
      </c>
      <c r="V126" s="56" t="str">
        <f t="shared" si="33"/>
        <v>MENOR VALOR</v>
      </c>
    </row>
    <row r="127" spans="1:22" ht="33">
      <c r="A127" s="148" t="s">
        <v>2126</v>
      </c>
      <c r="B127" s="213">
        <v>92101902</v>
      </c>
      <c r="C127" s="180" t="s">
        <v>2180</v>
      </c>
      <c r="D127" s="207" t="s">
        <v>2221</v>
      </c>
      <c r="E127" s="207" t="s">
        <v>2216</v>
      </c>
      <c r="F127" s="205" t="str">
        <f t="shared" si="32"/>
        <v>SANTANAMOCOA</v>
      </c>
      <c r="G127" s="205">
        <f>MATCH(F127,[1]Hoja1!$G$361:$G$480,0)</f>
        <v>19</v>
      </c>
      <c r="H127" s="74" t="s">
        <v>21</v>
      </c>
      <c r="I127" s="76">
        <v>1</v>
      </c>
      <c r="J127" s="227">
        <v>6000</v>
      </c>
      <c r="K127" s="228" t="s">
        <v>2232</v>
      </c>
      <c r="L127" s="218">
        <v>1328000</v>
      </c>
      <c r="M127" s="223">
        <v>1460800</v>
      </c>
      <c r="N127" s="51">
        <f t="shared" si="43"/>
        <v>1328000</v>
      </c>
      <c r="O127" s="51">
        <f t="shared" si="44"/>
        <v>1394400</v>
      </c>
      <c r="P127" s="52">
        <f t="shared" si="45"/>
        <v>1394400</v>
      </c>
      <c r="Q127" s="53">
        <f t="shared" si="46"/>
        <v>1392818.1503699613</v>
      </c>
      <c r="R127" s="52">
        <f t="shared" si="41"/>
        <v>46951.890270786753</v>
      </c>
      <c r="S127" s="54">
        <f t="shared" si="42"/>
        <v>3.3671751485073689E-2</v>
      </c>
      <c r="T127" s="30">
        <f t="shared" si="40"/>
        <v>1328000</v>
      </c>
      <c r="U127" s="55">
        <f t="shared" si="39"/>
        <v>1328000</v>
      </c>
      <c r="V127" s="56" t="str">
        <f t="shared" si="33"/>
        <v>MENOR VALOR</v>
      </c>
    </row>
    <row r="128" spans="1:22" ht="33">
      <c r="A128" s="148" t="s">
        <v>2127</v>
      </c>
      <c r="B128" s="213">
        <v>92101902</v>
      </c>
      <c r="C128" s="180" t="s">
        <v>2180</v>
      </c>
      <c r="D128" s="207" t="s">
        <v>2221</v>
      </c>
      <c r="E128" s="207" t="s">
        <v>2219</v>
      </c>
      <c r="F128" s="205" t="str">
        <f t="shared" si="32"/>
        <v>SANTANALA HORMIGA</v>
      </c>
      <c r="G128" s="205">
        <f>MATCH(F128,[1]Hoja1!$G$361:$G$480,0)</f>
        <v>41</v>
      </c>
      <c r="H128" s="74" t="s">
        <v>21</v>
      </c>
      <c r="I128" s="74">
        <v>1</v>
      </c>
      <c r="J128" s="227">
        <v>6000</v>
      </c>
      <c r="K128" s="228" t="s">
        <v>2232</v>
      </c>
      <c r="L128" s="216">
        <v>1625000</v>
      </c>
      <c r="M128" s="223">
        <v>1641250</v>
      </c>
      <c r="N128" s="51">
        <f t="shared" si="43"/>
        <v>1625000</v>
      </c>
      <c r="O128" s="51">
        <f t="shared" si="44"/>
        <v>1633125</v>
      </c>
      <c r="P128" s="52">
        <f t="shared" si="45"/>
        <v>1633125</v>
      </c>
      <c r="Q128" s="53">
        <f t="shared" si="46"/>
        <v>1633104.7884321448</v>
      </c>
      <c r="R128" s="52">
        <f t="shared" si="41"/>
        <v>5745.2425971406983</v>
      </c>
      <c r="S128" s="54">
        <f t="shared" si="42"/>
        <v>3.5179441850076991E-3</v>
      </c>
      <c r="T128" s="30">
        <f t="shared" si="40"/>
        <v>1625000</v>
      </c>
      <c r="U128" s="55">
        <f t="shared" si="39"/>
        <v>1625000</v>
      </c>
      <c r="V128" s="56" t="str">
        <f t="shared" si="33"/>
        <v>MENOR VALOR</v>
      </c>
    </row>
    <row r="129" spans="1:22" ht="33">
      <c r="A129" s="148" t="s">
        <v>2128</v>
      </c>
      <c r="B129" s="213">
        <v>92101902</v>
      </c>
      <c r="C129" s="180" t="s">
        <v>2180</v>
      </c>
      <c r="D129" s="207" t="s">
        <v>2221</v>
      </c>
      <c r="E129" s="207" t="s">
        <v>2220</v>
      </c>
      <c r="F129" s="205" t="str">
        <f t="shared" si="32"/>
        <v>SANTANAPUERTO ASIS</v>
      </c>
      <c r="G129" s="205">
        <f>MATCH(F129,[1]Hoja1!$G$361:$G$480,0)</f>
        <v>34</v>
      </c>
      <c r="H129" s="74" t="s">
        <v>21</v>
      </c>
      <c r="I129" s="76">
        <v>1</v>
      </c>
      <c r="J129" s="227">
        <v>6000</v>
      </c>
      <c r="K129" s="228" t="s">
        <v>2232</v>
      </c>
      <c r="L129" s="216">
        <v>720000</v>
      </c>
      <c r="M129" s="223">
        <v>790560</v>
      </c>
      <c r="N129" s="51">
        <f t="shared" si="43"/>
        <v>720000</v>
      </c>
      <c r="O129" s="51">
        <f t="shared" si="44"/>
        <v>755280</v>
      </c>
      <c r="P129" s="52">
        <f t="shared" si="45"/>
        <v>755280</v>
      </c>
      <c r="Q129" s="53">
        <f t="shared" si="46"/>
        <v>754455.56529195281</v>
      </c>
      <c r="R129" s="52">
        <f t="shared" si="41"/>
        <v>24946.727240261396</v>
      </c>
      <c r="S129" s="54">
        <f t="shared" si="42"/>
        <v>3.302977338240308E-2</v>
      </c>
      <c r="T129" s="30">
        <f t="shared" si="40"/>
        <v>720000</v>
      </c>
      <c r="U129" s="55">
        <f t="shared" si="39"/>
        <v>720000</v>
      </c>
      <c r="V129" s="56" t="str">
        <f t="shared" si="33"/>
        <v>MENOR VALOR</v>
      </c>
    </row>
    <row r="130" spans="1:22" ht="33">
      <c r="A130" s="148" t="s">
        <v>2129</v>
      </c>
      <c r="B130" s="213">
        <v>92101902</v>
      </c>
      <c r="C130" s="180" t="s">
        <v>2180</v>
      </c>
      <c r="D130" s="207" t="s">
        <v>2221</v>
      </c>
      <c r="E130" s="207" t="s">
        <v>2221</v>
      </c>
      <c r="F130" s="205" t="str">
        <f t="shared" si="32"/>
        <v>SANTANASANTANA</v>
      </c>
      <c r="G130" s="205">
        <f>MATCH(F130,[1]Hoja1!$G$361:$G$480,0)</f>
        <v>46</v>
      </c>
      <c r="H130" s="74" t="s">
        <v>21</v>
      </c>
      <c r="I130" s="76">
        <v>1</v>
      </c>
      <c r="J130" s="227">
        <v>6000</v>
      </c>
      <c r="K130" s="228" t="s">
        <v>2232</v>
      </c>
      <c r="L130" s="218">
        <v>700000</v>
      </c>
      <c r="M130" s="223">
        <v>767900</v>
      </c>
      <c r="N130" s="51">
        <f t="shared" si="43"/>
        <v>700000</v>
      </c>
      <c r="O130" s="51">
        <f t="shared" si="44"/>
        <v>733950</v>
      </c>
      <c r="P130" s="52">
        <f t="shared" si="45"/>
        <v>733950</v>
      </c>
      <c r="Q130" s="53">
        <f t="shared" si="46"/>
        <v>733164.37447546504</v>
      </c>
      <c r="R130" s="52">
        <f t="shared" si="41"/>
        <v>24006.275221283289</v>
      </c>
      <c r="S130" s="54">
        <f t="shared" si="42"/>
        <v>3.270832511926329E-2</v>
      </c>
      <c r="T130" s="30">
        <f t="shared" si="40"/>
        <v>700000</v>
      </c>
      <c r="U130" s="55">
        <f t="shared" si="39"/>
        <v>700000</v>
      </c>
      <c r="V130" s="56" t="str">
        <f t="shared" si="33"/>
        <v>MENOR VALOR</v>
      </c>
    </row>
    <row r="131" spans="1:22" ht="33">
      <c r="A131" s="148" t="s">
        <v>2130</v>
      </c>
      <c r="B131" s="213">
        <v>92101902</v>
      </c>
      <c r="C131" s="180" t="s">
        <v>2180</v>
      </c>
      <c r="D131" s="207" t="s">
        <v>2221</v>
      </c>
      <c r="E131" s="207" t="s">
        <v>2222</v>
      </c>
      <c r="F131" s="205" t="str">
        <f t="shared" si="32"/>
        <v>SANTANALA DORADA</v>
      </c>
      <c r="G131" s="205">
        <f>MATCH(F131,[1]Hoja1!$G$361:$G$480,0)</f>
        <v>119</v>
      </c>
      <c r="H131" s="74" t="s">
        <v>21</v>
      </c>
      <c r="I131" s="76">
        <v>1</v>
      </c>
      <c r="J131" s="227">
        <v>6000</v>
      </c>
      <c r="K131" s="228" t="s">
        <v>2232</v>
      </c>
      <c r="L131" s="218">
        <v>1710000</v>
      </c>
      <c r="M131" s="223">
        <v>1872450</v>
      </c>
      <c r="N131" s="51">
        <f t="shared" si="43"/>
        <v>1710000</v>
      </c>
      <c r="O131" s="51">
        <f t="shared" si="44"/>
        <v>1791225</v>
      </c>
      <c r="P131" s="52">
        <f t="shared" si="45"/>
        <v>1791225</v>
      </c>
      <c r="Q131" s="53">
        <f t="shared" si="46"/>
        <v>1789382.435367018</v>
      </c>
      <c r="R131" s="52">
        <f t="shared" si="41"/>
        <v>57434.74830187732</v>
      </c>
      <c r="S131" s="54">
        <f t="shared" si="42"/>
        <v>3.2064507977432939E-2</v>
      </c>
      <c r="T131" s="30">
        <f t="shared" si="40"/>
        <v>1710000</v>
      </c>
      <c r="U131" s="55">
        <f t="shared" si="39"/>
        <v>1710000</v>
      </c>
      <c r="V131" s="56" t="str">
        <f t="shared" si="33"/>
        <v>MENOR VALOR</v>
      </c>
    </row>
    <row r="132" spans="1:22" ht="33">
      <c r="A132" s="148" t="s">
        <v>2131</v>
      </c>
      <c r="B132" s="213">
        <v>92101902</v>
      </c>
      <c r="C132" s="180" t="s">
        <v>2180</v>
      </c>
      <c r="D132" s="207" t="s">
        <v>2221</v>
      </c>
      <c r="E132" s="207" t="s">
        <v>2223</v>
      </c>
      <c r="F132" s="205" t="str">
        <f t="shared" si="32"/>
        <v>SANTANAORITO</v>
      </c>
      <c r="G132" s="205">
        <f>MATCH(F132,[1]Hoja1!$G$361:$G$480,0)</f>
        <v>58</v>
      </c>
      <c r="H132" s="74" t="s">
        <v>21</v>
      </c>
      <c r="I132" s="76">
        <v>1</v>
      </c>
      <c r="J132" s="227">
        <v>6000</v>
      </c>
      <c r="K132" s="228" t="s">
        <v>2232</v>
      </c>
      <c r="L132" s="218">
        <v>1328000</v>
      </c>
      <c r="M132" s="223">
        <v>1452832</v>
      </c>
      <c r="N132" s="51">
        <f t="shared" si="43"/>
        <v>1328000</v>
      </c>
      <c r="O132" s="51">
        <f t="shared" si="44"/>
        <v>1390416</v>
      </c>
      <c r="P132" s="52">
        <f t="shared" si="45"/>
        <v>1390416</v>
      </c>
      <c r="Q132" s="53">
        <f t="shared" si="46"/>
        <v>1389014.3613368438</v>
      </c>
      <c r="R132" s="52">
        <f t="shared" si="41"/>
        <v>44134.776854539552</v>
      </c>
      <c r="S132" s="54">
        <f t="shared" si="42"/>
        <v>3.1742138219453424E-2</v>
      </c>
      <c r="T132" s="30">
        <f t="shared" si="40"/>
        <v>1328000</v>
      </c>
      <c r="U132" s="55">
        <f t="shared" si="39"/>
        <v>1328000</v>
      </c>
      <c r="V132" s="56" t="str">
        <f t="shared" si="33"/>
        <v>MENOR VALOR</v>
      </c>
    </row>
    <row r="133" spans="1:22" ht="33">
      <c r="A133" s="148" t="s">
        <v>2132</v>
      </c>
      <c r="B133" s="213">
        <v>92101902</v>
      </c>
      <c r="C133" s="180" t="s">
        <v>2180</v>
      </c>
      <c r="D133" s="207" t="s">
        <v>2221</v>
      </c>
      <c r="E133" s="207" t="s">
        <v>2224</v>
      </c>
      <c r="F133" s="205" t="str">
        <f t="shared" si="32"/>
        <v>SANTANAPUERTO CAICEDO</v>
      </c>
      <c r="G133" s="205">
        <f>MATCH(F133,[1]Hoja1!$G$361:$G$480,0)</f>
        <v>47</v>
      </c>
      <c r="H133" s="74" t="s">
        <v>21</v>
      </c>
      <c r="I133" s="76">
        <v>1</v>
      </c>
      <c r="J133" s="227">
        <v>6000</v>
      </c>
      <c r="K133" s="228" t="s">
        <v>2232</v>
      </c>
      <c r="L133" s="218">
        <v>630000</v>
      </c>
      <c r="M133" s="223">
        <v>686700</v>
      </c>
      <c r="N133" s="51">
        <f t="shared" si="43"/>
        <v>630000</v>
      </c>
      <c r="O133" s="51">
        <f t="shared" si="44"/>
        <v>658350</v>
      </c>
      <c r="P133" s="52">
        <f t="shared" si="45"/>
        <v>658350</v>
      </c>
      <c r="Q133" s="53">
        <f t="shared" si="46"/>
        <v>657739.31006136467</v>
      </c>
      <c r="R133" s="52">
        <f t="shared" si="41"/>
        <v>20046.477246638624</v>
      </c>
      <c r="S133" s="54">
        <f t="shared" si="42"/>
        <v>3.0449574309468555E-2</v>
      </c>
      <c r="T133" s="30">
        <f t="shared" si="40"/>
        <v>630000</v>
      </c>
      <c r="U133" s="55">
        <f t="shared" si="39"/>
        <v>630000</v>
      </c>
      <c r="V133" s="56" t="str">
        <f t="shared" si="33"/>
        <v>MENOR VALOR</v>
      </c>
    </row>
    <row r="134" spans="1:22" ht="18">
      <c r="A134" s="149" t="s">
        <v>2133</v>
      </c>
      <c r="B134" s="215">
        <v>92101902</v>
      </c>
      <c r="C134" s="180" t="s">
        <v>2180</v>
      </c>
      <c r="D134" s="207" t="s">
        <v>2223</v>
      </c>
      <c r="E134" s="207" t="s">
        <v>2195</v>
      </c>
      <c r="F134" s="205" t="str">
        <f t="shared" si="32"/>
        <v>ORITOBOGOTA</v>
      </c>
      <c r="G134" s="205">
        <f>MATCH(F134,[1]Hoja1!$G$361:$G$480,0)</f>
        <v>49</v>
      </c>
      <c r="H134" s="74" t="s">
        <v>21</v>
      </c>
      <c r="I134" s="76">
        <v>1</v>
      </c>
      <c r="J134" s="227">
        <v>3031000</v>
      </c>
      <c r="K134" s="229">
        <f>+J134*(1+0.1312)</f>
        <v>3428667.1999999997</v>
      </c>
      <c r="L134" s="218">
        <v>2580000</v>
      </c>
      <c r="M134" s="223">
        <v>2838000</v>
      </c>
      <c r="N134" s="51">
        <f t="shared" si="43"/>
        <v>2580000</v>
      </c>
      <c r="O134" s="51">
        <f t="shared" si="44"/>
        <v>2948889.0666666664</v>
      </c>
      <c r="P134" s="52">
        <f t="shared" si="45"/>
        <v>2838000</v>
      </c>
      <c r="Q134" s="53">
        <f t="shared" si="46"/>
        <v>2928099.3620092706</v>
      </c>
      <c r="R134" s="52">
        <f t="shared" si="41"/>
        <v>182433.54954612927</v>
      </c>
      <c r="S134" s="54">
        <f t="shared" si="42"/>
        <v>6.4282434653322507E-2</v>
      </c>
      <c r="T134" s="30">
        <f t="shared" si="40"/>
        <v>2580000</v>
      </c>
      <c r="U134" s="55">
        <f t="shared" si="39"/>
        <v>2580000</v>
      </c>
      <c r="V134" s="56" t="str">
        <f t="shared" si="33"/>
        <v>MENOR VALOR</v>
      </c>
    </row>
    <row r="135" spans="1:22" ht="33">
      <c r="A135" s="148" t="s">
        <v>2134</v>
      </c>
      <c r="B135" s="213">
        <v>92101902</v>
      </c>
      <c r="C135" s="180" t="s">
        <v>2180</v>
      </c>
      <c r="D135" s="207" t="s">
        <v>2223</v>
      </c>
      <c r="E135" s="207" t="s">
        <v>2217</v>
      </c>
      <c r="F135" s="205" t="str">
        <f t="shared" si="32"/>
        <v>ORITOCOLON</v>
      </c>
      <c r="G135" s="205">
        <f>MATCH(F135,[1]Hoja1!$G$361:$G$480,0)</f>
        <v>53</v>
      </c>
      <c r="H135" s="74" t="s">
        <v>21</v>
      </c>
      <c r="I135" s="76">
        <v>1</v>
      </c>
      <c r="J135" s="227">
        <v>6000</v>
      </c>
      <c r="K135" s="228" t="s">
        <v>2232</v>
      </c>
      <c r="L135" s="218">
        <v>2205000</v>
      </c>
      <c r="M135" s="223">
        <v>2227050</v>
      </c>
      <c r="N135" s="51">
        <f t="shared" si="43"/>
        <v>2205000</v>
      </c>
      <c r="O135" s="51">
        <f t="shared" si="44"/>
        <v>2216025</v>
      </c>
      <c r="P135" s="52">
        <f t="shared" si="45"/>
        <v>2216025</v>
      </c>
      <c r="Q135" s="53">
        <f t="shared" si="46"/>
        <v>2215997.5744571565</v>
      </c>
      <c r="R135" s="52">
        <f t="shared" si="41"/>
        <v>7795.8522625816868</v>
      </c>
      <c r="S135" s="54">
        <f t="shared" si="42"/>
        <v>3.5179441850076991E-3</v>
      </c>
      <c r="T135" s="30">
        <f t="shared" si="40"/>
        <v>2205000</v>
      </c>
      <c r="U135" s="55">
        <f t="shared" si="39"/>
        <v>2205000</v>
      </c>
      <c r="V135" s="56" t="str">
        <f t="shared" si="33"/>
        <v>MENOR VALOR</v>
      </c>
    </row>
    <row r="136" spans="1:22" ht="33">
      <c r="A136" s="148" t="s">
        <v>2135</v>
      </c>
      <c r="B136" s="213">
        <v>92101902</v>
      </c>
      <c r="C136" s="180" t="s">
        <v>2180</v>
      </c>
      <c r="D136" s="207" t="s">
        <v>2223</v>
      </c>
      <c r="E136" s="207" t="s">
        <v>2218</v>
      </c>
      <c r="F136" s="205" t="str">
        <f t="shared" si="32"/>
        <v>ORITOVILLAGARZON</v>
      </c>
      <c r="G136" s="205">
        <f>MATCH(F136,[1]Hoja1!$G$361:$G$480,0)</f>
        <v>111</v>
      </c>
      <c r="H136" s="74" t="s">
        <v>21</v>
      </c>
      <c r="I136" s="76">
        <v>1</v>
      </c>
      <c r="J136" s="227">
        <v>6000</v>
      </c>
      <c r="K136" s="228" t="s">
        <v>2232</v>
      </c>
      <c r="L136" s="218">
        <v>1850000</v>
      </c>
      <c r="M136" s="223">
        <v>2031300</v>
      </c>
      <c r="N136" s="51">
        <f t="shared" si="43"/>
        <v>1850000</v>
      </c>
      <c r="O136" s="51">
        <f t="shared" si="44"/>
        <v>1940650</v>
      </c>
      <c r="P136" s="52">
        <f t="shared" si="45"/>
        <v>1940650</v>
      </c>
      <c r="Q136" s="53">
        <f t="shared" si="46"/>
        <v>1938531.6608196008</v>
      </c>
      <c r="R136" s="52">
        <f t="shared" si="41"/>
        <v>64099.229714560533</v>
      </c>
      <c r="S136" s="54">
        <f t="shared" si="42"/>
        <v>3.302977338240308E-2</v>
      </c>
      <c r="T136" s="30">
        <f t="shared" si="40"/>
        <v>1850000</v>
      </c>
      <c r="U136" s="55">
        <f t="shared" si="39"/>
        <v>1850000</v>
      </c>
      <c r="V136" s="56" t="str">
        <f t="shared" si="33"/>
        <v>MENOR VALOR</v>
      </c>
    </row>
    <row r="137" spans="1:22" ht="33">
      <c r="A137" s="148" t="s">
        <v>2136</v>
      </c>
      <c r="B137" s="213">
        <v>92101902</v>
      </c>
      <c r="C137" s="180" t="s">
        <v>2180</v>
      </c>
      <c r="D137" s="207" t="s">
        <v>2223</v>
      </c>
      <c r="E137" s="207" t="s">
        <v>2216</v>
      </c>
      <c r="F137" s="205" t="str">
        <f t="shared" si="32"/>
        <v>ORITOMOCOA</v>
      </c>
      <c r="G137" s="205">
        <f>MATCH(F137,[1]Hoja1!$G$361:$G$480,0)</f>
        <v>21</v>
      </c>
      <c r="H137" s="74" t="s">
        <v>21</v>
      </c>
      <c r="I137" s="74">
        <v>1</v>
      </c>
      <c r="J137" s="227">
        <v>3000</v>
      </c>
      <c r="K137" s="228" t="s">
        <v>2232</v>
      </c>
      <c r="L137" s="218">
        <v>1870000</v>
      </c>
      <c r="M137" s="223">
        <v>2051390</v>
      </c>
      <c r="N137" s="51">
        <f t="shared" si="43"/>
        <v>1870000</v>
      </c>
      <c r="O137" s="51">
        <f t="shared" si="44"/>
        <v>1960695</v>
      </c>
      <c r="P137" s="52">
        <f t="shared" si="45"/>
        <v>1960695</v>
      </c>
      <c r="Q137" s="53">
        <f t="shared" si="46"/>
        <v>1958596.2575273139</v>
      </c>
      <c r="R137" s="52">
        <f t="shared" si="41"/>
        <v>64131.049519713924</v>
      </c>
      <c r="S137" s="54">
        <f t="shared" si="42"/>
        <v>3.2708325119263283E-2</v>
      </c>
      <c r="T137" s="30">
        <f t="shared" si="40"/>
        <v>1870000</v>
      </c>
      <c r="U137" s="55">
        <f t="shared" si="39"/>
        <v>1870000</v>
      </c>
      <c r="V137" s="56" t="str">
        <f t="shared" si="33"/>
        <v>MENOR VALOR</v>
      </c>
    </row>
    <row r="138" spans="1:22" ht="33">
      <c r="A138" s="148" t="s">
        <v>2137</v>
      </c>
      <c r="B138" s="213">
        <v>92101902</v>
      </c>
      <c r="C138" s="180" t="s">
        <v>2180</v>
      </c>
      <c r="D138" s="207" t="s">
        <v>2223</v>
      </c>
      <c r="E138" s="207" t="s">
        <v>2219</v>
      </c>
      <c r="F138" s="205" t="str">
        <f t="shared" ref="F138:F177" si="47">CONCATENATE(D138,E138)</f>
        <v>ORITOLA HORMIGA</v>
      </c>
      <c r="G138" s="205">
        <f>MATCH(F138,[1]Hoja1!$G$361:$G$480,0)</f>
        <v>45</v>
      </c>
      <c r="H138" s="74" t="s">
        <v>21</v>
      </c>
      <c r="I138" s="76">
        <v>1</v>
      </c>
      <c r="J138" s="227">
        <v>6000</v>
      </c>
      <c r="K138" s="228" t="s">
        <v>2232</v>
      </c>
      <c r="L138" s="218">
        <v>1710000</v>
      </c>
      <c r="M138" s="223">
        <v>1872450</v>
      </c>
      <c r="N138" s="51">
        <f t="shared" si="43"/>
        <v>1710000</v>
      </c>
      <c r="O138" s="51">
        <f t="shared" si="44"/>
        <v>1791225</v>
      </c>
      <c r="P138" s="52">
        <f t="shared" si="45"/>
        <v>1791225</v>
      </c>
      <c r="Q138" s="53">
        <f t="shared" si="46"/>
        <v>1789382.435367018</v>
      </c>
      <c r="R138" s="52">
        <f t="shared" si="41"/>
        <v>57434.74830187732</v>
      </c>
      <c r="S138" s="54">
        <f t="shared" si="42"/>
        <v>3.2064507977432939E-2</v>
      </c>
      <c r="T138" s="30">
        <f t="shared" si="40"/>
        <v>1710000</v>
      </c>
      <c r="U138" s="55">
        <f t="shared" si="39"/>
        <v>1710000</v>
      </c>
      <c r="V138" s="56" t="str">
        <f t="shared" si="33"/>
        <v>MENOR VALOR</v>
      </c>
    </row>
    <row r="139" spans="1:22" ht="18">
      <c r="A139" s="148" t="s">
        <v>2138</v>
      </c>
      <c r="B139" s="214">
        <v>92101902</v>
      </c>
      <c r="C139" s="180" t="s">
        <v>2180</v>
      </c>
      <c r="D139" s="207" t="s">
        <v>2223</v>
      </c>
      <c r="E139" s="207" t="s">
        <v>2220</v>
      </c>
      <c r="F139" s="205" t="str">
        <f t="shared" si="47"/>
        <v>ORITOPUERTO ASIS</v>
      </c>
      <c r="G139" s="205">
        <f>MATCH(F139,[1]Hoja1!$G$361:$G$480,0)</f>
        <v>55</v>
      </c>
      <c r="H139" s="74" t="s">
        <v>21</v>
      </c>
      <c r="I139" s="76">
        <v>1</v>
      </c>
      <c r="J139" s="227">
        <v>1539000</v>
      </c>
      <c r="K139" s="229">
        <f>+J139*(1+0.1312)</f>
        <v>1740916.8</v>
      </c>
      <c r="L139" s="218">
        <v>1540000</v>
      </c>
      <c r="M139" s="223">
        <v>1684760</v>
      </c>
      <c r="N139" s="51">
        <f t="shared" si="43"/>
        <v>1540000</v>
      </c>
      <c r="O139" s="51">
        <f t="shared" si="44"/>
        <v>1655225.5999999999</v>
      </c>
      <c r="P139" s="52">
        <f t="shared" si="45"/>
        <v>1684760</v>
      </c>
      <c r="Q139" s="53">
        <f t="shared" si="46"/>
        <v>1653023.1153560851</v>
      </c>
      <c r="R139" s="52">
        <f t="shared" si="41"/>
        <v>102360.77764456462</v>
      </c>
      <c r="S139" s="54">
        <f t="shared" si="42"/>
        <v>6.075688979116587E-2</v>
      </c>
      <c r="T139" s="30">
        <f t="shared" si="40"/>
        <v>1540000</v>
      </c>
      <c r="U139" s="55">
        <f t="shared" si="39"/>
        <v>1540000</v>
      </c>
      <c r="V139" s="56" t="str">
        <f t="shared" si="33"/>
        <v>MENOR VALOR</v>
      </c>
    </row>
    <row r="140" spans="1:22" ht="33">
      <c r="A140" s="148" t="s">
        <v>2139</v>
      </c>
      <c r="B140" s="213">
        <v>92101902</v>
      </c>
      <c r="C140" s="180" t="s">
        <v>2180</v>
      </c>
      <c r="D140" s="207" t="s">
        <v>2223</v>
      </c>
      <c r="E140" s="207" t="s">
        <v>2221</v>
      </c>
      <c r="F140" s="205" t="str">
        <f t="shared" si="47"/>
        <v>ORITOSANTANA</v>
      </c>
      <c r="G140" s="205">
        <f>MATCH(F140,[1]Hoja1!$G$361:$G$480,0)</f>
        <v>57</v>
      </c>
      <c r="H140" s="74" t="s">
        <v>21</v>
      </c>
      <c r="I140" s="76">
        <v>1</v>
      </c>
      <c r="J140" s="227">
        <v>6000</v>
      </c>
      <c r="K140" s="228" t="s">
        <v>2232</v>
      </c>
      <c r="L140" s="218">
        <v>1328000</v>
      </c>
      <c r="M140" s="223">
        <v>1447520</v>
      </c>
      <c r="N140" s="51">
        <f t="shared" si="43"/>
        <v>1328000</v>
      </c>
      <c r="O140" s="51">
        <f t="shared" si="44"/>
        <v>1387760</v>
      </c>
      <c r="P140" s="52">
        <f t="shared" si="45"/>
        <v>1387760</v>
      </c>
      <c r="Q140" s="53">
        <f t="shared" si="46"/>
        <v>1386472.7043833211</v>
      </c>
      <c r="R140" s="52">
        <f t="shared" si="41"/>
        <v>42256.701243708078</v>
      </c>
      <c r="S140" s="54">
        <f t="shared" si="42"/>
        <v>3.0449574309468552E-2</v>
      </c>
      <c r="T140" s="30">
        <f t="shared" si="40"/>
        <v>1328000</v>
      </c>
      <c r="U140" s="55">
        <f t="shared" si="39"/>
        <v>1328000</v>
      </c>
      <c r="V140" s="56" t="str">
        <f t="shared" ref="V140:V171" si="48">IF(S140&lt;=$S$1,"MENOR VALOR","MEDIANA")</f>
        <v>MENOR VALOR</v>
      </c>
    </row>
    <row r="141" spans="1:22" ht="36">
      <c r="A141" s="148" t="s">
        <v>2140</v>
      </c>
      <c r="B141" s="213">
        <v>92101902</v>
      </c>
      <c r="C141" s="180" t="s">
        <v>2180</v>
      </c>
      <c r="D141" s="207" t="s">
        <v>2223</v>
      </c>
      <c r="E141" s="207" t="s">
        <v>2222</v>
      </c>
      <c r="F141" s="205" t="str">
        <f t="shared" si="47"/>
        <v>ORITOLA DORADA</v>
      </c>
      <c r="G141" s="205">
        <f>MATCH(F141,[1]Hoja1!$G$361:$G$480,0)</f>
        <v>59</v>
      </c>
      <c r="H141" s="74" t="s">
        <v>21</v>
      </c>
      <c r="I141" s="76">
        <v>1</v>
      </c>
      <c r="J141" s="227">
        <v>6000</v>
      </c>
      <c r="K141" s="382" t="s">
        <v>2232</v>
      </c>
      <c r="L141" s="218">
        <v>1710000</v>
      </c>
      <c r="M141" s="223">
        <v>1881000</v>
      </c>
      <c r="N141" s="51">
        <f t="shared" si="43"/>
        <v>1710000</v>
      </c>
      <c r="O141" s="51">
        <f t="shared" si="44"/>
        <v>1795500</v>
      </c>
      <c r="P141" s="52">
        <f t="shared" si="45"/>
        <v>1795500</v>
      </c>
      <c r="Q141" s="53">
        <f t="shared" si="46"/>
        <v>1793463.1303709592</v>
      </c>
      <c r="R141" s="52">
        <f t="shared" si="41"/>
        <v>60457.629791449814</v>
      </c>
      <c r="S141" s="54">
        <f t="shared" si="42"/>
        <v>3.3671751485073689E-2</v>
      </c>
      <c r="T141" s="30">
        <f t="shared" si="40"/>
        <v>1710000</v>
      </c>
      <c r="U141" s="55">
        <f t="shared" si="39"/>
        <v>1710000</v>
      </c>
      <c r="V141" s="56" t="str">
        <f t="shared" si="48"/>
        <v>MENOR VALOR</v>
      </c>
    </row>
    <row r="142" spans="1:22" ht="36">
      <c r="A142" s="148" t="s">
        <v>2141</v>
      </c>
      <c r="B142" s="214">
        <v>92101902</v>
      </c>
      <c r="C142" s="180" t="s">
        <v>2180</v>
      </c>
      <c r="D142" s="207" t="s">
        <v>2223</v>
      </c>
      <c r="E142" s="207" t="s">
        <v>2223</v>
      </c>
      <c r="F142" s="205" t="str">
        <f t="shared" si="47"/>
        <v>ORITOORITO</v>
      </c>
      <c r="G142" s="205">
        <f>MATCH(F142,[1]Hoja1!$G$361:$G$480,0)</f>
        <v>61</v>
      </c>
      <c r="H142" s="74" t="s">
        <v>21</v>
      </c>
      <c r="I142" s="76">
        <v>1</v>
      </c>
      <c r="J142" s="227">
        <v>6000</v>
      </c>
      <c r="K142" s="382" t="s">
        <v>2232</v>
      </c>
      <c r="L142" s="219">
        <v>700000</v>
      </c>
      <c r="M142" s="223">
        <v>707000</v>
      </c>
      <c r="N142" s="51">
        <f t="shared" si="43"/>
        <v>700000</v>
      </c>
      <c r="O142" s="51">
        <f t="shared" si="44"/>
        <v>703500</v>
      </c>
      <c r="P142" s="52">
        <f t="shared" si="45"/>
        <v>703500</v>
      </c>
      <c r="Q142" s="53">
        <f t="shared" si="46"/>
        <v>703491.29347846238</v>
      </c>
      <c r="R142" s="52">
        <f t="shared" si="41"/>
        <v>2474.8737341529163</v>
      </c>
      <c r="S142" s="54">
        <f t="shared" si="42"/>
        <v>3.5179441850076991E-3</v>
      </c>
      <c r="T142" s="30">
        <f t="shared" si="40"/>
        <v>700000</v>
      </c>
      <c r="U142" s="55">
        <f t="shared" si="39"/>
        <v>700000</v>
      </c>
      <c r="V142" s="56" t="str">
        <f t="shared" si="48"/>
        <v>MENOR VALOR</v>
      </c>
    </row>
    <row r="143" spans="1:22" ht="36">
      <c r="A143" s="148" t="s">
        <v>2142</v>
      </c>
      <c r="B143" s="213">
        <v>92101902</v>
      </c>
      <c r="C143" s="180" t="s">
        <v>2180</v>
      </c>
      <c r="D143" s="207" t="s">
        <v>2223</v>
      </c>
      <c r="E143" s="207" t="s">
        <v>2224</v>
      </c>
      <c r="F143" s="205" t="str">
        <f t="shared" si="47"/>
        <v>ORITOPUERTO CAICEDO</v>
      </c>
      <c r="G143" s="205">
        <f>MATCH(F143,[1]Hoja1!$G$361:$G$480,0)</f>
        <v>83</v>
      </c>
      <c r="H143" s="74" t="s">
        <v>21</v>
      </c>
      <c r="I143" s="76">
        <v>1</v>
      </c>
      <c r="J143" s="227">
        <v>6000</v>
      </c>
      <c r="K143" s="382" t="s">
        <v>2232</v>
      </c>
      <c r="L143" s="218">
        <v>1710000</v>
      </c>
      <c r="M143" s="223">
        <v>1877580</v>
      </c>
      <c r="N143" s="51">
        <f t="shared" si="43"/>
        <v>1710000</v>
      </c>
      <c r="O143" s="51">
        <f t="shared" si="44"/>
        <v>1793790</v>
      </c>
      <c r="P143" s="52">
        <f t="shared" si="45"/>
        <v>1793790</v>
      </c>
      <c r="Q143" s="53">
        <f t="shared" si="46"/>
        <v>1791831.9675683877</v>
      </c>
      <c r="R143" s="52">
        <f t="shared" si="41"/>
        <v>59248.477195620821</v>
      </c>
      <c r="S143" s="54">
        <f t="shared" si="42"/>
        <v>3.302977338240308E-2</v>
      </c>
      <c r="T143" s="30">
        <f t="shared" si="40"/>
        <v>1710000</v>
      </c>
      <c r="U143" s="55">
        <f t="shared" si="39"/>
        <v>1710000</v>
      </c>
      <c r="V143" s="56" t="str">
        <f t="shared" si="48"/>
        <v>MENOR VALOR</v>
      </c>
    </row>
    <row r="144" spans="1:22" ht="36">
      <c r="A144" s="148" t="s">
        <v>2143</v>
      </c>
      <c r="B144" s="213">
        <v>92101902</v>
      </c>
      <c r="C144" s="180" t="s">
        <v>2180</v>
      </c>
      <c r="D144" s="207" t="s">
        <v>2224</v>
      </c>
      <c r="E144" s="207" t="s">
        <v>2195</v>
      </c>
      <c r="F144" s="205" t="str">
        <f t="shared" si="47"/>
        <v>PUERTO CAICEDOBOGOTA</v>
      </c>
      <c r="G144" s="205">
        <f>MATCH(F144,[1]Hoja1!$G$361:$G$480,0)</f>
        <v>62</v>
      </c>
      <c r="H144" s="74" t="s">
        <v>21</v>
      </c>
      <c r="I144" s="76">
        <v>1</v>
      </c>
      <c r="J144" s="227">
        <v>6000</v>
      </c>
      <c r="K144" s="382" t="s">
        <v>2232</v>
      </c>
      <c r="L144" s="218">
        <v>3240000</v>
      </c>
      <c r="M144" s="223">
        <v>3554280</v>
      </c>
      <c r="N144" s="51">
        <f t="shared" si="43"/>
        <v>3240000</v>
      </c>
      <c r="O144" s="51">
        <f t="shared" si="44"/>
        <v>3397140</v>
      </c>
      <c r="P144" s="52">
        <f t="shared" si="45"/>
        <v>3397140</v>
      </c>
      <c r="Q144" s="53">
        <f t="shared" si="46"/>
        <v>3393503.676143581</v>
      </c>
      <c r="R144" s="52">
        <f t="shared" si="41"/>
        <v>111114.75959565408</v>
      </c>
      <c r="S144" s="54">
        <f t="shared" si="42"/>
        <v>3.2708325119263283E-2</v>
      </c>
      <c r="T144" s="30">
        <f t="shared" si="40"/>
        <v>3240000</v>
      </c>
      <c r="U144" s="55">
        <f t="shared" si="39"/>
        <v>3240000</v>
      </c>
      <c r="V144" s="56" t="str">
        <f t="shared" si="48"/>
        <v>MENOR VALOR</v>
      </c>
    </row>
    <row r="145" spans="1:22" ht="36">
      <c r="A145" s="148" t="s">
        <v>2144</v>
      </c>
      <c r="B145" s="213">
        <v>92101902</v>
      </c>
      <c r="C145" s="180" t="s">
        <v>2180</v>
      </c>
      <c r="D145" s="207" t="s">
        <v>2224</v>
      </c>
      <c r="E145" s="207" t="s">
        <v>2217</v>
      </c>
      <c r="F145" s="205" t="str">
        <f t="shared" si="47"/>
        <v>PUERTO CAICEDOCOLON</v>
      </c>
      <c r="G145" s="205">
        <f>MATCH(F145,[1]Hoja1!$G$361:$G$480,0)</f>
        <v>66</v>
      </c>
      <c r="H145" s="74" t="s">
        <v>21</v>
      </c>
      <c r="I145" s="76">
        <v>1</v>
      </c>
      <c r="J145" s="227">
        <v>6000</v>
      </c>
      <c r="K145" s="382" t="s">
        <v>2232</v>
      </c>
      <c r="L145" s="218">
        <v>2400000</v>
      </c>
      <c r="M145" s="223">
        <v>2628000</v>
      </c>
      <c r="N145" s="51">
        <f t="shared" si="43"/>
        <v>2400000</v>
      </c>
      <c r="O145" s="51">
        <f t="shared" si="44"/>
        <v>2514000</v>
      </c>
      <c r="P145" s="52">
        <f t="shared" si="45"/>
        <v>2514000</v>
      </c>
      <c r="Q145" s="53">
        <f t="shared" si="46"/>
        <v>2511413.944374762</v>
      </c>
      <c r="R145" s="52">
        <f t="shared" si="41"/>
        <v>80610.173055266423</v>
      </c>
      <c r="S145" s="54">
        <f t="shared" si="42"/>
        <v>3.2064507977432946E-2</v>
      </c>
      <c r="T145" s="30">
        <f t="shared" si="40"/>
        <v>2400000</v>
      </c>
      <c r="U145" s="55">
        <f t="shared" si="39"/>
        <v>2400000</v>
      </c>
      <c r="V145" s="56" t="str">
        <f t="shared" si="48"/>
        <v>MENOR VALOR</v>
      </c>
    </row>
    <row r="146" spans="1:22" ht="45">
      <c r="A146" s="148" t="s">
        <v>2145</v>
      </c>
      <c r="B146" s="213">
        <v>92101902</v>
      </c>
      <c r="C146" s="180" t="s">
        <v>2180</v>
      </c>
      <c r="D146" s="207" t="s">
        <v>2224</v>
      </c>
      <c r="E146" s="207" t="s">
        <v>2218</v>
      </c>
      <c r="F146" s="205" t="str">
        <f t="shared" si="47"/>
        <v>PUERTO CAICEDOVILLAGARZON</v>
      </c>
      <c r="G146" s="205">
        <f>MATCH(F146,[1]Hoja1!$G$361:$G$480,0)</f>
        <v>70</v>
      </c>
      <c r="H146" s="74" t="s">
        <v>21</v>
      </c>
      <c r="I146" s="74">
        <v>1</v>
      </c>
      <c r="J146" s="227">
        <v>6000</v>
      </c>
      <c r="K146" s="382" t="s">
        <v>2232</v>
      </c>
      <c r="L146" s="218">
        <v>1370000</v>
      </c>
      <c r="M146" s="223">
        <v>1498780</v>
      </c>
      <c r="N146" s="51">
        <f t="shared" si="43"/>
        <v>1370000</v>
      </c>
      <c r="O146" s="51">
        <f t="shared" si="44"/>
        <v>1434390</v>
      </c>
      <c r="P146" s="52">
        <f t="shared" si="45"/>
        <v>1434390</v>
      </c>
      <c r="Q146" s="53">
        <f t="shared" si="46"/>
        <v>1432944.03240322</v>
      </c>
      <c r="R146" s="52">
        <f t="shared" si="41"/>
        <v>45530.605640601796</v>
      </c>
      <c r="S146" s="54">
        <f t="shared" si="42"/>
        <v>3.1742138219453424E-2</v>
      </c>
      <c r="T146" s="30">
        <f t="shared" si="40"/>
        <v>1370000</v>
      </c>
      <c r="U146" s="55">
        <f t="shared" si="39"/>
        <v>1370000</v>
      </c>
      <c r="V146" s="56" t="str">
        <f t="shared" si="48"/>
        <v>MENOR VALOR</v>
      </c>
    </row>
    <row r="147" spans="1:22" ht="36">
      <c r="A147" s="148" t="s">
        <v>2146</v>
      </c>
      <c r="B147" s="213">
        <v>92101902</v>
      </c>
      <c r="C147" s="180" t="s">
        <v>2180</v>
      </c>
      <c r="D147" s="207" t="s">
        <v>2224</v>
      </c>
      <c r="E147" s="207" t="s">
        <v>2216</v>
      </c>
      <c r="F147" s="205" t="str">
        <f t="shared" si="47"/>
        <v>PUERTO CAICEDOMOCOA</v>
      </c>
      <c r="G147" s="205">
        <f>MATCH(F147,[1]Hoja1!$G$361:$G$480,0)</f>
        <v>72</v>
      </c>
      <c r="H147" s="74" t="s">
        <v>21</v>
      </c>
      <c r="I147" s="76">
        <v>1</v>
      </c>
      <c r="J147" s="227">
        <v>6000</v>
      </c>
      <c r="K147" s="382" t="s">
        <v>2232</v>
      </c>
      <c r="L147" s="218">
        <v>1540000</v>
      </c>
      <c r="M147" s="223">
        <v>1678600</v>
      </c>
      <c r="N147" s="51">
        <f t="shared" si="43"/>
        <v>1540000</v>
      </c>
      <c r="O147" s="51">
        <f t="shared" si="44"/>
        <v>1609300</v>
      </c>
      <c r="P147" s="52">
        <f t="shared" si="45"/>
        <v>1609300</v>
      </c>
      <c r="Q147" s="53">
        <f t="shared" si="46"/>
        <v>1607807.2023722248</v>
      </c>
      <c r="R147" s="52">
        <f t="shared" si="41"/>
        <v>49002.499936227745</v>
      </c>
      <c r="S147" s="54">
        <f t="shared" si="42"/>
        <v>3.0449574309468555E-2</v>
      </c>
      <c r="T147" s="30">
        <f t="shared" si="40"/>
        <v>1540000</v>
      </c>
      <c r="U147" s="55">
        <f t="shared" si="39"/>
        <v>1540000</v>
      </c>
      <c r="V147" s="56" t="str">
        <f t="shared" si="48"/>
        <v>MENOR VALOR</v>
      </c>
    </row>
    <row r="148" spans="1:22" ht="36">
      <c r="A148" s="148" t="s">
        <v>2147</v>
      </c>
      <c r="B148" s="213">
        <v>92101902</v>
      </c>
      <c r="C148" s="180" t="s">
        <v>2180</v>
      </c>
      <c r="D148" s="207" t="s">
        <v>2224</v>
      </c>
      <c r="E148" s="207" t="s">
        <v>2219</v>
      </c>
      <c r="F148" s="205" t="str">
        <f t="shared" si="47"/>
        <v>PUERTO CAICEDOLA HORMIGA</v>
      </c>
      <c r="G148" s="205">
        <f>MATCH(F148,[1]Hoja1!$G$361:$G$480,0)</f>
        <v>74</v>
      </c>
      <c r="H148" s="74" t="s">
        <v>21</v>
      </c>
      <c r="I148" s="76">
        <v>1</v>
      </c>
      <c r="J148" s="227">
        <v>6000</v>
      </c>
      <c r="K148" s="382" t="s">
        <v>2232</v>
      </c>
      <c r="L148" s="218">
        <v>1540000</v>
      </c>
      <c r="M148" s="223">
        <v>1694000</v>
      </c>
      <c r="N148" s="51">
        <f t="shared" si="43"/>
        <v>1540000</v>
      </c>
      <c r="O148" s="51">
        <f t="shared" si="44"/>
        <v>1617000</v>
      </c>
      <c r="P148" s="52">
        <f t="shared" si="45"/>
        <v>1617000</v>
      </c>
      <c r="Q148" s="53">
        <f t="shared" si="46"/>
        <v>1615165.6261820334</v>
      </c>
      <c r="R148" s="52">
        <f t="shared" si="41"/>
        <v>54447.222151364156</v>
      </c>
      <c r="S148" s="54">
        <f t="shared" si="42"/>
        <v>3.3671751485073689E-2</v>
      </c>
      <c r="T148" s="30">
        <f t="shared" si="40"/>
        <v>1540000</v>
      </c>
      <c r="U148" s="55">
        <f t="shared" si="39"/>
        <v>1540000</v>
      </c>
      <c r="V148" s="56" t="str">
        <f t="shared" si="48"/>
        <v>MENOR VALOR</v>
      </c>
    </row>
    <row r="149" spans="1:22" ht="45">
      <c r="A149" s="148" t="s">
        <v>2148</v>
      </c>
      <c r="B149" s="213">
        <v>92101902</v>
      </c>
      <c r="C149" s="180" t="s">
        <v>2180</v>
      </c>
      <c r="D149" s="207" t="s">
        <v>2224</v>
      </c>
      <c r="E149" s="207" t="s">
        <v>2220</v>
      </c>
      <c r="F149" s="205" t="str">
        <f t="shared" si="47"/>
        <v>PUERTO CAICEDOPUERTO ASIS</v>
      </c>
      <c r="G149" s="205">
        <f>MATCH(F149,[1]Hoja1!$G$361:$G$480,0)</f>
        <v>76</v>
      </c>
      <c r="H149" s="74" t="s">
        <v>21</v>
      </c>
      <c r="I149" s="76">
        <v>1</v>
      </c>
      <c r="J149" s="227">
        <v>6000</v>
      </c>
      <c r="K149" s="382" t="s">
        <v>2232</v>
      </c>
      <c r="L149" s="218">
        <v>700000</v>
      </c>
      <c r="M149" s="223">
        <v>707000</v>
      </c>
      <c r="N149" s="51">
        <f t="shared" si="43"/>
        <v>700000</v>
      </c>
      <c r="O149" s="51">
        <f t="shared" si="44"/>
        <v>703500</v>
      </c>
      <c r="P149" s="52">
        <f t="shared" si="45"/>
        <v>703500</v>
      </c>
      <c r="Q149" s="53">
        <f t="shared" si="46"/>
        <v>703491.29347846238</v>
      </c>
      <c r="R149" s="52">
        <f t="shared" si="41"/>
        <v>2474.8737341529163</v>
      </c>
      <c r="S149" s="54">
        <f t="shared" si="42"/>
        <v>3.5179441850076991E-3</v>
      </c>
      <c r="T149" s="30">
        <f t="shared" si="40"/>
        <v>700000</v>
      </c>
      <c r="U149" s="55">
        <f t="shared" si="39"/>
        <v>700000</v>
      </c>
      <c r="V149" s="56" t="str">
        <f t="shared" si="48"/>
        <v>MENOR VALOR</v>
      </c>
    </row>
    <row r="150" spans="1:22" ht="36">
      <c r="A150" s="148" t="s">
        <v>2149</v>
      </c>
      <c r="B150" s="213">
        <v>92101902</v>
      </c>
      <c r="C150" s="180" t="s">
        <v>2180</v>
      </c>
      <c r="D150" s="207" t="s">
        <v>2224</v>
      </c>
      <c r="E150" s="207" t="s">
        <v>2221</v>
      </c>
      <c r="F150" s="205" t="str">
        <f t="shared" si="47"/>
        <v>PUERTO CAICEDOSANTANA</v>
      </c>
      <c r="G150" s="205">
        <f>MATCH(F150,[1]Hoja1!$G$361:$G$480,0)</f>
        <v>78</v>
      </c>
      <c r="H150" s="74" t="s">
        <v>21</v>
      </c>
      <c r="I150" s="76">
        <v>1</v>
      </c>
      <c r="J150" s="227">
        <v>6000</v>
      </c>
      <c r="K150" s="382" t="s">
        <v>2232</v>
      </c>
      <c r="L150" s="218">
        <v>650000</v>
      </c>
      <c r="M150" s="223">
        <v>713700</v>
      </c>
      <c r="N150" s="51">
        <f t="shared" si="43"/>
        <v>650000</v>
      </c>
      <c r="O150" s="51">
        <f t="shared" si="44"/>
        <v>681850</v>
      </c>
      <c r="P150" s="52">
        <f t="shared" si="45"/>
        <v>681850</v>
      </c>
      <c r="Q150" s="53">
        <f t="shared" si="46"/>
        <v>681105.71866634628</v>
      </c>
      <c r="R150" s="52">
        <f t="shared" si="41"/>
        <v>22521.35098079154</v>
      </c>
      <c r="S150" s="54">
        <f t="shared" si="42"/>
        <v>3.302977338240308E-2</v>
      </c>
      <c r="T150" s="30">
        <f t="shared" si="40"/>
        <v>650000</v>
      </c>
      <c r="U150" s="55">
        <f t="shared" si="39"/>
        <v>650000</v>
      </c>
      <c r="V150" s="56" t="str">
        <f t="shared" si="48"/>
        <v>MENOR VALOR</v>
      </c>
    </row>
    <row r="151" spans="1:22" ht="36">
      <c r="A151" s="148" t="s">
        <v>2150</v>
      </c>
      <c r="B151" s="213">
        <v>92101902</v>
      </c>
      <c r="C151" s="180" t="s">
        <v>2180</v>
      </c>
      <c r="D151" s="207" t="s">
        <v>2224</v>
      </c>
      <c r="E151" s="207" t="s">
        <v>2222</v>
      </c>
      <c r="F151" s="205" t="str">
        <f t="shared" si="47"/>
        <v>PUERTO CAICEDOLA DORADA</v>
      </c>
      <c r="G151" s="205">
        <f>MATCH(F151,[1]Hoja1!$G$361:$G$480,0)</f>
        <v>80</v>
      </c>
      <c r="H151" s="74" t="s">
        <v>21</v>
      </c>
      <c r="I151" s="76">
        <v>1</v>
      </c>
      <c r="J151" s="227">
        <v>6000</v>
      </c>
      <c r="K151" s="382" t="s">
        <v>2232</v>
      </c>
      <c r="L151" s="218">
        <v>1710000</v>
      </c>
      <c r="M151" s="223">
        <v>1875870</v>
      </c>
      <c r="N151" s="51">
        <f t="shared" si="43"/>
        <v>1710000</v>
      </c>
      <c r="O151" s="51">
        <f t="shared" si="44"/>
        <v>1792935</v>
      </c>
      <c r="P151" s="52">
        <f t="shared" si="45"/>
        <v>1792935</v>
      </c>
      <c r="Q151" s="53">
        <f t="shared" si="46"/>
        <v>1791015.8290757788</v>
      </c>
      <c r="R151" s="52">
        <f t="shared" si="41"/>
        <v>58643.90089770632</v>
      </c>
      <c r="S151" s="54">
        <f t="shared" si="42"/>
        <v>3.2708325119263283E-2</v>
      </c>
      <c r="T151" s="30">
        <f t="shared" si="40"/>
        <v>1710000</v>
      </c>
      <c r="U151" s="55">
        <f t="shared" si="39"/>
        <v>1710000</v>
      </c>
      <c r="V151" s="56" t="str">
        <f t="shared" si="48"/>
        <v>MENOR VALOR</v>
      </c>
    </row>
    <row r="152" spans="1:22" ht="36">
      <c r="A152" s="148" t="s">
        <v>2151</v>
      </c>
      <c r="B152" s="213">
        <v>92101902</v>
      </c>
      <c r="C152" s="180" t="s">
        <v>2180</v>
      </c>
      <c r="D152" s="207" t="s">
        <v>2224</v>
      </c>
      <c r="E152" s="207" t="s">
        <v>2223</v>
      </c>
      <c r="F152" s="205" t="str">
        <f t="shared" si="47"/>
        <v>PUERTO CAICEDOORITO</v>
      </c>
      <c r="G152" s="205">
        <f>MATCH(F152,[1]Hoja1!$G$361:$G$480,0)</f>
        <v>82</v>
      </c>
      <c r="H152" s="74" t="s">
        <v>21</v>
      </c>
      <c r="I152" s="76">
        <v>1</v>
      </c>
      <c r="J152" s="227">
        <v>6000</v>
      </c>
      <c r="K152" s="382" t="s">
        <v>2232</v>
      </c>
      <c r="L152" s="218">
        <v>1610000</v>
      </c>
      <c r="M152" s="223">
        <v>1762950</v>
      </c>
      <c r="N152" s="51">
        <f t="shared" si="43"/>
        <v>1610000</v>
      </c>
      <c r="O152" s="51">
        <f t="shared" si="44"/>
        <v>1686475</v>
      </c>
      <c r="P152" s="52">
        <f t="shared" si="45"/>
        <v>1686475</v>
      </c>
      <c r="Q152" s="53">
        <f t="shared" si="46"/>
        <v>1684740.1876847362</v>
      </c>
      <c r="R152" s="52">
        <f t="shared" si="41"/>
        <v>54075.991091241223</v>
      </c>
      <c r="S152" s="54">
        <f t="shared" si="42"/>
        <v>3.2064507977432946E-2</v>
      </c>
      <c r="T152" s="30">
        <f t="shared" si="40"/>
        <v>1610000</v>
      </c>
      <c r="U152" s="55">
        <f t="shared" si="39"/>
        <v>1610000</v>
      </c>
      <c r="V152" s="56" t="str">
        <f t="shared" si="48"/>
        <v>MENOR VALOR</v>
      </c>
    </row>
    <row r="153" spans="1:22" ht="45">
      <c r="A153" s="148" t="s">
        <v>2152</v>
      </c>
      <c r="B153" s="213">
        <v>92101902</v>
      </c>
      <c r="C153" s="180" t="s">
        <v>2180</v>
      </c>
      <c r="D153" s="207" t="s">
        <v>2224</v>
      </c>
      <c r="E153" s="207" t="s">
        <v>2224</v>
      </c>
      <c r="F153" s="205" t="str">
        <f t="shared" si="47"/>
        <v>PUERTO CAICEDOPUERTO CAICEDO</v>
      </c>
      <c r="G153" s="205">
        <f>MATCH(F153,[1]Hoja1!$G$361:$G$480,0)</f>
        <v>84</v>
      </c>
      <c r="H153" s="74" t="s">
        <v>21</v>
      </c>
      <c r="I153" s="76">
        <v>1</v>
      </c>
      <c r="J153" s="227">
        <v>5000</v>
      </c>
      <c r="K153" s="382" t="s">
        <v>2232</v>
      </c>
      <c r="L153" s="218">
        <v>700000</v>
      </c>
      <c r="M153" s="223">
        <v>765800</v>
      </c>
      <c r="N153" s="51">
        <f t="shared" si="43"/>
        <v>700000</v>
      </c>
      <c r="O153" s="51">
        <f t="shared" si="44"/>
        <v>732900</v>
      </c>
      <c r="P153" s="52">
        <f t="shared" si="45"/>
        <v>732900</v>
      </c>
      <c r="Q153" s="53">
        <f t="shared" si="46"/>
        <v>732161.18443960138</v>
      </c>
      <c r="R153" s="52">
        <f t="shared" si="41"/>
        <v>23263.813101037413</v>
      </c>
      <c r="S153" s="54">
        <f t="shared" si="42"/>
        <v>3.1742138219453424E-2</v>
      </c>
      <c r="T153" s="30">
        <f t="shared" si="40"/>
        <v>700000</v>
      </c>
      <c r="U153" s="55">
        <f t="shared" si="39"/>
        <v>700000</v>
      </c>
      <c r="V153" s="56" t="str">
        <f t="shared" si="48"/>
        <v>MENOR VALOR</v>
      </c>
    </row>
    <row r="154" spans="1:22" ht="36">
      <c r="A154" s="148" t="s">
        <v>2153</v>
      </c>
      <c r="B154" s="213">
        <v>92101902</v>
      </c>
      <c r="C154" s="180" t="s">
        <v>2180</v>
      </c>
      <c r="D154" s="207" t="s">
        <v>2217</v>
      </c>
      <c r="E154" s="207" t="s">
        <v>2218</v>
      </c>
      <c r="F154" s="205" t="str">
        <f t="shared" si="47"/>
        <v>COLONVILLAGARZON</v>
      </c>
      <c r="G154" s="205">
        <f>MATCH(F154,[1]Hoja1!$G$361:$G$480,0)</f>
        <v>98</v>
      </c>
      <c r="H154" s="74" t="s">
        <v>21</v>
      </c>
      <c r="I154" s="76">
        <v>1</v>
      </c>
      <c r="J154" s="227">
        <v>6000</v>
      </c>
      <c r="K154" s="382" t="s">
        <v>2232</v>
      </c>
      <c r="L154" s="218">
        <v>2205000</v>
      </c>
      <c r="M154" s="223">
        <v>2403450</v>
      </c>
      <c r="N154" s="51">
        <f t="shared" si="43"/>
        <v>2205000</v>
      </c>
      <c r="O154" s="51">
        <f t="shared" si="44"/>
        <v>2304225</v>
      </c>
      <c r="P154" s="52">
        <f t="shared" si="45"/>
        <v>2304225</v>
      </c>
      <c r="Q154" s="53">
        <f t="shared" si="46"/>
        <v>2302087.5852147765</v>
      </c>
      <c r="R154" s="52">
        <f t="shared" si="41"/>
        <v>70162.670363235171</v>
      </c>
      <c r="S154" s="54">
        <f t="shared" si="42"/>
        <v>3.0449574309468552E-2</v>
      </c>
      <c r="T154" s="30">
        <f t="shared" si="40"/>
        <v>2205000</v>
      </c>
      <c r="U154" s="55">
        <f t="shared" si="39"/>
        <v>2205000</v>
      </c>
      <c r="V154" s="56" t="str">
        <f t="shared" si="48"/>
        <v>MENOR VALOR</v>
      </c>
    </row>
    <row r="155" spans="1:22" ht="49.5">
      <c r="A155" s="148" t="s">
        <v>2154</v>
      </c>
      <c r="B155" s="213">
        <v>92101902</v>
      </c>
      <c r="C155" s="180" t="s">
        <v>2180</v>
      </c>
      <c r="D155" s="207" t="s">
        <v>2217</v>
      </c>
      <c r="E155" s="207" t="s">
        <v>2195</v>
      </c>
      <c r="F155" s="205" t="str">
        <f t="shared" si="47"/>
        <v>COLONBOGOTA</v>
      </c>
      <c r="G155" s="205" t="e">
        <f>MATCH(F155,[1]Hoja1!$G$361:$G$480,0)</f>
        <v>#N/A</v>
      </c>
      <c r="H155" s="74" t="s">
        <v>21</v>
      </c>
      <c r="I155" s="74">
        <v>1</v>
      </c>
      <c r="J155" s="228" t="s">
        <v>2231</v>
      </c>
      <c r="K155" s="228" t="s">
        <v>2231</v>
      </c>
      <c r="L155" s="218">
        <v>3500000</v>
      </c>
      <c r="M155" s="223">
        <v>3850000</v>
      </c>
      <c r="N155" s="51">
        <f t="shared" si="43"/>
        <v>3500000</v>
      </c>
      <c r="O155" s="51">
        <f t="shared" si="44"/>
        <v>3675000</v>
      </c>
      <c r="P155" s="52">
        <f t="shared" si="45"/>
        <v>3675000</v>
      </c>
      <c r="Q155" s="53">
        <f t="shared" si="46"/>
        <v>3670830.9685955304</v>
      </c>
      <c r="R155" s="52">
        <f t="shared" si="41"/>
        <v>123743.68670764581</v>
      </c>
      <c r="S155" s="54">
        <f t="shared" si="42"/>
        <v>3.3671751485073689E-2</v>
      </c>
      <c r="T155" s="30">
        <f t="shared" si="40"/>
        <v>3500000</v>
      </c>
      <c r="U155" s="55">
        <f t="shared" si="39"/>
        <v>3500000</v>
      </c>
      <c r="V155" s="56" t="str">
        <f t="shared" si="48"/>
        <v>MENOR VALOR</v>
      </c>
    </row>
    <row r="156" spans="1:22" ht="33">
      <c r="A156" s="148" t="s">
        <v>2155</v>
      </c>
      <c r="B156" s="213">
        <v>92101902</v>
      </c>
      <c r="C156" s="180" t="s">
        <v>2180</v>
      </c>
      <c r="D156" s="207" t="s">
        <v>2217</v>
      </c>
      <c r="E156" s="207" t="s">
        <v>2220</v>
      </c>
      <c r="F156" s="205" t="str">
        <f t="shared" si="47"/>
        <v>COLONPUERTO ASIS</v>
      </c>
      <c r="G156" s="205">
        <f>MATCH(F156,[1]Hoja1!$G$361:$G$480,0)</f>
        <v>87</v>
      </c>
      <c r="H156" s="74" t="s">
        <v>21</v>
      </c>
      <c r="I156" s="76">
        <v>1</v>
      </c>
      <c r="J156" s="227">
        <v>6000</v>
      </c>
      <c r="K156" s="228" t="s">
        <v>2232</v>
      </c>
      <c r="L156" s="218">
        <v>2205000</v>
      </c>
      <c r="M156" s="223">
        <v>2227050</v>
      </c>
      <c r="N156" s="51">
        <f t="shared" si="43"/>
        <v>2205000</v>
      </c>
      <c r="O156" s="51">
        <f t="shared" si="44"/>
        <v>2216025</v>
      </c>
      <c r="P156" s="52">
        <f t="shared" si="45"/>
        <v>2216025</v>
      </c>
      <c r="Q156" s="53">
        <f t="shared" si="46"/>
        <v>2215997.5744571565</v>
      </c>
      <c r="R156" s="52">
        <f t="shared" si="41"/>
        <v>7795.8522625816868</v>
      </c>
      <c r="S156" s="54">
        <f t="shared" si="42"/>
        <v>3.5179441850076991E-3</v>
      </c>
      <c r="T156" s="30">
        <f t="shared" si="40"/>
        <v>2205000</v>
      </c>
      <c r="U156" s="55">
        <f t="shared" si="39"/>
        <v>2205000</v>
      </c>
      <c r="V156" s="56" t="str">
        <f t="shared" si="48"/>
        <v>MENOR VALOR</v>
      </c>
    </row>
    <row r="157" spans="1:22" ht="33">
      <c r="A157" s="148" t="s">
        <v>2156</v>
      </c>
      <c r="B157" s="213">
        <v>92101902</v>
      </c>
      <c r="C157" s="180" t="s">
        <v>2180</v>
      </c>
      <c r="D157" s="207" t="s">
        <v>2217</v>
      </c>
      <c r="E157" s="207" t="s">
        <v>2216</v>
      </c>
      <c r="F157" s="205" t="str">
        <f t="shared" si="47"/>
        <v>COLONMOCOA</v>
      </c>
      <c r="G157" s="205">
        <f>MATCH(F157,[1]Hoja1!$G$361:$G$480,0)</f>
        <v>10</v>
      </c>
      <c r="H157" s="74" t="s">
        <v>21</v>
      </c>
      <c r="I157" s="76">
        <v>1</v>
      </c>
      <c r="J157" s="227">
        <v>6000</v>
      </c>
      <c r="K157" s="228" t="s">
        <v>2232</v>
      </c>
      <c r="L157" s="218">
        <v>1950000</v>
      </c>
      <c r="M157" s="223">
        <v>2141100</v>
      </c>
      <c r="N157" s="51">
        <f t="shared" si="43"/>
        <v>1950000</v>
      </c>
      <c r="O157" s="51">
        <f t="shared" si="44"/>
        <v>2045550</v>
      </c>
      <c r="P157" s="52">
        <f t="shared" si="45"/>
        <v>2045550</v>
      </c>
      <c r="Q157" s="53">
        <f t="shared" si="46"/>
        <v>2043317.1559990386</v>
      </c>
      <c r="R157" s="52">
        <f t="shared" si="41"/>
        <v>67564.052942374619</v>
      </c>
      <c r="S157" s="54">
        <f t="shared" si="42"/>
        <v>3.302977338240308E-2</v>
      </c>
      <c r="T157" s="30">
        <f t="shared" si="40"/>
        <v>1950000</v>
      </c>
      <c r="U157" s="55">
        <f t="shared" si="39"/>
        <v>1950000</v>
      </c>
      <c r="V157" s="56" t="str">
        <f t="shared" si="48"/>
        <v>MENOR VALOR</v>
      </c>
    </row>
    <row r="158" spans="1:22" ht="30">
      <c r="A158" s="148" t="s">
        <v>2157</v>
      </c>
      <c r="B158" s="213">
        <v>92101902</v>
      </c>
      <c r="C158" s="180" t="s">
        <v>2180</v>
      </c>
      <c r="D158" s="207" t="s">
        <v>2218</v>
      </c>
      <c r="E158" s="207" t="s">
        <v>2195</v>
      </c>
      <c r="F158" s="205" t="str">
        <f t="shared" si="47"/>
        <v>VILLAGARZONBOGOTA</v>
      </c>
      <c r="G158" s="205">
        <f>MATCH(F158,[1]Hoja1!$G$361:$G$480,0)</f>
        <v>89</v>
      </c>
      <c r="H158" s="74" t="s">
        <v>21</v>
      </c>
      <c r="I158" s="76">
        <v>1</v>
      </c>
      <c r="J158" s="227">
        <v>2999000</v>
      </c>
      <c r="K158" s="229">
        <f>+J158*(1+0.1312)</f>
        <v>3392468.8</v>
      </c>
      <c r="L158" s="218">
        <v>2115000</v>
      </c>
      <c r="M158" s="223">
        <v>2320155</v>
      </c>
      <c r="N158" s="51">
        <f t="shared" ref="N158:N178" si="49">MIN(K158,L158,M158)</f>
        <v>2115000</v>
      </c>
      <c r="O158" s="51">
        <f t="shared" ref="O158:O177" si="50">AVERAGE(K158,L158,M158)</f>
        <v>2609207.9333333331</v>
      </c>
      <c r="P158" s="52">
        <f t="shared" ref="P158:P178" si="51">MEDIAN(K158,M158,L158)</f>
        <v>2320155</v>
      </c>
      <c r="Q158" s="53">
        <f t="shared" ref="Q158:Q177" si="52">GEOMEAN(K158,L158,M158)</f>
        <v>2553373.8780041272</v>
      </c>
      <c r="R158" s="52">
        <f t="shared" si="41"/>
        <v>145066.49169432616</v>
      </c>
      <c r="S158" s="54">
        <f t="shared" si="42"/>
        <v>6.2524482930806854E-2</v>
      </c>
      <c r="T158" s="30">
        <f t="shared" si="40"/>
        <v>2115000</v>
      </c>
      <c r="U158" s="55">
        <f t="shared" si="39"/>
        <v>2115000</v>
      </c>
      <c r="V158" s="56" t="str">
        <f t="shared" si="48"/>
        <v>MENOR VALOR</v>
      </c>
    </row>
    <row r="159" spans="1:22" ht="33">
      <c r="A159" s="148" t="s">
        <v>2158</v>
      </c>
      <c r="B159" s="213">
        <v>92101902</v>
      </c>
      <c r="C159" s="180" t="s">
        <v>2180</v>
      </c>
      <c r="D159" s="207" t="s">
        <v>2218</v>
      </c>
      <c r="E159" s="207" t="s">
        <v>2217</v>
      </c>
      <c r="F159" s="205" t="str">
        <f t="shared" si="47"/>
        <v>VILLAGARZONCOLON</v>
      </c>
      <c r="G159" s="205">
        <f>MATCH(F159,[1]Hoja1!$G$361:$G$480,0)</f>
        <v>97</v>
      </c>
      <c r="H159" s="74" t="s">
        <v>21</v>
      </c>
      <c r="I159" s="76">
        <v>1</v>
      </c>
      <c r="J159" s="227">
        <v>6000</v>
      </c>
      <c r="K159" s="228" t="s">
        <v>2232</v>
      </c>
      <c r="L159" s="218">
        <v>2500000</v>
      </c>
      <c r="M159" s="223">
        <v>2737500</v>
      </c>
      <c r="N159" s="51">
        <f t="shared" si="49"/>
        <v>2500000</v>
      </c>
      <c r="O159" s="51">
        <f t="shared" si="50"/>
        <v>2618750</v>
      </c>
      <c r="P159" s="52">
        <f t="shared" si="51"/>
        <v>2618750</v>
      </c>
      <c r="Q159" s="53">
        <f t="shared" si="52"/>
        <v>2616056.1920570438</v>
      </c>
      <c r="R159" s="52">
        <f t="shared" si="41"/>
        <v>83968.930265902512</v>
      </c>
      <c r="S159" s="54">
        <f t="shared" si="42"/>
        <v>3.2064507977432939E-2</v>
      </c>
      <c r="T159" s="30">
        <f t="shared" si="40"/>
        <v>2500000</v>
      </c>
      <c r="U159" s="55">
        <f t="shared" ref="U159:U177" si="53">+ROUND(T159,-2)</f>
        <v>2500000</v>
      </c>
      <c r="V159" s="56" t="str">
        <f t="shared" si="48"/>
        <v>MENOR VALOR</v>
      </c>
    </row>
    <row r="160" spans="1:22" ht="33">
      <c r="A160" s="148" t="s">
        <v>2159</v>
      </c>
      <c r="B160" s="213">
        <v>92101902</v>
      </c>
      <c r="C160" s="180" t="s">
        <v>2180</v>
      </c>
      <c r="D160" s="207" t="s">
        <v>2218</v>
      </c>
      <c r="E160" s="207" t="s">
        <v>2218</v>
      </c>
      <c r="F160" s="205" t="str">
        <f t="shared" si="47"/>
        <v>VILLAGARZONVILLAGARZON</v>
      </c>
      <c r="G160" s="205">
        <f>MATCH(F160,[1]Hoja1!$G$361:$G$480,0)</f>
        <v>99</v>
      </c>
      <c r="H160" s="74" t="s">
        <v>21</v>
      </c>
      <c r="I160" s="76">
        <v>1</v>
      </c>
      <c r="J160" s="227">
        <v>5000</v>
      </c>
      <c r="K160" s="228" t="s">
        <v>2232</v>
      </c>
      <c r="L160" s="218">
        <v>700000</v>
      </c>
      <c r="M160" s="223">
        <v>765800</v>
      </c>
      <c r="N160" s="51">
        <f t="shared" si="49"/>
        <v>700000</v>
      </c>
      <c r="O160" s="51">
        <f t="shared" si="50"/>
        <v>732900</v>
      </c>
      <c r="P160" s="52">
        <f t="shared" si="51"/>
        <v>732900</v>
      </c>
      <c r="Q160" s="53">
        <f t="shared" si="52"/>
        <v>732161.18443960138</v>
      </c>
      <c r="R160" s="52">
        <f t="shared" si="41"/>
        <v>23263.813101037413</v>
      </c>
      <c r="S160" s="54">
        <f t="shared" si="42"/>
        <v>3.1742138219453424E-2</v>
      </c>
      <c r="T160" s="30">
        <f t="shared" si="40"/>
        <v>700000</v>
      </c>
      <c r="U160" s="55">
        <f t="shared" si="53"/>
        <v>700000</v>
      </c>
      <c r="V160" s="56" t="str">
        <f t="shared" si="48"/>
        <v>MENOR VALOR</v>
      </c>
    </row>
    <row r="161" spans="1:22" ht="18">
      <c r="A161" s="148" t="s">
        <v>2160</v>
      </c>
      <c r="B161" s="213">
        <v>92101902</v>
      </c>
      <c r="C161" s="180" t="s">
        <v>2180</v>
      </c>
      <c r="D161" s="207" t="s">
        <v>2218</v>
      </c>
      <c r="E161" s="207" t="s">
        <v>2216</v>
      </c>
      <c r="F161" s="205" t="str">
        <f t="shared" si="47"/>
        <v>VILLAGARZONMOCOA</v>
      </c>
      <c r="G161" s="205">
        <f>MATCH(F161,[1]Hoja1!$G$361:$G$480,0)</f>
        <v>100</v>
      </c>
      <c r="H161" s="74" t="s">
        <v>21</v>
      </c>
      <c r="I161" s="76">
        <v>1</v>
      </c>
      <c r="J161" s="227">
        <v>400000</v>
      </c>
      <c r="K161" s="229">
        <f t="shared" ref="K161:K168" si="54">+J161*(1+0.1312)</f>
        <v>452480</v>
      </c>
      <c r="L161" s="218">
        <v>800000</v>
      </c>
      <c r="M161" s="223">
        <v>872000</v>
      </c>
      <c r="N161" s="51">
        <f t="shared" si="49"/>
        <v>452480</v>
      </c>
      <c r="O161" s="51">
        <f t="shared" si="50"/>
        <v>708160</v>
      </c>
      <c r="P161" s="52">
        <f t="shared" si="51"/>
        <v>800000</v>
      </c>
      <c r="Q161" s="53">
        <f t="shared" si="52"/>
        <v>680876.93090376363</v>
      </c>
      <c r="R161" s="52">
        <f t="shared" si="41"/>
        <v>245733.74859794899</v>
      </c>
      <c r="S161" s="54">
        <f t="shared" si="42"/>
        <v>0.30716718574743623</v>
      </c>
      <c r="T161" s="30">
        <f t="shared" si="40"/>
        <v>800000</v>
      </c>
      <c r="U161" s="55">
        <f t="shared" si="53"/>
        <v>800000</v>
      </c>
      <c r="V161" s="56" t="str">
        <f t="shared" si="48"/>
        <v>MEDIANA</v>
      </c>
    </row>
    <row r="162" spans="1:22" ht="36">
      <c r="A162" s="148" t="s">
        <v>2161</v>
      </c>
      <c r="B162" s="213">
        <v>92101902</v>
      </c>
      <c r="C162" s="180" t="s">
        <v>2180</v>
      </c>
      <c r="D162" s="207" t="s">
        <v>2218</v>
      </c>
      <c r="E162" s="207" t="s">
        <v>2219</v>
      </c>
      <c r="F162" s="205" t="str">
        <f t="shared" si="47"/>
        <v>VILLAGARZONLA HORMIGA</v>
      </c>
      <c r="G162" s="205">
        <f>MATCH(F162,[1]Hoja1!$G$361:$G$480,0)</f>
        <v>102</v>
      </c>
      <c r="H162" s="74" t="s">
        <v>21</v>
      </c>
      <c r="I162" s="76">
        <v>1</v>
      </c>
      <c r="J162" s="227">
        <v>6000</v>
      </c>
      <c r="K162" s="382" t="s">
        <v>2232</v>
      </c>
      <c r="L162" s="218">
        <v>1890000</v>
      </c>
      <c r="M162" s="223">
        <v>2079000</v>
      </c>
      <c r="N162" s="51">
        <f t="shared" si="49"/>
        <v>1890000</v>
      </c>
      <c r="O162" s="51">
        <f t="shared" si="50"/>
        <v>1984500</v>
      </c>
      <c r="P162" s="52">
        <f t="shared" si="51"/>
        <v>1984500</v>
      </c>
      <c r="Q162" s="53">
        <f t="shared" si="52"/>
        <v>1982248.7230415866</v>
      </c>
      <c r="R162" s="52">
        <f t="shared" si="41"/>
        <v>66821.590822128739</v>
      </c>
      <c r="S162" s="54">
        <f t="shared" si="42"/>
        <v>3.3671751485073689E-2</v>
      </c>
      <c r="T162" s="30">
        <f t="shared" si="40"/>
        <v>1890000</v>
      </c>
      <c r="U162" s="55">
        <f t="shared" si="53"/>
        <v>1890000</v>
      </c>
      <c r="V162" s="56" t="str">
        <f t="shared" si="48"/>
        <v>MENOR VALOR</v>
      </c>
    </row>
    <row r="163" spans="1:22" ht="36">
      <c r="A163" s="148" t="s">
        <v>2162</v>
      </c>
      <c r="B163" s="213">
        <v>92101902</v>
      </c>
      <c r="C163" s="180" t="s">
        <v>2180</v>
      </c>
      <c r="D163" s="207" t="s">
        <v>2218</v>
      </c>
      <c r="E163" s="207" t="s">
        <v>2220</v>
      </c>
      <c r="F163" s="205" t="str">
        <f t="shared" si="47"/>
        <v>VILLAGARZONPUERTO ASIS</v>
      </c>
      <c r="G163" s="205">
        <f>MATCH(F163,[1]Hoja1!$G$361:$G$480,0)</f>
        <v>104</v>
      </c>
      <c r="H163" s="74" t="s">
        <v>21</v>
      </c>
      <c r="I163" s="76">
        <v>1</v>
      </c>
      <c r="J163" s="227">
        <v>20000</v>
      </c>
      <c r="K163" s="382" t="s">
        <v>2232</v>
      </c>
      <c r="L163" s="218">
        <v>1460000</v>
      </c>
      <c r="M163" s="223">
        <v>1474600</v>
      </c>
      <c r="N163" s="51">
        <f t="shared" si="49"/>
        <v>1460000</v>
      </c>
      <c r="O163" s="51">
        <f t="shared" si="50"/>
        <v>1467300</v>
      </c>
      <c r="P163" s="52">
        <f t="shared" si="51"/>
        <v>1467300</v>
      </c>
      <c r="Q163" s="53">
        <f t="shared" si="52"/>
        <v>1467281.84068365</v>
      </c>
      <c r="R163" s="52">
        <f t="shared" si="41"/>
        <v>5161.8795026617972</v>
      </c>
      <c r="S163" s="54">
        <f t="shared" si="42"/>
        <v>3.5179441850076995E-3</v>
      </c>
      <c r="T163" s="30">
        <f t="shared" si="40"/>
        <v>1460000</v>
      </c>
      <c r="U163" s="55">
        <f t="shared" si="53"/>
        <v>1460000</v>
      </c>
      <c r="V163" s="56" t="str">
        <f t="shared" si="48"/>
        <v>MENOR VALOR</v>
      </c>
    </row>
    <row r="164" spans="1:22" ht="36">
      <c r="A164" s="148" t="s">
        <v>2163</v>
      </c>
      <c r="B164" s="213">
        <v>92101902</v>
      </c>
      <c r="C164" s="180" t="s">
        <v>2180</v>
      </c>
      <c r="D164" s="207" t="s">
        <v>2218</v>
      </c>
      <c r="E164" s="207" t="s">
        <v>2221</v>
      </c>
      <c r="F164" s="205" t="str">
        <f t="shared" si="47"/>
        <v>VILLAGARZONSANTANA</v>
      </c>
      <c r="G164" s="205">
        <f>MATCH(F164,[1]Hoja1!$G$361:$G$480,0)</f>
        <v>106</v>
      </c>
      <c r="H164" s="74" t="s">
        <v>21</v>
      </c>
      <c r="I164" s="74">
        <v>1</v>
      </c>
      <c r="J164" s="227">
        <v>6000</v>
      </c>
      <c r="K164" s="382" t="s">
        <v>2232</v>
      </c>
      <c r="L164" s="216">
        <v>1328000</v>
      </c>
      <c r="M164" s="223">
        <v>1458144</v>
      </c>
      <c r="N164" s="51">
        <f t="shared" si="49"/>
        <v>1328000</v>
      </c>
      <c r="O164" s="51">
        <f t="shared" si="50"/>
        <v>1393072</v>
      </c>
      <c r="P164" s="52">
        <f t="shared" si="51"/>
        <v>1393072</v>
      </c>
      <c r="Q164" s="53">
        <f t="shared" si="52"/>
        <v>1391551.3759829351</v>
      </c>
      <c r="R164" s="52">
        <f t="shared" si="41"/>
        <v>46012.852465371019</v>
      </c>
      <c r="S164" s="54">
        <f t="shared" si="42"/>
        <v>3.302977338240308E-2</v>
      </c>
      <c r="T164" s="30">
        <f t="shared" si="40"/>
        <v>1328000</v>
      </c>
      <c r="U164" s="55">
        <f t="shared" si="53"/>
        <v>1328000</v>
      </c>
      <c r="V164" s="56" t="str">
        <f t="shared" si="48"/>
        <v>MENOR VALOR</v>
      </c>
    </row>
    <row r="165" spans="1:22" ht="36">
      <c r="A165" s="148" t="s">
        <v>2164</v>
      </c>
      <c r="B165" s="213">
        <v>92101902</v>
      </c>
      <c r="C165" s="180" t="s">
        <v>2180</v>
      </c>
      <c r="D165" s="207" t="s">
        <v>2218</v>
      </c>
      <c r="E165" s="207" t="s">
        <v>2222</v>
      </c>
      <c r="F165" s="205" t="str">
        <f t="shared" si="47"/>
        <v>VILLAGARZONLA DORADA</v>
      </c>
      <c r="G165" s="205">
        <f>MATCH(F165,[1]Hoja1!$G$361:$G$480,0)</f>
        <v>108</v>
      </c>
      <c r="H165" s="74" t="s">
        <v>21</v>
      </c>
      <c r="I165" s="76">
        <v>1</v>
      </c>
      <c r="J165" s="227">
        <v>6000</v>
      </c>
      <c r="K165" s="382" t="s">
        <v>2232</v>
      </c>
      <c r="L165" s="216">
        <v>1890000</v>
      </c>
      <c r="M165" s="223">
        <v>2073330</v>
      </c>
      <c r="N165" s="51">
        <f t="shared" si="49"/>
        <v>1890000</v>
      </c>
      <c r="O165" s="51">
        <f t="shared" si="50"/>
        <v>1981665</v>
      </c>
      <c r="P165" s="52">
        <f t="shared" si="51"/>
        <v>1981665</v>
      </c>
      <c r="Q165" s="53">
        <f t="shared" si="52"/>
        <v>1979543.8110837557</v>
      </c>
      <c r="R165" s="52">
        <f t="shared" si="41"/>
        <v>64816.943097464879</v>
      </c>
      <c r="S165" s="54">
        <f t="shared" si="42"/>
        <v>3.2708325119263283E-2</v>
      </c>
      <c r="T165" s="30">
        <f t="shared" si="40"/>
        <v>1890000</v>
      </c>
      <c r="U165" s="55">
        <f t="shared" si="53"/>
        <v>1890000</v>
      </c>
      <c r="V165" s="56" t="str">
        <f t="shared" si="48"/>
        <v>MENOR VALOR</v>
      </c>
    </row>
    <row r="166" spans="1:22" ht="36">
      <c r="A166" s="148" t="s">
        <v>2165</v>
      </c>
      <c r="B166" s="214">
        <v>92101902</v>
      </c>
      <c r="C166" s="180" t="s">
        <v>2180</v>
      </c>
      <c r="D166" s="207" t="s">
        <v>2218</v>
      </c>
      <c r="E166" s="207" t="s">
        <v>2223</v>
      </c>
      <c r="F166" s="205" t="str">
        <f t="shared" si="47"/>
        <v>VILLAGARZONORITO</v>
      </c>
      <c r="G166" s="205">
        <f>MATCH(F166,[1]Hoja1!$G$361:$G$480,0)</f>
        <v>110</v>
      </c>
      <c r="H166" s="74" t="s">
        <v>21</v>
      </c>
      <c r="I166" s="76">
        <v>1</v>
      </c>
      <c r="J166" s="227">
        <v>6000</v>
      </c>
      <c r="K166" s="382" t="s">
        <v>2232</v>
      </c>
      <c r="L166" s="220">
        <v>1710000</v>
      </c>
      <c r="M166" s="223">
        <v>1872450</v>
      </c>
      <c r="N166" s="51">
        <f t="shared" si="49"/>
        <v>1710000</v>
      </c>
      <c r="O166" s="51">
        <f t="shared" si="50"/>
        <v>1791225</v>
      </c>
      <c r="P166" s="52">
        <f t="shared" si="51"/>
        <v>1791225</v>
      </c>
      <c r="Q166" s="53">
        <f t="shared" si="52"/>
        <v>1789382.435367018</v>
      </c>
      <c r="R166" s="52">
        <f t="shared" si="41"/>
        <v>57434.74830187732</v>
      </c>
      <c r="S166" s="54">
        <f t="shared" si="42"/>
        <v>3.2064507977432939E-2</v>
      </c>
      <c r="T166" s="30">
        <f t="shared" si="40"/>
        <v>1710000</v>
      </c>
      <c r="U166" s="55">
        <f t="shared" si="53"/>
        <v>1710000</v>
      </c>
      <c r="V166" s="56" t="str">
        <f t="shared" si="48"/>
        <v>MENOR VALOR</v>
      </c>
    </row>
    <row r="167" spans="1:22" ht="36">
      <c r="A167" s="148" t="s">
        <v>2166</v>
      </c>
      <c r="B167" s="213">
        <v>92101902</v>
      </c>
      <c r="C167" s="180" t="s">
        <v>2180</v>
      </c>
      <c r="D167" s="207" t="s">
        <v>2218</v>
      </c>
      <c r="E167" s="207" t="s">
        <v>2224</v>
      </c>
      <c r="F167" s="205" t="str">
        <f t="shared" si="47"/>
        <v>VILLAGARZONPUERTO CAICEDO</v>
      </c>
      <c r="G167" s="205">
        <f>MATCH(F167,[1]Hoja1!$G$361:$G$480,0)</f>
        <v>71</v>
      </c>
      <c r="H167" s="74" t="s">
        <v>21</v>
      </c>
      <c r="I167" s="76">
        <v>1</v>
      </c>
      <c r="J167" s="227">
        <v>6000</v>
      </c>
      <c r="K167" s="382" t="s">
        <v>2232</v>
      </c>
      <c r="L167" s="216">
        <v>1370000</v>
      </c>
      <c r="M167" s="223">
        <v>1498780</v>
      </c>
      <c r="N167" s="51">
        <f t="shared" si="49"/>
        <v>1370000</v>
      </c>
      <c r="O167" s="51">
        <f t="shared" si="50"/>
        <v>1434390</v>
      </c>
      <c r="P167" s="52">
        <f t="shared" si="51"/>
        <v>1434390</v>
      </c>
      <c r="Q167" s="53">
        <f t="shared" si="52"/>
        <v>1432944.03240322</v>
      </c>
      <c r="R167" s="52">
        <f t="shared" si="41"/>
        <v>45530.605640601796</v>
      </c>
      <c r="S167" s="54">
        <f t="shared" si="42"/>
        <v>3.1742138219453424E-2</v>
      </c>
      <c r="T167" s="30">
        <f t="shared" si="40"/>
        <v>1370000</v>
      </c>
      <c r="U167" s="55">
        <f t="shared" si="53"/>
        <v>1370000</v>
      </c>
      <c r="V167" s="56" t="str">
        <f t="shared" si="48"/>
        <v>MENOR VALOR</v>
      </c>
    </row>
    <row r="168" spans="1:22" ht="18">
      <c r="A168" s="148" t="s">
        <v>2167</v>
      </c>
      <c r="B168" s="213">
        <v>92101902</v>
      </c>
      <c r="C168" s="180" t="s">
        <v>2180</v>
      </c>
      <c r="D168" s="207" t="s">
        <v>2222</v>
      </c>
      <c r="E168" s="207" t="s">
        <v>2195</v>
      </c>
      <c r="F168" s="205" t="str">
        <f t="shared" si="47"/>
        <v>LA DORADABOGOTA</v>
      </c>
      <c r="G168" s="205">
        <f>MATCH(F168,[1]Hoja1!$G$361:$G$480,0)</f>
        <v>112</v>
      </c>
      <c r="H168" s="74" t="s">
        <v>21</v>
      </c>
      <c r="I168" s="76">
        <v>1</v>
      </c>
      <c r="J168" s="227">
        <v>2000000</v>
      </c>
      <c r="K168" s="229">
        <f t="shared" si="54"/>
        <v>2262400</v>
      </c>
      <c r="L168" s="216">
        <v>3340000</v>
      </c>
      <c r="M168" s="223">
        <v>3640600</v>
      </c>
      <c r="N168" s="51">
        <f t="shared" si="49"/>
        <v>2262400</v>
      </c>
      <c r="O168" s="51">
        <f t="shared" si="50"/>
        <v>3081000</v>
      </c>
      <c r="P168" s="52">
        <f t="shared" si="51"/>
        <v>3340000</v>
      </c>
      <c r="Q168" s="53">
        <f t="shared" si="52"/>
        <v>3018767.0979285836</v>
      </c>
      <c r="R168" s="52">
        <f t="shared" si="41"/>
        <v>761978.26740662358</v>
      </c>
      <c r="S168" s="54">
        <f t="shared" si="42"/>
        <v>0.22813720581036634</v>
      </c>
      <c r="T168" s="30">
        <f t="shared" ref="T168:T177" si="55">IF(S168&lt;=$S$1,N168,P168)</f>
        <v>3340000</v>
      </c>
      <c r="U168" s="55">
        <f t="shared" si="53"/>
        <v>3340000</v>
      </c>
      <c r="V168" s="56" t="str">
        <f t="shared" si="48"/>
        <v>MEDIANA</v>
      </c>
    </row>
    <row r="169" spans="1:22" ht="49.5">
      <c r="A169" s="148" t="s">
        <v>2168</v>
      </c>
      <c r="B169" s="213">
        <v>92101902</v>
      </c>
      <c r="C169" s="180" t="s">
        <v>2180</v>
      </c>
      <c r="D169" s="207" t="s">
        <v>2222</v>
      </c>
      <c r="E169" s="207" t="s">
        <v>2217</v>
      </c>
      <c r="F169" s="205" t="str">
        <f t="shared" si="47"/>
        <v>LA DORADACOLON</v>
      </c>
      <c r="G169" s="205" t="e">
        <f>MATCH(F169,[1]Hoja1!$G$361:$G$480,0)</f>
        <v>#N/A</v>
      </c>
      <c r="H169" s="74" t="s">
        <v>21</v>
      </c>
      <c r="I169" s="76">
        <v>1</v>
      </c>
      <c r="J169" s="228" t="s">
        <v>2231</v>
      </c>
      <c r="K169" s="228" t="s">
        <v>2231</v>
      </c>
      <c r="L169" s="216">
        <v>2480000</v>
      </c>
      <c r="M169" s="223">
        <v>2728000</v>
      </c>
      <c r="N169" s="51">
        <f t="shared" si="49"/>
        <v>2480000</v>
      </c>
      <c r="O169" s="51">
        <f t="shared" si="50"/>
        <v>2604000</v>
      </c>
      <c r="P169" s="52">
        <f t="shared" si="51"/>
        <v>2604000</v>
      </c>
      <c r="Q169" s="53">
        <f t="shared" si="52"/>
        <v>2601045.943461976</v>
      </c>
      <c r="R169" s="52">
        <f t="shared" si="41"/>
        <v>87681.240867131899</v>
      </c>
      <c r="S169" s="54">
        <f t="shared" si="42"/>
        <v>3.3671751485073696E-2</v>
      </c>
      <c r="T169" s="30">
        <f t="shared" si="55"/>
        <v>2480000</v>
      </c>
      <c r="U169" s="55">
        <f t="shared" si="53"/>
        <v>2480000</v>
      </c>
      <c r="V169" s="56" t="str">
        <f t="shared" si="48"/>
        <v>MENOR VALOR</v>
      </c>
    </row>
    <row r="170" spans="1:22" ht="45">
      <c r="A170" s="148" t="s">
        <v>2169</v>
      </c>
      <c r="B170" s="213">
        <v>92101902</v>
      </c>
      <c r="C170" s="180" t="s">
        <v>2180</v>
      </c>
      <c r="D170" s="207" t="s">
        <v>2222</v>
      </c>
      <c r="E170" s="207" t="s">
        <v>2218</v>
      </c>
      <c r="F170" s="205" t="str">
        <f t="shared" si="47"/>
        <v>LA DORADAVILLAGARZON</v>
      </c>
      <c r="G170" s="205">
        <f>MATCH(F170,[1]Hoja1!$G$361:$G$480,0)</f>
        <v>109</v>
      </c>
      <c r="H170" s="74" t="s">
        <v>21</v>
      </c>
      <c r="I170" s="76">
        <v>1</v>
      </c>
      <c r="J170" s="227">
        <v>6000</v>
      </c>
      <c r="K170" s="384" t="s">
        <v>2232</v>
      </c>
      <c r="L170" s="216">
        <v>1890000</v>
      </c>
      <c r="M170" s="223">
        <v>1908900</v>
      </c>
      <c r="N170" s="51">
        <f t="shared" si="49"/>
        <v>1890000</v>
      </c>
      <c r="O170" s="51">
        <f t="shared" si="50"/>
        <v>1899450</v>
      </c>
      <c r="P170" s="52">
        <f t="shared" si="51"/>
        <v>1899450</v>
      </c>
      <c r="Q170" s="53">
        <f t="shared" si="52"/>
        <v>1899426.4923918482</v>
      </c>
      <c r="R170" s="52">
        <f t="shared" si="41"/>
        <v>6682.1590822128737</v>
      </c>
      <c r="S170" s="54">
        <f t="shared" si="42"/>
        <v>3.5179441850076991E-3</v>
      </c>
      <c r="T170" s="30">
        <f t="shared" si="55"/>
        <v>1890000</v>
      </c>
      <c r="U170" s="55">
        <f t="shared" si="53"/>
        <v>1890000</v>
      </c>
      <c r="V170" s="56" t="str">
        <f t="shared" si="48"/>
        <v>MENOR VALOR</v>
      </c>
    </row>
    <row r="171" spans="1:22" ht="33">
      <c r="A171" s="148" t="s">
        <v>2170</v>
      </c>
      <c r="B171" s="213">
        <v>92101902</v>
      </c>
      <c r="C171" s="180" t="s">
        <v>2180</v>
      </c>
      <c r="D171" s="207" t="s">
        <v>2222</v>
      </c>
      <c r="E171" s="207" t="s">
        <v>2216</v>
      </c>
      <c r="F171" s="205" t="str">
        <f t="shared" si="47"/>
        <v>LA DORADAMOCOA</v>
      </c>
      <c r="G171" s="205">
        <f>MATCH(F171,[1]Hoja1!$G$361:$G$480,0)</f>
        <v>114</v>
      </c>
      <c r="H171" s="74" t="s">
        <v>21</v>
      </c>
      <c r="I171" s="76">
        <v>1</v>
      </c>
      <c r="J171" s="227">
        <v>6000</v>
      </c>
      <c r="K171" s="384" t="s">
        <v>2232</v>
      </c>
      <c r="L171" s="216">
        <v>2230000</v>
      </c>
      <c r="M171" s="223">
        <v>2448540</v>
      </c>
      <c r="N171" s="51">
        <f t="shared" si="49"/>
        <v>2230000</v>
      </c>
      <c r="O171" s="51">
        <f t="shared" si="50"/>
        <v>2339270</v>
      </c>
      <c r="P171" s="52">
        <f t="shared" si="51"/>
        <v>2339270</v>
      </c>
      <c r="Q171" s="53">
        <f t="shared" si="52"/>
        <v>2336716.542501465</v>
      </c>
      <c r="R171" s="52">
        <f t="shared" si="41"/>
        <v>77265.557980254045</v>
      </c>
      <c r="S171" s="54">
        <f t="shared" si="42"/>
        <v>3.302977338240308E-2</v>
      </c>
      <c r="T171" s="30">
        <f t="shared" si="55"/>
        <v>2230000</v>
      </c>
      <c r="U171" s="55">
        <f t="shared" si="53"/>
        <v>2230000</v>
      </c>
      <c r="V171" s="56" t="str">
        <f t="shared" si="48"/>
        <v>MENOR VALOR</v>
      </c>
    </row>
    <row r="172" spans="1:22" ht="33">
      <c r="A172" s="148" t="s">
        <v>2171</v>
      </c>
      <c r="B172" s="213">
        <v>92101902</v>
      </c>
      <c r="C172" s="180" t="s">
        <v>2180</v>
      </c>
      <c r="D172" s="207" t="s">
        <v>2222</v>
      </c>
      <c r="E172" s="207" t="s">
        <v>2219</v>
      </c>
      <c r="F172" s="205" t="str">
        <f t="shared" si="47"/>
        <v>LA DORADALA HORMIGA</v>
      </c>
      <c r="G172" s="205">
        <f>MATCH(F172,[1]Hoja1!$G$361:$G$480,0)</f>
        <v>43</v>
      </c>
      <c r="H172" s="74" t="s">
        <v>21</v>
      </c>
      <c r="I172" s="76">
        <v>1</v>
      </c>
      <c r="J172" s="227">
        <v>6000</v>
      </c>
      <c r="K172" s="384" t="s">
        <v>2232</v>
      </c>
      <c r="L172" s="216">
        <v>970000</v>
      </c>
      <c r="M172" s="223">
        <v>1064090</v>
      </c>
      <c r="N172" s="51">
        <f t="shared" si="49"/>
        <v>970000</v>
      </c>
      <c r="O172" s="51">
        <f t="shared" si="50"/>
        <v>1017045</v>
      </c>
      <c r="P172" s="52">
        <f t="shared" si="51"/>
        <v>1017045</v>
      </c>
      <c r="Q172" s="53">
        <f t="shared" si="52"/>
        <v>1015956.3474874302</v>
      </c>
      <c r="R172" s="52">
        <f t="shared" si="41"/>
        <v>33265.838520921126</v>
      </c>
      <c r="S172" s="54">
        <f t="shared" si="42"/>
        <v>3.2708325119263283E-2</v>
      </c>
      <c r="T172" s="30">
        <f t="shared" si="55"/>
        <v>970000</v>
      </c>
      <c r="U172" s="55">
        <f t="shared" si="53"/>
        <v>970000</v>
      </c>
      <c r="V172" s="56" t="str">
        <f t="shared" ref="V172:V177" si="56">IF(S172&lt;=$S$1,"MENOR VALOR","MEDIANA")</f>
        <v>MENOR VALOR</v>
      </c>
    </row>
    <row r="173" spans="1:22" ht="30">
      <c r="A173" s="148" t="s">
        <v>2172</v>
      </c>
      <c r="B173" s="213">
        <v>92101902</v>
      </c>
      <c r="C173" s="180" t="s">
        <v>2180</v>
      </c>
      <c r="D173" s="207" t="s">
        <v>2222</v>
      </c>
      <c r="E173" s="207" t="s">
        <v>2220</v>
      </c>
      <c r="F173" s="205" t="str">
        <f t="shared" si="47"/>
        <v>LA DORADAPUERTO ASIS</v>
      </c>
      <c r="G173" s="205">
        <f>MATCH(F173,[1]Hoja1!$G$361:$G$480,0)</f>
        <v>116</v>
      </c>
      <c r="H173" s="74" t="s">
        <v>21</v>
      </c>
      <c r="I173" s="74">
        <v>1</v>
      </c>
      <c r="J173" s="227">
        <v>700000</v>
      </c>
      <c r="K173" s="227">
        <f>+J173*(1+0.1312)</f>
        <v>791840</v>
      </c>
      <c r="L173" s="216">
        <v>1306000</v>
      </c>
      <c r="M173" s="223">
        <v>1430070</v>
      </c>
      <c r="N173" s="51">
        <f t="shared" si="49"/>
        <v>791840</v>
      </c>
      <c r="O173" s="51">
        <f t="shared" si="50"/>
        <v>1175970</v>
      </c>
      <c r="P173" s="52">
        <f t="shared" si="51"/>
        <v>1306000</v>
      </c>
      <c r="Q173" s="53">
        <f t="shared" si="52"/>
        <v>1139320.6522906553</v>
      </c>
      <c r="R173" s="52">
        <f t="shared" si="41"/>
        <v>363566.02261487528</v>
      </c>
      <c r="S173" s="54">
        <f t="shared" si="42"/>
        <v>0.27838133431460588</v>
      </c>
      <c r="T173" s="30">
        <f t="shared" si="55"/>
        <v>1306000</v>
      </c>
      <c r="U173" s="55">
        <f t="shared" si="53"/>
        <v>1306000</v>
      </c>
      <c r="V173" s="56" t="str">
        <f t="shared" si="56"/>
        <v>MEDIANA</v>
      </c>
    </row>
    <row r="174" spans="1:22" ht="49.5">
      <c r="A174" s="148" t="s">
        <v>2173</v>
      </c>
      <c r="B174" s="214">
        <v>92101902</v>
      </c>
      <c r="C174" s="180" t="s">
        <v>2180</v>
      </c>
      <c r="D174" s="207" t="s">
        <v>2222</v>
      </c>
      <c r="E174" s="207" t="s">
        <v>2221</v>
      </c>
      <c r="F174" s="205" t="str">
        <f t="shared" si="47"/>
        <v>LA DORADASANTANA</v>
      </c>
      <c r="G174" s="205">
        <f>MATCH(F174,[1]Hoja1!$G$361:$G$480,0)</f>
        <v>118</v>
      </c>
      <c r="H174" s="74" t="s">
        <v>21</v>
      </c>
      <c r="I174" s="76">
        <v>1</v>
      </c>
      <c r="J174" s="228" t="s">
        <v>2231</v>
      </c>
      <c r="K174" s="228" t="s">
        <v>2231</v>
      </c>
      <c r="L174" s="220">
        <v>1710000</v>
      </c>
      <c r="M174" s="223">
        <v>1870740</v>
      </c>
      <c r="N174" s="51">
        <f t="shared" si="49"/>
        <v>1710000</v>
      </c>
      <c r="O174" s="51">
        <f t="shared" si="50"/>
        <v>1790370</v>
      </c>
      <c r="P174" s="52">
        <f t="shared" si="51"/>
        <v>1790370</v>
      </c>
      <c r="Q174" s="53">
        <f t="shared" si="52"/>
        <v>1788565.1791310261</v>
      </c>
      <c r="R174" s="52">
        <f t="shared" si="41"/>
        <v>56830.172003962827</v>
      </c>
      <c r="S174" s="54">
        <f t="shared" si="42"/>
        <v>3.1742138219453424E-2</v>
      </c>
      <c r="T174" s="30">
        <f t="shared" si="55"/>
        <v>1710000</v>
      </c>
      <c r="U174" s="55">
        <f t="shared" si="53"/>
        <v>1710000</v>
      </c>
      <c r="V174" s="56" t="str">
        <f t="shared" si="56"/>
        <v>MENOR VALOR</v>
      </c>
    </row>
    <row r="175" spans="1:22" ht="36">
      <c r="A175" s="148" t="s">
        <v>2174</v>
      </c>
      <c r="B175" s="213">
        <v>92101902</v>
      </c>
      <c r="C175" s="180" t="s">
        <v>2180</v>
      </c>
      <c r="D175" s="207" t="s">
        <v>2222</v>
      </c>
      <c r="E175" s="207" t="s">
        <v>2222</v>
      </c>
      <c r="F175" s="205" t="str">
        <f t="shared" si="47"/>
        <v>LA DORADALA DORADA</v>
      </c>
      <c r="G175" s="205">
        <f>MATCH(F175,[1]Hoja1!$G$361:$G$480,0)</f>
        <v>120</v>
      </c>
      <c r="H175" s="74" t="s">
        <v>21</v>
      </c>
      <c r="I175" s="76">
        <v>1</v>
      </c>
      <c r="J175" s="229">
        <v>5000</v>
      </c>
      <c r="K175" s="382" t="s">
        <v>2232</v>
      </c>
      <c r="L175" s="216">
        <v>700000</v>
      </c>
      <c r="M175" s="223">
        <v>763000</v>
      </c>
      <c r="N175" s="51">
        <f t="shared" si="49"/>
        <v>700000</v>
      </c>
      <c r="O175" s="51">
        <f t="shared" si="50"/>
        <v>731500</v>
      </c>
      <c r="P175" s="52">
        <f t="shared" si="51"/>
        <v>731500</v>
      </c>
      <c r="Q175" s="53">
        <f t="shared" si="52"/>
        <v>730821.45562373847</v>
      </c>
      <c r="R175" s="52">
        <f t="shared" si="41"/>
        <v>22273.863607376246</v>
      </c>
      <c r="S175" s="54">
        <f t="shared" si="42"/>
        <v>3.0449574309468552E-2</v>
      </c>
      <c r="T175" s="30">
        <f t="shared" si="55"/>
        <v>700000</v>
      </c>
      <c r="U175" s="55">
        <f t="shared" si="53"/>
        <v>700000</v>
      </c>
      <c r="V175" s="56" t="str">
        <f t="shared" si="56"/>
        <v>MENOR VALOR</v>
      </c>
    </row>
    <row r="176" spans="1:22" ht="36">
      <c r="A176" s="148" t="s">
        <v>2175</v>
      </c>
      <c r="B176" s="213">
        <v>92101902</v>
      </c>
      <c r="C176" s="180" t="s">
        <v>2180</v>
      </c>
      <c r="D176" s="207" t="s">
        <v>2222</v>
      </c>
      <c r="E176" s="207" t="s">
        <v>2223</v>
      </c>
      <c r="F176" s="205" t="str">
        <f t="shared" si="47"/>
        <v>LA DORADAORITO</v>
      </c>
      <c r="G176" s="205">
        <f>MATCH(F176,[1]Hoja1!$G$361:$G$480,0)</f>
        <v>60</v>
      </c>
      <c r="H176" s="74" t="s">
        <v>21</v>
      </c>
      <c r="I176" s="76">
        <v>1</v>
      </c>
      <c r="J176" s="229">
        <v>6000</v>
      </c>
      <c r="K176" s="382" t="s">
        <v>2232</v>
      </c>
      <c r="L176" s="216">
        <v>1610000</v>
      </c>
      <c r="M176" s="223">
        <v>1771000</v>
      </c>
      <c r="N176" s="51">
        <f t="shared" si="49"/>
        <v>1610000</v>
      </c>
      <c r="O176" s="51">
        <f t="shared" si="50"/>
        <v>1690500</v>
      </c>
      <c r="P176" s="52">
        <f t="shared" si="51"/>
        <v>1690500</v>
      </c>
      <c r="Q176" s="53">
        <f t="shared" si="52"/>
        <v>1688582.245553944</v>
      </c>
      <c r="R176" s="52">
        <f t="shared" si="41"/>
        <v>56922.095885517076</v>
      </c>
      <c r="S176" s="54">
        <f t="shared" si="42"/>
        <v>3.3671751485073689E-2</v>
      </c>
      <c r="T176" s="30">
        <f t="shared" si="55"/>
        <v>1610000</v>
      </c>
      <c r="U176" s="55">
        <f t="shared" si="53"/>
        <v>1610000</v>
      </c>
      <c r="V176" s="56" t="str">
        <f t="shared" si="56"/>
        <v>MENOR VALOR</v>
      </c>
    </row>
    <row r="177" spans="1:22" ht="36">
      <c r="A177" s="148" t="s">
        <v>2176</v>
      </c>
      <c r="B177" s="214">
        <v>92101902</v>
      </c>
      <c r="C177" s="180" t="s">
        <v>2180</v>
      </c>
      <c r="D177" s="207" t="s">
        <v>2222</v>
      </c>
      <c r="E177" s="207" t="s">
        <v>2224</v>
      </c>
      <c r="F177" s="205" t="str">
        <f t="shared" si="47"/>
        <v>LA DORADAPUERTO CAICEDO</v>
      </c>
      <c r="G177" s="205">
        <f>MATCH(F177,[1]Hoja1!$G$361:$G$480,0)</f>
        <v>81</v>
      </c>
      <c r="H177" s="74" t="s">
        <v>21</v>
      </c>
      <c r="I177" s="76">
        <v>1</v>
      </c>
      <c r="J177" s="229">
        <v>6000</v>
      </c>
      <c r="K177" s="382" t="s">
        <v>2232</v>
      </c>
      <c r="L177" s="220">
        <v>1710000</v>
      </c>
      <c r="M177" s="223">
        <v>1727100</v>
      </c>
      <c r="N177" s="51">
        <f t="shared" si="49"/>
        <v>1710000</v>
      </c>
      <c r="O177" s="51">
        <f t="shared" si="50"/>
        <v>1718550</v>
      </c>
      <c r="P177" s="52">
        <f t="shared" si="51"/>
        <v>1718550</v>
      </c>
      <c r="Q177" s="53">
        <f t="shared" si="52"/>
        <v>1718528.7312116723</v>
      </c>
      <c r="R177" s="52">
        <f t="shared" si="41"/>
        <v>6045.7629791449817</v>
      </c>
      <c r="S177" s="54">
        <f t="shared" si="42"/>
        <v>3.5179441850076995E-3</v>
      </c>
      <c r="T177" s="30">
        <f t="shared" si="55"/>
        <v>1710000</v>
      </c>
      <c r="U177" s="55">
        <f t="shared" si="53"/>
        <v>1710000</v>
      </c>
      <c r="V177" s="56" t="str">
        <f t="shared" si="56"/>
        <v>MENOR VALOR</v>
      </c>
    </row>
    <row r="178" spans="1:22" ht="36.75" customHeight="1">
      <c r="A178" s="155"/>
      <c r="B178" s="156"/>
      <c r="C178" s="157"/>
      <c r="D178" s="206"/>
      <c r="E178" s="206"/>
      <c r="F178" s="224"/>
      <c r="G178" s="158"/>
      <c r="H178" s="159"/>
      <c r="I178" s="160">
        <v>1</v>
      </c>
      <c r="J178" s="227"/>
      <c r="K178" s="230"/>
      <c r="L178" s="265">
        <f>SUM(L9:L177)</f>
        <v>263560730</v>
      </c>
      <c r="M178" s="265">
        <f>SUM(M9:M177)</f>
        <v>285822876</v>
      </c>
      <c r="N178" s="266">
        <f t="shared" si="49"/>
        <v>263560730</v>
      </c>
      <c r="O178" s="266">
        <f>SUM(O9:O177)</f>
        <v>275659176.49333334</v>
      </c>
      <c r="P178" s="267">
        <f t="shared" si="51"/>
        <v>274691803</v>
      </c>
      <c r="Q178" s="268">
        <f>SUM(Q9:Q177)</f>
        <v>274571113.25318128</v>
      </c>
      <c r="R178" s="265">
        <f>SUM(R10:R177)</f>
        <v>11509146.449343691</v>
      </c>
      <c r="S178" s="265"/>
      <c r="T178" s="265">
        <f>SUM(T10:T177)</f>
        <v>261005977.20000002</v>
      </c>
      <c r="U178" s="265">
        <f>SUM(U9:U177)</f>
        <v>263330000</v>
      </c>
      <c r="V178" s="265">
        <f>SUM(V10:V177)</f>
        <v>0</v>
      </c>
    </row>
    <row r="179" spans="1:22" s="11" customFormat="1">
      <c r="A179" s="49"/>
      <c r="B179" s="49"/>
      <c r="C179" s="38"/>
      <c r="D179" s="204"/>
      <c r="E179" s="204"/>
      <c r="F179" s="204"/>
      <c r="G179" s="136"/>
      <c r="H179" s="161"/>
      <c r="I179" s="161"/>
      <c r="J179" s="232"/>
      <c r="K179" s="233"/>
      <c r="L179" s="162"/>
      <c r="M179" s="163"/>
      <c r="N179" s="164"/>
      <c r="O179" s="164"/>
      <c r="P179" s="165"/>
      <c r="Q179" s="165"/>
      <c r="R179" s="165"/>
      <c r="T179" s="166"/>
      <c r="U179" s="167"/>
      <c r="V179" s="168"/>
    </row>
    <row r="180" spans="1:22" s="11" customFormat="1">
      <c r="A180" s="49"/>
      <c r="B180" s="49"/>
      <c r="C180" s="38"/>
      <c r="D180" s="204"/>
      <c r="E180" s="204"/>
      <c r="F180" s="204"/>
      <c r="G180" s="136"/>
      <c r="H180" s="161"/>
      <c r="I180" s="161"/>
      <c r="J180" s="232"/>
      <c r="K180" s="233"/>
      <c r="L180" s="162"/>
      <c r="M180" s="163"/>
      <c r="N180" s="164"/>
      <c r="O180" s="164"/>
      <c r="P180" s="165"/>
      <c r="Q180" s="165"/>
      <c r="R180" s="165"/>
      <c r="T180" s="166"/>
      <c r="U180" s="167"/>
      <c r="V180" s="168"/>
    </row>
    <row r="181" spans="1:22" s="11" customFormat="1">
      <c r="A181" s="49"/>
      <c r="B181" s="49"/>
      <c r="C181" s="38"/>
      <c r="D181" s="136"/>
      <c r="E181" s="136"/>
      <c r="F181" s="136"/>
      <c r="G181" s="136"/>
      <c r="H181" s="161"/>
      <c r="I181" s="161"/>
      <c r="J181" s="232"/>
      <c r="K181" s="233"/>
      <c r="L181" s="162"/>
      <c r="M181" s="163"/>
      <c r="N181" s="164"/>
      <c r="O181" s="164"/>
      <c r="P181" s="165"/>
      <c r="Q181" s="165"/>
      <c r="R181" s="165"/>
      <c r="T181" s="166"/>
      <c r="U181" s="167"/>
      <c r="V181" s="168"/>
    </row>
    <row r="182" spans="1:22" s="11" customFormat="1">
      <c r="A182" s="49"/>
      <c r="B182" s="49"/>
      <c r="C182" s="38"/>
      <c r="D182" s="136"/>
      <c r="E182" s="136"/>
      <c r="F182" s="136"/>
      <c r="G182" s="136"/>
      <c r="H182" s="161"/>
      <c r="I182" s="161"/>
      <c r="J182" s="232"/>
      <c r="K182" s="233"/>
      <c r="L182" s="162"/>
      <c r="M182" s="163"/>
      <c r="N182" s="164"/>
      <c r="O182" s="164"/>
      <c r="P182" s="165"/>
      <c r="Q182" s="165"/>
      <c r="R182" s="165"/>
      <c r="T182" s="166"/>
      <c r="U182" s="167"/>
      <c r="V182" s="168"/>
    </row>
    <row r="183" spans="1:22" s="11" customFormat="1">
      <c r="A183" s="49"/>
      <c r="B183" s="49"/>
      <c r="C183" s="38"/>
      <c r="D183" s="136"/>
      <c r="E183" s="136"/>
      <c r="F183" s="136"/>
      <c r="G183" s="136"/>
      <c r="H183" s="161"/>
      <c r="I183" s="161"/>
      <c r="J183" s="232"/>
      <c r="K183" s="233"/>
      <c r="L183" s="162"/>
      <c r="M183" s="163"/>
      <c r="N183" s="164"/>
      <c r="O183" s="164"/>
      <c r="P183" s="165"/>
      <c r="Q183" s="165"/>
      <c r="R183" s="165"/>
      <c r="T183" s="166"/>
      <c r="U183" s="167"/>
      <c r="V183" s="168"/>
    </row>
    <row r="184" spans="1:22" s="11" customFormat="1">
      <c r="A184" s="49"/>
      <c r="B184" s="49"/>
      <c r="C184" s="38"/>
      <c r="D184" s="136"/>
      <c r="E184" s="136"/>
      <c r="F184" s="136"/>
      <c r="G184" s="150"/>
      <c r="H184" s="161"/>
      <c r="I184" s="161"/>
      <c r="J184" s="232"/>
      <c r="K184" s="233"/>
      <c r="L184" s="162"/>
      <c r="M184" s="163"/>
      <c r="N184" s="164"/>
      <c r="O184" s="164"/>
      <c r="P184" s="165"/>
      <c r="Q184" s="165"/>
      <c r="R184" s="165"/>
      <c r="T184" s="166"/>
      <c r="U184" s="167"/>
      <c r="V184" s="168"/>
    </row>
    <row r="185" spans="1:22" s="11" customFormat="1">
      <c r="A185" s="49"/>
      <c r="B185" s="49"/>
      <c r="C185" s="38"/>
      <c r="D185" s="136"/>
      <c r="E185" s="136"/>
      <c r="F185" s="136"/>
      <c r="G185" s="150"/>
      <c r="H185" s="161"/>
      <c r="I185" s="161"/>
      <c r="J185" s="232"/>
      <c r="K185" s="233"/>
      <c r="L185" s="162"/>
      <c r="M185" s="163"/>
      <c r="N185" s="164"/>
      <c r="O185" s="164"/>
      <c r="P185" s="165"/>
      <c r="Q185" s="165"/>
      <c r="R185" s="165"/>
      <c r="T185" s="166"/>
      <c r="U185" s="167"/>
      <c r="V185" s="168"/>
    </row>
    <row r="186" spans="1:22" s="11" customFormat="1">
      <c r="A186" s="49"/>
      <c r="B186" s="49"/>
      <c r="C186" s="38"/>
      <c r="D186" s="136"/>
      <c r="E186" s="136"/>
      <c r="F186" s="136"/>
      <c r="G186" s="150"/>
      <c r="H186" s="161"/>
      <c r="I186" s="161"/>
      <c r="J186" s="232"/>
      <c r="K186" s="233"/>
      <c r="L186" s="162"/>
      <c r="M186" s="163"/>
      <c r="N186" s="164"/>
      <c r="O186" s="164"/>
      <c r="P186" s="165"/>
      <c r="Q186" s="165"/>
      <c r="R186" s="165"/>
      <c r="T186" s="166"/>
      <c r="U186" s="167"/>
      <c r="V186" s="168"/>
    </row>
    <row r="187" spans="1:22" s="11" customFormat="1">
      <c r="A187" s="49"/>
      <c r="B187" s="49"/>
      <c r="C187" s="38"/>
      <c r="D187" s="136"/>
      <c r="E187" s="136"/>
      <c r="F187" s="136"/>
      <c r="G187" s="150"/>
      <c r="H187" s="161"/>
      <c r="I187" s="161"/>
      <c r="J187" s="232"/>
      <c r="K187" s="233"/>
      <c r="L187" s="162"/>
      <c r="M187" s="163"/>
      <c r="N187" s="164"/>
      <c r="O187" s="164"/>
      <c r="P187" s="165"/>
      <c r="Q187" s="165"/>
      <c r="R187" s="165"/>
      <c r="T187" s="166"/>
      <c r="U187" s="167"/>
      <c r="V187" s="168"/>
    </row>
    <row r="188" spans="1:22" s="11" customFormat="1">
      <c r="A188" s="49"/>
      <c r="B188" s="49"/>
      <c r="C188" s="38"/>
      <c r="D188" s="136"/>
      <c r="E188" s="136"/>
      <c r="F188" s="136"/>
      <c r="G188" s="150"/>
      <c r="H188" s="161"/>
      <c r="I188" s="161"/>
      <c r="J188" s="232"/>
      <c r="K188" s="233"/>
      <c r="L188" s="162"/>
      <c r="M188" s="163"/>
      <c r="N188" s="164"/>
      <c r="O188" s="164"/>
      <c r="P188" s="165"/>
      <c r="Q188" s="165"/>
      <c r="R188" s="165"/>
      <c r="T188" s="166"/>
      <c r="U188" s="167"/>
      <c r="V188" s="168"/>
    </row>
    <row r="189" spans="1:22" s="11" customFormat="1">
      <c r="A189" s="49"/>
      <c r="B189" s="49"/>
      <c r="C189" s="38"/>
      <c r="D189" s="136"/>
      <c r="E189" s="136"/>
      <c r="F189" s="136"/>
      <c r="G189" s="150"/>
      <c r="H189" s="161"/>
      <c r="I189" s="161"/>
      <c r="J189" s="232"/>
      <c r="K189" s="233"/>
      <c r="L189" s="162"/>
      <c r="M189" s="163"/>
      <c r="N189" s="164"/>
      <c r="O189" s="164"/>
      <c r="P189" s="165"/>
      <c r="Q189" s="165"/>
      <c r="R189" s="165"/>
      <c r="T189" s="166"/>
      <c r="U189" s="167"/>
      <c r="V189" s="168"/>
    </row>
    <row r="190" spans="1:22" s="11" customFormat="1">
      <c r="A190" s="49"/>
      <c r="B190" s="49"/>
      <c r="C190" s="38"/>
      <c r="D190" s="136"/>
      <c r="E190" s="136"/>
      <c r="F190" s="136"/>
      <c r="G190" s="150"/>
      <c r="H190" s="161"/>
      <c r="I190" s="161"/>
      <c r="J190" s="232"/>
      <c r="K190" s="233"/>
      <c r="L190" s="162"/>
      <c r="M190" s="163"/>
      <c r="N190" s="164"/>
      <c r="O190" s="164"/>
      <c r="P190" s="165"/>
      <c r="Q190" s="165"/>
      <c r="R190" s="165"/>
      <c r="T190" s="166"/>
      <c r="U190" s="167"/>
      <c r="V190" s="168"/>
    </row>
    <row r="191" spans="1:22" s="11" customFormat="1">
      <c r="A191" s="49"/>
      <c r="B191" s="49"/>
      <c r="C191" s="38"/>
      <c r="D191" s="136"/>
      <c r="E191" s="136"/>
      <c r="F191" s="136"/>
      <c r="G191" s="150"/>
      <c r="H191" s="161"/>
      <c r="I191" s="161"/>
      <c r="J191" s="232"/>
      <c r="K191" s="233"/>
      <c r="L191" s="162"/>
      <c r="M191" s="163"/>
      <c r="N191" s="164"/>
      <c r="O191" s="164"/>
      <c r="P191" s="165"/>
      <c r="Q191" s="165"/>
      <c r="R191" s="165"/>
      <c r="T191" s="166"/>
      <c r="U191" s="167"/>
      <c r="V191" s="168"/>
    </row>
    <row r="192" spans="1:22" s="11" customFormat="1">
      <c r="A192" s="49"/>
      <c r="B192" s="49"/>
      <c r="C192" s="38"/>
      <c r="D192" s="136"/>
      <c r="E192" s="136"/>
      <c r="F192" s="136"/>
      <c r="G192" s="150"/>
      <c r="H192" s="161"/>
      <c r="I192" s="161"/>
      <c r="J192" s="232"/>
      <c r="K192" s="233"/>
      <c r="L192" s="162"/>
      <c r="M192" s="163"/>
      <c r="N192" s="164"/>
      <c r="O192" s="164"/>
      <c r="P192" s="165"/>
      <c r="Q192" s="165"/>
      <c r="R192" s="165"/>
      <c r="T192" s="166"/>
      <c r="U192" s="167"/>
      <c r="V192" s="168"/>
    </row>
    <row r="193" spans="1:22" s="11" customFormat="1">
      <c r="A193" s="49"/>
      <c r="B193" s="49"/>
      <c r="C193" s="38"/>
      <c r="D193" s="136"/>
      <c r="E193" s="136"/>
      <c r="F193" s="136"/>
      <c r="G193" s="150"/>
      <c r="H193" s="161"/>
      <c r="I193" s="161"/>
      <c r="J193" s="232"/>
      <c r="K193" s="233"/>
      <c r="L193" s="162"/>
      <c r="M193" s="163"/>
      <c r="N193" s="164"/>
      <c r="O193" s="164"/>
      <c r="P193" s="165"/>
      <c r="Q193" s="165"/>
      <c r="R193" s="165"/>
      <c r="T193" s="166"/>
      <c r="U193" s="167"/>
      <c r="V193" s="168"/>
    </row>
    <row r="194" spans="1:22" s="11" customFormat="1">
      <c r="A194" s="49"/>
      <c r="B194" s="49"/>
      <c r="C194" s="38"/>
      <c r="D194" s="136"/>
      <c r="E194" s="136"/>
      <c r="F194" s="136"/>
      <c r="G194" s="150"/>
      <c r="H194" s="161"/>
      <c r="I194" s="161"/>
      <c r="J194" s="232"/>
      <c r="K194" s="233"/>
      <c r="L194" s="162"/>
      <c r="M194" s="163"/>
      <c r="N194" s="164"/>
      <c r="O194" s="164"/>
      <c r="P194" s="165"/>
      <c r="Q194" s="165"/>
      <c r="R194" s="165"/>
      <c r="T194" s="166"/>
      <c r="U194" s="167"/>
      <c r="V194" s="168"/>
    </row>
    <row r="195" spans="1:22" s="11" customFormat="1">
      <c r="A195" s="49"/>
      <c r="B195" s="49"/>
      <c r="C195" s="38"/>
      <c r="D195" s="136"/>
      <c r="E195" s="136"/>
      <c r="F195" s="136"/>
      <c r="G195" s="150"/>
      <c r="H195" s="161"/>
      <c r="I195" s="161"/>
      <c r="J195" s="232"/>
      <c r="K195" s="233"/>
      <c r="L195" s="162"/>
      <c r="M195" s="163"/>
      <c r="N195" s="164"/>
      <c r="O195" s="164"/>
      <c r="P195" s="165"/>
      <c r="Q195" s="165"/>
      <c r="R195" s="165"/>
      <c r="T195" s="166"/>
      <c r="U195" s="167"/>
      <c r="V195" s="168"/>
    </row>
    <row r="196" spans="1:22" s="11" customFormat="1">
      <c r="A196" s="49"/>
      <c r="B196" s="49"/>
      <c r="C196" s="38"/>
      <c r="D196" s="136"/>
      <c r="E196" s="136"/>
      <c r="F196" s="136"/>
      <c r="G196" s="150"/>
      <c r="H196" s="161"/>
      <c r="I196" s="161"/>
      <c r="J196" s="232"/>
      <c r="K196" s="233"/>
      <c r="L196" s="162"/>
      <c r="M196" s="163"/>
      <c r="N196" s="164"/>
      <c r="O196" s="164"/>
      <c r="P196" s="165"/>
      <c r="Q196" s="165"/>
      <c r="R196" s="165"/>
      <c r="T196" s="166"/>
      <c r="U196" s="167"/>
      <c r="V196" s="168"/>
    </row>
    <row r="197" spans="1:22" s="11" customFormat="1">
      <c r="A197" s="49"/>
      <c r="B197" s="49"/>
      <c r="C197" s="38"/>
      <c r="D197" s="136"/>
      <c r="E197" s="136"/>
      <c r="F197" s="136"/>
      <c r="G197" s="150"/>
      <c r="H197" s="161"/>
      <c r="I197" s="161"/>
      <c r="J197" s="232"/>
      <c r="K197" s="233"/>
      <c r="L197" s="162"/>
      <c r="M197" s="163"/>
      <c r="N197" s="164"/>
      <c r="O197" s="164"/>
      <c r="P197" s="165"/>
      <c r="Q197" s="165"/>
      <c r="R197" s="165"/>
      <c r="T197" s="166"/>
      <c r="U197" s="167"/>
      <c r="V197" s="168"/>
    </row>
    <row r="198" spans="1:22" s="11" customFormat="1">
      <c r="A198" s="49"/>
      <c r="B198" s="49"/>
      <c r="C198" s="38"/>
      <c r="D198" s="136"/>
      <c r="E198" s="136"/>
      <c r="F198" s="136"/>
      <c r="G198" s="150"/>
      <c r="H198" s="161"/>
      <c r="I198" s="161"/>
      <c r="J198" s="232"/>
      <c r="K198" s="233"/>
      <c r="L198" s="162"/>
      <c r="M198" s="163"/>
      <c r="N198" s="164"/>
      <c r="O198" s="164"/>
      <c r="P198" s="165"/>
      <c r="Q198" s="165"/>
      <c r="R198" s="165"/>
      <c r="T198" s="166"/>
      <c r="U198" s="167"/>
      <c r="V198" s="168"/>
    </row>
    <row r="199" spans="1:22" s="11" customFormat="1">
      <c r="A199" s="49"/>
      <c r="B199" s="49"/>
      <c r="C199" s="38"/>
      <c r="D199" s="136"/>
      <c r="E199" s="136"/>
      <c r="F199" s="136"/>
      <c r="G199" s="150"/>
      <c r="H199" s="161"/>
      <c r="I199" s="161"/>
      <c r="J199" s="232"/>
      <c r="K199" s="233"/>
      <c r="L199" s="162"/>
      <c r="M199" s="163"/>
      <c r="N199" s="164"/>
      <c r="O199" s="164"/>
      <c r="P199" s="165"/>
      <c r="Q199" s="165"/>
      <c r="R199" s="165"/>
      <c r="T199" s="166"/>
      <c r="U199" s="167"/>
      <c r="V199" s="168"/>
    </row>
    <row r="200" spans="1:22" s="11" customFormat="1">
      <c r="A200" s="49"/>
      <c r="B200" s="49"/>
      <c r="C200" s="38"/>
      <c r="D200" s="136"/>
      <c r="E200" s="136"/>
      <c r="F200" s="136"/>
      <c r="G200" s="150"/>
      <c r="H200" s="161"/>
      <c r="I200" s="161"/>
      <c r="J200" s="232"/>
      <c r="K200" s="233"/>
      <c r="L200" s="162"/>
      <c r="M200" s="163"/>
      <c r="N200" s="164"/>
      <c r="O200" s="164"/>
      <c r="P200" s="165"/>
      <c r="Q200" s="165"/>
      <c r="R200" s="165"/>
      <c r="T200" s="166"/>
      <c r="U200" s="167"/>
      <c r="V200" s="168"/>
    </row>
    <row r="201" spans="1:22" s="11" customFormat="1">
      <c r="A201" s="49"/>
      <c r="B201" s="49"/>
      <c r="C201" s="38"/>
      <c r="D201" s="136"/>
      <c r="E201" s="136"/>
      <c r="F201" s="136"/>
      <c r="G201" s="150"/>
      <c r="H201" s="161"/>
      <c r="I201" s="161"/>
      <c r="J201" s="232"/>
      <c r="K201" s="233"/>
      <c r="L201" s="162"/>
      <c r="M201" s="163"/>
      <c r="N201" s="164"/>
      <c r="O201" s="164"/>
      <c r="P201" s="165"/>
      <c r="Q201" s="165"/>
      <c r="R201" s="165"/>
      <c r="T201" s="166"/>
      <c r="U201" s="167"/>
      <c r="V201" s="168"/>
    </row>
    <row r="202" spans="1:22" s="11" customFormat="1">
      <c r="A202" s="49"/>
      <c r="B202" s="49"/>
      <c r="C202" s="38"/>
      <c r="D202" s="136"/>
      <c r="E202" s="136"/>
      <c r="F202" s="136"/>
      <c r="G202" s="150"/>
      <c r="H202" s="161"/>
      <c r="I202" s="161"/>
      <c r="J202" s="232"/>
      <c r="K202" s="233"/>
      <c r="L202" s="162"/>
      <c r="M202" s="163"/>
      <c r="N202" s="164"/>
      <c r="O202" s="164"/>
      <c r="P202" s="165"/>
      <c r="Q202" s="165"/>
      <c r="R202" s="165"/>
      <c r="T202" s="166"/>
      <c r="U202" s="167"/>
      <c r="V202" s="168"/>
    </row>
    <row r="203" spans="1:22" s="11" customFormat="1">
      <c r="A203" s="49"/>
      <c r="B203" s="49"/>
      <c r="C203" s="38"/>
      <c r="D203" s="136"/>
      <c r="E203" s="136"/>
      <c r="F203" s="136"/>
      <c r="G203" s="150"/>
      <c r="H203" s="161"/>
      <c r="I203" s="161"/>
      <c r="J203" s="232"/>
      <c r="K203" s="233"/>
      <c r="L203" s="162"/>
      <c r="M203" s="163"/>
      <c r="N203" s="164"/>
      <c r="O203" s="164"/>
      <c r="P203" s="165"/>
      <c r="Q203" s="165"/>
      <c r="R203" s="165"/>
      <c r="T203" s="166"/>
      <c r="U203" s="167"/>
      <c r="V203" s="168"/>
    </row>
    <row r="204" spans="1:22" s="11" customFormat="1">
      <c r="A204" s="49"/>
      <c r="B204" s="49"/>
      <c r="C204" s="38"/>
      <c r="D204" s="136"/>
      <c r="E204" s="136"/>
      <c r="F204" s="136"/>
      <c r="G204" s="150"/>
      <c r="H204" s="161"/>
      <c r="I204" s="161"/>
      <c r="J204" s="232"/>
      <c r="K204" s="233"/>
      <c r="L204" s="162"/>
      <c r="M204" s="163"/>
      <c r="N204" s="164"/>
      <c r="O204" s="164"/>
      <c r="P204" s="165"/>
      <c r="Q204" s="165"/>
      <c r="R204" s="165"/>
      <c r="T204" s="166"/>
      <c r="U204" s="167"/>
      <c r="V204" s="168"/>
    </row>
    <row r="205" spans="1:22" s="11" customFormat="1">
      <c r="A205" s="49"/>
      <c r="B205" s="49"/>
      <c r="C205" s="38"/>
      <c r="D205" s="136"/>
      <c r="E205" s="136"/>
      <c r="F205" s="136"/>
      <c r="G205" s="150"/>
      <c r="H205" s="161"/>
      <c r="I205" s="161"/>
      <c r="J205" s="232"/>
      <c r="K205" s="233"/>
      <c r="L205" s="162"/>
      <c r="M205" s="163"/>
      <c r="N205" s="164"/>
      <c r="O205" s="164"/>
      <c r="P205" s="165"/>
      <c r="Q205" s="165"/>
      <c r="R205" s="165"/>
      <c r="T205" s="166"/>
      <c r="U205" s="167"/>
      <c r="V205" s="168"/>
    </row>
    <row r="206" spans="1:22" s="11" customFormat="1">
      <c r="A206" s="49"/>
      <c r="B206" s="49"/>
      <c r="C206" s="38"/>
      <c r="D206" s="136"/>
      <c r="E206" s="136"/>
      <c r="F206" s="136"/>
      <c r="G206" s="150"/>
      <c r="H206" s="161"/>
      <c r="I206" s="161"/>
      <c r="J206" s="232"/>
      <c r="K206" s="233"/>
      <c r="L206" s="162"/>
      <c r="M206" s="163"/>
      <c r="N206" s="164"/>
      <c r="O206" s="164"/>
      <c r="P206" s="165"/>
      <c r="Q206" s="165"/>
      <c r="R206" s="165"/>
      <c r="T206" s="166"/>
      <c r="U206" s="167"/>
      <c r="V206" s="168"/>
    </row>
    <row r="207" spans="1:22" s="11" customFormat="1">
      <c r="A207" s="49"/>
      <c r="B207" s="49"/>
      <c r="C207" s="38"/>
      <c r="D207" s="136"/>
      <c r="E207" s="136"/>
      <c r="F207" s="136"/>
      <c r="G207" s="150"/>
      <c r="H207" s="161"/>
      <c r="I207" s="161"/>
      <c r="J207" s="232"/>
      <c r="K207" s="233"/>
      <c r="L207" s="162"/>
      <c r="M207" s="163"/>
      <c r="N207" s="164"/>
      <c r="O207" s="164"/>
      <c r="P207" s="165"/>
      <c r="Q207" s="165"/>
      <c r="R207" s="165"/>
      <c r="T207" s="166"/>
      <c r="U207" s="167"/>
      <c r="V207" s="168"/>
    </row>
    <row r="208" spans="1:22" s="11" customFormat="1">
      <c r="A208" s="49"/>
      <c r="B208" s="49"/>
      <c r="C208" s="38"/>
      <c r="D208" s="136"/>
      <c r="E208" s="136"/>
      <c r="F208" s="136"/>
      <c r="G208" s="150"/>
      <c r="H208" s="161"/>
      <c r="I208" s="161"/>
      <c r="J208" s="232"/>
      <c r="K208" s="233"/>
      <c r="L208" s="162"/>
      <c r="M208" s="163"/>
      <c r="N208" s="164"/>
      <c r="O208" s="164"/>
      <c r="P208" s="165"/>
      <c r="Q208" s="165"/>
      <c r="R208" s="165"/>
      <c r="T208" s="166"/>
      <c r="U208" s="167"/>
      <c r="V208" s="168"/>
    </row>
    <row r="209" spans="1:22" s="11" customFormat="1">
      <c r="A209" s="49"/>
      <c r="B209" s="49"/>
      <c r="C209" s="38"/>
      <c r="D209" s="136"/>
      <c r="E209" s="136"/>
      <c r="F209" s="136"/>
      <c r="G209" s="150"/>
      <c r="H209" s="161"/>
      <c r="I209" s="161"/>
      <c r="J209" s="232"/>
      <c r="K209" s="233"/>
      <c r="L209" s="162"/>
      <c r="M209" s="163"/>
      <c r="N209" s="164"/>
      <c r="O209" s="164"/>
      <c r="P209" s="165"/>
      <c r="Q209" s="165"/>
      <c r="R209" s="165"/>
      <c r="T209" s="166"/>
      <c r="U209" s="167"/>
      <c r="V209" s="168"/>
    </row>
    <row r="210" spans="1:22" s="11" customFormat="1">
      <c r="A210" s="49"/>
      <c r="B210" s="49"/>
      <c r="C210" s="38"/>
      <c r="D210" s="136"/>
      <c r="E210" s="136"/>
      <c r="F210" s="136"/>
      <c r="G210" s="150"/>
      <c r="H210" s="161"/>
      <c r="I210" s="161"/>
      <c r="J210" s="232"/>
      <c r="K210" s="233"/>
      <c r="L210" s="162"/>
      <c r="M210" s="163"/>
      <c r="N210" s="164"/>
      <c r="O210" s="164"/>
      <c r="P210" s="165"/>
      <c r="Q210" s="165"/>
      <c r="R210" s="165"/>
      <c r="T210" s="166"/>
      <c r="U210" s="167"/>
      <c r="V210" s="168"/>
    </row>
    <row r="211" spans="1:22" s="11" customFormat="1">
      <c r="A211" s="49"/>
      <c r="B211" s="49"/>
      <c r="C211" s="38"/>
      <c r="D211" s="136"/>
      <c r="E211" s="136"/>
      <c r="F211" s="136"/>
      <c r="G211" s="150"/>
      <c r="H211" s="161"/>
      <c r="I211" s="161"/>
      <c r="J211" s="232"/>
      <c r="K211" s="233"/>
      <c r="L211" s="162"/>
      <c r="M211" s="163"/>
      <c r="N211" s="164"/>
      <c r="O211" s="164"/>
      <c r="P211" s="165"/>
      <c r="Q211" s="165"/>
      <c r="R211" s="165"/>
      <c r="T211" s="166"/>
      <c r="U211" s="167"/>
      <c r="V211" s="168"/>
    </row>
    <row r="212" spans="1:22" s="11" customFormat="1">
      <c r="A212" s="49"/>
      <c r="B212" s="49"/>
      <c r="C212" s="38"/>
      <c r="D212" s="136"/>
      <c r="E212" s="136"/>
      <c r="F212" s="136"/>
      <c r="G212" s="150"/>
      <c r="H212" s="161"/>
      <c r="I212" s="161"/>
      <c r="J212" s="232"/>
      <c r="K212" s="233"/>
      <c r="L212" s="162"/>
      <c r="M212" s="163"/>
      <c r="N212" s="164"/>
      <c r="O212" s="164"/>
      <c r="P212" s="165"/>
      <c r="Q212" s="165"/>
      <c r="R212" s="165"/>
      <c r="T212" s="166"/>
      <c r="U212" s="167"/>
      <c r="V212" s="168"/>
    </row>
    <row r="213" spans="1:22" s="11" customFormat="1">
      <c r="A213" s="49"/>
      <c r="B213" s="49"/>
      <c r="C213" s="38"/>
      <c r="D213" s="136"/>
      <c r="E213" s="136"/>
      <c r="F213" s="136"/>
      <c r="G213" s="150"/>
      <c r="H213" s="161"/>
      <c r="I213" s="161"/>
      <c r="J213" s="232"/>
      <c r="K213" s="233"/>
      <c r="L213" s="162"/>
      <c r="M213" s="163"/>
      <c r="N213" s="164"/>
      <c r="O213" s="164"/>
      <c r="P213" s="165"/>
      <c r="Q213" s="165"/>
      <c r="R213" s="165"/>
      <c r="T213" s="166"/>
      <c r="U213" s="167"/>
      <c r="V213" s="168"/>
    </row>
    <row r="214" spans="1:22" s="11" customFormat="1">
      <c r="A214" s="49"/>
      <c r="B214" s="49"/>
      <c r="C214" s="38"/>
      <c r="D214" s="136"/>
      <c r="E214" s="136"/>
      <c r="F214" s="136"/>
      <c r="G214" s="150"/>
      <c r="H214" s="161"/>
      <c r="I214" s="161"/>
      <c r="J214" s="232"/>
      <c r="K214" s="233"/>
      <c r="L214" s="162"/>
      <c r="M214" s="163"/>
      <c r="N214" s="164"/>
      <c r="O214" s="164"/>
      <c r="P214" s="165"/>
      <c r="Q214" s="165"/>
      <c r="R214" s="165"/>
      <c r="T214" s="166"/>
      <c r="U214" s="167"/>
      <c r="V214" s="168"/>
    </row>
    <row r="215" spans="1:22" s="11" customFormat="1">
      <c r="A215" s="49"/>
      <c r="B215" s="49"/>
      <c r="C215" s="38"/>
      <c r="D215" s="136"/>
      <c r="E215" s="136"/>
      <c r="F215" s="136"/>
      <c r="G215" s="150"/>
      <c r="H215" s="161"/>
      <c r="I215" s="161"/>
      <c r="J215" s="232"/>
      <c r="K215" s="233"/>
      <c r="L215" s="162"/>
      <c r="M215" s="163"/>
      <c r="N215" s="164"/>
      <c r="O215" s="164"/>
      <c r="P215" s="165"/>
      <c r="Q215" s="165"/>
      <c r="R215" s="165"/>
      <c r="T215" s="166"/>
      <c r="U215" s="167"/>
      <c r="V215" s="168"/>
    </row>
    <row r="216" spans="1:22" s="11" customFormat="1">
      <c r="A216" s="49"/>
      <c r="B216" s="49"/>
      <c r="C216" s="38"/>
      <c r="D216" s="136"/>
      <c r="E216" s="136"/>
      <c r="F216" s="136"/>
      <c r="G216" s="150"/>
      <c r="H216" s="161"/>
      <c r="I216" s="161"/>
      <c r="J216" s="232"/>
      <c r="K216" s="233"/>
      <c r="L216" s="162"/>
      <c r="M216" s="163"/>
      <c r="N216" s="164"/>
      <c r="O216" s="164"/>
      <c r="P216" s="165"/>
      <c r="Q216" s="165"/>
      <c r="R216" s="165"/>
      <c r="T216" s="166"/>
      <c r="U216" s="167"/>
      <c r="V216" s="168"/>
    </row>
    <row r="217" spans="1:22" s="11" customFormat="1">
      <c r="A217" s="49"/>
      <c r="B217" s="49"/>
      <c r="C217" s="38"/>
      <c r="D217" s="136"/>
      <c r="E217" s="136"/>
      <c r="F217" s="136"/>
      <c r="G217" s="150"/>
      <c r="H217" s="161"/>
      <c r="I217" s="161"/>
      <c r="J217" s="232"/>
      <c r="K217" s="233"/>
      <c r="L217" s="162"/>
      <c r="M217" s="163"/>
      <c r="N217" s="164"/>
      <c r="O217" s="164"/>
      <c r="P217" s="165"/>
      <c r="Q217" s="165"/>
      <c r="R217" s="165"/>
      <c r="T217" s="166"/>
      <c r="U217" s="167"/>
      <c r="V217" s="168"/>
    </row>
    <row r="218" spans="1:22" s="11" customFormat="1">
      <c r="A218" s="49"/>
      <c r="B218" s="49"/>
      <c r="C218" s="38"/>
      <c r="D218" s="136"/>
      <c r="E218" s="136"/>
      <c r="F218" s="136"/>
      <c r="G218" s="150"/>
      <c r="H218" s="161"/>
      <c r="I218" s="161"/>
      <c r="J218" s="232"/>
      <c r="K218" s="233"/>
      <c r="L218" s="162"/>
      <c r="M218" s="163"/>
      <c r="N218" s="164"/>
      <c r="O218" s="164"/>
      <c r="P218" s="165"/>
      <c r="Q218" s="165"/>
      <c r="R218" s="165"/>
      <c r="T218" s="166"/>
      <c r="U218" s="167"/>
      <c r="V218" s="168"/>
    </row>
    <row r="219" spans="1:22" s="11" customFormat="1">
      <c r="A219" s="49"/>
      <c r="B219" s="49"/>
      <c r="C219" s="38"/>
      <c r="D219" s="136"/>
      <c r="E219" s="136"/>
      <c r="F219" s="136"/>
      <c r="G219" s="150"/>
      <c r="H219" s="161"/>
      <c r="I219" s="161"/>
      <c r="J219" s="232"/>
      <c r="K219" s="233"/>
      <c r="L219" s="162"/>
      <c r="M219" s="163"/>
      <c r="N219" s="164"/>
      <c r="O219" s="164"/>
      <c r="P219" s="165"/>
      <c r="Q219" s="165"/>
      <c r="R219" s="165"/>
      <c r="T219" s="166"/>
      <c r="U219" s="167"/>
      <c r="V219" s="168"/>
    </row>
    <row r="220" spans="1:22" s="11" customFormat="1">
      <c r="A220" s="49"/>
      <c r="B220" s="49"/>
      <c r="C220" s="38"/>
      <c r="D220" s="136"/>
      <c r="E220" s="136"/>
      <c r="F220" s="136"/>
      <c r="G220" s="150"/>
      <c r="H220" s="161"/>
      <c r="I220" s="161"/>
      <c r="J220" s="232"/>
      <c r="K220" s="233"/>
      <c r="L220" s="162"/>
      <c r="M220" s="163"/>
      <c r="N220" s="164"/>
      <c r="O220" s="164"/>
      <c r="P220" s="165"/>
      <c r="Q220" s="165"/>
      <c r="R220" s="165"/>
      <c r="T220" s="166"/>
      <c r="U220" s="167"/>
      <c r="V220" s="168"/>
    </row>
    <row r="221" spans="1:22" s="11" customFormat="1">
      <c r="A221" s="49"/>
      <c r="B221" s="49"/>
      <c r="C221" s="38"/>
      <c r="D221" s="136"/>
      <c r="E221" s="136"/>
      <c r="F221" s="136"/>
      <c r="G221" s="150"/>
      <c r="H221" s="161"/>
      <c r="I221" s="161"/>
      <c r="J221" s="232"/>
      <c r="K221" s="233"/>
      <c r="L221" s="162"/>
      <c r="M221" s="163"/>
      <c r="N221" s="164"/>
      <c r="O221" s="164"/>
      <c r="P221" s="165"/>
      <c r="Q221" s="165"/>
      <c r="R221" s="165"/>
      <c r="T221" s="166"/>
      <c r="U221" s="167"/>
      <c r="V221" s="168"/>
    </row>
    <row r="222" spans="1:22" s="11" customFormat="1">
      <c r="A222" s="49"/>
      <c r="B222" s="49"/>
      <c r="C222" s="38"/>
      <c r="D222" s="136"/>
      <c r="E222" s="136"/>
      <c r="F222" s="136"/>
      <c r="G222" s="150"/>
      <c r="H222" s="161"/>
      <c r="I222" s="161"/>
      <c r="J222" s="232"/>
      <c r="K222" s="233"/>
      <c r="L222" s="162"/>
      <c r="M222" s="163"/>
      <c r="N222" s="164"/>
      <c r="O222" s="164"/>
      <c r="P222" s="165"/>
      <c r="Q222" s="165"/>
      <c r="R222" s="165"/>
      <c r="T222" s="166"/>
      <c r="U222" s="167"/>
      <c r="V222" s="168"/>
    </row>
    <row r="223" spans="1:22" s="11" customFormat="1">
      <c r="A223" s="49"/>
      <c r="B223" s="49"/>
      <c r="C223" s="38"/>
      <c r="D223" s="136"/>
      <c r="E223" s="136"/>
      <c r="F223" s="136"/>
      <c r="G223" s="150"/>
      <c r="H223" s="161"/>
      <c r="I223" s="161"/>
      <c r="J223" s="232"/>
      <c r="K223" s="233"/>
      <c r="L223" s="162"/>
      <c r="M223" s="163"/>
      <c r="N223" s="164"/>
      <c r="O223" s="164"/>
      <c r="P223" s="165"/>
      <c r="Q223" s="165"/>
      <c r="R223" s="165"/>
      <c r="T223" s="166"/>
      <c r="U223" s="167"/>
      <c r="V223" s="168"/>
    </row>
    <row r="224" spans="1:22" s="11" customFormat="1">
      <c r="A224" s="49"/>
      <c r="B224" s="49"/>
      <c r="C224" s="38"/>
      <c r="D224" s="136"/>
      <c r="E224" s="136"/>
      <c r="F224" s="136"/>
      <c r="G224" s="150"/>
      <c r="H224" s="161"/>
      <c r="I224" s="161"/>
      <c r="J224" s="232"/>
      <c r="K224" s="233"/>
      <c r="L224" s="162"/>
      <c r="M224" s="163"/>
      <c r="N224" s="164"/>
      <c r="O224" s="164"/>
      <c r="P224" s="165"/>
      <c r="Q224" s="165"/>
      <c r="R224" s="165"/>
      <c r="T224" s="166"/>
      <c r="U224" s="167"/>
      <c r="V224" s="168"/>
    </row>
    <row r="225" spans="1:22" s="11" customFormat="1">
      <c r="A225" s="49"/>
      <c r="B225" s="49"/>
      <c r="C225" s="38"/>
      <c r="D225" s="136"/>
      <c r="E225" s="136"/>
      <c r="F225" s="136"/>
      <c r="G225" s="150"/>
      <c r="H225" s="161"/>
      <c r="I225" s="161"/>
      <c r="J225" s="232"/>
      <c r="K225" s="233"/>
      <c r="L225" s="162"/>
      <c r="M225" s="163"/>
      <c r="N225" s="164"/>
      <c r="O225" s="164"/>
      <c r="P225" s="165"/>
      <c r="Q225" s="165"/>
      <c r="R225" s="165"/>
      <c r="T225" s="166"/>
      <c r="U225" s="167"/>
      <c r="V225" s="168"/>
    </row>
    <row r="226" spans="1:22" s="11" customFormat="1">
      <c r="A226" s="49"/>
      <c r="B226" s="49"/>
      <c r="C226" s="38"/>
      <c r="D226" s="136"/>
      <c r="E226" s="136"/>
      <c r="F226" s="136"/>
      <c r="G226" s="150"/>
      <c r="H226" s="161"/>
      <c r="I226" s="161"/>
      <c r="J226" s="232"/>
      <c r="K226" s="233"/>
      <c r="L226" s="162"/>
      <c r="M226" s="163"/>
      <c r="N226" s="164"/>
      <c r="O226" s="164"/>
      <c r="P226" s="165"/>
      <c r="Q226" s="165"/>
      <c r="R226" s="165"/>
      <c r="T226" s="166"/>
      <c r="U226" s="167"/>
      <c r="V226" s="168"/>
    </row>
    <row r="227" spans="1:22" s="11" customFormat="1">
      <c r="A227" s="49"/>
      <c r="B227" s="49"/>
      <c r="C227" s="38"/>
      <c r="D227" s="136"/>
      <c r="E227" s="136"/>
      <c r="F227" s="136"/>
      <c r="G227" s="150"/>
      <c r="H227" s="161"/>
      <c r="I227" s="161"/>
      <c r="J227" s="232"/>
      <c r="K227" s="233"/>
      <c r="L227" s="162"/>
      <c r="M227" s="163"/>
      <c r="N227" s="164"/>
      <c r="O227" s="164"/>
      <c r="P227" s="165"/>
      <c r="Q227" s="165"/>
      <c r="R227" s="165"/>
      <c r="T227" s="166"/>
      <c r="U227" s="167"/>
      <c r="V227" s="168"/>
    </row>
    <row r="228" spans="1:22" s="11" customFormat="1">
      <c r="A228" s="49"/>
      <c r="B228" s="49"/>
      <c r="C228" s="38"/>
      <c r="D228" s="136"/>
      <c r="E228" s="136"/>
      <c r="F228" s="136"/>
      <c r="G228" s="150"/>
      <c r="H228" s="161"/>
      <c r="I228" s="161"/>
      <c r="J228" s="232"/>
      <c r="K228" s="233"/>
      <c r="L228" s="162"/>
      <c r="M228" s="163"/>
      <c r="N228" s="164"/>
      <c r="O228" s="164"/>
      <c r="P228" s="165"/>
      <c r="Q228" s="165"/>
      <c r="R228" s="165"/>
      <c r="T228" s="166"/>
      <c r="U228" s="167"/>
      <c r="V228" s="168"/>
    </row>
    <row r="229" spans="1:22" s="11" customFormat="1">
      <c r="A229" s="49"/>
      <c r="B229" s="49"/>
      <c r="C229" s="38"/>
      <c r="D229" s="136"/>
      <c r="E229" s="136"/>
      <c r="F229" s="136"/>
      <c r="G229" s="150"/>
      <c r="H229" s="161"/>
      <c r="I229" s="161"/>
      <c r="J229" s="232"/>
      <c r="K229" s="233"/>
      <c r="L229" s="162"/>
      <c r="M229" s="163"/>
      <c r="N229" s="164"/>
      <c r="O229" s="164"/>
      <c r="P229" s="165"/>
      <c r="Q229" s="165"/>
      <c r="R229" s="165"/>
      <c r="T229" s="166"/>
      <c r="U229" s="167"/>
      <c r="V229" s="168"/>
    </row>
    <row r="230" spans="1:22" s="11" customFormat="1">
      <c r="A230" s="49"/>
      <c r="B230" s="49"/>
      <c r="C230" s="38"/>
      <c r="D230" s="136"/>
      <c r="E230" s="136"/>
      <c r="F230" s="136"/>
      <c r="G230" s="150"/>
      <c r="H230" s="161"/>
      <c r="I230" s="161"/>
      <c r="J230" s="232"/>
      <c r="K230" s="233"/>
      <c r="L230" s="162"/>
      <c r="M230" s="163"/>
      <c r="N230" s="164"/>
      <c r="O230" s="164"/>
      <c r="P230" s="165"/>
      <c r="Q230" s="165"/>
      <c r="R230" s="165"/>
      <c r="T230" s="166"/>
      <c r="U230" s="167"/>
      <c r="V230" s="168"/>
    </row>
    <row r="231" spans="1:22" s="11" customFormat="1">
      <c r="A231" s="49"/>
      <c r="B231" s="49"/>
      <c r="C231" s="38"/>
      <c r="D231" s="136"/>
      <c r="E231" s="136"/>
      <c r="F231" s="136"/>
      <c r="G231" s="150"/>
      <c r="H231" s="161"/>
      <c r="I231" s="161"/>
      <c r="J231" s="232"/>
      <c r="K231" s="233"/>
      <c r="L231" s="162"/>
      <c r="M231" s="163"/>
      <c r="N231" s="164"/>
      <c r="O231" s="164"/>
      <c r="P231" s="165"/>
      <c r="Q231" s="165"/>
      <c r="R231" s="165"/>
      <c r="T231" s="166"/>
      <c r="U231" s="167"/>
      <c r="V231" s="168"/>
    </row>
    <row r="232" spans="1:22" s="11" customFormat="1">
      <c r="A232" s="49"/>
      <c r="B232" s="49"/>
      <c r="C232" s="38"/>
      <c r="D232" s="136"/>
      <c r="E232" s="136"/>
      <c r="F232" s="136"/>
      <c r="G232" s="150"/>
      <c r="H232" s="161"/>
      <c r="I232" s="161"/>
      <c r="J232" s="232"/>
      <c r="K232" s="233"/>
      <c r="L232" s="162"/>
      <c r="M232" s="163"/>
      <c r="N232" s="164"/>
      <c r="O232" s="164"/>
      <c r="P232" s="165"/>
      <c r="Q232" s="165"/>
      <c r="R232" s="165"/>
      <c r="T232" s="166"/>
      <c r="U232" s="167"/>
      <c r="V232" s="168"/>
    </row>
    <row r="233" spans="1:22" s="11" customFormat="1">
      <c r="A233" s="49"/>
      <c r="B233" s="49"/>
      <c r="C233" s="38"/>
      <c r="D233" s="136"/>
      <c r="E233" s="136"/>
      <c r="F233" s="136"/>
      <c r="G233" s="150"/>
      <c r="H233" s="161"/>
      <c r="I233" s="161"/>
      <c r="J233" s="232"/>
      <c r="K233" s="233"/>
      <c r="L233" s="162"/>
      <c r="M233" s="163"/>
      <c r="N233" s="164"/>
      <c r="O233" s="164"/>
      <c r="P233" s="165"/>
      <c r="Q233" s="165"/>
      <c r="R233" s="165"/>
      <c r="T233" s="166"/>
      <c r="U233" s="167"/>
      <c r="V233" s="168"/>
    </row>
    <row r="234" spans="1:22" s="11" customFormat="1">
      <c r="A234" s="49"/>
      <c r="B234" s="49"/>
      <c r="C234" s="38"/>
      <c r="D234" s="136"/>
      <c r="E234" s="136"/>
      <c r="F234" s="136"/>
      <c r="G234" s="150"/>
      <c r="H234" s="161"/>
      <c r="I234" s="161"/>
      <c r="J234" s="232"/>
      <c r="K234" s="233"/>
      <c r="L234" s="162"/>
      <c r="M234" s="163"/>
      <c r="N234" s="164"/>
      <c r="O234" s="164"/>
      <c r="P234" s="165"/>
      <c r="Q234" s="165"/>
      <c r="R234" s="165"/>
      <c r="T234" s="166"/>
      <c r="U234" s="167"/>
      <c r="V234" s="168"/>
    </row>
    <row r="235" spans="1:22" s="11" customFormat="1">
      <c r="A235" s="49"/>
      <c r="B235" s="49"/>
      <c r="C235" s="38"/>
      <c r="D235" s="136"/>
      <c r="E235" s="136"/>
      <c r="F235" s="136"/>
      <c r="G235" s="150"/>
      <c r="H235" s="161"/>
      <c r="I235" s="161"/>
      <c r="J235" s="232"/>
      <c r="K235" s="233"/>
      <c r="L235" s="162"/>
      <c r="M235" s="163"/>
      <c r="N235" s="164"/>
      <c r="O235" s="164"/>
      <c r="P235" s="165"/>
      <c r="Q235" s="165"/>
      <c r="R235" s="165"/>
      <c r="T235" s="166"/>
      <c r="U235" s="167"/>
      <c r="V235" s="168"/>
    </row>
    <row r="236" spans="1:22" s="11" customFormat="1">
      <c r="A236" s="49"/>
      <c r="B236" s="49"/>
      <c r="C236" s="38"/>
      <c r="D236" s="136"/>
      <c r="E236" s="136"/>
      <c r="F236" s="136"/>
      <c r="G236" s="150"/>
      <c r="H236" s="161"/>
      <c r="I236" s="161"/>
      <c r="J236" s="232"/>
      <c r="K236" s="233"/>
      <c r="L236" s="162"/>
      <c r="M236" s="163"/>
      <c r="N236" s="164"/>
      <c r="O236" s="164"/>
      <c r="P236" s="165"/>
      <c r="Q236" s="165"/>
      <c r="R236" s="165"/>
      <c r="T236" s="166"/>
      <c r="U236" s="167"/>
      <c r="V236" s="168"/>
    </row>
    <row r="237" spans="1:22" s="11" customFormat="1">
      <c r="A237" s="49"/>
      <c r="B237" s="49"/>
      <c r="C237" s="38"/>
      <c r="D237" s="136"/>
      <c r="E237" s="136"/>
      <c r="F237" s="136"/>
      <c r="G237" s="150"/>
      <c r="H237" s="161"/>
      <c r="I237" s="161"/>
      <c r="J237" s="232"/>
      <c r="K237" s="233"/>
      <c r="L237" s="162"/>
      <c r="M237" s="163"/>
      <c r="N237" s="164"/>
      <c r="O237" s="164"/>
      <c r="P237" s="165"/>
      <c r="Q237" s="165"/>
      <c r="R237" s="165"/>
      <c r="T237" s="166"/>
      <c r="U237" s="167"/>
      <c r="V237" s="168"/>
    </row>
    <row r="238" spans="1:22" s="11" customFormat="1">
      <c r="A238" s="49"/>
      <c r="B238" s="49"/>
      <c r="C238" s="38"/>
      <c r="D238" s="136"/>
      <c r="E238" s="136"/>
      <c r="F238" s="136"/>
      <c r="G238" s="150"/>
      <c r="H238" s="161"/>
      <c r="I238" s="161"/>
      <c r="J238" s="232"/>
      <c r="K238" s="233"/>
      <c r="L238" s="162"/>
      <c r="M238" s="163"/>
      <c r="N238" s="164"/>
      <c r="O238" s="164"/>
      <c r="P238" s="165"/>
      <c r="Q238" s="165"/>
      <c r="R238" s="165"/>
      <c r="T238" s="166"/>
      <c r="U238" s="167"/>
      <c r="V238" s="168"/>
    </row>
    <row r="239" spans="1:22" s="11" customFormat="1">
      <c r="A239" s="49"/>
      <c r="B239" s="49"/>
      <c r="C239" s="38"/>
      <c r="D239" s="136"/>
      <c r="E239" s="136"/>
      <c r="F239" s="136"/>
      <c r="G239" s="150"/>
      <c r="H239" s="161"/>
      <c r="I239" s="161"/>
      <c r="J239" s="232"/>
      <c r="K239" s="233"/>
      <c r="L239" s="162"/>
      <c r="M239" s="163"/>
      <c r="N239" s="164"/>
      <c r="O239" s="164"/>
      <c r="P239" s="165"/>
      <c r="Q239" s="165"/>
      <c r="R239" s="165"/>
      <c r="T239" s="166"/>
      <c r="U239" s="167"/>
      <c r="V239" s="168"/>
    </row>
    <row r="240" spans="1:22" s="11" customFormat="1">
      <c r="A240" s="49"/>
      <c r="B240" s="49"/>
      <c r="C240" s="38"/>
      <c r="D240" s="136"/>
      <c r="E240" s="136"/>
      <c r="F240" s="136"/>
      <c r="G240" s="150"/>
      <c r="H240" s="161"/>
      <c r="I240" s="161"/>
      <c r="J240" s="232"/>
      <c r="K240" s="233"/>
      <c r="L240" s="162"/>
      <c r="M240" s="163"/>
      <c r="N240" s="164"/>
      <c r="O240" s="164"/>
      <c r="P240" s="165"/>
      <c r="Q240" s="165"/>
      <c r="R240" s="165"/>
      <c r="T240" s="166"/>
      <c r="U240" s="167"/>
      <c r="V240" s="168"/>
    </row>
    <row r="241" spans="1:22" s="11" customFormat="1">
      <c r="A241" s="49"/>
      <c r="B241" s="49"/>
      <c r="C241" s="38"/>
      <c r="D241" s="136"/>
      <c r="E241" s="136"/>
      <c r="F241" s="136"/>
      <c r="G241" s="150"/>
      <c r="H241" s="161"/>
      <c r="I241" s="161"/>
      <c r="J241" s="232"/>
      <c r="K241" s="233"/>
      <c r="L241" s="162"/>
      <c r="M241" s="163"/>
      <c r="N241" s="164"/>
      <c r="O241" s="164"/>
      <c r="P241" s="165"/>
      <c r="Q241" s="165"/>
      <c r="R241" s="165"/>
      <c r="T241" s="166"/>
      <c r="U241" s="167"/>
      <c r="V241" s="168"/>
    </row>
    <row r="242" spans="1:22" s="11" customFormat="1">
      <c r="A242" s="49"/>
      <c r="B242" s="49"/>
      <c r="C242" s="38"/>
      <c r="D242" s="136"/>
      <c r="E242" s="136"/>
      <c r="F242" s="136"/>
      <c r="G242" s="150"/>
      <c r="H242" s="161"/>
      <c r="I242" s="161"/>
      <c r="J242" s="232"/>
      <c r="K242" s="233"/>
      <c r="L242" s="162"/>
      <c r="M242" s="163"/>
      <c r="N242" s="164"/>
      <c r="O242" s="164"/>
      <c r="P242" s="165"/>
      <c r="Q242" s="165"/>
      <c r="R242" s="165"/>
      <c r="T242" s="166"/>
      <c r="U242" s="167"/>
      <c r="V242" s="168"/>
    </row>
    <row r="243" spans="1:22" s="11" customFormat="1">
      <c r="A243" s="49"/>
      <c r="B243" s="49"/>
      <c r="C243" s="38"/>
      <c r="D243" s="136"/>
      <c r="E243" s="136"/>
      <c r="F243" s="136"/>
      <c r="G243" s="150"/>
      <c r="H243" s="161"/>
      <c r="I243" s="161"/>
      <c r="J243" s="232"/>
      <c r="K243" s="233"/>
      <c r="L243" s="162"/>
      <c r="M243" s="163"/>
      <c r="N243" s="164"/>
      <c r="O243" s="164"/>
      <c r="P243" s="165"/>
      <c r="Q243" s="165"/>
      <c r="R243" s="165"/>
      <c r="T243" s="166"/>
      <c r="U243" s="167"/>
      <c r="V243" s="168"/>
    </row>
    <row r="244" spans="1:22" s="11" customFormat="1">
      <c r="A244" s="49"/>
      <c r="B244" s="49"/>
      <c r="C244" s="38"/>
      <c r="D244" s="136"/>
      <c r="E244" s="136"/>
      <c r="F244" s="136"/>
      <c r="G244" s="150"/>
      <c r="H244" s="161"/>
      <c r="I244" s="161"/>
      <c r="J244" s="232"/>
      <c r="K244" s="233"/>
      <c r="L244" s="162"/>
      <c r="M244" s="163"/>
      <c r="N244" s="164"/>
      <c r="O244" s="164"/>
      <c r="P244" s="165"/>
      <c r="Q244" s="165"/>
      <c r="R244" s="165"/>
      <c r="T244" s="166"/>
      <c r="U244" s="167"/>
      <c r="V244" s="168"/>
    </row>
    <row r="245" spans="1:22" s="11" customFormat="1">
      <c r="A245" s="49"/>
      <c r="B245" s="49"/>
      <c r="C245" s="38"/>
      <c r="D245" s="136"/>
      <c r="E245" s="136"/>
      <c r="F245" s="136"/>
      <c r="G245" s="150"/>
      <c r="H245" s="161"/>
      <c r="I245" s="161"/>
      <c r="J245" s="232"/>
      <c r="K245" s="233"/>
      <c r="L245" s="162"/>
      <c r="M245" s="163"/>
      <c r="N245" s="164"/>
      <c r="O245" s="164"/>
      <c r="P245" s="165"/>
      <c r="Q245" s="165"/>
      <c r="R245" s="165"/>
      <c r="T245" s="166"/>
      <c r="U245" s="167"/>
      <c r="V245" s="168"/>
    </row>
    <row r="246" spans="1:22" s="11" customFormat="1">
      <c r="A246" s="49"/>
      <c r="B246" s="49"/>
      <c r="C246" s="38"/>
      <c r="D246" s="136"/>
      <c r="E246" s="136"/>
      <c r="F246" s="136"/>
      <c r="G246" s="150"/>
      <c r="H246" s="161"/>
      <c r="I246" s="161"/>
      <c r="J246" s="232"/>
      <c r="K246" s="233"/>
      <c r="L246" s="162"/>
      <c r="M246" s="163"/>
      <c r="N246" s="164"/>
      <c r="O246" s="164"/>
      <c r="P246" s="165"/>
      <c r="Q246" s="165"/>
      <c r="R246" s="165"/>
      <c r="T246" s="166"/>
      <c r="U246" s="167"/>
      <c r="V246" s="168"/>
    </row>
    <row r="247" spans="1:22" s="11" customFormat="1">
      <c r="A247" s="49"/>
      <c r="B247" s="49"/>
      <c r="C247" s="38"/>
      <c r="D247" s="136"/>
      <c r="E247" s="136"/>
      <c r="F247" s="136"/>
      <c r="G247" s="150"/>
      <c r="H247" s="161"/>
      <c r="I247" s="161"/>
      <c r="J247" s="232"/>
      <c r="K247" s="233"/>
      <c r="L247" s="162"/>
      <c r="M247" s="163"/>
      <c r="N247" s="164"/>
      <c r="O247" s="164"/>
      <c r="P247" s="165"/>
      <c r="Q247" s="165"/>
      <c r="R247" s="165"/>
      <c r="T247" s="166"/>
      <c r="U247" s="167"/>
      <c r="V247" s="168"/>
    </row>
    <row r="248" spans="1:22" s="11" customFormat="1">
      <c r="A248" s="49"/>
      <c r="B248" s="49"/>
      <c r="C248" s="38"/>
      <c r="D248" s="136"/>
      <c r="E248" s="136"/>
      <c r="F248" s="136"/>
      <c r="G248" s="150"/>
      <c r="H248" s="161"/>
      <c r="I248" s="161"/>
      <c r="J248" s="232"/>
      <c r="K248" s="233"/>
      <c r="L248" s="162"/>
      <c r="M248" s="163"/>
      <c r="N248" s="164"/>
      <c r="O248" s="164"/>
      <c r="P248" s="165"/>
      <c r="Q248" s="165"/>
      <c r="R248" s="165"/>
      <c r="T248" s="166"/>
      <c r="U248" s="167"/>
      <c r="V248" s="168"/>
    </row>
    <row r="249" spans="1:22" s="11" customFormat="1">
      <c r="A249" s="49"/>
      <c r="B249" s="49"/>
      <c r="C249" s="38"/>
      <c r="D249" s="136"/>
      <c r="E249" s="136"/>
      <c r="F249" s="136"/>
      <c r="G249" s="150"/>
      <c r="H249" s="161"/>
      <c r="I249" s="161"/>
      <c r="J249" s="232"/>
      <c r="K249" s="233"/>
      <c r="L249" s="162"/>
      <c r="M249" s="163"/>
      <c r="N249" s="164"/>
      <c r="O249" s="164"/>
      <c r="P249" s="165"/>
      <c r="Q249" s="165"/>
      <c r="R249" s="165"/>
      <c r="T249" s="166"/>
      <c r="U249" s="167"/>
      <c r="V249" s="168"/>
    </row>
    <row r="250" spans="1:22" s="11" customFormat="1">
      <c r="A250" s="49"/>
      <c r="B250" s="49"/>
      <c r="C250" s="38"/>
      <c r="D250" s="136"/>
      <c r="E250" s="136"/>
      <c r="F250" s="136"/>
      <c r="G250" s="150"/>
      <c r="H250" s="161"/>
      <c r="I250" s="161"/>
      <c r="J250" s="232"/>
      <c r="K250" s="233"/>
      <c r="L250" s="162"/>
      <c r="M250" s="163"/>
      <c r="N250" s="164"/>
      <c r="O250" s="164"/>
      <c r="P250" s="165"/>
      <c r="Q250" s="165"/>
      <c r="R250" s="165"/>
      <c r="T250" s="166"/>
      <c r="U250" s="167"/>
      <c r="V250" s="168"/>
    </row>
    <row r="251" spans="1:22" s="11" customFormat="1">
      <c r="A251" s="49"/>
      <c r="B251" s="49"/>
      <c r="C251" s="38"/>
      <c r="D251" s="136"/>
      <c r="E251" s="136"/>
      <c r="F251" s="136"/>
      <c r="G251" s="150"/>
      <c r="H251" s="161"/>
      <c r="I251" s="161"/>
      <c r="J251" s="232"/>
      <c r="K251" s="233"/>
      <c r="L251" s="162"/>
      <c r="M251" s="163"/>
      <c r="N251" s="164"/>
      <c r="O251" s="164"/>
      <c r="P251" s="165"/>
      <c r="Q251" s="165"/>
      <c r="R251" s="165"/>
      <c r="T251" s="166"/>
      <c r="U251" s="167"/>
      <c r="V251" s="168"/>
    </row>
    <row r="252" spans="1:22" s="11" customFormat="1">
      <c r="A252" s="49"/>
      <c r="B252" s="49"/>
      <c r="C252" s="38"/>
      <c r="D252" s="136"/>
      <c r="E252" s="136"/>
      <c r="F252" s="136"/>
      <c r="G252" s="150"/>
      <c r="H252" s="161"/>
      <c r="I252" s="161"/>
      <c r="J252" s="232"/>
      <c r="K252" s="233"/>
      <c r="L252" s="162"/>
      <c r="M252" s="163"/>
      <c r="N252" s="164"/>
      <c r="O252" s="164"/>
      <c r="P252" s="165"/>
      <c r="Q252" s="165"/>
      <c r="R252" s="165"/>
      <c r="T252" s="166"/>
      <c r="U252" s="167"/>
      <c r="V252" s="168"/>
    </row>
    <row r="253" spans="1:22" s="11" customFormat="1">
      <c r="A253" s="49"/>
      <c r="B253" s="49"/>
      <c r="C253" s="38"/>
      <c r="D253" s="136"/>
      <c r="E253" s="136"/>
      <c r="F253" s="136"/>
      <c r="G253" s="150"/>
      <c r="H253" s="161"/>
      <c r="I253" s="161"/>
      <c r="J253" s="232"/>
      <c r="K253" s="233"/>
      <c r="L253" s="162"/>
      <c r="M253" s="163"/>
      <c r="N253" s="164"/>
      <c r="O253" s="164"/>
      <c r="P253" s="165"/>
      <c r="Q253" s="165"/>
      <c r="R253" s="165"/>
      <c r="T253" s="166"/>
      <c r="U253" s="167"/>
      <c r="V253" s="168"/>
    </row>
    <row r="254" spans="1:22" s="11" customFormat="1">
      <c r="A254" s="49"/>
      <c r="B254" s="49"/>
      <c r="C254" s="38"/>
      <c r="D254" s="136"/>
      <c r="E254" s="136"/>
      <c r="F254" s="136"/>
      <c r="G254" s="150"/>
      <c r="H254" s="161"/>
      <c r="I254" s="161"/>
      <c r="J254" s="232"/>
      <c r="K254" s="233"/>
      <c r="L254" s="162"/>
      <c r="M254" s="163"/>
      <c r="N254" s="164"/>
      <c r="O254" s="164"/>
      <c r="P254" s="165"/>
      <c r="Q254" s="165"/>
      <c r="R254" s="165"/>
      <c r="T254" s="166"/>
      <c r="U254" s="167"/>
      <c r="V254" s="168"/>
    </row>
    <row r="255" spans="1:22" s="11" customFormat="1">
      <c r="A255" s="49"/>
      <c r="B255" s="49"/>
      <c r="C255" s="38"/>
      <c r="D255" s="136"/>
      <c r="E255" s="136"/>
      <c r="F255" s="136"/>
      <c r="G255" s="150"/>
      <c r="H255" s="161"/>
      <c r="I255" s="161"/>
      <c r="J255" s="232"/>
      <c r="K255" s="233"/>
      <c r="L255" s="162"/>
      <c r="M255" s="163"/>
      <c r="N255" s="164"/>
      <c r="O255" s="164"/>
      <c r="P255" s="165"/>
      <c r="Q255" s="165"/>
      <c r="R255" s="165"/>
      <c r="T255" s="166"/>
      <c r="U255" s="167"/>
      <c r="V255" s="168"/>
    </row>
    <row r="256" spans="1:22" s="11" customFormat="1">
      <c r="A256" s="49"/>
      <c r="B256" s="49"/>
      <c r="C256" s="38"/>
      <c r="D256" s="136"/>
      <c r="E256" s="136"/>
      <c r="F256" s="136"/>
      <c r="G256" s="150"/>
      <c r="H256" s="161"/>
      <c r="I256" s="161"/>
      <c r="J256" s="232"/>
      <c r="K256" s="233"/>
      <c r="L256" s="162"/>
      <c r="M256" s="163"/>
      <c r="N256" s="164"/>
      <c r="O256" s="164"/>
      <c r="P256" s="165"/>
      <c r="Q256" s="165"/>
      <c r="R256" s="165"/>
      <c r="T256" s="166"/>
      <c r="U256" s="167"/>
      <c r="V256" s="168"/>
    </row>
    <row r="257" spans="1:22" s="11" customFormat="1">
      <c r="A257" s="49"/>
      <c r="B257" s="49"/>
      <c r="C257" s="38"/>
      <c r="D257" s="136"/>
      <c r="E257" s="136"/>
      <c r="F257" s="136"/>
      <c r="G257" s="150"/>
      <c r="H257" s="161"/>
      <c r="I257" s="161"/>
      <c r="J257" s="232"/>
      <c r="K257" s="233"/>
      <c r="L257" s="162"/>
      <c r="M257" s="163"/>
      <c r="N257" s="164"/>
      <c r="O257" s="164"/>
      <c r="P257" s="165"/>
      <c r="Q257" s="165"/>
      <c r="R257" s="165"/>
      <c r="T257" s="166"/>
      <c r="U257" s="167"/>
      <c r="V257" s="168"/>
    </row>
    <row r="258" spans="1:22" s="11" customFormat="1">
      <c r="A258" s="49"/>
      <c r="B258" s="49"/>
      <c r="C258" s="38"/>
      <c r="D258" s="136"/>
      <c r="E258" s="136"/>
      <c r="F258" s="136"/>
      <c r="G258" s="150"/>
      <c r="H258" s="161"/>
      <c r="I258" s="161"/>
      <c r="J258" s="232"/>
      <c r="K258" s="233"/>
      <c r="L258" s="162"/>
      <c r="M258" s="163"/>
      <c r="N258" s="164"/>
      <c r="O258" s="164"/>
      <c r="P258" s="165"/>
      <c r="Q258" s="165"/>
      <c r="R258" s="165"/>
      <c r="T258" s="166"/>
      <c r="U258" s="167"/>
      <c r="V258" s="168"/>
    </row>
    <row r="259" spans="1:22" s="11" customFormat="1">
      <c r="A259" s="49"/>
      <c r="B259" s="49"/>
      <c r="C259" s="38"/>
      <c r="D259" s="136"/>
      <c r="E259" s="136"/>
      <c r="F259" s="136"/>
      <c r="G259" s="150"/>
      <c r="H259" s="161"/>
      <c r="I259" s="161"/>
      <c r="J259" s="232"/>
      <c r="K259" s="233"/>
      <c r="L259" s="162"/>
      <c r="M259" s="163"/>
      <c r="N259" s="164"/>
      <c r="O259" s="164"/>
      <c r="P259" s="165"/>
      <c r="Q259" s="165"/>
      <c r="R259" s="165"/>
      <c r="T259" s="166"/>
      <c r="U259" s="167"/>
      <c r="V259" s="168"/>
    </row>
  </sheetData>
  <sheetProtection algorithmName="SHA-512" hashValue="b/I0BMtPoBlXVXu1n3Z8AoKwGfjWqlNor4qVqM4JBInZSW0A7nVrck3pZtQ0iMPE1WrjyGS2gwBWW/MItMxH0w==" saltValue="YqGSWT4rdpIx4X/mUHNIrw==" spinCount="100000" sheet="1" objects="1" scenarios="1"/>
  <mergeCells count="30">
    <mergeCell ref="R2:S2"/>
    <mergeCell ref="A4:M4"/>
    <mergeCell ref="N4:V4"/>
    <mergeCell ref="A5:A6"/>
    <mergeCell ref="C5:C6"/>
    <mergeCell ref="H5:H6"/>
    <mergeCell ref="I5:I6"/>
    <mergeCell ref="J5:J6"/>
    <mergeCell ref="N2:O2"/>
    <mergeCell ref="K5:K6"/>
    <mergeCell ref="N5:N6"/>
    <mergeCell ref="O5:O6"/>
    <mergeCell ref="P5:P6"/>
    <mergeCell ref="B5:B6"/>
    <mergeCell ref="G5:G6"/>
    <mergeCell ref="L1:M2"/>
    <mergeCell ref="Q5:Q6"/>
    <mergeCell ref="S5:S6"/>
    <mergeCell ref="T5:T6"/>
    <mergeCell ref="U5:U6"/>
    <mergeCell ref="V5:V6"/>
    <mergeCell ref="R5:R6"/>
    <mergeCell ref="B7:E7"/>
    <mergeCell ref="B92:E92"/>
    <mergeCell ref="F5:F6"/>
    <mergeCell ref="N1:P1"/>
    <mergeCell ref="J1:K2"/>
    <mergeCell ref="C1:D1"/>
    <mergeCell ref="C2:D2"/>
    <mergeCell ref="D5:E6"/>
  </mergeCells>
  <pageMargins left="0.7" right="0.7" top="0.75" bottom="0.75" header="0.3" footer="0.3"/>
  <pageSetup orientation="portrait" r:id="rId1"/>
  <ignoredErrors>
    <ignoredError sqref="L179:U179 N178:R178 T178:U178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1:AG1542"/>
  <sheetViews>
    <sheetView zoomScale="85" zoomScaleNormal="85" workbookViewId="0">
      <pane xSplit="6" ySplit="6" topLeftCell="I7" activePane="bottomRight" state="frozen"/>
      <selection pane="topRight" activeCell="G1" sqref="G1"/>
      <selection pane="bottomLeft" activeCell="A7" sqref="A7"/>
      <selection pane="bottomRight" activeCell="I6" sqref="A6:XFD6"/>
    </sheetView>
  </sheetViews>
  <sheetFormatPr baseColWidth="10" defaultColWidth="9.140625" defaultRowHeight="23.25"/>
  <cols>
    <col min="1" max="1" width="6.42578125" style="48" customWidth="1"/>
    <col min="2" max="2" width="15.140625" style="37" customWidth="1"/>
    <col min="3" max="3" width="15.42578125" style="37" hidden="1" customWidth="1"/>
    <col min="4" max="4" width="49" style="65" customWidth="1"/>
    <col min="5" max="5" width="10.140625" style="1" customWidth="1"/>
    <col min="6" max="6" width="5.85546875" style="1" customWidth="1"/>
    <col min="7" max="7" width="10.7109375" style="1" customWidth="1"/>
    <col min="8" max="8" width="14.28515625" style="1" customWidth="1"/>
    <col min="9" max="9" width="20.28515625" style="3" customWidth="1"/>
    <col min="10" max="10" width="19.140625" style="71" customWidth="1"/>
    <col min="11" max="11" width="19.140625" style="2" hidden="1" customWidth="1"/>
    <col min="12" max="12" width="15.28515625" style="12" customWidth="1"/>
    <col min="13" max="13" width="17.42578125" style="12" customWidth="1"/>
    <col min="14" max="14" width="18.5703125" style="4" customWidth="1"/>
    <col min="15" max="15" width="17.85546875" style="4" customWidth="1"/>
    <col min="16" max="16" width="15.7109375" style="4" customWidth="1"/>
    <col min="17" max="17" width="13" style="1" customWidth="1"/>
    <col min="18" max="18" width="16.42578125" style="19" customWidth="1"/>
    <col min="19" max="19" width="16.42578125" style="45" customWidth="1"/>
    <col min="20" max="20" width="17.7109375" style="5" customWidth="1"/>
    <col min="21" max="21" width="19.28515625" style="1" customWidth="1"/>
    <col min="22" max="22" width="9.7109375" style="1" hidden="1" customWidth="1"/>
    <col min="23" max="23" width="10.85546875" style="1" hidden="1" customWidth="1"/>
    <col min="24" max="25" width="15.42578125" style="1" hidden="1" customWidth="1"/>
    <col min="26" max="26" width="17.42578125" style="1" hidden="1" customWidth="1"/>
    <col min="27" max="27" width="5.42578125" style="1" hidden="1" customWidth="1"/>
    <col min="28" max="28" width="0" style="1" hidden="1" customWidth="1"/>
    <col min="29" max="29" width="79.85546875" style="1" hidden="1" customWidth="1"/>
    <col min="30" max="30" width="14" style="1" customWidth="1"/>
    <col min="31" max="16384" width="9.140625" style="1"/>
  </cols>
  <sheetData>
    <row r="1" spans="1:33" ht="24" thickBot="1">
      <c r="B1" s="504"/>
      <c r="C1" s="505"/>
      <c r="D1" s="506"/>
      <c r="E1" s="18">
        <f>30*4</f>
        <v>120</v>
      </c>
      <c r="F1" s="507"/>
      <c r="G1" s="508"/>
      <c r="H1" s="508"/>
      <c r="I1" s="509">
        <v>0.13250000000000001</v>
      </c>
      <c r="J1" s="510"/>
      <c r="P1" s="57" t="s">
        <v>12</v>
      </c>
      <c r="Q1" s="22">
        <v>0.1</v>
      </c>
      <c r="S1" s="45">
        <v>384</v>
      </c>
      <c r="T1" s="5">
        <v>576</v>
      </c>
      <c r="U1" s="31">
        <v>5590357</v>
      </c>
      <c r="AD1" s="31">
        <f>+U1/T1</f>
        <v>9705.4809027777774</v>
      </c>
    </row>
    <row r="2" spans="1:33" ht="24" thickBot="1">
      <c r="B2" s="513"/>
      <c r="C2" s="514"/>
      <c r="D2" s="515"/>
      <c r="E2" s="64"/>
      <c r="F2" s="516"/>
      <c r="G2" s="516"/>
      <c r="H2" s="516"/>
      <c r="I2" s="511"/>
      <c r="J2" s="512"/>
      <c r="L2" s="483" t="s">
        <v>2046</v>
      </c>
      <c r="M2" s="483"/>
      <c r="N2" s="20" t="s">
        <v>2045</v>
      </c>
      <c r="P2" s="483" t="s">
        <v>11</v>
      </c>
      <c r="Q2" s="483"/>
      <c r="R2" s="21">
        <v>200000000</v>
      </c>
      <c r="S2" s="46">
        <v>120</v>
      </c>
      <c r="T2" s="5">
        <f>+S2+S1</f>
        <v>504</v>
      </c>
      <c r="U2" s="19">
        <f>+S8+S17</f>
        <v>2448700</v>
      </c>
      <c r="X2" s="29"/>
      <c r="AD2" s="31">
        <f>+U2/T2</f>
        <v>4858.5317460317465</v>
      </c>
    </row>
    <row r="3" spans="1:33" ht="59.25" customHeight="1">
      <c r="J3" s="459" t="s">
        <v>2047</v>
      </c>
      <c r="K3" s="459"/>
      <c r="V3" s="23"/>
      <c r="X3" s="17"/>
    </row>
    <row r="4" spans="1:33" ht="119.25" customHeight="1" thickBot="1">
      <c r="A4" s="501" t="s">
        <v>30</v>
      </c>
      <c r="B4" s="502"/>
      <c r="C4" s="502"/>
      <c r="D4" s="502"/>
      <c r="E4" s="502"/>
      <c r="F4" s="502"/>
      <c r="G4" s="502"/>
      <c r="H4" s="502"/>
      <c r="I4" s="502"/>
      <c r="J4" s="502"/>
      <c r="K4" s="58"/>
      <c r="L4" s="497" t="s">
        <v>0</v>
      </c>
      <c r="M4" s="498"/>
      <c r="N4" s="498"/>
      <c r="O4" s="498"/>
      <c r="P4" s="498"/>
      <c r="Q4" s="498"/>
      <c r="R4" s="498"/>
      <c r="S4" s="498"/>
      <c r="T4" s="499"/>
    </row>
    <row r="5" spans="1:33" s="7" customFormat="1" ht="50.25" thickBot="1">
      <c r="A5" s="500" t="s">
        <v>6</v>
      </c>
      <c r="B5" s="416" t="s">
        <v>16</v>
      </c>
      <c r="C5" s="416" t="s">
        <v>2049</v>
      </c>
      <c r="D5" s="492" t="s">
        <v>15</v>
      </c>
      <c r="E5" s="411" t="s">
        <v>7</v>
      </c>
      <c r="F5" s="413" t="s">
        <v>8</v>
      </c>
      <c r="G5" s="413" t="s">
        <v>22</v>
      </c>
      <c r="H5" s="413" t="s">
        <v>26</v>
      </c>
      <c r="I5" s="43" t="s">
        <v>29</v>
      </c>
      <c r="J5" s="70" t="s">
        <v>2043</v>
      </c>
      <c r="K5" s="33" t="s">
        <v>25</v>
      </c>
      <c r="L5" s="503" t="s">
        <v>1</v>
      </c>
      <c r="M5" s="503" t="s">
        <v>2</v>
      </c>
      <c r="N5" s="492" t="s">
        <v>3</v>
      </c>
      <c r="O5" s="492" t="s">
        <v>4</v>
      </c>
      <c r="P5" s="492" t="s">
        <v>5</v>
      </c>
      <c r="Q5" s="493" t="s">
        <v>10</v>
      </c>
      <c r="R5" s="494" t="s">
        <v>9</v>
      </c>
      <c r="S5" s="495" t="s">
        <v>20</v>
      </c>
      <c r="T5" s="492" t="s">
        <v>14</v>
      </c>
      <c r="U5" s="6"/>
      <c r="X5" s="489" t="s">
        <v>13</v>
      </c>
      <c r="Y5" s="490"/>
      <c r="Z5" s="490"/>
      <c r="AA5" s="491"/>
    </row>
    <row r="6" spans="1:33" ht="50.25" thickBot="1">
      <c r="A6" s="500"/>
      <c r="B6" s="417"/>
      <c r="C6" s="417"/>
      <c r="D6" s="492"/>
      <c r="E6" s="412"/>
      <c r="F6" s="414"/>
      <c r="G6" s="413"/>
      <c r="H6" s="413"/>
      <c r="I6" s="44" t="s">
        <v>2042</v>
      </c>
      <c r="J6" s="72" t="s">
        <v>2044</v>
      </c>
      <c r="K6" s="34" t="s">
        <v>23</v>
      </c>
      <c r="L6" s="503"/>
      <c r="M6" s="503"/>
      <c r="N6" s="492"/>
      <c r="O6" s="492"/>
      <c r="P6" s="492"/>
      <c r="Q6" s="493"/>
      <c r="R6" s="494"/>
      <c r="S6" s="496"/>
      <c r="T6" s="492"/>
      <c r="U6" s="32"/>
      <c r="V6" s="8"/>
      <c r="X6" s="15" t="s">
        <v>17</v>
      </c>
      <c r="Y6" s="15" t="s">
        <v>18</v>
      </c>
      <c r="Z6" s="15" t="s">
        <v>19</v>
      </c>
      <c r="AA6" s="14"/>
    </row>
    <row r="7" spans="1:33" ht="25.5">
      <c r="A7" s="73">
        <v>1</v>
      </c>
      <c r="B7" s="84">
        <v>30302</v>
      </c>
      <c r="C7" s="79" t="s">
        <v>2050</v>
      </c>
      <c r="D7" s="85" t="s">
        <v>31</v>
      </c>
      <c r="E7" s="86" t="s">
        <v>21</v>
      </c>
      <c r="F7" s="87">
        <v>1</v>
      </c>
      <c r="G7" s="88">
        <v>0</v>
      </c>
      <c r="H7" s="89">
        <v>0</v>
      </c>
      <c r="I7" s="90">
        <v>3349300</v>
      </c>
      <c r="J7" s="91" t="s">
        <v>28</v>
      </c>
      <c r="K7" s="92" t="s">
        <v>27</v>
      </c>
      <c r="L7" s="51">
        <f>MIN(I7,J7)</f>
        <v>3349300</v>
      </c>
      <c r="M7" s="51">
        <f>AVERAGE(I7,J7)</f>
        <v>3349300</v>
      </c>
      <c r="N7" s="52">
        <f>MEDIAN(J7,I7)</f>
        <v>3349300</v>
      </c>
      <c r="O7" s="53">
        <f>GEOMEAN(I7,J7)</f>
        <v>3349300</v>
      </c>
      <c r="P7" s="52">
        <f>STDEVA(N7,L7)</f>
        <v>0</v>
      </c>
      <c r="Q7" s="54">
        <f>P7/N7*100%</f>
        <v>0</v>
      </c>
      <c r="R7" s="52">
        <f>IF(Q7&lt;=$Q$1,L7,N7)</f>
        <v>3349300</v>
      </c>
      <c r="S7" s="52">
        <f>+ROUND(R7,-2)</f>
        <v>3349300</v>
      </c>
      <c r="T7" s="13" t="str">
        <f>IF(Q7&lt;=$Q$1,"MENOR VALOR","MEDIANA")</f>
        <v>MENOR VALOR</v>
      </c>
      <c r="U7" s="32"/>
      <c r="V7" s="8"/>
      <c r="X7" s="9" t="e">
        <f>+I8/J8</f>
        <v>#VALUE!</v>
      </c>
      <c r="Y7" s="9" t="e">
        <f>+I8/K8</f>
        <v>#DIV/0!</v>
      </c>
      <c r="Z7" s="9" t="e">
        <f>+I1601/#REF!</f>
        <v>#REF!</v>
      </c>
      <c r="AA7" s="9"/>
      <c r="AB7" s="16"/>
      <c r="AD7" s="16"/>
    </row>
    <row r="8" spans="1:33" ht="16.5">
      <c r="A8" s="73">
        <v>2</v>
      </c>
      <c r="B8" s="84">
        <v>42314</v>
      </c>
      <c r="C8" s="79" t="s">
        <v>2051</v>
      </c>
      <c r="D8" s="85" t="s">
        <v>32</v>
      </c>
      <c r="E8" s="86" t="s">
        <v>21</v>
      </c>
      <c r="F8" s="87">
        <v>1</v>
      </c>
      <c r="G8" s="88">
        <v>0</v>
      </c>
      <c r="H8" s="89">
        <v>0</v>
      </c>
      <c r="I8" s="90">
        <v>1620500</v>
      </c>
      <c r="J8" s="91" t="s">
        <v>28</v>
      </c>
      <c r="K8" s="50">
        <v>0</v>
      </c>
      <c r="L8" s="51">
        <f>MIN(I8,J8)</f>
        <v>1620500</v>
      </c>
      <c r="M8" s="51">
        <f>AVERAGE(I8,J8)</f>
        <v>1620500</v>
      </c>
      <c r="N8" s="52">
        <f>MEDIAN(J8,I8)</f>
        <v>1620500</v>
      </c>
      <c r="O8" s="53">
        <f>GEOMEAN(I8,J8)</f>
        <v>1620500</v>
      </c>
      <c r="P8" s="52">
        <f>STDEVA(N8,L8)</f>
        <v>0</v>
      </c>
      <c r="Q8" s="54">
        <f>P8/N8*100%</f>
        <v>0</v>
      </c>
      <c r="R8" s="52">
        <f>IF(Q8&lt;=$Q$1,L8,N8)</f>
        <v>1620500</v>
      </c>
      <c r="S8" s="52">
        <f>+ROUND(R8,-2)</f>
        <v>1620500</v>
      </c>
      <c r="T8" s="13" t="str">
        <f>IF(Q8&lt;=$Q$1,"MENOR VALOR","MEDIANA")</f>
        <v>MENOR VALOR</v>
      </c>
      <c r="U8" s="32"/>
      <c r="V8" s="8"/>
      <c r="X8" s="9"/>
      <c r="Y8" s="9"/>
      <c r="Z8" s="9"/>
      <c r="AA8" s="9"/>
      <c r="AB8" s="16"/>
      <c r="AD8" s="16"/>
      <c r="AG8" s="1" t="e">
        <f>+I8/J8</f>
        <v>#VALUE!</v>
      </c>
    </row>
    <row r="9" spans="1:33" ht="25.5">
      <c r="A9" s="73">
        <v>3</v>
      </c>
      <c r="B9" s="84">
        <v>44303</v>
      </c>
      <c r="C9" s="79" t="s">
        <v>2052</v>
      </c>
      <c r="D9" s="85" t="s">
        <v>33</v>
      </c>
      <c r="E9" s="86" t="s">
        <v>21</v>
      </c>
      <c r="F9" s="87">
        <v>1</v>
      </c>
      <c r="G9" s="88">
        <v>0</v>
      </c>
      <c r="H9" s="93">
        <v>0</v>
      </c>
      <c r="I9" s="90">
        <v>1474400</v>
      </c>
      <c r="J9" s="91" t="s">
        <v>28</v>
      </c>
      <c r="K9" s="50" t="s">
        <v>28</v>
      </c>
      <c r="L9" s="51">
        <f t="shared" ref="L9:L15" si="0">MIN(I9,J9)</f>
        <v>1474400</v>
      </c>
      <c r="M9" s="51">
        <f t="shared" ref="M9:M15" si="1">AVERAGE(I9,J9)</f>
        <v>1474400</v>
      </c>
      <c r="N9" s="52">
        <f t="shared" ref="N9:N15" si="2">MEDIAN(J9,I9)</f>
        <v>1474400</v>
      </c>
      <c r="O9" s="53">
        <f t="shared" ref="O9:O15" si="3">GEOMEAN(I9,J9)</f>
        <v>1474400</v>
      </c>
      <c r="P9" s="52">
        <f t="shared" ref="P9:P15" si="4">STDEVA(N9,L9)</f>
        <v>0</v>
      </c>
      <c r="Q9" s="54">
        <f t="shared" ref="Q9:Q15" si="5">P9/N9*100%</f>
        <v>0</v>
      </c>
      <c r="R9" s="52">
        <f t="shared" ref="R9:R15" si="6">IF(Q9&lt;=$Q$1,L9,N9)</f>
        <v>1474400</v>
      </c>
      <c r="S9" s="52">
        <f t="shared" ref="S9:S16" si="7">+ROUND(R9,-2)</f>
        <v>1474400</v>
      </c>
      <c r="T9" s="13" t="str">
        <f t="shared" ref="T9:T72" si="8">IF(Q9&lt;=$Q$1,"MENOR VALOR","MEDIANA")</f>
        <v>MENOR VALOR</v>
      </c>
      <c r="U9" s="32"/>
      <c r="V9" s="8"/>
      <c r="X9" s="9"/>
      <c r="Y9" s="9"/>
      <c r="Z9" s="9"/>
      <c r="AA9" s="9"/>
      <c r="AB9" s="16"/>
      <c r="AD9" s="16"/>
      <c r="AG9" s="1" t="e">
        <f>+I9/J9</f>
        <v>#VALUE!</v>
      </c>
    </row>
    <row r="10" spans="1:33" ht="25.5">
      <c r="A10" s="73">
        <v>4</v>
      </c>
      <c r="B10" s="84">
        <v>44304</v>
      </c>
      <c r="C10" s="79" t="s">
        <v>2053</v>
      </c>
      <c r="D10" s="85" t="s">
        <v>34</v>
      </c>
      <c r="E10" s="86" t="s">
        <v>21</v>
      </c>
      <c r="F10" s="87">
        <v>1</v>
      </c>
      <c r="G10" s="88">
        <v>0</v>
      </c>
      <c r="H10" s="93">
        <v>0</v>
      </c>
      <c r="I10" s="90">
        <v>1474400</v>
      </c>
      <c r="J10" s="91" t="s">
        <v>28</v>
      </c>
      <c r="K10" s="50" t="s">
        <v>28</v>
      </c>
      <c r="L10" s="51">
        <f t="shared" si="0"/>
        <v>1474400</v>
      </c>
      <c r="M10" s="51">
        <f t="shared" si="1"/>
        <v>1474400</v>
      </c>
      <c r="N10" s="52">
        <f t="shared" si="2"/>
        <v>1474400</v>
      </c>
      <c r="O10" s="53">
        <f t="shared" si="3"/>
        <v>1474400</v>
      </c>
      <c r="P10" s="52">
        <f t="shared" si="4"/>
        <v>0</v>
      </c>
      <c r="Q10" s="54">
        <f t="shared" si="5"/>
        <v>0</v>
      </c>
      <c r="R10" s="52">
        <f t="shared" si="6"/>
        <v>1474400</v>
      </c>
      <c r="S10" s="52">
        <f t="shared" si="7"/>
        <v>1474400</v>
      </c>
      <c r="T10" s="13" t="str">
        <f t="shared" si="8"/>
        <v>MENOR VALOR</v>
      </c>
      <c r="U10" s="32"/>
      <c r="V10" s="8"/>
      <c r="X10" s="9"/>
      <c r="Y10" s="9"/>
      <c r="Z10" s="9"/>
      <c r="AA10" s="9"/>
      <c r="AB10" s="16"/>
      <c r="AD10" s="16"/>
      <c r="AG10" s="1" t="e">
        <f t="shared" ref="AG10:AG15" si="9">+I10/J10</f>
        <v>#VALUE!</v>
      </c>
    </row>
    <row r="11" spans="1:33" ht="25.5">
      <c r="A11" s="73">
        <v>5</v>
      </c>
      <c r="B11" s="84">
        <v>44401</v>
      </c>
      <c r="C11" s="79" t="s">
        <v>2048</v>
      </c>
      <c r="D11" s="85" t="s">
        <v>35</v>
      </c>
      <c r="E11" s="86" t="s">
        <v>21</v>
      </c>
      <c r="F11" s="87">
        <v>1</v>
      </c>
      <c r="G11" s="88">
        <v>0</v>
      </c>
      <c r="H11" s="93">
        <v>0</v>
      </c>
      <c r="I11" s="90">
        <v>1141500</v>
      </c>
      <c r="J11" s="91" t="s">
        <v>28</v>
      </c>
      <c r="K11" s="50" t="s">
        <v>28</v>
      </c>
      <c r="L11" s="51">
        <f t="shared" si="0"/>
        <v>1141500</v>
      </c>
      <c r="M11" s="51">
        <f t="shared" si="1"/>
        <v>1141500</v>
      </c>
      <c r="N11" s="52">
        <f t="shared" si="2"/>
        <v>1141500</v>
      </c>
      <c r="O11" s="53">
        <f t="shared" si="3"/>
        <v>1141500</v>
      </c>
      <c r="P11" s="52">
        <f t="shared" si="4"/>
        <v>0</v>
      </c>
      <c r="Q11" s="54">
        <f t="shared" si="5"/>
        <v>0</v>
      </c>
      <c r="R11" s="52">
        <f t="shared" si="6"/>
        <v>1141500</v>
      </c>
      <c r="S11" s="52">
        <f t="shared" si="7"/>
        <v>1141500</v>
      </c>
      <c r="T11" s="13" t="str">
        <f t="shared" si="8"/>
        <v>MENOR VALOR</v>
      </c>
      <c r="U11" s="32"/>
      <c r="V11" s="8"/>
      <c r="X11" s="9"/>
      <c r="Y11" s="9"/>
      <c r="Z11" s="9"/>
      <c r="AA11" s="9"/>
      <c r="AB11" s="16"/>
      <c r="AD11" s="16"/>
      <c r="AG11" s="1" t="e">
        <f t="shared" si="9"/>
        <v>#VALUE!</v>
      </c>
    </row>
    <row r="12" spans="1:33" ht="25.5">
      <c r="A12" s="73">
        <v>6</v>
      </c>
      <c r="B12" s="84">
        <v>44518</v>
      </c>
      <c r="C12" s="79" t="s">
        <v>2054</v>
      </c>
      <c r="D12" s="85" t="s">
        <v>36</v>
      </c>
      <c r="E12" s="86" t="s">
        <v>21</v>
      </c>
      <c r="F12" s="87">
        <v>1</v>
      </c>
      <c r="G12" s="88">
        <v>0</v>
      </c>
      <c r="H12" s="93">
        <v>0</v>
      </c>
      <c r="I12" s="90">
        <v>1474400</v>
      </c>
      <c r="J12" s="91" t="s">
        <v>28</v>
      </c>
      <c r="K12" s="50" t="s">
        <v>28</v>
      </c>
      <c r="L12" s="51">
        <f t="shared" si="0"/>
        <v>1474400</v>
      </c>
      <c r="M12" s="51">
        <f t="shared" si="1"/>
        <v>1474400</v>
      </c>
      <c r="N12" s="52">
        <f t="shared" si="2"/>
        <v>1474400</v>
      </c>
      <c r="O12" s="53">
        <f t="shared" si="3"/>
        <v>1474400</v>
      </c>
      <c r="P12" s="52">
        <f t="shared" si="4"/>
        <v>0</v>
      </c>
      <c r="Q12" s="54">
        <f t="shared" si="5"/>
        <v>0</v>
      </c>
      <c r="R12" s="52">
        <f t="shared" si="6"/>
        <v>1474400</v>
      </c>
      <c r="S12" s="52">
        <f t="shared" si="7"/>
        <v>1474400</v>
      </c>
      <c r="T12" s="13" t="str">
        <f t="shared" si="8"/>
        <v>MENOR VALOR</v>
      </c>
      <c r="U12" s="32"/>
      <c r="V12" s="8"/>
      <c r="X12" s="9"/>
      <c r="Y12" s="9"/>
      <c r="Z12" s="9"/>
      <c r="AA12" s="9"/>
      <c r="AB12" s="16"/>
      <c r="AD12" s="16"/>
      <c r="AG12" s="1" t="e">
        <f t="shared" si="9"/>
        <v>#VALUE!</v>
      </c>
    </row>
    <row r="13" spans="1:33" ht="25.5">
      <c r="A13" s="73">
        <v>7</v>
      </c>
      <c r="B13" s="84">
        <v>48201</v>
      </c>
      <c r="C13" s="80" t="s">
        <v>2055</v>
      </c>
      <c r="D13" s="85" t="s">
        <v>37</v>
      </c>
      <c r="E13" s="86" t="s">
        <v>21</v>
      </c>
      <c r="F13" s="87">
        <v>1</v>
      </c>
      <c r="G13" s="88">
        <v>0</v>
      </c>
      <c r="H13" s="93">
        <v>0</v>
      </c>
      <c r="I13" s="90">
        <v>153500</v>
      </c>
      <c r="J13" s="94">
        <v>161100</v>
      </c>
      <c r="K13" s="50" t="s">
        <v>28</v>
      </c>
      <c r="L13" s="51">
        <f t="shared" si="0"/>
        <v>153500</v>
      </c>
      <c r="M13" s="51">
        <f t="shared" si="1"/>
        <v>157300</v>
      </c>
      <c r="N13" s="52">
        <f t="shared" si="2"/>
        <v>157300</v>
      </c>
      <c r="O13" s="53">
        <f t="shared" si="3"/>
        <v>157254.09374639505</v>
      </c>
      <c r="P13" s="52">
        <f t="shared" si="4"/>
        <v>2687.0057685088805</v>
      </c>
      <c r="Q13" s="54">
        <f t="shared" si="5"/>
        <v>1.7082045572211574E-2</v>
      </c>
      <c r="R13" s="52">
        <f t="shared" si="6"/>
        <v>153500</v>
      </c>
      <c r="S13" s="52">
        <f t="shared" si="7"/>
        <v>153500</v>
      </c>
      <c r="T13" s="13" t="str">
        <f t="shared" si="8"/>
        <v>MENOR VALOR</v>
      </c>
      <c r="U13" s="32"/>
      <c r="V13" s="8"/>
      <c r="X13" s="9"/>
      <c r="Y13" s="9"/>
      <c r="Z13" s="9"/>
      <c r="AA13" s="9"/>
      <c r="AB13" s="16"/>
      <c r="AD13" s="16"/>
      <c r="AG13" s="1">
        <f t="shared" si="9"/>
        <v>0.95282433271260092</v>
      </c>
    </row>
    <row r="14" spans="1:33" ht="16.5">
      <c r="A14" s="73">
        <v>8</v>
      </c>
      <c r="B14" s="84">
        <v>82101</v>
      </c>
      <c r="C14" s="79" t="s">
        <v>2056</v>
      </c>
      <c r="D14" s="85" t="s">
        <v>38</v>
      </c>
      <c r="E14" s="86" t="s">
        <v>21</v>
      </c>
      <c r="F14" s="87">
        <v>1</v>
      </c>
      <c r="G14" s="88">
        <v>0</v>
      </c>
      <c r="H14" s="93">
        <v>0</v>
      </c>
      <c r="I14" s="90">
        <v>828200</v>
      </c>
      <c r="J14" s="91" t="s">
        <v>28</v>
      </c>
      <c r="K14" s="50" t="s">
        <v>28</v>
      </c>
      <c r="L14" s="51">
        <f t="shared" si="0"/>
        <v>828200</v>
      </c>
      <c r="M14" s="51">
        <f t="shared" si="1"/>
        <v>828200</v>
      </c>
      <c r="N14" s="52">
        <f t="shared" si="2"/>
        <v>828200</v>
      </c>
      <c r="O14" s="53">
        <f t="shared" si="3"/>
        <v>828200</v>
      </c>
      <c r="P14" s="52">
        <f t="shared" si="4"/>
        <v>0</v>
      </c>
      <c r="Q14" s="54">
        <f t="shared" si="5"/>
        <v>0</v>
      </c>
      <c r="R14" s="52">
        <f t="shared" si="6"/>
        <v>828200</v>
      </c>
      <c r="S14" s="52">
        <f t="shared" si="7"/>
        <v>828200</v>
      </c>
      <c r="T14" s="13" t="str">
        <f t="shared" si="8"/>
        <v>MENOR VALOR</v>
      </c>
      <c r="U14" s="32"/>
      <c r="V14" s="8"/>
      <c r="X14" s="9"/>
      <c r="Y14" s="9"/>
      <c r="Z14" s="9"/>
      <c r="AA14" s="9"/>
      <c r="AB14" s="16"/>
      <c r="AD14" s="16"/>
      <c r="AG14" s="1" t="e">
        <f t="shared" si="9"/>
        <v>#VALUE!</v>
      </c>
    </row>
    <row r="15" spans="1:33" ht="16.5">
      <c r="A15" s="95">
        <v>9</v>
      </c>
      <c r="B15" s="96">
        <v>82102</v>
      </c>
      <c r="C15" s="79" t="s">
        <v>41</v>
      </c>
      <c r="D15" s="85" t="s">
        <v>39</v>
      </c>
      <c r="E15" s="86" t="s">
        <v>21</v>
      </c>
      <c r="F15" s="87">
        <v>1</v>
      </c>
      <c r="G15" s="97">
        <v>0</v>
      </c>
      <c r="H15" s="98">
        <v>0</v>
      </c>
      <c r="I15" s="90">
        <v>828200</v>
      </c>
      <c r="J15" s="91" t="s">
        <v>28</v>
      </c>
      <c r="K15" s="50" t="s">
        <v>28</v>
      </c>
      <c r="L15" s="51">
        <f t="shared" si="0"/>
        <v>828200</v>
      </c>
      <c r="M15" s="51">
        <f t="shared" si="1"/>
        <v>828200</v>
      </c>
      <c r="N15" s="52">
        <f t="shared" si="2"/>
        <v>828200</v>
      </c>
      <c r="O15" s="53">
        <f t="shared" si="3"/>
        <v>828200</v>
      </c>
      <c r="P15" s="52">
        <f t="shared" si="4"/>
        <v>0</v>
      </c>
      <c r="Q15" s="54">
        <f t="shared" si="5"/>
        <v>0</v>
      </c>
      <c r="R15" s="52">
        <f t="shared" si="6"/>
        <v>828200</v>
      </c>
      <c r="S15" s="52">
        <f t="shared" si="7"/>
        <v>828200</v>
      </c>
      <c r="T15" s="13" t="str">
        <f t="shared" si="8"/>
        <v>MENOR VALOR</v>
      </c>
      <c r="U15" s="41"/>
      <c r="V15" s="8"/>
      <c r="X15" s="9"/>
      <c r="Y15" s="9"/>
      <c r="Z15" s="9"/>
      <c r="AA15" s="9"/>
      <c r="AB15" s="16"/>
      <c r="AD15" s="16"/>
      <c r="AG15" s="1" t="e">
        <f t="shared" si="9"/>
        <v>#VALUE!</v>
      </c>
    </row>
    <row r="16" spans="1:33" ht="25.5">
      <c r="A16" s="73">
        <v>10</v>
      </c>
      <c r="B16" s="84">
        <v>82301</v>
      </c>
      <c r="C16" s="79" t="s">
        <v>43</v>
      </c>
      <c r="D16" s="85" t="s">
        <v>40</v>
      </c>
      <c r="E16" s="99" t="s">
        <v>21</v>
      </c>
      <c r="F16" s="100">
        <v>1</v>
      </c>
      <c r="G16" s="92"/>
      <c r="H16" s="98">
        <v>0</v>
      </c>
      <c r="I16" s="90">
        <v>828200</v>
      </c>
      <c r="J16" s="91" t="s">
        <v>28</v>
      </c>
      <c r="K16" s="92" t="s">
        <v>27</v>
      </c>
      <c r="L16" s="51">
        <f t="shared" ref="L16" si="10">MIN(I16,J16)</f>
        <v>828200</v>
      </c>
      <c r="M16" s="51">
        <f t="shared" ref="M16" si="11">AVERAGE(I16,J16)</f>
        <v>828200</v>
      </c>
      <c r="N16" s="52">
        <f t="shared" ref="N16" si="12">MEDIAN(J16,I16)</f>
        <v>828200</v>
      </c>
      <c r="O16" s="53">
        <f t="shared" ref="O16" si="13">GEOMEAN(I16,J16)</f>
        <v>828200</v>
      </c>
      <c r="P16" s="52">
        <f t="shared" ref="P16" si="14">STDEVA(N16,L16)</f>
        <v>0</v>
      </c>
      <c r="Q16" s="54">
        <f t="shared" ref="Q16" si="15">P16/N16*100%</f>
        <v>0</v>
      </c>
      <c r="R16" s="52">
        <f t="shared" ref="R16" si="16">IF(Q16&lt;=$Q$1,L16,N16)</f>
        <v>828200</v>
      </c>
      <c r="S16" s="52">
        <f t="shared" si="7"/>
        <v>828200</v>
      </c>
      <c r="T16" s="13" t="str">
        <f t="shared" si="8"/>
        <v>MENOR VALOR</v>
      </c>
      <c r="U16" s="42"/>
      <c r="V16" s="8"/>
      <c r="X16" s="9" t="e">
        <f>+I17/J17</f>
        <v>#VALUE!</v>
      </c>
      <c r="Y16" s="9">
        <f>+I17/K17</f>
        <v>7.5290909090909093</v>
      </c>
      <c r="Z16" s="9" t="e">
        <f>+I1602/#REF!</f>
        <v>#REF!</v>
      </c>
      <c r="AA16" s="10"/>
      <c r="AB16" s="16"/>
      <c r="AD16" s="16"/>
    </row>
    <row r="17" spans="1:30" ht="16.5">
      <c r="A17" s="73">
        <v>11</v>
      </c>
      <c r="B17" s="101" t="s">
        <v>41</v>
      </c>
      <c r="C17" s="79" t="s">
        <v>45</v>
      </c>
      <c r="D17" s="102" t="s">
        <v>42</v>
      </c>
      <c r="E17" s="99" t="s">
        <v>21</v>
      </c>
      <c r="F17" s="100">
        <v>1</v>
      </c>
      <c r="G17" s="103">
        <v>0</v>
      </c>
      <c r="H17" s="98">
        <v>0</v>
      </c>
      <c r="I17" s="90">
        <v>828200</v>
      </c>
      <c r="J17" s="91" t="s">
        <v>28</v>
      </c>
      <c r="K17" s="24">
        <v>110000</v>
      </c>
      <c r="L17" s="25">
        <f>MIN(I17,J17)</f>
        <v>828200</v>
      </c>
      <c r="M17" s="25">
        <f>AVERAGE(I17,J17)</f>
        <v>828200</v>
      </c>
      <c r="N17" s="26">
        <f>MEDIAN(J17,I17)</f>
        <v>828200</v>
      </c>
      <c r="O17" s="27">
        <f>GEOMEAN(I17,J17)</f>
        <v>828200</v>
      </c>
      <c r="P17" s="26">
        <f>STDEVA(N17,L17)</f>
        <v>0</v>
      </c>
      <c r="Q17" s="28">
        <f>P17/N17*100%</f>
        <v>0</v>
      </c>
      <c r="R17" s="30">
        <f>IF(Q17&lt;=$Q$1,L17,N17)</f>
        <v>828200</v>
      </c>
      <c r="S17" s="30">
        <f>+ROUND(R17,-2)</f>
        <v>828200</v>
      </c>
      <c r="T17" s="13" t="str">
        <f t="shared" si="8"/>
        <v>MENOR VALOR</v>
      </c>
      <c r="U17" s="32"/>
      <c r="V17" s="8"/>
      <c r="X17" s="9"/>
      <c r="Y17" s="9"/>
      <c r="Z17" s="9"/>
      <c r="AA17" s="10"/>
      <c r="AB17" s="16"/>
      <c r="AD17" s="16"/>
    </row>
    <row r="18" spans="1:30" ht="16.5">
      <c r="A18" s="73">
        <v>12</v>
      </c>
      <c r="B18" s="101" t="s">
        <v>43</v>
      </c>
      <c r="C18" s="79" t="s">
        <v>47</v>
      </c>
      <c r="D18" s="102" t="s">
        <v>44</v>
      </c>
      <c r="E18" s="99" t="s">
        <v>21</v>
      </c>
      <c r="F18" s="100">
        <v>1</v>
      </c>
      <c r="G18" s="103">
        <v>0</v>
      </c>
      <c r="H18" s="104">
        <v>0</v>
      </c>
      <c r="I18" s="90">
        <v>828200</v>
      </c>
      <c r="J18" s="91" t="s">
        <v>28</v>
      </c>
      <c r="K18" s="24" t="s">
        <v>28</v>
      </c>
      <c r="L18" s="25">
        <f t="shared" ref="L18:L24" si="17">MIN(I18,J18)</f>
        <v>828200</v>
      </c>
      <c r="M18" s="25">
        <f t="shared" ref="M18:M24" si="18">AVERAGE(I18,J18)</f>
        <v>828200</v>
      </c>
      <c r="N18" s="26">
        <f t="shared" ref="N18:N24" si="19">MEDIAN(J18,I18)</f>
        <v>828200</v>
      </c>
      <c r="O18" s="27">
        <f t="shared" ref="O18:O24" si="20">GEOMEAN(I18,J18)</f>
        <v>828200</v>
      </c>
      <c r="P18" s="26">
        <f t="shared" ref="P18:P24" si="21">STDEVA(N18,L18)</f>
        <v>0</v>
      </c>
      <c r="Q18" s="28">
        <f t="shared" ref="Q18:Q24" si="22">P18/N18*100%</f>
        <v>0</v>
      </c>
      <c r="R18" s="30">
        <f t="shared" ref="R18:R24" si="23">IF(Q18&lt;=$Q$1,L18,N18)</f>
        <v>828200</v>
      </c>
      <c r="S18" s="30">
        <f t="shared" ref="S18:S24" si="24">+ROUND(R18,-2)</f>
        <v>828200</v>
      </c>
      <c r="T18" s="13" t="str">
        <f t="shared" si="8"/>
        <v>MENOR VALOR</v>
      </c>
      <c r="U18" s="32"/>
      <c r="V18" s="8"/>
      <c r="X18" s="9"/>
      <c r="Y18" s="9"/>
      <c r="Z18" s="9"/>
      <c r="AA18" s="10"/>
      <c r="AB18" s="16"/>
      <c r="AD18" s="16"/>
    </row>
    <row r="19" spans="1:30" ht="16.5">
      <c r="A19" s="95">
        <v>13</v>
      </c>
      <c r="B19" s="101" t="s">
        <v>45</v>
      </c>
      <c r="C19" s="79" t="s">
        <v>49</v>
      </c>
      <c r="D19" s="102" t="s">
        <v>46</v>
      </c>
      <c r="E19" s="99" t="s">
        <v>21</v>
      </c>
      <c r="F19" s="100">
        <v>1</v>
      </c>
      <c r="G19" s="103">
        <v>0</v>
      </c>
      <c r="H19" s="104">
        <v>0</v>
      </c>
      <c r="I19" s="90">
        <v>654300</v>
      </c>
      <c r="J19" s="91" t="s">
        <v>28</v>
      </c>
      <c r="K19" s="24" t="s">
        <v>28</v>
      </c>
      <c r="L19" s="25">
        <f t="shared" si="17"/>
        <v>654300</v>
      </c>
      <c r="M19" s="25">
        <f t="shared" si="18"/>
        <v>654300</v>
      </c>
      <c r="N19" s="26">
        <f t="shared" si="19"/>
        <v>654300</v>
      </c>
      <c r="O19" s="27">
        <f t="shared" si="20"/>
        <v>654300</v>
      </c>
      <c r="P19" s="26">
        <f t="shared" si="21"/>
        <v>0</v>
      </c>
      <c r="Q19" s="28">
        <f t="shared" si="22"/>
        <v>0</v>
      </c>
      <c r="R19" s="30">
        <f t="shared" si="23"/>
        <v>654300</v>
      </c>
      <c r="S19" s="30">
        <f t="shared" si="24"/>
        <v>654300</v>
      </c>
      <c r="T19" s="13" t="str">
        <f t="shared" si="8"/>
        <v>MENOR VALOR</v>
      </c>
      <c r="U19" s="32"/>
      <c r="V19" s="8"/>
      <c r="X19" s="9"/>
      <c r="Y19" s="9"/>
      <c r="Z19" s="9"/>
      <c r="AA19" s="10"/>
      <c r="AB19" s="16"/>
      <c r="AD19" s="16"/>
    </row>
    <row r="20" spans="1:30" ht="16.5">
      <c r="A20" s="73">
        <v>14</v>
      </c>
      <c r="B20" s="101" t="s">
        <v>47</v>
      </c>
      <c r="C20" s="79" t="s">
        <v>51</v>
      </c>
      <c r="D20" s="102" t="s">
        <v>48</v>
      </c>
      <c r="E20" s="99" t="s">
        <v>21</v>
      </c>
      <c r="F20" s="100">
        <v>1</v>
      </c>
      <c r="G20" s="103">
        <v>0</v>
      </c>
      <c r="H20" s="104">
        <v>0</v>
      </c>
      <c r="I20" s="90">
        <v>2469300</v>
      </c>
      <c r="J20" s="91" t="s">
        <v>28</v>
      </c>
      <c r="K20" s="24" t="s">
        <v>28</v>
      </c>
      <c r="L20" s="25">
        <f t="shared" si="17"/>
        <v>2469300</v>
      </c>
      <c r="M20" s="25">
        <f t="shared" si="18"/>
        <v>2469300</v>
      </c>
      <c r="N20" s="26">
        <f t="shared" si="19"/>
        <v>2469300</v>
      </c>
      <c r="O20" s="27">
        <f t="shared" si="20"/>
        <v>2469300</v>
      </c>
      <c r="P20" s="26">
        <f t="shared" si="21"/>
        <v>0</v>
      </c>
      <c r="Q20" s="28">
        <f t="shared" si="22"/>
        <v>0</v>
      </c>
      <c r="R20" s="30">
        <f t="shared" si="23"/>
        <v>2469300</v>
      </c>
      <c r="S20" s="30">
        <f t="shared" si="24"/>
        <v>2469300</v>
      </c>
      <c r="T20" s="13" t="str">
        <f t="shared" si="8"/>
        <v>MENOR VALOR</v>
      </c>
      <c r="U20" s="32"/>
      <c r="V20" s="8"/>
      <c r="X20" s="9"/>
      <c r="Y20" s="9"/>
      <c r="Z20" s="9"/>
      <c r="AA20" s="10"/>
      <c r="AB20" s="16"/>
      <c r="AD20" s="16"/>
    </row>
    <row r="21" spans="1:30" ht="16.5">
      <c r="A21" s="73">
        <v>15</v>
      </c>
      <c r="B21" s="101" t="s">
        <v>49</v>
      </c>
      <c r="C21" s="81" t="s">
        <v>53</v>
      </c>
      <c r="D21" s="102" t="s">
        <v>50</v>
      </c>
      <c r="E21" s="99" t="s">
        <v>21</v>
      </c>
      <c r="F21" s="100">
        <v>1</v>
      </c>
      <c r="G21" s="103">
        <v>0</v>
      </c>
      <c r="H21" s="104">
        <v>0</v>
      </c>
      <c r="I21" s="90">
        <v>2469300</v>
      </c>
      <c r="J21" s="91" t="s">
        <v>28</v>
      </c>
      <c r="K21" s="24" t="s">
        <v>28</v>
      </c>
      <c r="L21" s="25">
        <f t="shared" si="17"/>
        <v>2469300</v>
      </c>
      <c r="M21" s="25">
        <f t="shared" si="18"/>
        <v>2469300</v>
      </c>
      <c r="N21" s="26">
        <f t="shared" si="19"/>
        <v>2469300</v>
      </c>
      <c r="O21" s="27">
        <f t="shared" si="20"/>
        <v>2469300</v>
      </c>
      <c r="P21" s="26">
        <f t="shared" si="21"/>
        <v>0</v>
      </c>
      <c r="Q21" s="28">
        <f t="shared" si="22"/>
        <v>0</v>
      </c>
      <c r="R21" s="30">
        <f t="shared" si="23"/>
        <v>2469300</v>
      </c>
      <c r="S21" s="30">
        <f t="shared" si="24"/>
        <v>2469300</v>
      </c>
      <c r="T21" s="13" t="str">
        <f t="shared" si="8"/>
        <v>MENOR VALOR</v>
      </c>
      <c r="U21" s="32"/>
      <c r="V21" s="8"/>
      <c r="X21" s="9"/>
      <c r="Y21" s="9"/>
      <c r="Z21" s="9"/>
      <c r="AA21" s="10"/>
      <c r="AB21" s="16"/>
      <c r="AD21" s="16"/>
    </row>
    <row r="22" spans="1:30" ht="16.5">
      <c r="A22" s="73">
        <v>16</v>
      </c>
      <c r="B22" s="101" t="s">
        <v>51</v>
      </c>
      <c r="C22" s="79" t="s">
        <v>55</v>
      </c>
      <c r="D22" s="102" t="s">
        <v>52</v>
      </c>
      <c r="E22" s="99" t="s">
        <v>21</v>
      </c>
      <c r="F22" s="100">
        <v>1</v>
      </c>
      <c r="G22" s="103">
        <v>0</v>
      </c>
      <c r="H22" s="104">
        <v>0</v>
      </c>
      <c r="I22" s="90">
        <v>376500</v>
      </c>
      <c r="J22" s="91" t="s">
        <v>28</v>
      </c>
      <c r="K22" s="24" t="s">
        <v>28</v>
      </c>
      <c r="L22" s="25">
        <f t="shared" si="17"/>
        <v>376500</v>
      </c>
      <c r="M22" s="25">
        <f t="shared" si="18"/>
        <v>376500</v>
      </c>
      <c r="N22" s="26">
        <f t="shared" si="19"/>
        <v>376500</v>
      </c>
      <c r="O22" s="27">
        <f t="shared" si="20"/>
        <v>376500</v>
      </c>
      <c r="P22" s="26">
        <f t="shared" si="21"/>
        <v>0</v>
      </c>
      <c r="Q22" s="28">
        <f t="shared" si="22"/>
        <v>0</v>
      </c>
      <c r="R22" s="30">
        <f t="shared" si="23"/>
        <v>376500</v>
      </c>
      <c r="S22" s="30">
        <f t="shared" si="24"/>
        <v>376500</v>
      </c>
      <c r="T22" s="13" t="str">
        <f t="shared" si="8"/>
        <v>MENOR VALOR</v>
      </c>
      <c r="U22" s="32"/>
      <c r="V22" s="8"/>
      <c r="X22" s="9"/>
      <c r="Y22" s="9"/>
      <c r="Z22" s="9"/>
      <c r="AA22" s="10"/>
      <c r="AB22" s="16"/>
      <c r="AD22" s="16"/>
    </row>
    <row r="23" spans="1:30" ht="16.5">
      <c r="A23" s="95">
        <v>17</v>
      </c>
      <c r="B23" s="105" t="s">
        <v>53</v>
      </c>
      <c r="C23" s="80" t="s">
        <v>57</v>
      </c>
      <c r="D23" s="102" t="s">
        <v>54</v>
      </c>
      <c r="E23" s="99" t="s">
        <v>21</v>
      </c>
      <c r="F23" s="100">
        <v>1</v>
      </c>
      <c r="G23" s="103">
        <v>0</v>
      </c>
      <c r="H23" s="104">
        <v>0</v>
      </c>
      <c r="I23" s="90">
        <v>376500</v>
      </c>
      <c r="J23" s="91" t="s">
        <v>28</v>
      </c>
      <c r="K23" s="24" t="s">
        <v>28</v>
      </c>
      <c r="L23" s="25">
        <f t="shared" si="17"/>
        <v>376500</v>
      </c>
      <c r="M23" s="25">
        <f t="shared" si="18"/>
        <v>376500</v>
      </c>
      <c r="N23" s="26">
        <f t="shared" si="19"/>
        <v>376500</v>
      </c>
      <c r="O23" s="27">
        <f t="shared" si="20"/>
        <v>376500</v>
      </c>
      <c r="P23" s="26">
        <f t="shared" si="21"/>
        <v>0</v>
      </c>
      <c r="Q23" s="28">
        <f t="shared" si="22"/>
        <v>0</v>
      </c>
      <c r="R23" s="30">
        <f t="shared" si="23"/>
        <v>376500</v>
      </c>
      <c r="S23" s="30">
        <f t="shared" si="24"/>
        <v>376500</v>
      </c>
      <c r="T23" s="13" t="str">
        <f t="shared" si="8"/>
        <v>MENOR VALOR</v>
      </c>
      <c r="U23" s="32"/>
      <c r="V23" s="8"/>
      <c r="X23" s="9"/>
      <c r="Y23" s="9"/>
      <c r="Z23" s="9"/>
      <c r="AA23" s="10"/>
      <c r="AB23" s="16"/>
      <c r="AD23" s="16"/>
    </row>
    <row r="24" spans="1:30" ht="16.5">
      <c r="A24" s="73">
        <v>18</v>
      </c>
      <c r="B24" s="101" t="s">
        <v>55</v>
      </c>
      <c r="C24" s="79" t="s">
        <v>59</v>
      </c>
      <c r="D24" s="102" t="s">
        <v>56</v>
      </c>
      <c r="E24" s="99" t="s">
        <v>21</v>
      </c>
      <c r="F24" s="106">
        <v>1</v>
      </c>
      <c r="G24" s="103">
        <v>0</v>
      </c>
      <c r="H24" s="104">
        <v>0</v>
      </c>
      <c r="I24" s="90">
        <v>1620500</v>
      </c>
      <c r="J24" s="91" t="s">
        <v>28</v>
      </c>
      <c r="K24" s="24" t="s">
        <v>28</v>
      </c>
      <c r="L24" s="25">
        <f t="shared" si="17"/>
        <v>1620500</v>
      </c>
      <c r="M24" s="25">
        <f t="shared" si="18"/>
        <v>1620500</v>
      </c>
      <c r="N24" s="26">
        <f t="shared" si="19"/>
        <v>1620500</v>
      </c>
      <c r="O24" s="27">
        <f t="shared" si="20"/>
        <v>1620500</v>
      </c>
      <c r="P24" s="26">
        <f t="shared" si="21"/>
        <v>0</v>
      </c>
      <c r="Q24" s="28">
        <f t="shared" si="22"/>
        <v>0</v>
      </c>
      <c r="R24" s="30">
        <f t="shared" si="23"/>
        <v>1620500</v>
      </c>
      <c r="S24" s="30">
        <f t="shared" si="24"/>
        <v>1620500</v>
      </c>
      <c r="T24" s="13" t="str">
        <f t="shared" si="8"/>
        <v>MENOR VALOR</v>
      </c>
      <c r="U24" s="32"/>
      <c r="V24" s="8"/>
      <c r="X24" s="9"/>
      <c r="Y24" s="9"/>
      <c r="Z24" s="9"/>
      <c r="AA24" s="10"/>
      <c r="AB24" s="16"/>
      <c r="AD24" s="16"/>
    </row>
    <row r="25" spans="1:30" ht="16.5">
      <c r="A25" s="73">
        <v>19</v>
      </c>
      <c r="B25" s="107" t="s">
        <v>57</v>
      </c>
      <c r="C25" s="79" t="s">
        <v>61</v>
      </c>
      <c r="D25" s="102" t="s">
        <v>58</v>
      </c>
      <c r="E25" s="99" t="s">
        <v>21</v>
      </c>
      <c r="G25" s="92"/>
      <c r="H25" s="92"/>
      <c r="I25" s="90">
        <v>92500</v>
      </c>
      <c r="J25" s="91" t="s">
        <v>28</v>
      </c>
      <c r="K25" s="92" t="s">
        <v>27</v>
      </c>
      <c r="L25" s="25">
        <f t="shared" ref="L25" si="25">MIN(I25,J25)</f>
        <v>92500</v>
      </c>
      <c r="M25" s="25">
        <f t="shared" ref="M25" si="26">AVERAGE(I25,J25)</f>
        <v>92500</v>
      </c>
      <c r="N25" s="26">
        <f t="shared" ref="N25" si="27">MEDIAN(J25,I25)</f>
        <v>92500</v>
      </c>
      <c r="O25" s="27">
        <f t="shared" ref="O25" si="28">GEOMEAN(I25,J25)</f>
        <v>92500</v>
      </c>
      <c r="P25" s="26">
        <f t="shared" ref="P25" si="29">STDEVA(N25,L25)</f>
        <v>0</v>
      </c>
      <c r="Q25" s="28">
        <f t="shared" ref="Q25" si="30">P25/N25*100%</f>
        <v>0</v>
      </c>
      <c r="R25" s="30">
        <f t="shared" ref="R25" si="31">IF(Q25&lt;=$Q$1,L25,N25)</f>
        <v>92500</v>
      </c>
      <c r="S25" s="30">
        <f>+ROUND(R25,-2)</f>
        <v>92500</v>
      </c>
      <c r="T25" s="13" t="str">
        <f t="shared" si="8"/>
        <v>MENOR VALOR</v>
      </c>
      <c r="V25" s="8"/>
      <c r="X25" s="9" t="e">
        <f>+I26/J26</f>
        <v>#VALUE!</v>
      </c>
      <c r="Y25" s="9">
        <f>+I26/K26</f>
        <v>2.7875000000000001</v>
      </c>
      <c r="Z25" s="9" t="e">
        <f>+I1603/#REF!</f>
        <v>#REF!</v>
      </c>
      <c r="AA25" s="10"/>
      <c r="AB25" s="16"/>
      <c r="AD25" s="16"/>
    </row>
    <row r="26" spans="1:30" ht="16.5">
      <c r="A26" s="73">
        <v>20</v>
      </c>
      <c r="B26" s="101" t="s">
        <v>59</v>
      </c>
      <c r="C26" s="79" t="s">
        <v>63</v>
      </c>
      <c r="D26" s="102" t="s">
        <v>60</v>
      </c>
      <c r="E26" s="86" t="s">
        <v>21</v>
      </c>
      <c r="F26" s="87">
        <v>1</v>
      </c>
      <c r="G26" s="88">
        <v>0</v>
      </c>
      <c r="H26" s="93">
        <v>0</v>
      </c>
      <c r="I26" s="90">
        <v>446000</v>
      </c>
      <c r="J26" s="91" t="s">
        <v>28</v>
      </c>
      <c r="K26" s="50">
        <v>160000</v>
      </c>
      <c r="L26" s="51">
        <f>MIN(I26,J26)</f>
        <v>446000</v>
      </c>
      <c r="M26" s="51">
        <f>AVERAGE(I26,J26)</f>
        <v>446000</v>
      </c>
      <c r="N26" s="52">
        <f>MEDIAN(J26,I26)</f>
        <v>446000</v>
      </c>
      <c r="O26" s="53">
        <f>GEOMEAN(I26,J26)</f>
        <v>446000</v>
      </c>
      <c r="P26" s="52">
        <f>STDEVA(N26,L26)</f>
        <v>0</v>
      </c>
      <c r="Q26" s="54">
        <f>P26/N26*100%</f>
        <v>0</v>
      </c>
      <c r="R26" s="52">
        <f>IF(Q26&lt;=$Q$1,L26,N26)</f>
        <v>446000</v>
      </c>
      <c r="S26" s="52">
        <f>+ROUND(R26,-2)</f>
        <v>446000</v>
      </c>
      <c r="T26" s="13" t="str">
        <f t="shared" si="8"/>
        <v>MENOR VALOR</v>
      </c>
      <c r="U26" s="32">
        <f>+S26/192</f>
        <v>2322.9166666666665</v>
      </c>
      <c r="V26" s="8"/>
      <c r="X26" s="9"/>
      <c r="Y26" s="9"/>
      <c r="Z26" s="9"/>
      <c r="AA26" s="10"/>
      <c r="AB26" s="16"/>
      <c r="AD26" s="16"/>
    </row>
    <row r="27" spans="1:30" ht="16.5">
      <c r="A27" s="95">
        <v>21</v>
      </c>
      <c r="B27" s="101" t="s">
        <v>61</v>
      </c>
      <c r="C27" s="79" t="s">
        <v>65</v>
      </c>
      <c r="D27" s="102" t="s">
        <v>62</v>
      </c>
      <c r="E27" s="86" t="s">
        <v>21</v>
      </c>
      <c r="F27" s="87">
        <v>1</v>
      </c>
      <c r="G27" s="88">
        <v>0</v>
      </c>
      <c r="H27" s="93">
        <v>0</v>
      </c>
      <c r="I27" s="90">
        <v>1141500</v>
      </c>
      <c r="J27" s="91" t="s">
        <v>28</v>
      </c>
      <c r="K27" s="50" t="s">
        <v>28</v>
      </c>
      <c r="L27" s="51">
        <f t="shared" ref="L27:L33" si="32">MIN(I27,J27)</f>
        <v>1141500</v>
      </c>
      <c r="M27" s="51">
        <f t="shared" ref="M27:M33" si="33">AVERAGE(I27,J27)</f>
        <v>1141500</v>
      </c>
      <c r="N27" s="52">
        <f t="shared" ref="N27:N33" si="34">MEDIAN(J27,I27)</f>
        <v>1141500</v>
      </c>
      <c r="O27" s="53">
        <f t="shared" ref="O27:O33" si="35">GEOMEAN(I27,J27)</f>
        <v>1141500</v>
      </c>
      <c r="P27" s="52">
        <f t="shared" ref="P27:P33" si="36">STDEVA(N27,L27)</f>
        <v>0</v>
      </c>
      <c r="Q27" s="54">
        <f t="shared" ref="Q27:Q33" si="37">P27/N27*100%</f>
        <v>0</v>
      </c>
      <c r="R27" s="52">
        <f t="shared" ref="R27:R33" si="38">IF(Q27&lt;=$Q$1,L27,N27)</f>
        <v>1141500</v>
      </c>
      <c r="S27" s="52">
        <f t="shared" ref="S27:S64" si="39">+ROUND(R27,-2)</f>
        <v>1141500</v>
      </c>
      <c r="T27" s="13" t="str">
        <f t="shared" si="8"/>
        <v>MENOR VALOR</v>
      </c>
      <c r="U27" s="32"/>
      <c r="V27" s="8"/>
      <c r="X27" s="9"/>
      <c r="Y27" s="9"/>
      <c r="Z27" s="9"/>
      <c r="AA27" s="10"/>
      <c r="AB27" s="16"/>
      <c r="AD27" s="16"/>
    </row>
    <row r="28" spans="1:30" ht="16.5">
      <c r="A28" s="73">
        <v>22</v>
      </c>
      <c r="B28" s="101" t="s">
        <v>63</v>
      </c>
      <c r="C28" s="79" t="s">
        <v>67</v>
      </c>
      <c r="D28" s="102" t="s">
        <v>64</v>
      </c>
      <c r="E28" s="86" t="s">
        <v>21</v>
      </c>
      <c r="F28" s="87">
        <v>1</v>
      </c>
      <c r="G28" s="88">
        <v>0</v>
      </c>
      <c r="H28" s="93">
        <v>0</v>
      </c>
      <c r="I28" s="90">
        <v>1474400</v>
      </c>
      <c r="J28" s="91" t="s">
        <v>28</v>
      </c>
      <c r="K28" s="50" t="s">
        <v>28</v>
      </c>
      <c r="L28" s="51">
        <f t="shared" si="32"/>
        <v>1474400</v>
      </c>
      <c r="M28" s="51">
        <f t="shared" si="33"/>
        <v>1474400</v>
      </c>
      <c r="N28" s="52">
        <f t="shared" si="34"/>
        <v>1474400</v>
      </c>
      <c r="O28" s="53">
        <f t="shared" si="35"/>
        <v>1474400</v>
      </c>
      <c r="P28" s="52">
        <f t="shared" si="36"/>
        <v>0</v>
      </c>
      <c r="Q28" s="54">
        <f t="shared" si="37"/>
        <v>0</v>
      </c>
      <c r="R28" s="52">
        <f t="shared" si="38"/>
        <v>1474400</v>
      </c>
      <c r="S28" s="52">
        <f t="shared" si="39"/>
        <v>1474400</v>
      </c>
      <c r="T28" s="13" t="str">
        <f t="shared" si="8"/>
        <v>MENOR VALOR</v>
      </c>
      <c r="U28" s="32"/>
      <c r="V28" s="8"/>
      <c r="X28" s="9"/>
      <c r="Y28" s="9"/>
      <c r="Z28" s="9"/>
      <c r="AA28" s="10"/>
      <c r="AB28" s="16"/>
      <c r="AD28" s="16"/>
    </row>
    <row r="29" spans="1:30" ht="16.5">
      <c r="A29" s="73">
        <v>23</v>
      </c>
      <c r="B29" s="101" t="s">
        <v>65</v>
      </c>
      <c r="C29" s="79" t="s">
        <v>69</v>
      </c>
      <c r="D29" s="102" t="s">
        <v>66</v>
      </c>
      <c r="E29" s="86" t="s">
        <v>21</v>
      </c>
      <c r="F29" s="87">
        <v>1</v>
      </c>
      <c r="G29" s="88">
        <v>0</v>
      </c>
      <c r="H29" s="93">
        <v>0</v>
      </c>
      <c r="I29" s="90">
        <v>1141500</v>
      </c>
      <c r="J29" s="91" t="s">
        <v>28</v>
      </c>
      <c r="K29" s="50" t="s">
        <v>28</v>
      </c>
      <c r="L29" s="51">
        <f t="shared" si="32"/>
        <v>1141500</v>
      </c>
      <c r="M29" s="51">
        <f t="shared" si="33"/>
        <v>1141500</v>
      </c>
      <c r="N29" s="52">
        <f t="shared" si="34"/>
        <v>1141500</v>
      </c>
      <c r="O29" s="53">
        <f t="shared" si="35"/>
        <v>1141500</v>
      </c>
      <c r="P29" s="52">
        <f t="shared" si="36"/>
        <v>0</v>
      </c>
      <c r="Q29" s="54">
        <f t="shared" si="37"/>
        <v>0</v>
      </c>
      <c r="R29" s="52">
        <f t="shared" si="38"/>
        <v>1141500</v>
      </c>
      <c r="S29" s="52">
        <f t="shared" si="39"/>
        <v>1141500</v>
      </c>
      <c r="T29" s="13" t="str">
        <f t="shared" si="8"/>
        <v>MENOR VALOR</v>
      </c>
      <c r="U29" s="32"/>
      <c r="V29" s="8"/>
      <c r="X29" s="9"/>
      <c r="Y29" s="9"/>
      <c r="Z29" s="9"/>
      <c r="AA29" s="10"/>
      <c r="AB29" s="16"/>
      <c r="AD29" s="16"/>
    </row>
    <row r="30" spans="1:30" ht="16.5">
      <c r="A30" s="73">
        <v>24</v>
      </c>
      <c r="B30" s="101" t="s">
        <v>67</v>
      </c>
      <c r="C30" s="79" t="s">
        <v>73</v>
      </c>
      <c r="D30" s="102" t="s">
        <v>68</v>
      </c>
      <c r="E30" s="86" t="s">
        <v>21</v>
      </c>
      <c r="F30" s="87">
        <v>1</v>
      </c>
      <c r="G30" s="88">
        <v>0</v>
      </c>
      <c r="H30" s="93">
        <v>0</v>
      </c>
      <c r="I30" s="90">
        <v>1620500</v>
      </c>
      <c r="J30" s="91" t="s">
        <v>28</v>
      </c>
      <c r="K30" s="50" t="s">
        <v>28</v>
      </c>
      <c r="L30" s="51">
        <f t="shared" si="32"/>
        <v>1620500</v>
      </c>
      <c r="M30" s="51">
        <f t="shared" si="33"/>
        <v>1620500</v>
      </c>
      <c r="N30" s="52">
        <f t="shared" si="34"/>
        <v>1620500</v>
      </c>
      <c r="O30" s="53">
        <f t="shared" si="35"/>
        <v>1620500</v>
      </c>
      <c r="P30" s="52">
        <f t="shared" si="36"/>
        <v>0</v>
      </c>
      <c r="Q30" s="54">
        <f t="shared" si="37"/>
        <v>0</v>
      </c>
      <c r="R30" s="52">
        <f t="shared" si="38"/>
        <v>1620500</v>
      </c>
      <c r="S30" s="52">
        <f t="shared" si="39"/>
        <v>1620500</v>
      </c>
      <c r="T30" s="13" t="str">
        <f t="shared" si="8"/>
        <v>MENOR VALOR</v>
      </c>
      <c r="U30" s="32"/>
      <c r="V30" s="8"/>
      <c r="X30" s="9"/>
      <c r="Y30" s="9"/>
      <c r="Z30" s="9"/>
      <c r="AA30" s="10"/>
      <c r="AB30" s="16"/>
      <c r="AD30" s="16"/>
    </row>
    <row r="31" spans="1:30" ht="16.5">
      <c r="A31" s="95">
        <v>25</v>
      </c>
      <c r="B31" s="101" t="s">
        <v>69</v>
      </c>
      <c r="C31" s="80" t="s">
        <v>75</v>
      </c>
      <c r="D31" s="102" t="s">
        <v>70</v>
      </c>
      <c r="E31" s="86" t="s">
        <v>21</v>
      </c>
      <c r="F31" s="87">
        <v>1</v>
      </c>
      <c r="G31" s="88">
        <v>0</v>
      </c>
      <c r="H31" s="93">
        <v>0</v>
      </c>
      <c r="I31" s="90">
        <v>1620500</v>
      </c>
      <c r="J31" s="91" t="s">
        <v>28</v>
      </c>
      <c r="K31" s="50" t="s">
        <v>28</v>
      </c>
      <c r="L31" s="51">
        <f t="shared" si="32"/>
        <v>1620500</v>
      </c>
      <c r="M31" s="51">
        <f t="shared" si="33"/>
        <v>1620500</v>
      </c>
      <c r="N31" s="52">
        <f t="shared" si="34"/>
        <v>1620500</v>
      </c>
      <c r="O31" s="53">
        <f t="shared" si="35"/>
        <v>1620500</v>
      </c>
      <c r="P31" s="52">
        <f t="shared" si="36"/>
        <v>0</v>
      </c>
      <c r="Q31" s="54">
        <f t="shared" si="37"/>
        <v>0</v>
      </c>
      <c r="R31" s="52">
        <f t="shared" si="38"/>
        <v>1620500</v>
      </c>
      <c r="S31" s="52">
        <f t="shared" si="39"/>
        <v>1620500</v>
      </c>
      <c r="T31" s="13" t="str">
        <f t="shared" si="8"/>
        <v>MENOR VALOR</v>
      </c>
      <c r="U31" s="32"/>
      <c r="V31" s="8"/>
      <c r="X31" s="9"/>
      <c r="Y31" s="9"/>
      <c r="Z31" s="9"/>
      <c r="AA31" s="10"/>
      <c r="AB31" s="16"/>
      <c r="AD31" s="16"/>
    </row>
    <row r="32" spans="1:30" ht="16.5">
      <c r="A32" s="73">
        <v>26</v>
      </c>
      <c r="B32" s="101" t="s">
        <v>71</v>
      </c>
      <c r="C32" s="79" t="s">
        <v>77</v>
      </c>
      <c r="D32" s="102" t="s">
        <v>72</v>
      </c>
      <c r="E32" s="86" t="s">
        <v>21</v>
      </c>
      <c r="F32" s="87">
        <v>1</v>
      </c>
      <c r="G32" s="88">
        <v>0</v>
      </c>
      <c r="H32" s="93">
        <v>0</v>
      </c>
      <c r="I32" s="90">
        <v>654300</v>
      </c>
      <c r="J32" s="91" t="s">
        <v>28</v>
      </c>
      <c r="K32" s="50" t="s">
        <v>28</v>
      </c>
      <c r="L32" s="51">
        <f t="shared" si="32"/>
        <v>654300</v>
      </c>
      <c r="M32" s="51">
        <f t="shared" si="33"/>
        <v>654300</v>
      </c>
      <c r="N32" s="52">
        <f t="shared" si="34"/>
        <v>654300</v>
      </c>
      <c r="O32" s="53">
        <f t="shared" si="35"/>
        <v>654300</v>
      </c>
      <c r="P32" s="52">
        <f t="shared" si="36"/>
        <v>0</v>
      </c>
      <c r="Q32" s="54">
        <f t="shared" si="37"/>
        <v>0</v>
      </c>
      <c r="R32" s="52">
        <f t="shared" si="38"/>
        <v>654300</v>
      </c>
      <c r="S32" s="52">
        <f t="shared" si="39"/>
        <v>654300</v>
      </c>
      <c r="T32" s="13" t="str">
        <f t="shared" si="8"/>
        <v>MENOR VALOR</v>
      </c>
      <c r="U32" s="32"/>
      <c r="V32" s="8"/>
      <c r="X32" s="9"/>
      <c r="Y32" s="9"/>
      <c r="Z32" s="9"/>
      <c r="AA32" s="10"/>
      <c r="AB32" s="16"/>
      <c r="AD32" s="16"/>
    </row>
    <row r="33" spans="1:30" ht="16.5">
      <c r="A33" s="73">
        <v>27</v>
      </c>
      <c r="B33" s="101" t="s">
        <v>73</v>
      </c>
      <c r="C33" s="81" t="s">
        <v>79</v>
      </c>
      <c r="D33" s="102" t="s">
        <v>74</v>
      </c>
      <c r="E33" s="86" t="s">
        <v>21</v>
      </c>
      <c r="F33" s="87">
        <v>1</v>
      </c>
      <c r="G33" s="88">
        <v>0</v>
      </c>
      <c r="H33" s="93">
        <v>0</v>
      </c>
      <c r="I33" s="90">
        <v>792800</v>
      </c>
      <c r="J33" s="91" t="s">
        <v>28</v>
      </c>
      <c r="K33" s="50" t="s">
        <v>28</v>
      </c>
      <c r="L33" s="51">
        <f t="shared" si="32"/>
        <v>792800</v>
      </c>
      <c r="M33" s="51">
        <f t="shared" si="33"/>
        <v>792800</v>
      </c>
      <c r="N33" s="52">
        <f t="shared" si="34"/>
        <v>792800</v>
      </c>
      <c r="O33" s="53">
        <f t="shared" si="35"/>
        <v>792800</v>
      </c>
      <c r="P33" s="52">
        <f t="shared" si="36"/>
        <v>0</v>
      </c>
      <c r="Q33" s="54">
        <f t="shared" si="37"/>
        <v>0</v>
      </c>
      <c r="R33" s="52">
        <f t="shared" si="38"/>
        <v>792800</v>
      </c>
      <c r="S33" s="52">
        <f t="shared" si="39"/>
        <v>792800</v>
      </c>
      <c r="T33" s="13" t="str">
        <f t="shared" si="8"/>
        <v>MENOR VALOR</v>
      </c>
      <c r="U33" s="32"/>
      <c r="V33" s="8"/>
      <c r="X33" s="9"/>
      <c r="Y33" s="9"/>
      <c r="Z33" s="9"/>
      <c r="AA33" s="10"/>
      <c r="AB33" s="16"/>
      <c r="AD33" s="16"/>
    </row>
    <row r="34" spans="1:30" ht="16.5">
      <c r="A34" s="73">
        <v>28</v>
      </c>
      <c r="B34" s="107" t="s">
        <v>75</v>
      </c>
      <c r="C34" s="80" t="s">
        <v>81</v>
      </c>
      <c r="D34" s="102" t="s">
        <v>76</v>
      </c>
      <c r="E34" s="86" t="s">
        <v>21</v>
      </c>
      <c r="F34" s="87">
        <v>1</v>
      </c>
      <c r="G34" s="88">
        <v>0</v>
      </c>
      <c r="H34" s="93">
        <v>0</v>
      </c>
      <c r="I34" s="90">
        <v>1474400</v>
      </c>
      <c r="J34" s="91" t="s">
        <v>28</v>
      </c>
      <c r="K34" s="108" t="s">
        <v>27</v>
      </c>
      <c r="L34" s="51">
        <f t="shared" ref="L34" si="40">MIN(I34,J34)</f>
        <v>1474400</v>
      </c>
      <c r="M34" s="51">
        <f t="shared" ref="M34" si="41">AVERAGE(I34,J34)</f>
        <v>1474400</v>
      </c>
      <c r="N34" s="52">
        <f t="shared" ref="N34" si="42">MEDIAN(J34,I34)</f>
        <v>1474400</v>
      </c>
      <c r="O34" s="53">
        <f t="shared" ref="O34" si="43">GEOMEAN(I34,J34)</f>
        <v>1474400</v>
      </c>
      <c r="P34" s="52">
        <f t="shared" ref="P34" si="44">STDEVA(N34,L34)</f>
        <v>0</v>
      </c>
      <c r="Q34" s="54">
        <f t="shared" ref="Q34" si="45">P34/N34*100%</f>
        <v>0</v>
      </c>
      <c r="R34" s="52">
        <f t="shared" ref="R34" si="46">IF(Q34&lt;=$Q$1,L34,N34)</f>
        <v>1474400</v>
      </c>
      <c r="S34" s="52">
        <f t="shared" si="39"/>
        <v>1474400</v>
      </c>
      <c r="T34" s="13" t="str">
        <f t="shared" si="8"/>
        <v>MENOR VALOR</v>
      </c>
      <c r="U34" s="32">
        <f>+S35/120</f>
        <v>12286.666666666666</v>
      </c>
      <c r="V34" s="8"/>
      <c r="X34" s="9" t="e">
        <f>+I35/J35</f>
        <v>#VALUE!</v>
      </c>
      <c r="Y34" s="9">
        <f>+I35/K35</f>
        <v>9.2149999999999999</v>
      </c>
      <c r="Z34" s="9" t="e">
        <f>+I1604/#REF!</f>
        <v>#REF!</v>
      </c>
      <c r="AA34" s="10"/>
      <c r="AB34" s="16"/>
      <c r="AC34" s="11"/>
      <c r="AD34" s="16"/>
    </row>
    <row r="35" spans="1:30" ht="16.5">
      <c r="A35" s="95">
        <v>29</v>
      </c>
      <c r="B35" s="101" t="s">
        <v>77</v>
      </c>
      <c r="C35" s="79" t="s">
        <v>83</v>
      </c>
      <c r="D35" s="102" t="s">
        <v>78</v>
      </c>
      <c r="E35" s="86" t="s">
        <v>21</v>
      </c>
      <c r="F35" s="87">
        <v>1</v>
      </c>
      <c r="G35" s="88">
        <v>0</v>
      </c>
      <c r="H35" s="93">
        <v>0</v>
      </c>
      <c r="I35" s="90">
        <v>1474400</v>
      </c>
      <c r="J35" s="91" t="s">
        <v>28</v>
      </c>
      <c r="K35" s="50">
        <v>160000</v>
      </c>
      <c r="L35" s="51">
        <f>MIN(I35,J35)</f>
        <v>1474400</v>
      </c>
      <c r="M35" s="51">
        <f>AVERAGE(I35,J35)</f>
        <v>1474400</v>
      </c>
      <c r="N35" s="52">
        <f>MEDIAN(J35,I35)</f>
        <v>1474400</v>
      </c>
      <c r="O35" s="53">
        <f>GEOMEAN(I35,J35)</f>
        <v>1474400</v>
      </c>
      <c r="P35" s="52">
        <f>STDEVA(N35,L35)</f>
        <v>0</v>
      </c>
      <c r="Q35" s="54">
        <f>P35/N35*100%</f>
        <v>0</v>
      </c>
      <c r="R35" s="52">
        <f>IF(Q35&lt;=$Q$1,L35,N35)</f>
        <v>1474400</v>
      </c>
      <c r="S35" s="52">
        <f t="shared" si="39"/>
        <v>1474400</v>
      </c>
      <c r="T35" s="13" t="str">
        <f t="shared" si="8"/>
        <v>MENOR VALOR</v>
      </c>
      <c r="U35" s="32"/>
      <c r="V35" s="8"/>
      <c r="X35" s="9"/>
      <c r="Y35" s="9"/>
      <c r="Z35" s="9"/>
      <c r="AA35" s="10"/>
      <c r="AB35" s="16"/>
      <c r="AC35" s="11"/>
      <c r="AD35" s="16"/>
    </row>
    <row r="36" spans="1:30" ht="16.5">
      <c r="A36" s="73">
        <v>30</v>
      </c>
      <c r="B36" s="105" t="s">
        <v>79</v>
      </c>
      <c r="C36" s="79" t="s">
        <v>85</v>
      </c>
      <c r="D36" s="102" t="s">
        <v>80</v>
      </c>
      <c r="E36" s="86" t="s">
        <v>21</v>
      </c>
      <c r="F36" s="87">
        <v>1</v>
      </c>
      <c r="G36" s="88">
        <v>0</v>
      </c>
      <c r="H36" s="93">
        <v>0</v>
      </c>
      <c r="I36" s="90">
        <v>1474400</v>
      </c>
      <c r="J36" s="91" t="s">
        <v>28</v>
      </c>
      <c r="K36" s="50" t="s">
        <v>28</v>
      </c>
      <c r="L36" s="51">
        <f t="shared" ref="L36:L42" si="47">MIN(I36,J36)</f>
        <v>1474400</v>
      </c>
      <c r="M36" s="51">
        <f t="shared" ref="M36:M42" si="48">AVERAGE(I36,J36)</f>
        <v>1474400</v>
      </c>
      <c r="N36" s="52">
        <f t="shared" ref="N36:N42" si="49">MEDIAN(J36,I36)</f>
        <v>1474400</v>
      </c>
      <c r="O36" s="53">
        <f t="shared" ref="O36:O42" si="50">GEOMEAN(I36,J36)</f>
        <v>1474400</v>
      </c>
      <c r="P36" s="52">
        <f t="shared" ref="P36:P42" si="51">STDEVA(N36,L36)</f>
        <v>0</v>
      </c>
      <c r="Q36" s="54">
        <f t="shared" ref="Q36:Q42" si="52">P36/N36*100%</f>
        <v>0</v>
      </c>
      <c r="R36" s="52">
        <f t="shared" ref="R36:R42" si="53">IF(Q36&lt;=$Q$1,L36,N36)</f>
        <v>1474400</v>
      </c>
      <c r="S36" s="52">
        <f t="shared" si="39"/>
        <v>1474400</v>
      </c>
      <c r="T36" s="13" t="str">
        <f t="shared" si="8"/>
        <v>MENOR VALOR</v>
      </c>
      <c r="U36" s="32"/>
      <c r="V36" s="8"/>
      <c r="X36" s="9"/>
      <c r="Y36" s="9"/>
      <c r="Z36" s="9"/>
      <c r="AA36" s="10"/>
      <c r="AB36" s="16"/>
      <c r="AC36" s="11"/>
      <c r="AD36" s="16"/>
    </row>
    <row r="37" spans="1:30" ht="16.5">
      <c r="A37" s="73">
        <v>31</v>
      </c>
      <c r="B37" s="107" t="s">
        <v>81</v>
      </c>
      <c r="C37" s="82" t="s">
        <v>87</v>
      </c>
      <c r="D37" s="102" t="s">
        <v>82</v>
      </c>
      <c r="E37" s="86" t="s">
        <v>21</v>
      </c>
      <c r="F37" s="87">
        <v>1</v>
      </c>
      <c r="G37" s="88">
        <v>0</v>
      </c>
      <c r="H37" s="93">
        <v>0</v>
      </c>
      <c r="I37" s="90">
        <v>654300</v>
      </c>
      <c r="J37" s="91" t="s">
        <v>28</v>
      </c>
      <c r="K37" s="50" t="s">
        <v>28</v>
      </c>
      <c r="L37" s="51">
        <f t="shared" si="47"/>
        <v>654300</v>
      </c>
      <c r="M37" s="51">
        <f t="shared" si="48"/>
        <v>654300</v>
      </c>
      <c r="N37" s="52">
        <f t="shared" si="49"/>
        <v>654300</v>
      </c>
      <c r="O37" s="53">
        <f t="shared" si="50"/>
        <v>654300</v>
      </c>
      <c r="P37" s="52">
        <f t="shared" si="51"/>
        <v>0</v>
      </c>
      <c r="Q37" s="54">
        <f t="shared" si="52"/>
        <v>0</v>
      </c>
      <c r="R37" s="52">
        <f t="shared" si="53"/>
        <v>654300</v>
      </c>
      <c r="S37" s="52">
        <f t="shared" si="39"/>
        <v>654300</v>
      </c>
      <c r="T37" s="13" t="str">
        <f t="shared" si="8"/>
        <v>MENOR VALOR</v>
      </c>
      <c r="U37" s="32"/>
      <c r="V37" s="8"/>
      <c r="X37" s="9"/>
      <c r="Y37" s="9"/>
      <c r="Z37" s="9"/>
      <c r="AA37" s="10"/>
      <c r="AB37" s="16"/>
      <c r="AC37" s="11"/>
      <c r="AD37" s="16"/>
    </row>
    <row r="38" spans="1:30" ht="16.5">
      <c r="A38" s="73">
        <v>32</v>
      </c>
      <c r="B38" s="101" t="s">
        <v>83</v>
      </c>
      <c r="C38" s="79" t="s">
        <v>89</v>
      </c>
      <c r="D38" s="102" t="s">
        <v>84</v>
      </c>
      <c r="E38" s="86" t="s">
        <v>21</v>
      </c>
      <c r="F38" s="87">
        <v>1</v>
      </c>
      <c r="G38" s="88">
        <v>0</v>
      </c>
      <c r="H38" s="93">
        <v>0</v>
      </c>
      <c r="I38" s="90">
        <v>654300</v>
      </c>
      <c r="J38" s="91" t="s">
        <v>28</v>
      </c>
      <c r="K38" s="50" t="s">
        <v>28</v>
      </c>
      <c r="L38" s="51">
        <f t="shared" si="47"/>
        <v>654300</v>
      </c>
      <c r="M38" s="51">
        <f t="shared" si="48"/>
        <v>654300</v>
      </c>
      <c r="N38" s="52">
        <f t="shared" si="49"/>
        <v>654300</v>
      </c>
      <c r="O38" s="53">
        <f t="shared" si="50"/>
        <v>654300</v>
      </c>
      <c r="P38" s="52">
        <f t="shared" si="51"/>
        <v>0</v>
      </c>
      <c r="Q38" s="54">
        <f t="shared" si="52"/>
        <v>0</v>
      </c>
      <c r="R38" s="52">
        <f t="shared" si="53"/>
        <v>654300</v>
      </c>
      <c r="S38" s="52">
        <f t="shared" si="39"/>
        <v>654300</v>
      </c>
      <c r="T38" s="13" t="str">
        <f t="shared" si="8"/>
        <v>MENOR VALOR</v>
      </c>
      <c r="U38" s="32"/>
      <c r="V38" s="8"/>
      <c r="X38" s="9"/>
      <c r="Y38" s="9"/>
      <c r="Z38" s="9"/>
      <c r="AA38" s="10"/>
      <c r="AB38" s="16"/>
      <c r="AC38" s="11"/>
      <c r="AD38" s="16"/>
    </row>
    <row r="39" spans="1:30" ht="16.5">
      <c r="A39" s="95">
        <v>33</v>
      </c>
      <c r="B39" s="101" t="s">
        <v>85</v>
      </c>
      <c r="C39" s="79" t="s">
        <v>91</v>
      </c>
      <c r="D39" s="102" t="s">
        <v>86</v>
      </c>
      <c r="E39" s="86" t="s">
        <v>21</v>
      </c>
      <c r="F39" s="87">
        <v>1</v>
      </c>
      <c r="G39" s="88">
        <v>0</v>
      </c>
      <c r="H39" s="93">
        <v>0</v>
      </c>
      <c r="I39" s="90">
        <v>654300</v>
      </c>
      <c r="J39" s="91" t="s">
        <v>28</v>
      </c>
      <c r="K39" s="50" t="s">
        <v>28</v>
      </c>
      <c r="L39" s="51">
        <f t="shared" si="47"/>
        <v>654300</v>
      </c>
      <c r="M39" s="51">
        <f t="shared" si="48"/>
        <v>654300</v>
      </c>
      <c r="N39" s="52">
        <f t="shared" si="49"/>
        <v>654300</v>
      </c>
      <c r="O39" s="53">
        <f t="shared" si="50"/>
        <v>654300</v>
      </c>
      <c r="P39" s="52">
        <f t="shared" si="51"/>
        <v>0</v>
      </c>
      <c r="Q39" s="54">
        <f t="shared" si="52"/>
        <v>0</v>
      </c>
      <c r="R39" s="52">
        <f t="shared" si="53"/>
        <v>654300</v>
      </c>
      <c r="S39" s="52">
        <f t="shared" si="39"/>
        <v>654300</v>
      </c>
      <c r="T39" s="13" t="str">
        <f t="shared" si="8"/>
        <v>MENOR VALOR</v>
      </c>
      <c r="U39" s="32"/>
      <c r="V39" s="8"/>
      <c r="X39" s="9"/>
      <c r="Y39" s="9"/>
      <c r="Z39" s="9"/>
      <c r="AA39" s="10"/>
      <c r="AB39" s="16"/>
      <c r="AC39" s="11"/>
      <c r="AD39" s="16"/>
    </row>
    <row r="40" spans="1:30" ht="16.5">
      <c r="A40" s="73">
        <v>34</v>
      </c>
      <c r="B40" s="109" t="s">
        <v>87</v>
      </c>
      <c r="C40" s="79" t="s">
        <v>97</v>
      </c>
      <c r="D40" s="102" t="s">
        <v>88</v>
      </c>
      <c r="E40" s="86" t="s">
        <v>21</v>
      </c>
      <c r="F40" s="87">
        <v>1</v>
      </c>
      <c r="G40" s="88">
        <v>0</v>
      </c>
      <c r="H40" s="93">
        <v>0</v>
      </c>
      <c r="I40" s="90">
        <v>3026800</v>
      </c>
      <c r="J40" s="91" t="s">
        <v>28</v>
      </c>
      <c r="K40" s="50" t="s">
        <v>28</v>
      </c>
      <c r="L40" s="51">
        <f t="shared" si="47"/>
        <v>3026800</v>
      </c>
      <c r="M40" s="51">
        <f t="shared" si="48"/>
        <v>3026800</v>
      </c>
      <c r="N40" s="52">
        <f t="shared" si="49"/>
        <v>3026800</v>
      </c>
      <c r="O40" s="53">
        <f t="shared" si="50"/>
        <v>3026800</v>
      </c>
      <c r="P40" s="52">
        <f t="shared" si="51"/>
        <v>0</v>
      </c>
      <c r="Q40" s="54">
        <f t="shared" si="52"/>
        <v>0</v>
      </c>
      <c r="R40" s="52">
        <f t="shared" si="53"/>
        <v>3026800</v>
      </c>
      <c r="S40" s="52">
        <f t="shared" si="39"/>
        <v>3026800</v>
      </c>
      <c r="T40" s="13" t="str">
        <f t="shared" si="8"/>
        <v>MENOR VALOR</v>
      </c>
      <c r="U40" s="32"/>
      <c r="V40" s="8"/>
      <c r="X40" s="9"/>
      <c r="Y40" s="9"/>
      <c r="Z40" s="9"/>
      <c r="AA40" s="10"/>
      <c r="AB40" s="16"/>
      <c r="AC40" s="11"/>
      <c r="AD40" s="16"/>
    </row>
    <row r="41" spans="1:30" ht="16.5">
      <c r="A41" s="73">
        <v>35</v>
      </c>
      <c r="B41" s="101" t="s">
        <v>89</v>
      </c>
      <c r="C41" s="79">
        <v>129102</v>
      </c>
      <c r="D41" s="102" t="s">
        <v>90</v>
      </c>
      <c r="E41" s="86" t="s">
        <v>21</v>
      </c>
      <c r="F41" s="87">
        <v>1</v>
      </c>
      <c r="G41" s="88">
        <v>0</v>
      </c>
      <c r="H41" s="93">
        <v>0</v>
      </c>
      <c r="I41" s="90">
        <v>566700</v>
      </c>
      <c r="J41" s="91" t="s">
        <v>28</v>
      </c>
      <c r="K41" s="50" t="s">
        <v>28</v>
      </c>
      <c r="L41" s="51">
        <f t="shared" si="47"/>
        <v>566700</v>
      </c>
      <c r="M41" s="51">
        <f t="shared" si="48"/>
        <v>566700</v>
      </c>
      <c r="N41" s="52">
        <f t="shared" si="49"/>
        <v>566700</v>
      </c>
      <c r="O41" s="53">
        <f t="shared" si="50"/>
        <v>566700</v>
      </c>
      <c r="P41" s="52">
        <f t="shared" si="51"/>
        <v>0</v>
      </c>
      <c r="Q41" s="54">
        <f t="shared" si="52"/>
        <v>0</v>
      </c>
      <c r="R41" s="52">
        <f t="shared" si="53"/>
        <v>566700</v>
      </c>
      <c r="S41" s="52">
        <f t="shared" si="39"/>
        <v>566700</v>
      </c>
      <c r="T41" s="13" t="str">
        <f t="shared" si="8"/>
        <v>MENOR VALOR</v>
      </c>
      <c r="U41" s="32"/>
      <c r="V41" s="8"/>
      <c r="X41" s="9"/>
      <c r="Y41" s="9"/>
      <c r="Z41" s="9"/>
      <c r="AA41" s="10"/>
      <c r="AB41" s="16"/>
      <c r="AC41" s="11"/>
      <c r="AD41" s="16"/>
    </row>
    <row r="42" spans="1:30" ht="16.5">
      <c r="A42" s="73">
        <v>36</v>
      </c>
      <c r="B42" s="101" t="s">
        <v>91</v>
      </c>
      <c r="C42" s="80" t="s">
        <v>100</v>
      </c>
      <c r="D42" s="102" t="s">
        <v>92</v>
      </c>
      <c r="E42" s="86" t="s">
        <v>21</v>
      </c>
      <c r="F42" s="87">
        <v>1</v>
      </c>
      <c r="G42" s="88">
        <v>0</v>
      </c>
      <c r="H42" s="93">
        <v>0</v>
      </c>
      <c r="I42" s="90">
        <v>792800</v>
      </c>
      <c r="J42" s="91" t="s">
        <v>28</v>
      </c>
      <c r="K42" s="50" t="s">
        <v>28</v>
      </c>
      <c r="L42" s="51">
        <f t="shared" si="47"/>
        <v>792800</v>
      </c>
      <c r="M42" s="51">
        <f t="shared" si="48"/>
        <v>792800</v>
      </c>
      <c r="N42" s="52">
        <f t="shared" si="49"/>
        <v>792800</v>
      </c>
      <c r="O42" s="53">
        <f t="shared" si="50"/>
        <v>792800</v>
      </c>
      <c r="P42" s="52">
        <f t="shared" si="51"/>
        <v>0</v>
      </c>
      <c r="Q42" s="54">
        <f t="shared" si="52"/>
        <v>0</v>
      </c>
      <c r="R42" s="52">
        <f t="shared" si="53"/>
        <v>792800</v>
      </c>
      <c r="S42" s="52">
        <f t="shared" si="39"/>
        <v>792800</v>
      </c>
      <c r="T42" s="13" t="str">
        <f t="shared" si="8"/>
        <v>MENOR VALOR</v>
      </c>
      <c r="U42" s="32"/>
      <c r="V42" s="8"/>
      <c r="X42" s="9"/>
      <c r="Y42" s="9"/>
      <c r="Z42" s="9"/>
      <c r="AA42" s="10"/>
      <c r="AB42" s="16"/>
      <c r="AC42" s="11"/>
      <c r="AD42" s="16"/>
    </row>
    <row r="43" spans="1:30" ht="16.5">
      <c r="A43" s="95">
        <v>37</v>
      </c>
      <c r="B43" s="101" t="s">
        <v>93</v>
      </c>
      <c r="C43" s="83" t="s">
        <v>102</v>
      </c>
      <c r="D43" s="102" t="s">
        <v>94</v>
      </c>
      <c r="E43" s="99" t="s">
        <v>21</v>
      </c>
      <c r="F43" s="100">
        <v>1</v>
      </c>
      <c r="G43" s="103">
        <v>0</v>
      </c>
      <c r="H43" s="104">
        <v>0</v>
      </c>
      <c r="I43" s="90">
        <v>1141500</v>
      </c>
      <c r="J43" s="91" t="s">
        <v>28</v>
      </c>
      <c r="K43" s="92" t="s">
        <v>27</v>
      </c>
      <c r="L43" s="51">
        <f t="shared" ref="L43:L44" si="54">MIN(I43,J43)</f>
        <v>1141500</v>
      </c>
      <c r="M43" s="51">
        <f t="shared" ref="M43:M44" si="55">AVERAGE(I43,J43)</f>
        <v>1141500</v>
      </c>
      <c r="N43" s="52">
        <f t="shared" ref="N43:N44" si="56">MEDIAN(J43,I43)</f>
        <v>1141500</v>
      </c>
      <c r="O43" s="53">
        <f t="shared" ref="O43:O44" si="57">GEOMEAN(I43,J43)</f>
        <v>1141500</v>
      </c>
      <c r="P43" s="52">
        <f t="shared" ref="P43:P44" si="58">STDEVA(N43,L43)</f>
        <v>0</v>
      </c>
      <c r="Q43" s="54">
        <f t="shared" ref="Q43:Q44" si="59">P43/N43*100%</f>
        <v>0</v>
      </c>
      <c r="R43" s="52">
        <f t="shared" ref="R43:R44" si="60">IF(Q43&lt;=$Q$1,L43,N43)</f>
        <v>1141500</v>
      </c>
      <c r="S43" s="52">
        <f t="shared" si="39"/>
        <v>1141500</v>
      </c>
      <c r="T43" s="13" t="str">
        <f t="shared" si="8"/>
        <v>MENOR VALOR</v>
      </c>
      <c r="U43" s="32">
        <f>+S44/120</f>
        <v>9512.5</v>
      </c>
      <c r="V43" s="8"/>
      <c r="X43" s="9" t="e">
        <f>+I44/J44</f>
        <v>#VALUE!</v>
      </c>
      <c r="Y43" s="9">
        <f>+I44/K44</f>
        <v>6.7147058823529413</v>
      </c>
      <c r="Z43" s="9" t="e">
        <f>+I1605/#REF!</f>
        <v>#REF!</v>
      </c>
      <c r="AA43" s="10"/>
      <c r="AB43" s="16"/>
      <c r="AC43" s="11"/>
      <c r="AD43" s="16"/>
    </row>
    <row r="44" spans="1:30" ht="16.5">
      <c r="A44" s="73">
        <v>38</v>
      </c>
      <c r="B44" s="101" t="s">
        <v>95</v>
      </c>
      <c r="C44" s="79">
        <v>136504</v>
      </c>
      <c r="D44" s="102" t="s">
        <v>96</v>
      </c>
      <c r="E44" s="99" t="s">
        <v>21</v>
      </c>
      <c r="F44" s="100">
        <v>1</v>
      </c>
      <c r="G44" s="103">
        <v>0</v>
      </c>
      <c r="H44" s="104">
        <v>0</v>
      </c>
      <c r="I44" s="90">
        <v>1141500</v>
      </c>
      <c r="J44" s="91" t="s">
        <v>28</v>
      </c>
      <c r="K44" s="24">
        <v>170000</v>
      </c>
      <c r="L44" s="51">
        <f t="shared" si="54"/>
        <v>1141500</v>
      </c>
      <c r="M44" s="51">
        <f t="shared" si="55"/>
        <v>1141500</v>
      </c>
      <c r="N44" s="52">
        <f t="shared" si="56"/>
        <v>1141500</v>
      </c>
      <c r="O44" s="53">
        <f t="shared" si="57"/>
        <v>1141500</v>
      </c>
      <c r="P44" s="52">
        <f t="shared" si="58"/>
        <v>0</v>
      </c>
      <c r="Q44" s="54">
        <f t="shared" si="59"/>
        <v>0</v>
      </c>
      <c r="R44" s="52">
        <f t="shared" si="60"/>
        <v>1141500</v>
      </c>
      <c r="S44" s="52">
        <f t="shared" si="39"/>
        <v>1141500</v>
      </c>
      <c r="T44" s="13" t="str">
        <f t="shared" si="8"/>
        <v>MENOR VALOR</v>
      </c>
      <c r="U44" s="32"/>
      <c r="V44" s="8"/>
      <c r="X44" s="9"/>
      <c r="Y44" s="9"/>
      <c r="Z44" s="9"/>
      <c r="AA44" s="10"/>
      <c r="AB44" s="16"/>
      <c r="AC44" s="11"/>
      <c r="AD44" s="16"/>
    </row>
    <row r="45" spans="1:30" ht="16.5">
      <c r="A45" s="73">
        <v>39</v>
      </c>
      <c r="B45" s="101" t="s">
        <v>97</v>
      </c>
      <c r="C45" s="79" t="s">
        <v>105</v>
      </c>
      <c r="D45" s="102" t="s">
        <v>98</v>
      </c>
      <c r="E45" s="99" t="s">
        <v>21</v>
      </c>
      <c r="F45" s="100">
        <v>1</v>
      </c>
      <c r="G45" s="103">
        <v>0</v>
      </c>
      <c r="H45" s="104">
        <v>0</v>
      </c>
      <c r="I45" s="90">
        <v>1474400</v>
      </c>
      <c r="J45" s="91" t="s">
        <v>28</v>
      </c>
      <c r="K45" s="24" t="s">
        <v>28</v>
      </c>
      <c r="L45" s="25">
        <f>MIN(I45,J45)</f>
        <v>1474400</v>
      </c>
      <c r="M45" s="25">
        <f>AVERAGE(I45,J45)</f>
        <v>1474400</v>
      </c>
      <c r="N45" s="26">
        <f>MEDIAN(J45,I45)</f>
        <v>1474400</v>
      </c>
      <c r="O45" s="27">
        <f>GEOMEAN(I45,J45)</f>
        <v>1474400</v>
      </c>
      <c r="P45" s="26">
        <f>STDEVA(N45,L45)</f>
        <v>0</v>
      </c>
      <c r="Q45" s="28">
        <f>P45/N45*100%</f>
        <v>0</v>
      </c>
      <c r="R45" s="30">
        <f t="shared" ref="R45:R108" si="61">IF(Q45&lt;=$Q$1,L45,N45)</f>
        <v>1474400</v>
      </c>
      <c r="S45" s="52">
        <f t="shared" si="39"/>
        <v>1474400</v>
      </c>
      <c r="T45" s="13" t="str">
        <f t="shared" si="8"/>
        <v>MENOR VALOR</v>
      </c>
      <c r="U45" s="32"/>
      <c r="V45" s="8"/>
      <c r="X45" s="9"/>
      <c r="Y45" s="9"/>
      <c r="Z45" s="9"/>
      <c r="AA45" s="10"/>
      <c r="AB45" s="16"/>
      <c r="AC45" s="11"/>
      <c r="AD45" s="16"/>
    </row>
    <row r="46" spans="1:30" ht="16.5">
      <c r="A46" s="73">
        <v>40</v>
      </c>
      <c r="B46" s="101">
        <v>129102</v>
      </c>
      <c r="C46" s="79" t="s">
        <v>107</v>
      </c>
      <c r="D46" s="102" t="s">
        <v>99</v>
      </c>
      <c r="E46" s="99" t="s">
        <v>21</v>
      </c>
      <c r="F46" s="100">
        <v>1</v>
      </c>
      <c r="G46" s="103">
        <v>0</v>
      </c>
      <c r="H46" s="104">
        <v>0</v>
      </c>
      <c r="I46" s="90">
        <v>446000</v>
      </c>
      <c r="J46" s="91" t="s">
        <v>28</v>
      </c>
      <c r="K46" s="24" t="s">
        <v>28</v>
      </c>
      <c r="L46" s="25">
        <f t="shared" ref="L46:L51" si="62">MIN(I46,J46)</f>
        <v>446000</v>
      </c>
      <c r="M46" s="25">
        <f t="shared" ref="M46:M51" si="63">AVERAGE(I46,J46)</f>
        <v>446000</v>
      </c>
      <c r="N46" s="26">
        <f t="shared" ref="N46:N51" si="64">MEDIAN(J46,I46)</f>
        <v>446000</v>
      </c>
      <c r="O46" s="27">
        <f t="shared" ref="O46:O51" si="65">GEOMEAN(I46,J46)</f>
        <v>446000</v>
      </c>
      <c r="P46" s="26">
        <f t="shared" ref="P46:P51" si="66">STDEVA(N46,L46)</f>
        <v>0</v>
      </c>
      <c r="Q46" s="28">
        <f t="shared" ref="Q46:Q51" si="67">P46/N46*100%</f>
        <v>0</v>
      </c>
      <c r="R46" s="30">
        <f t="shared" si="61"/>
        <v>446000</v>
      </c>
      <c r="S46" s="52">
        <f t="shared" si="39"/>
        <v>446000</v>
      </c>
      <c r="T46" s="13" t="str">
        <f t="shared" si="8"/>
        <v>MENOR VALOR</v>
      </c>
      <c r="U46" s="32"/>
      <c r="V46" s="8"/>
      <c r="X46" s="9"/>
      <c r="Y46" s="9"/>
      <c r="Z46" s="9"/>
      <c r="AA46" s="10"/>
      <c r="AB46" s="16"/>
      <c r="AC46" s="11"/>
      <c r="AD46" s="16"/>
    </row>
    <row r="47" spans="1:30" ht="16.5">
      <c r="A47" s="95">
        <v>41</v>
      </c>
      <c r="B47" s="107" t="s">
        <v>100</v>
      </c>
      <c r="C47" s="79" t="s">
        <v>109</v>
      </c>
      <c r="D47" s="102" t="s">
        <v>101</v>
      </c>
      <c r="E47" s="99" t="s">
        <v>21</v>
      </c>
      <c r="F47" s="100">
        <v>1</v>
      </c>
      <c r="G47" s="103">
        <v>0</v>
      </c>
      <c r="H47" s="104">
        <v>0</v>
      </c>
      <c r="I47" s="90">
        <v>2469300</v>
      </c>
      <c r="J47" s="91" t="s">
        <v>28</v>
      </c>
      <c r="K47" s="24" t="s">
        <v>28</v>
      </c>
      <c r="L47" s="25">
        <f t="shared" si="62"/>
        <v>2469300</v>
      </c>
      <c r="M47" s="25">
        <f t="shared" si="63"/>
        <v>2469300</v>
      </c>
      <c r="N47" s="26">
        <f t="shared" si="64"/>
        <v>2469300</v>
      </c>
      <c r="O47" s="27">
        <f t="shared" si="65"/>
        <v>2469300</v>
      </c>
      <c r="P47" s="26">
        <f t="shared" si="66"/>
        <v>0</v>
      </c>
      <c r="Q47" s="28">
        <f t="shared" si="67"/>
        <v>0</v>
      </c>
      <c r="R47" s="30">
        <f t="shared" si="61"/>
        <v>2469300</v>
      </c>
      <c r="S47" s="52">
        <f t="shared" si="39"/>
        <v>2469300</v>
      </c>
      <c r="T47" s="13" t="str">
        <f t="shared" si="8"/>
        <v>MENOR VALOR</v>
      </c>
      <c r="U47" s="32"/>
      <c r="V47" s="8"/>
      <c r="X47" s="9"/>
      <c r="Y47" s="9"/>
      <c r="Z47" s="9"/>
      <c r="AA47" s="10"/>
      <c r="AB47" s="16"/>
      <c r="AC47" s="11"/>
      <c r="AD47" s="16"/>
    </row>
    <row r="48" spans="1:30" ht="16.5">
      <c r="A48" s="73">
        <v>42</v>
      </c>
      <c r="B48" s="110" t="s">
        <v>102</v>
      </c>
      <c r="C48" s="80" t="s">
        <v>117</v>
      </c>
      <c r="D48" s="102" t="s">
        <v>103</v>
      </c>
      <c r="E48" s="99" t="s">
        <v>21</v>
      </c>
      <c r="F48" s="100">
        <v>1</v>
      </c>
      <c r="G48" s="103">
        <v>0</v>
      </c>
      <c r="H48" s="104">
        <v>0</v>
      </c>
      <c r="I48" s="90">
        <v>3043100</v>
      </c>
      <c r="J48" s="91" t="s">
        <v>28</v>
      </c>
      <c r="K48" s="24" t="s">
        <v>28</v>
      </c>
      <c r="L48" s="25">
        <f t="shared" si="62"/>
        <v>3043100</v>
      </c>
      <c r="M48" s="25">
        <f t="shared" si="63"/>
        <v>3043100</v>
      </c>
      <c r="N48" s="26">
        <f t="shared" si="64"/>
        <v>3043100</v>
      </c>
      <c r="O48" s="27">
        <f t="shared" si="65"/>
        <v>3043100</v>
      </c>
      <c r="P48" s="26">
        <f t="shared" si="66"/>
        <v>0</v>
      </c>
      <c r="Q48" s="28">
        <f t="shared" si="67"/>
        <v>0</v>
      </c>
      <c r="R48" s="30">
        <f t="shared" si="61"/>
        <v>3043100</v>
      </c>
      <c r="S48" s="52">
        <f t="shared" si="39"/>
        <v>3043100</v>
      </c>
      <c r="T48" s="13" t="str">
        <f t="shared" si="8"/>
        <v>MENOR VALOR</v>
      </c>
      <c r="U48" s="32"/>
      <c r="V48" s="8"/>
      <c r="X48" s="9"/>
      <c r="Y48" s="9"/>
      <c r="Z48" s="9"/>
      <c r="AA48" s="10"/>
      <c r="AB48" s="16"/>
      <c r="AC48" s="11"/>
      <c r="AD48" s="16"/>
    </row>
    <row r="49" spans="1:30" ht="16.5">
      <c r="A49" s="73">
        <v>43</v>
      </c>
      <c r="B49" s="101">
        <v>136504</v>
      </c>
      <c r="C49" s="79" t="s">
        <v>119</v>
      </c>
      <c r="D49" s="102" t="s">
        <v>104</v>
      </c>
      <c r="E49" s="99" t="s">
        <v>21</v>
      </c>
      <c r="F49" s="100">
        <v>1</v>
      </c>
      <c r="G49" s="103">
        <v>0</v>
      </c>
      <c r="H49" s="104">
        <v>0</v>
      </c>
      <c r="I49" s="90">
        <v>2469300</v>
      </c>
      <c r="J49" s="91" t="s">
        <v>28</v>
      </c>
      <c r="K49" s="24" t="s">
        <v>28</v>
      </c>
      <c r="L49" s="25">
        <f t="shared" si="62"/>
        <v>2469300</v>
      </c>
      <c r="M49" s="25">
        <f t="shared" si="63"/>
        <v>2469300</v>
      </c>
      <c r="N49" s="26">
        <f t="shared" si="64"/>
        <v>2469300</v>
      </c>
      <c r="O49" s="27">
        <f t="shared" si="65"/>
        <v>2469300</v>
      </c>
      <c r="P49" s="26">
        <f t="shared" si="66"/>
        <v>0</v>
      </c>
      <c r="Q49" s="28">
        <f t="shared" si="67"/>
        <v>0</v>
      </c>
      <c r="R49" s="30">
        <f t="shared" si="61"/>
        <v>2469300</v>
      </c>
      <c r="S49" s="52">
        <f t="shared" si="39"/>
        <v>2469300</v>
      </c>
      <c r="T49" s="13" t="str">
        <f t="shared" si="8"/>
        <v>MENOR VALOR</v>
      </c>
      <c r="U49" s="32"/>
      <c r="V49" s="8"/>
      <c r="X49" s="9"/>
      <c r="Y49" s="9"/>
      <c r="Z49" s="9"/>
      <c r="AA49" s="10"/>
      <c r="AB49" s="16"/>
      <c r="AC49" s="11"/>
      <c r="AD49" s="16"/>
    </row>
    <row r="50" spans="1:30" ht="16.5">
      <c r="A50" s="73">
        <v>44</v>
      </c>
      <c r="B50" s="101" t="s">
        <v>105</v>
      </c>
      <c r="C50" s="79" t="s">
        <v>121</v>
      </c>
      <c r="D50" s="102" t="s">
        <v>106</v>
      </c>
      <c r="E50" s="99" t="s">
        <v>21</v>
      </c>
      <c r="F50" s="100">
        <v>1</v>
      </c>
      <c r="G50" s="103">
        <v>0</v>
      </c>
      <c r="H50" s="104">
        <v>0</v>
      </c>
      <c r="I50" s="90">
        <v>2546600</v>
      </c>
      <c r="J50" s="91" t="s">
        <v>28</v>
      </c>
      <c r="K50" s="24" t="s">
        <v>28</v>
      </c>
      <c r="L50" s="25">
        <f t="shared" si="62"/>
        <v>2546600</v>
      </c>
      <c r="M50" s="25">
        <f t="shared" si="63"/>
        <v>2546600</v>
      </c>
      <c r="N50" s="26">
        <f t="shared" si="64"/>
        <v>2546600</v>
      </c>
      <c r="O50" s="27">
        <f t="shared" si="65"/>
        <v>2546600</v>
      </c>
      <c r="P50" s="26">
        <f t="shared" si="66"/>
        <v>0</v>
      </c>
      <c r="Q50" s="28">
        <f t="shared" si="67"/>
        <v>0</v>
      </c>
      <c r="R50" s="30">
        <f t="shared" si="61"/>
        <v>2546600</v>
      </c>
      <c r="S50" s="52">
        <f t="shared" si="39"/>
        <v>2546600</v>
      </c>
      <c r="T50" s="13" t="str">
        <f t="shared" si="8"/>
        <v>MENOR VALOR</v>
      </c>
      <c r="U50" s="32"/>
      <c r="V50" s="8"/>
      <c r="X50" s="9"/>
      <c r="Y50" s="9"/>
      <c r="Z50" s="9"/>
      <c r="AA50" s="10"/>
      <c r="AB50" s="16"/>
      <c r="AC50" s="11"/>
      <c r="AD50" s="16"/>
    </row>
    <row r="51" spans="1:30" ht="16.5">
      <c r="A51" s="95">
        <v>45</v>
      </c>
      <c r="B51" s="101" t="s">
        <v>107</v>
      </c>
      <c r="C51" s="79" t="s">
        <v>123</v>
      </c>
      <c r="D51" s="102" t="s">
        <v>108</v>
      </c>
      <c r="E51" s="99" t="s">
        <v>21</v>
      </c>
      <c r="F51" s="100">
        <v>1</v>
      </c>
      <c r="G51" s="103">
        <v>0</v>
      </c>
      <c r="H51" s="104">
        <v>0</v>
      </c>
      <c r="I51" s="90">
        <v>2546600</v>
      </c>
      <c r="J51" s="91" t="s">
        <v>28</v>
      </c>
      <c r="K51" s="24" t="s">
        <v>28</v>
      </c>
      <c r="L51" s="25">
        <f t="shared" si="62"/>
        <v>2546600</v>
      </c>
      <c r="M51" s="25">
        <f t="shared" si="63"/>
        <v>2546600</v>
      </c>
      <c r="N51" s="26">
        <f t="shared" si="64"/>
        <v>2546600</v>
      </c>
      <c r="O51" s="27">
        <f t="shared" si="65"/>
        <v>2546600</v>
      </c>
      <c r="P51" s="26">
        <f t="shared" si="66"/>
        <v>0</v>
      </c>
      <c r="Q51" s="28">
        <f t="shared" si="67"/>
        <v>0</v>
      </c>
      <c r="R51" s="30">
        <f t="shared" si="61"/>
        <v>2546600</v>
      </c>
      <c r="S51" s="52">
        <f t="shared" si="39"/>
        <v>2546600</v>
      </c>
      <c r="T51" s="13" t="str">
        <f t="shared" si="8"/>
        <v>MENOR VALOR</v>
      </c>
      <c r="U51" s="32"/>
      <c r="V51" s="8"/>
      <c r="X51" s="9"/>
      <c r="Y51" s="9"/>
      <c r="Z51" s="9"/>
      <c r="AA51" s="10"/>
      <c r="AB51" s="16"/>
      <c r="AC51" s="11"/>
      <c r="AD51" s="16"/>
    </row>
    <row r="52" spans="1:30" ht="16.5">
      <c r="A52" s="73">
        <v>46</v>
      </c>
      <c r="B52" s="101" t="s">
        <v>109</v>
      </c>
      <c r="C52" s="79" t="s">
        <v>125</v>
      </c>
      <c r="D52" s="102" t="s">
        <v>110</v>
      </c>
      <c r="E52" s="86" t="s">
        <v>21</v>
      </c>
      <c r="F52" s="87">
        <v>1</v>
      </c>
      <c r="G52" s="88">
        <v>0</v>
      </c>
      <c r="H52" s="93">
        <v>0</v>
      </c>
      <c r="I52" s="90">
        <v>77600</v>
      </c>
      <c r="J52" s="91" t="s">
        <v>28</v>
      </c>
      <c r="K52" s="108" t="s">
        <v>27</v>
      </c>
      <c r="L52" s="25">
        <f t="shared" ref="L52:L63" si="68">MIN(I52,J52)</f>
        <v>77600</v>
      </c>
      <c r="M52" s="25">
        <f t="shared" ref="M52:M63" si="69">AVERAGE(I52,J52)</f>
        <v>77600</v>
      </c>
      <c r="N52" s="26">
        <f t="shared" ref="N52:N63" si="70">MEDIAN(J52,I52)</f>
        <v>77600</v>
      </c>
      <c r="O52" s="27">
        <f t="shared" ref="O52:O63" si="71">GEOMEAN(I52,J52)</f>
        <v>77600</v>
      </c>
      <c r="P52" s="26">
        <f t="shared" ref="P52:P63" si="72">STDEVA(N52,L52)</f>
        <v>0</v>
      </c>
      <c r="Q52" s="28">
        <f t="shared" ref="Q52:Q63" si="73">P52/N52*100%</f>
        <v>0</v>
      </c>
      <c r="R52" s="30">
        <f t="shared" si="61"/>
        <v>77600</v>
      </c>
      <c r="S52" s="52">
        <f t="shared" si="39"/>
        <v>77600</v>
      </c>
      <c r="T52" s="13" t="str">
        <f t="shared" si="8"/>
        <v>MENOR VALOR</v>
      </c>
      <c r="U52" s="42"/>
      <c r="V52" s="8"/>
      <c r="X52" s="9" t="e">
        <f>+I53/J53</f>
        <v>#VALUE!</v>
      </c>
      <c r="Y52" s="9">
        <f>+I53/K53</f>
        <v>15.600588235294119</v>
      </c>
      <c r="Z52" s="9" t="e">
        <f>+I1606/#REF!</f>
        <v>#REF!</v>
      </c>
      <c r="AA52" s="10"/>
      <c r="AB52" s="16"/>
      <c r="AC52" s="11"/>
      <c r="AD52" s="16"/>
    </row>
    <row r="53" spans="1:30" ht="16.5">
      <c r="A53" s="73">
        <v>47</v>
      </c>
      <c r="B53" s="101" t="s">
        <v>111</v>
      </c>
      <c r="C53" s="79" t="s">
        <v>127</v>
      </c>
      <c r="D53" s="102" t="s">
        <v>112</v>
      </c>
      <c r="E53" s="86" t="s">
        <v>21</v>
      </c>
      <c r="F53" s="87">
        <v>1</v>
      </c>
      <c r="G53" s="88">
        <v>0</v>
      </c>
      <c r="H53" s="93">
        <v>0</v>
      </c>
      <c r="I53" s="90">
        <v>2652100</v>
      </c>
      <c r="J53" s="91" t="s">
        <v>28</v>
      </c>
      <c r="K53" s="50">
        <v>170000</v>
      </c>
      <c r="L53" s="25">
        <f t="shared" si="68"/>
        <v>2652100</v>
      </c>
      <c r="M53" s="25">
        <f t="shared" si="69"/>
        <v>2652100</v>
      </c>
      <c r="N53" s="26">
        <f t="shared" si="70"/>
        <v>2652100</v>
      </c>
      <c r="O53" s="27">
        <f t="shared" si="71"/>
        <v>2652100</v>
      </c>
      <c r="P53" s="26">
        <f t="shared" si="72"/>
        <v>0</v>
      </c>
      <c r="Q53" s="28">
        <f t="shared" si="73"/>
        <v>0</v>
      </c>
      <c r="R53" s="30">
        <f t="shared" si="61"/>
        <v>2652100</v>
      </c>
      <c r="S53" s="52">
        <f t="shared" si="39"/>
        <v>2652100</v>
      </c>
      <c r="T53" s="13" t="str">
        <f t="shared" si="8"/>
        <v>MENOR VALOR</v>
      </c>
      <c r="U53" s="32"/>
      <c r="V53" s="8"/>
      <c r="X53" s="9"/>
      <c r="Y53" s="9"/>
      <c r="Z53" s="9"/>
      <c r="AA53" s="10"/>
      <c r="AB53" s="16"/>
      <c r="AC53" s="11"/>
      <c r="AD53" s="16"/>
    </row>
    <row r="54" spans="1:30" ht="16.5">
      <c r="A54" s="73">
        <v>48</v>
      </c>
      <c r="B54" s="101" t="s">
        <v>113</v>
      </c>
      <c r="C54" s="79" t="s">
        <v>129</v>
      </c>
      <c r="D54" s="102" t="s">
        <v>114</v>
      </c>
      <c r="E54" s="86" t="s">
        <v>21</v>
      </c>
      <c r="F54" s="87">
        <v>1</v>
      </c>
      <c r="G54" s="88">
        <v>0</v>
      </c>
      <c r="H54" s="93">
        <v>0</v>
      </c>
      <c r="I54" s="90">
        <v>654300</v>
      </c>
      <c r="J54" s="91" t="s">
        <v>28</v>
      </c>
      <c r="K54" s="50" t="s">
        <v>28</v>
      </c>
      <c r="L54" s="25">
        <f t="shared" si="68"/>
        <v>654300</v>
      </c>
      <c r="M54" s="25">
        <f t="shared" si="69"/>
        <v>654300</v>
      </c>
      <c r="N54" s="26">
        <f t="shared" si="70"/>
        <v>654300</v>
      </c>
      <c r="O54" s="27">
        <f t="shared" si="71"/>
        <v>654300</v>
      </c>
      <c r="P54" s="26">
        <f t="shared" si="72"/>
        <v>0</v>
      </c>
      <c r="Q54" s="28">
        <f t="shared" si="73"/>
        <v>0</v>
      </c>
      <c r="R54" s="30">
        <f t="shared" si="61"/>
        <v>654300</v>
      </c>
      <c r="S54" s="52">
        <f t="shared" si="39"/>
        <v>654300</v>
      </c>
      <c r="T54" s="13" t="str">
        <f t="shared" si="8"/>
        <v>MENOR VALOR</v>
      </c>
      <c r="U54" s="32"/>
      <c r="V54" s="8"/>
      <c r="X54" s="9"/>
      <c r="Y54" s="9"/>
      <c r="Z54" s="9"/>
      <c r="AA54" s="10"/>
      <c r="AB54" s="16"/>
      <c r="AC54" s="11"/>
      <c r="AD54" s="16"/>
    </row>
    <row r="55" spans="1:30" ht="16.5">
      <c r="A55" s="95">
        <v>49</v>
      </c>
      <c r="B55" s="105" t="s">
        <v>115</v>
      </c>
      <c r="C55" s="111" t="s">
        <v>131</v>
      </c>
      <c r="D55" s="102" t="s">
        <v>116</v>
      </c>
      <c r="E55" s="86" t="s">
        <v>21</v>
      </c>
      <c r="F55" s="87">
        <v>1</v>
      </c>
      <c r="G55" s="88">
        <v>0</v>
      </c>
      <c r="H55" s="93">
        <v>0</v>
      </c>
      <c r="I55" s="90">
        <v>654300</v>
      </c>
      <c r="J55" s="91" t="s">
        <v>28</v>
      </c>
      <c r="K55" s="50" t="s">
        <v>28</v>
      </c>
      <c r="L55" s="25">
        <f t="shared" si="68"/>
        <v>654300</v>
      </c>
      <c r="M55" s="25">
        <f t="shared" si="69"/>
        <v>654300</v>
      </c>
      <c r="N55" s="26">
        <f t="shared" si="70"/>
        <v>654300</v>
      </c>
      <c r="O55" s="27">
        <f t="shared" si="71"/>
        <v>654300</v>
      </c>
      <c r="P55" s="26">
        <f t="shared" si="72"/>
        <v>0</v>
      </c>
      <c r="Q55" s="28">
        <f t="shared" si="73"/>
        <v>0</v>
      </c>
      <c r="R55" s="30">
        <f t="shared" si="61"/>
        <v>654300</v>
      </c>
      <c r="S55" s="52">
        <f t="shared" si="39"/>
        <v>654300</v>
      </c>
      <c r="T55" s="13" t="str">
        <f t="shared" si="8"/>
        <v>MENOR VALOR</v>
      </c>
      <c r="U55" s="32"/>
      <c r="V55" s="8"/>
      <c r="X55" s="9"/>
      <c r="Y55" s="9"/>
      <c r="Z55" s="9"/>
      <c r="AA55" s="10"/>
      <c r="AB55" s="16"/>
      <c r="AC55" s="11"/>
      <c r="AD55" s="16"/>
    </row>
    <row r="56" spans="1:30" ht="16.5">
      <c r="A56" s="73">
        <v>50</v>
      </c>
      <c r="B56" s="107" t="s">
        <v>117</v>
      </c>
      <c r="C56" s="79" t="s">
        <v>133</v>
      </c>
      <c r="D56" s="102" t="s">
        <v>118</v>
      </c>
      <c r="E56" s="86" t="s">
        <v>21</v>
      </c>
      <c r="F56" s="87">
        <v>1</v>
      </c>
      <c r="G56" s="88">
        <v>0</v>
      </c>
      <c r="H56" s="93">
        <v>0</v>
      </c>
      <c r="I56" s="90">
        <v>828200</v>
      </c>
      <c r="J56" s="94">
        <v>90500</v>
      </c>
      <c r="K56" s="50" t="s">
        <v>28</v>
      </c>
      <c r="L56" s="25">
        <f t="shared" si="68"/>
        <v>90500</v>
      </c>
      <c r="M56" s="25">
        <f t="shared" si="69"/>
        <v>459350</v>
      </c>
      <c r="N56" s="26">
        <f t="shared" si="70"/>
        <v>459350</v>
      </c>
      <c r="O56" s="27">
        <f t="shared" si="71"/>
        <v>273773.81174977275</v>
      </c>
      <c r="P56" s="26">
        <f t="shared" si="72"/>
        <v>260816.33624065804</v>
      </c>
      <c r="Q56" s="28">
        <f t="shared" si="73"/>
        <v>0.5677943534138632</v>
      </c>
      <c r="R56" s="30">
        <f t="shared" si="61"/>
        <v>459350</v>
      </c>
      <c r="S56" s="52">
        <f t="shared" si="39"/>
        <v>459400</v>
      </c>
      <c r="T56" s="13" t="str">
        <f t="shared" si="8"/>
        <v>MEDIANA</v>
      </c>
      <c r="U56" s="32"/>
      <c r="V56" s="8"/>
      <c r="X56" s="9"/>
      <c r="Y56" s="9"/>
      <c r="Z56" s="9"/>
      <c r="AA56" s="10"/>
      <c r="AB56" s="16"/>
      <c r="AC56" s="11"/>
      <c r="AD56" s="16"/>
    </row>
    <row r="57" spans="1:30" ht="16.5">
      <c r="A57" s="73">
        <v>51</v>
      </c>
      <c r="B57" s="101" t="s">
        <v>119</v>
      </c>
      <c r="C57" s="79" t="s">
        <v>135</v>
      </c>
      <c r="D57" s="102" t="s">
        <v>120</v>
      </c>
      <c r="E57" s="86" t="s">
        <v>21</v>
      </c>
      <c r="F57" s="87">
        <v>1</v>
      </c>
      <c r="G57" s="88">
        <v>0</v>
      </c>
      <c r="H57" s="93">
        <v>0</v>
      </c>
      <c r="I57" s="90">
        <v>3026800</v>
      </c>
      <c r="J57" s="94">
        <v>113900</v>
      </c>
      <c r="K57" s="50" t="s">
        <v>28</v>
      </c>
      <c r="L57" s="25">
        <f t="shared" si="68"/>
        <v>113900</v>
      </c>
      <c r="M57" s="25">
        <f t="shared" si="69"/>
        <v>1570350</v>
      </c>
      <c r="N57" s="26">
        <f t="shared" si="70"/>
        <v>1570350</v>
      </c>
      <c r="O57" s="27">
        <f t="shared" si="71"/>
        <v>587156.2994637799</v>
      </c>
      <c r="P57" s="26">
        <f t="shared" si="72"/>
        <v>1029865.6714591471</v>
      </c>
      <c r="Q57" s="28">
        <f t="shared" si="73"/>
        <v>0.6558191941026823</v>
      </c>
      <c r="R57" s="30">
        <f t="shared" si="61"/>
        <v>1570350</v>
      </c>
      <c r="S57" s="52">
        <f t="shared" si="39"/>
        <v>1570400</v>
      </c>
      <c r="T57" s="13" t="str">
        <f t="shared" si="8"/>
        <v>MEDIANA</v>
      </c>
      <c r="U57" s="32"/>
      <c r="V57" s="8"/>
      <c r="X57" s="9"/>
      <c r="Y57" s="9"/>
      <c r="Z57" s="9"/>
      <c r="AA57" s="10"/>
      <c r="AB57" s="16"/>
      <c r="AC57" s="11"/>
      <c r="AD57" s="16"/>
    </row>
    <row r="58" spans="1:30" ht="16.5">
      <c r="A58" s="73">
        <v>52</v>
      </c>
      <c r="B58" s="101" t="s">
        <v>121</v>
      </c>
      <c r="C58" s="79" t="s">
        <v>137</v>
      </c>
      <c r="D58" s="102" t="s">
        <v>122</v>
      </c>
      <c r="E58" s="86" t="s">
        <v>21</v>
      </c>
      <c r="F58" s="87">
        <v>1</v>
      </c>
      <c r="G58" s="88">
        <v>0</v>
      </c>
      <c r="H58" s="93">
        <v>0</v>
      </c>
      <c r="I58" s="90">
        <v>486700</v>
      </c>
      <c r="J58" s="91" t="s">
        <v>28</v>
      </c>
      <c r="K58" s="50" t="s">
        <v>28</v>
      </c>
      <c r="L58" s="25">
        <f t="shared" si="68"/>
        <v>486700</v>
      </c>
      <c r="M58" s="25">
        <f t="shared" si="69"/>
        <v>486700</v>
      </c>
      <c r="N58" s="26">
        <f t="shared" si="70"/>
        <v>486700</v>
      </c>
      <c r="O58" s="27">
        <f t="shared" si="71"/>
        <v>486700</v>
      </c>
      <c r="P58" s="26">
        <f t="shared" si="72"/>
        <v>0</v>
      </c>
      <c r="Q58" s="28">
        <f t="shared" si="73"/>
        <v>0</v>
      </c>
      <c r="R58" s="30">
        <f t="shared" si="61"/>
        <v>486700</v>
      </c>
      <c r="S58" s="52">
        <f t="shared" si="39"/>
        <v>486700</v>
      </c>
      <c r="T58" s="13" t="str">
        <f t="shared" si="8"/>
        <v>MENOR VALOR</v>
      </c>
      <c r="U58" s="32"/>
      <c r="V58" s="8"/>
      <c r="X58" s="9"/>
      <c r="Y58" s="9"/>
      <c r="Z58" s="9"/>
      <c r="AA58" s="10"/>
      <c r="AB58" s="16"/>
      <c r="AC58" s="11"/>
      <c r="AD58" s="16"/>
    </row>
    <row r="59" spans="1:30" ht="38.25">
      <c r="A59" s="95">
        <v>53</v>
      </c>
      <c r="B59" s="101" t="s">
        <v>123</v>
      </c>
      <c r="C59" s="79" t="s">
        <v>139</v>
      </c>
      <c r="D59" s="112" t="s">
        <v>124</v>
      </c>
      <c r="E59" s="86" t="s">
        <v>21</v>
      </c>
      <c r="F59" s="87">
        <v>1</v>
      </c>
      <c r="G59" s="88">
        <v>0</v>
      </c>
      <c r="H59" s="93">
        <v>0</v>
      </c>
      <c r="I59" s="90">
        <v>486700</v>
      </c>
      <c r="J59" s="94">
        <v>54100</v>
      </c>
      <c r="K59" s="50" t="s">
        <v>28</v>
      </c>
      <c r="L59" s="25">
        <f t="shared" si="68"/>
        <v>54100</v>
      </c>
      <c r="M59" s="25">
        <f t="shared" si="69"/>
        <v>270400</v>
      </c>
      <c r="N59" s="26">
        <f t="shared" si="70"/>
        <v>270400</v>
      </c>
      <c r="O59" s="27">
        <f t="shared" si="71"/>
        <v>162266.66324294711</v>
      </c>
      <c r="P59" s="26">
        <f t="shared" si="72"/>
        <v>152947.19677065022</v>
      </c>
      <c r="Q59" s="28">
        <f t="shared" si="73"/>
        <v>0.56563312415181288</v>
      </c>
      <c r="R59" s="30">
        <f t="shared" si="61"/>
        <v>270400</v>
      </c>
      <c r="S59" s="52">
        <f t="shared" si="39"/>
        <v>270400</v>
      </c>
      <c r="T59" s="13" t="str">
        <f t="shared" si="8"/>
        <v>MEDIANA</v>
      </c>
      <c r="U59" s="32"/>
      <c r="V59" s="8"/>
      <c r="X59" s="9"/>
      <c r="Y59" s="9"/>
      <c r="Z59" s="9"/>
      <c r="AA59" s="10"/>
      <c r="AB59" s="16"/>
      <c r="AC59" s="11"/>
      <c r="AD59" s="16"/>
    </row>
    <row r="60" spans="1:30" ht="16.5">
      <c r="A60" s="73">
        <v>54</v>
      </c>
      <c r="B60" s="101" t="s">
        <v>125</v>
      </c>
      <c r="C60" s="81" t="s">
        <v>141</v>
      </c>
      <c r="D60" s="102" t="s">
        <v>126</v>
      </c>
      <c r="E60" s="86" t="s">
        <v>21</v>
      </c>
      <c r="F60" s="87">
        <v>1</v>
      </c>
      <c r="G60" s="88">
        <v>0</v>
      </c>
      <c r="H60" s="93">
        <v>0</v>
      </c>
      <c r="I60" s="90">
        <v>376500</v>
      </c>
      <c r="J60" s="91" t="s">
        <v>28</v>
      </c>
      <c r="K60" s="50" t="s">
        <v>28</v>
      </c>
      <c r="L60" s="25">
        <f t="shared" si="68"/>
        <v>376500</v>
      </c>
      <c r="M60" s="25">
        <f t="shared" si="69"/>
        <v>376500</v>
      </c>
      <c r="N60" s="26">
        <f t="shared" si="70"/>
        <v>376500</v>
      </c>
      <c r="O60" s="27">
        <f t="shared" si="71"/>
        <v>376500</v>
      </c>
      <c r="P60" s="26">
        <f t="shared" si="72"/>
        <v>0</v>
      </c>
      <c r="Q60" s="28">
        <f t="shared" si="73"/>
        <v>0</v>
      </c>
      <c r="R60" s="30">
        <f t="shared" si="61"/>
        <v>376500</v>
      </c>
      <c r="S60" s="52">
        <f t="shared" si="39"/>
        <v>376500</v>
      </c>
      <c r="T60" s="13" t="str">
        <f t="shared" si="8"/>
        <v>MENOR VALOR</v>
      </c>
      <c r="U60" s="32"/>
      <c r="V60" s="8"/>
      <c r="X60" s="9"/>
      <c r="Y60" s="9"/>
      <c r="Z60" s="9"/>
      <c r="AA60" s="10"/>
      <c r="AB60" s="16"/>
      <c r="AC60" s="11"/>
      <c r="AD60" s="16"/>
    </row>
    <row r="61" spans="1:30" ht="16.5">
      <c r="A61" s="73">
        <v>55</v>
      </c>
      <c r="B61" s="101" t="s">
        <v>127</v>
      </c>
      <c r="C61" s="79" t="s">
        <v>143</v>
      </c>
      <c r="D61" s="102" t="s">
        <v>128</v>
      </c>
      <c r="E61" s="86" t="s">
        <v>21</v>
      </c>
      <c r="F61" s="86">
        <v>1</v>
      </c>
      <c r="G61" s="88">
        <v>0</v>
      </c>
      <c r="H61" s="93">
        <v>0</v>
      </c>
      <c r="I61" s="90">
        <v>376500</v>
      </c>
      <c r="J61" s="91" t="s">
        <v>28</v>
      </c>
      <c r="K61" s="108" t="s">
        <v>27</v>
      </c>
      <c r="L61" s="25">
        <f t="shared" si="68"/>
        <v>376500</v>
      </c>
      <c r="M61" s="25">
        <f t="shared" si="69"/>
        <v>376500</v>
      </c>
      <c r="N61" s="26">
        <f t="shared" si="70"/>
        <v>376500</v>
      </c>
      <c r="O61" s="27">
        <f t="shared" si="71"/>
        <v>376500</v>
      </c>
      <c r="P61" s="26">
        <f t="shared" si="72"/>
        <v>0</v>
      </c>
      <c r="Q61" s="28">
        <f t="shared" si="73"/>
        <v>0</v>
      </c>
      <c r="R61" s="30">
        <f t="shared" si="61"/>
        <v>376500</v>
      </c>
      <c r="S61" s="52">
        <f t="shared" si="39"/>
        <v>376500</v>
      </c>
      <c r="T61" s="13" t="str">
        <f t="shared" si="8"/>
        <v>MENOR VALOR</v>
      </c>
      <c r="U61" s="32"/>
      <c r="V61" s="8"/>
      <c r="X61" s="9" t="e">
        <f>+I62/J62</f>
        <v>#VALUE!</v>
      </c>
      <c r="Y61" s="9">
        <f>+I62/K62</f>
        <v>3.7650000000000001</v>
      </c>
      <c r="Z61" s="9" t="e">
        <f>+I1607/#REF!</f>
        <v>#REF!</v>
      </c>
      <c r="AA61" s="10"/>
      <c r="AB61" s="16"/>
      <c r="AC61" s="11"/>
      <c r="AD61" s="16"/>
    </row>
    <row r="62" spans="1:30" ht="16.5">
      <c r="A62" s="73">
        <v>56</v>
      </c>
      <c r="B62" s="101" t="s">
        <v>129</v>
      </c>
      <c r="C62" s="79" t="s">
        <v>145</v>
      </c>
      <c r="D62" s="102" t="s">
        <v>130</v>
      </c>
      <c r="E62" s="86" t="s">
        <v>21</v>
      </c>
      <c r="F62" s="87">
        <v>1</v>
      </c>
      <c r="G62" s="88">
        <v>0</v>
      </c>
      <c r="H62" s="93">
        <v>0</v>
      </c>
      <c r="I62" s="90">
        <v>376500</v>
      </c>
      <c r="J62" s="91" t="s">
        <v>28</v>
      </c>
      <c r="K62" s="50">
        <v>100000</v>
      </c>
      <c r="L62" s="25">
        <f t="shared" si="68"/>
        <v>376500</v>
      </c>
      <c r="M62" s="25">
        <f t="shared" si="69"/>
        <v>376500</v>
      </c>
      <c r="N62" s="26">
        <f t="shared" si="70"/>
        <v>376500</v>
      </c>
      <c r="O62" s="27">
        <f t="shared" si="71"/>
        <v>376500</v>
      </c>
      <c r="P62" s="26">
        <f t="shared" si="72"/>
        <v>0</v>
      </c>
      <c r="Q62" s="28">
        <f t="shared" si="73"/>
        <v>0</v>
      </c>
      <c r="R62" s="30">
        <f t="shared" si="61"/>
        <v>376500</v>
      </c>
      <c r="S62" s="52">
        <f t="shared" si="39"/>
        <v>376500</v>
      </c>
      <c r="T62" s="13" t="str">
        <f t="shared" si="8"/>
        <v>MENOR VALOR</v>
      </c>
      <c r="U62" s="32"/>
      <c r="V62" s="8"/>
      <c r="X62" s="36"/>
      <c r="Y62" s="36"/>
      <c r="Z62" s="36"/>
      <c r="AA62" s="36"/>
      <c r="AB62" s="16"/>
      <c r="AC62" s="11"/>
      <c r="AD62" s="16"/>
    </row>
    <row r="63" spans="1:30" ht="16.5">
      <c r="A63" s="95">
        <v>57</v>
      </c>
      <c r="B63" s="113" t="s">
        <v>131</v>
      </c>
      <c r="C63" s="79" t="s">
        <v>149</v>
      </c>
      <c r="D63" s="114" t="s">
        <v>132</v>
      </c>
      <c r="E63" s="86" t="s">
        <v>21</v>
      </c>
      <c r="F63" s="87">
        <v>1</v>
      </c>
      <c r="G63" s="88">
        <v>0</v>
      </c>
      <c r="H63" s="93">
        <v>0</v>
      </c>
      <c r="I63" s="90">
        <v>1474400</v>
      </c>
      <c r="J63" s="91" t="s">
        <v>28</v>
      </c>
      <c r="K63" s="50" t="s">
        <v>28</v>
      </c>
      <c r="L63" s="25">
        <f t="shared" si="68"/>
        <v>1474400</v>
      </c>
      <c r="M63" s="25">
        <f t="shared" si="69"/>
        <v>1474400</v>
      </c>
      <c r="N63" s="26">
        <f t="shared" si="70"/>
        <v>1474400</v>
      </c>
      <c r="O63" s="27">
        <f t="shared" si="71"/>
        <v>1474400</v>
      </c>
      <c r="P63" s="26">
        <f t="shared" si="72"/>
        <v>0</v>
      </c>
      <c r="Q63" s="28">
        <f t="shared" si="73"/>
        <v>0</v>
      </c>
      <c r="R63" s="30">
        <f t="shared" si="61"/>
        <v>1474400</v>
      </c>
      <c r="S63" s="52">
        <f t="shared" si="39"/>
        <v>1474400</v>
      </c>
      <c r="T63" s="13" t="str">
        <f t="shared" si="8"/>
        <v>MENOR VALOR</v>
      </c>
      <c r="U63" s="32"/>
      <c r="V63" s="8"/>
      <c r="X63" s="36"/>
      <c r="Y63" s="36"/>
      <c r="Z63" s="36"/>
      <c r="AA63" s="36"/>
      <c r="AB63" s="16"/>
      <c r="AC63" s="11"/>
      <c r="AD63" s="16"/>
    </row>
    <row r="64" spans="1:30" ht="16.5">
      <c r="A64" s="73">
        <v>58</v>
      </c>
      <c r="B64" s="101" t="s">
        <v>133</v>
      </c>
      <c r="C64" s="79" t="s">
        <v>151</v>
      </c>
      <c r="D64" s="102" t="s">
        <v>134</v>
      </c>
      <c r="E64" s="86" t="s">
        <v>21</v>
      </c>
      <c r="F64" s="87">
        <v>1</v>
      </c>
      <c r="G64" s="88">
        <v>0</v>
      </c>
      <c r="H64" s="93">
        <v>0</v>
      </c>
      <c r="I64" s="90">
        <v>486700</v>
      </c>
      <c r="J64" s="91" t="s">
        <v>28</v>
      </c>
      <c r="K64" s="50" t="s">
        <v>28</v>
      </c>
      <c r="L64" s="51">
        <f t="shared" ref="L64:L69" si="74">MIN(I64,J64)</f>
        <v>486700</v>
      </c>
      <c r="M64" s="51">
        <f t="shared" ref="M64:M69" si="75">AVERAGE(I64,J64)</f>
        <v>486700</v>
      </c>
      <c r="N64" s="52">
        <f t="shared" ref="N64:N69" si="76">MEDIAN(J64,I64)</f>
        <v>486700</v>
      </c>
      <c r="O64" s="53">
        <f t="shared" ref="O64:O69" si="77">GEOMEAN(I64,J64)</f>
        <v>486700</v>
      </c>
      <c r="P64" s="52">
        <f t="shared" ref="P64:P69" si="78">STDEVA(N64,L64)</f>
        <v>0</v>
      </c>
      <c r="Q64" s="54">
        <f t="shared" ref="Q64:Q69" si="79">P64/N64*100%</f>
        <v>0</v>
      </c>
      <c r="R64" s="30">
        <f t="shared" si="61"/>
        <v>486700</v>
      </c>
      <c r="S64" s="52">
        <f t="shared" si="39"/>
        <v>486700</v>
      </c>
      <c r="T64" s="13" t="str">
        <f t="shared" si="8"/>
        <v>MENOR VALOR</v>
      </c>
      <c r="U64" s="32"/>
      <c r="V64" s="8"/>
      <c r="X64" s="36"/>
      <c r="Y64" s="36"/>
      <c r="Z64" s="36"/>
      <c r="AA64" s="36"/>
      <c r="AB64" s="16"/>
      <c r="AC64" s="11"/>
      <c r="AD64" s="16"/>
    </row>
    <row r="65" spans="1:30" ht="16.5">
      <c r="A65" s="73">
        <v>59</v>
      </c>
      <c r="B65" s="101" t="s">
        <v>135</v>
      </c>
      <c r="C65" s="79" t="s">
        <v>153</v>
      </c>
      <c r="D65" s="102" t="s">
        <v>136</v>
      </c>
      <c r="E65" s="86" t="s">
        <v>21</v>
      </c>
      <c r="F65" s="87">
        <v>1</v>
      </c>
      <c r="G65" s="88">
        <v>0</v>
      </c>
      <c r="H65" s="93">
        <v>0</v>
      </c>
      <c r="I65" s="90">
        <v>828200</v>
      </c>
      <c r="J65" s="91" t="s">
        <v>28</v>
      </c>
      <c r="K65" s="50" t="s">
        <v>28</v>
      </c>
      <c r="L65" s="51">
        <f t="shared" si="74"/>
        <v>828200</v>
      </c>
      <c r="M65" s="51">
        <f t="shared" si="75"/>
        <v>828200</v>
      </c>
      <c r="N65" s="52">
        <f t="shared" si="76"/>
        <v>828200</v>
      </c>
      <c r="O65" s="53">
        <f t="shared" si="77"/>
        <v>828200</v>
      </c>
      <c r="P65" s="52">
        <f t="shared" si="78"/>
        <v>0</v>
      </c>
      <c r="Q65" s="54">
        <f t="shared" si="79"/>
        <v>0</v>
      </c>
      <c r="R65" s="30">
        <f t="shared" si="61"/>
        <v>828200</v>
      </c>
      <c r="S65" s="52">
        <f t="shared" ref="S65:S128" si="80">+ROUND(R65,-2)</f>
        <v>828200</v>
      </c>
      <c r="T65" s="13" t="str">
        <f t="shared" si="8"/>
        <v>MENOR VALOR</v>
      </c>
      <c r="U65" s="32"/>
      <c r="V65" s="8"/>
      <c r="X65" s="36"/>
      <c r="Y65" s="36"/>
      <c r="Z65" s="36"/>
      <c r="AA65" s="36"/>
      <c r="AB65" s="16"/>
      <c r="AC65" s="11"/>
      <c r="AD65" s="16"/>
    </row>
    <row r="66" spans="1:30" ht="16.5">
      <c r="A66" s="73">
        <v>60</v>
      </c>
      <c r="B66" s="101" t="s">
        <v>137</v>
      </c>
      <c r="C66" s="79" t="s">
        <v>155</v>
      </c>
      <c r="D66" s="102" t="s">
        <v>138</v>
      </c>
      <c r="E66" s="86" t="s">
        <v>21</v>
      </c>
      <c r="F66" s="87">
        <v>1</v>
      </c>
      <c r="G66" s="88">
        <v>0</v>
      </c>
      <c r="H66" s="93">
        <v>0</v>
      </c>
      <c r="I66" s="90">
        <v>1620500</v>
      </c>
      <c r="J66" s="91" t="s">
        <v>28</v>
      </c>
      <c r="K66" s="50" t="s">
        <v>28</v>
      </c>
      <c r="L66" s="51">
        <f t="shared" si="74"/>
        <v>1620500</v>
      </c>
      <c r="M66" s="51">
        <f t="shared" si="75"/>
        <v>1620500</v>
      </c>
      <c r="N66" s="52">
        <f t="shared" si="76"/>
        <v>1620500</v>
      </c>
      <c r="O66" s="53">
        <f t="shared" si="77"/>
        <v>1620500</v>
      </c>
      <c r="P66" s="52">
        <f t="shared" si="78"/>
        <v>0</v>
      </c>
      <c r="Q66" s="54">
        <f t="shared" si="79"/>
        <v>0</v>
      </c>
      <c r="R66" s="30">
        <f t="shared" si="61"/>
        <v>1620500</v>
      </c>
      <c r="S66" s="52">
        <f t="shared" si="80"/>
        <v>1620500</v>
      </c>
      <c r="T66" s="13" t="str">
        <f t="shared" si="8"/>
        <v>MENOR VALOR</v>
      </c>
      <c r="U66" s="32"/>
      <c r="V66" s="8"/>
      <c r="X66" s="36"/>
      <c r="Y66" s="36"/>
      <c r="Z66" s="36"/>
      <c r="AA66" s="36"/>
      <c r="AB66" s="16"/>
      <c r="AC66" s="11"/>
      <c r="AD66" s="16"/>
    </row>
    <row r="67" spans="1:30" ht="16.5">
      <c r="A67" s="95">
        <v>61</v>
      </c>
      <c r="B67" s="101" t="s">
        <v>139</v>
      </c>
      <c r="C67" s="79" t="s">
        <v>157</v>
      </c>
      <c r="D67" s="102" t="s">
        <v>140</v>
      </c>
      <c r="E67" s="86" t="s">
        <v>21</v>
      </c>
      <c r="F67" s="87">
        <v>1</v>
      </c>
      <c r="G67" s="88">
        <v>0</v>
      </c>
      <c r="H67" s="93">
        <v>0</v>
      </c>
      <c r="I67" s="90">
        <v>1141500</v>
      </c>
      <c r="J67" s="91" t="s">
        <v>28</v>
      </c>
      <c r="K67" s="50" t="s">
        <v>28</v>
      </c>
      <c r="L67" s="51">
        <f t="shared" si="74"/>
        <v>1141500</v>
      </c>
      <c r="M67" s="51">
        <f t="shared" si="75"/>
        <v>1141500</v>
      </c>
      <c r="N67" s="52">
        <f t="shared" si="76"/>
        <v>1141500</v>
      </c>
      <c r="O67" s="53">
        <f t="shared" si="77"/>
        <v>1141500</v>
      </c>
      <c r="P67" s="52">
        <f t="shared" si="78"/>
        <v>0</v>
      </c>
      <c r="Q67" s="54">
        <f t="shared" si="79"/>
        <v>0</v>
      </c>
      <c r="R67" s="30">
        <f t="shared" si="61"/>
        <v>1141500</v>
      </c>
      <c r="S67" s="52">
        <f t="shared" si="80"/>
        <v>1141500</v>
      </c>
      <c r="T67" s="13" t="str">
        <f t="shared" si="8"/>
        <v>MENOR VALOR</v>
      </c>
      <c r="U67" s="32"/>
      <c r="V67" s="8"/>
      <c r="X67" s="36"/>
      <c r="Y67" s="36"/>
      <c r="Z67" s="36"/>
      <c r="AA67" s="36"/>
      <c r="AB67" s="16"/>
      <c r="AC67" s="11"/>
      <c r="AD67" s="16"/>
    </row>
    <row r="68" spans="1:30" ht="16.5">
      <c r="A68" s="73">
        <v>62</v>
      </c>
      <c r="B68" s="105" t="s">
        <v>141</v>
      </c>
      <c r="C68" s="79" t="s">
        <v>161</v>
      </c>
      <c r="D68" s="102" t="s">
        <v>142</v>
      </c>
      <c r="E68" s="86" t="s">
        <v>21</v>
      </c>
      <c r="F68" s="87">
        <v>1</v>
      </c>
      <c r="G68" s="88">
        <v>0</v>
      </c>
      <c r="H68" s="93">
        <v>0</v>
      </c>
      <c r="I68" s="90">
        <v>654300</v>
      </c>
      <c r="J68" s="91" t="s">
        <v>28</v>
      </c>
      <c r="K68" s="50" t="s">
        <v>28</v>
      </c>
      <c r="L68" s="51">
        <f t="shared" si="74"/>
        <v>654300</v>
      </c>
      <c r="M68" s="51">
        <f t="shared" si="75"/>
        <v>654300</v>
      </c>
      <c r="N68" s="52">
        <f t="shared" si="76"/>
        <v>654300</v>
      </c>
      <c r="O68" s="53">
        <f t="shared" si="77"/>
        <v>654300</v>
      </c>
      <c r="P68" s="52">
        <f t="shared" si="78"/>
        <v>0</v>
      </c>
      <c r="Q68" s="54">
        <f t="shared" si="79"/>
        <v>0</v>
      </c>
      <c r="R68" s="30">
        <f t="shared" si="61"/>
        <v>654300</v>
      </c>
      <c r="S68" s="52">
        <f t="shared" si="80"/>
        <v>654300</v>
      </c>
      <c r="T68" s="13" t="str">
        <f t="shared" si="8"/>
        <v>MENOR VALOR</v>
      </c>
      <c r="U68" s="32"/>
      <c r="V68" s="8"/>
      <c r="X68" s="36"/>
      <c r="Y68" s="36"/>
      <c r="Z68" s="36"/>
      <c r="AA68" s="36"/>
      <c r="AB68" s="16"/>
      <c r="AC68" s="11"/>
      <c r="AD68" s="16"/>
    </row>
    <row r="69" spans="1:30" ht="16.5">
      <c r="A69" s="73">
        <v>63</v>
      </c>
      <c r="B69" s="101" t="s">
        <v>143</v>
      </c>
      <c r="C69" s="81" t="s">
        <v>163</v>
      </c>
      <c r="D69" s="102" t="s">
        <v>144</v>
      </c>
      <c r="E69" s="86" t="s">
        <v>21</v>
      </c>
      <c r="F69" s="87">
        <v>1</v>
      </c>
      <c r="G69" s="88">
        <v>0</v>
      </c>
      <c r="H69" s="93">
        <v>0</v>
      </c>
      <c r="I69" s="90">
        <v>2782100</v>
      </c>
      <c r="J69" s="91" t="s">
        <v>28</v>
      </c>
      <c r="K69" s="50" t="s">
        <v>28</v>
      </c>
      <c r="L69" s="51">
        <f t="shared" si="74"/>
        <v>2782100</v>
      </c>
      <c r="M69" s="51">
        <f t="shared" si="75"/>
        <v>2782100</v>
      </c>
      <c r="N69" s="52">
        <f t="shared" si="76"/>
        <v>2782100</v>
      </c>
      <c r="O69" s="53">
        <f t="shared" si="77"/>
        <v>2782100</v>
      </c>
      <c r="P69" s="52">
        <f t="shared" si="78"/>
        <v>0</v>
      </c>
      <c r="Q69" s="54">
        <f t="shared" si="79"/>
        <v>0</v>
      </c>
      <c r="R69" s="30">
        <f t="shared" si="61"/>
        <v>2782100</v>
      </c>
      <c r="S69" s="52">
        <f t="shared" si="80"/>
        <v>2782100</v>
      </c>
      <c r="T69" s="13" t="str">
        <f t="shared" si="8"/>
        <v>MENOR VALOR</v>
      </c>
      <c r="U69" s="32"/>
      <c r="V69" s="8"/>
      <c r="X69" s="36"/>
      <c r="Y69" s="36"/>
      <c r="Z69" s="36"/>
      <c r="AA69" s="36"/>
      <c r="AB69" s="16"/>
      <c r="AC69" s="11"/>
      <c r="AD69" s="16"/>
    </row>
    <row r="70" spans="1:30" ht="16.5">
      <c r="A70" s="73">
        <v>64</v>
      </c>
      <c r="B70" s="101" t="s">
        <v>145</v>
      </c>
      <c r="C70" s="79" t="s">
        <v>167</v>
      </c>
      <c r="D70" s="102" t="s">
        <v>146</v>
      </c>
      <c r="E70" s="86" t="s">
        <v>21</v>
      </c>
      <c r="F70" s="86">
        <v>1</v>
      </c>
      <c r="G70" s="88">
        <v>0</v>
      </c>
      <c r="H70" s="93">
        <v>0</v>
      </c>
      <c r="I70" s="90">
        <v>3026800</v>
      </c>
      <c r="J70" s="91" t="s">
        <v>28</v>
      </c>
      <c r="K70" s="108" t="s">
        <v>27</v>
      </c>
      <c r="L70" s="51">
        <f t="shared" ref="L70:L133" si="81">MIN(I70,J70)</f>
        <v>3026800</v>
      </c>
      <c r="M70" s="51">
        <f t="shared" ref="M70:M133" si="82">AVERAGE(I70,J70)</f>
        <v>3026800</v>
      </c>
      <c r="N70" s="52">
        <f t="shared" ref="N70:N133" si="83">MEDIAN(J70,I70)</f>
        <v>3026800</v>
      </c>
      <c r="O70" s="53">
        <f t="shared" ref="O70:O133" si="84">GEOMEAN(I70,J70)</f>
        <v>3026800</v>
      </c>
      <c r="P70" s="52">
        <f t="shared" ref="P70:P133" si="85">STDEVA(N70,L70)</f>
        <v>0</v>
      </c>
      <c r="Q70" s="54">
        <f t="shared" ref="Q70:Q133" si="86">P70/N70*100%</f>
        <v>0</v>
      </c>
      <c r="R70" s="30">
        <f t="shared" si="61"/>
        <v>3026800</v>
      </c>
      <c r="S70" s="52">
        <f t="shared" si="80"/>
        <v>3026800</v>
      </c>
      <c r="T70" s="13" t="str">
        <f t="shared" si="8"/>
        <v>MENOR VALOR</v>
      </c>
      <c r="U70" s="42"/>
      <c r="V70" s="8"/>
      <c r="X70" s="36" t="e">
        <f>+I71/J71</f>
        <v>#VALUE!</v>
      </c>
      <c r="Y70" s="36">
        <f>+I71/K71</f>
        <v>49.619672131147539</v>
      </c>
      <c r="Z70" s="36"/>
      <c r="AA70" s="36"/>
      <c r="AB70" s="16"/>
      <c r="AC70" s="11"/>
      <c r="AD70" s="16"/>
    </row>
    <row r="71" spans="1:30" ht="16.5">
      <c r="A71" s="95">
        <v>65</v>
      </c>
      <c r="B71" s="101" t="s">
        <v>147</v>
      </c>
      <c r="C71" s="79" t="s">
        <v>169</v>
      </c>
      <c r="D71" s="102" t="s">
        <v>148</v>
      </c>
      <c r="E71" s="86" t="s">
        <v>21</v>
      </c>
      <c r="F71" s="87">
        <v>1</v>
      </c>
      <c r="G71" s="88">
        <v>0</v>
      </c>
      <c r="H71" s="93">
        <v>0</v>
      </c>
      <c r="I71" s="90">
        <v>3026800</v>
      </c>
      <c r="J71" s="91" t="s">
        <v>28</v>
      </c>
      <c r="K71" s="50">
        <v>61000</v>
      </c>
      <c r="L71" s="51">
        <f t="shared" si="81"/>
        <v>3026800</v>
      </c>
      <c r="M71" s="51">
        <f t="shared" si="82"/>
        <v>3026800</v>
      </c>
      <c r="N71" s="52">
        <f t="shared" si="83"/>
        <v>3026800</v>
      </c>
      <c r="O71" s="53">
        <f t="shared" si="84"/>
        <v>3026800</v>
      </c>
      <c r="P71" s="52">
        <f t="shared" si="85"/>
        <v>0</v>
      </c>
      <c r="Q71" s="54">
        <f t="shared" si="86"/>
        <v>0</v>
      </c>
      <c r="R71" s="30">
        <f t="shared" si="61"/>
        <v>3026800</v>
      </c>
      <c r="S71" s="52">
        <f t="shared" si="80"/>
        <v>3026800</v>
      </c>
      <c r="T71" s="13" t="str">
        <f t="shared" si="8"/>
        <v>MENOR VALOR</v>
      </c>
      <c r="U71" s="32"/>
      <c r="V71" s="8"/>
      <c r="X71" s="36"/>
      <c r="Y71" s="36"/>
      <c r="Z71" s="36"/>
      <c r="AA71" s="36"/>
      <c r="AB71" s="16"/>
      <c r="AC71" s="11"/>
      <c r="AD71" s="16"/>
    </row>
    <row r="72" spans="1:30" ht="16.5">
      <c r="A72" s="73">
        <v>66</v>
      </c>
      <c r="B72" s="101" t="s">
        <v>149</v>
      </c>
      <c r="C72" s="79" t="s">
        <v>171</v>
      </c>
      <c r="D72" s="102" t="s">
        <v>150</v>
      </c>
      <c r="E72" s="86" t="s">
        <v>21</v>
      </c>
      <c r="F72" s="87">
        <v>1</v>
      </c>
      <c r="G72" s="88">
        <v>0</v>
      </c>
      <c r="H72" s="93">
        <v>0</v>
      </c>
      <c r="I72" s="90">
        <v>2782100</v>
      </c>
      <c r="J72" s="91" t="s">
        <v>28</v>
      </c>
      <c r="K72" s="50" t="s">
        <v>28</v>
      </c>
      <c r="L72" s="51">
        <f t="shared" si="81"/>
        <v>2782100</v>
      </c>
      <c r="M72" s="51">
        <f t="shared" si="82"/>
        <v>2782100</v>
      </c>
      <c r="N72" s="52">
        <f t="shared" si="83"/>
        <v>2782100</v>
      </c>
      <c r="O72" s="53">
        <f t="shared" si="84"/>
        <v>2782100</v>
      </c>
      <c r="P72" s="52">
        <f t="shared" si="85"/>
        <v>0</v>
      </c>
      <c r="Q72" s="54">
        <f t="shared" si="86"/>
        <v>0</v>
      </c>
      <c r="R72" s="30">
        <f t="shared" si="61"/>
        <v>2782100</v>
      </c>
      <c r="S72" s="52">
        <f t="shared" si="80"/>
        <v>2782100</v>
      </c>
      <c r="T72" s="13" t="str">
        <f t="shared" si="8"/>
        <v>MENOR VALOR</v>
      </c>
      <c r="U72" s="32"/>
      <c r="V72" s="8"/>
      <c r="X72" s="36"/>
      <c r="Y72" s="36"/>
      <c r="Z72" s="36"/>
      <c r="AA72" s="36"/>
      <c r="AB72" s="16"/>
      <c r="AC72" s="11"/>
      <c r="AD72" s="16"/>
    </row>
    <row r="73" spans="1:30" ht="16.5">
      <c r="A73" s="73">
        <v>67</v>
      </c>
      <c r="B73" s="101" t="s">
        <v>151</v>
      </c>
      <c r="C73" s="79" t="s">
        <v>173</v>
      </c>
      <c r="D73" s="102" t="s">
        <v>152</v>
      </c>
      <c r="E73" s="86" t="s">
        <v>21</v>
      </c>
      <c r="F73" s="87">
        <v>1</v>
      </c>
      <c r="G73" s="88">
        <v>0</v>
      </c>
      <c r="H73" s="93">
        <v>0</v>
      </c>
      <c r="I73" s="90">
        <v>2835700</v>
      </c>
      <c r="J73" s="91" t="s">
        <v>28</v>
      </c>
      <c r="K73" s="50" t="s">
        <v>28</v>
      </c>
      <c r="L73" s="51">
        <f t="shared" si="81"/>
        <v>2835700</v>
      </c>
      <c r="M73" s="51">
        <f t="shared" si="82"/>
        <v>2835700</v>
      </c>
      <c r="N73" s="52">
        <f t="shared" si="83"/>
        <v>2835700</v>
      </c>
      <c r="O73" s="53">
        <f t="shared" si="84"/>
        <v>2835700</v>
      </c>
      <c r="P73" s="52">
        <f t="shared" si="85"/>
        <v>0</v>
      </c>
      <c r="Q73" s="54">
        <f t="shared" si="86"/>
        <v>0</v>
      </c>
      <c r="R73" s="30">
        <f t="shared" si="61"/>
        <v>2835700</v>
      </c>
      <c r="S73" s="52">
        <f t="shared" si="80"/>
        <v>2835700</v>
      </c>
      <c r="T73" s="13" t="str">
        <f t="shared" ref="T73:T136" si="87">IF(Q73&lt;=$Q$1,"MENOR VALOR","MEDIANA")</f>
        <v>MENOR VALOR</v>
      </c>
      <c r="U73" s="32"/>
      <c r="V73" s="8"/>
      <c r="X73" s="36"/>
      <c r="Y73" s="36"/>
      <c r="Z73" s="36"/>
      <c r="AA73" s="36"/>
      <c r="AB73" s="16"/>
      <c r="AC73" s="11"/>
      <c r="AD73" s="16"/>
    </row>
    <row r="74" spans="1:30" ht="16.5">
      <c r="A74" s="73">
        <v>68</v>
      </c>
      <c r="B74" s="101" t="s">
        <v>153</v>
      </c>
      <c r="C74" s="79" t="s">
        <v>175</v>
      </c>
      <c r="D74" s="102" t="s">
        <v>154</v>
      </c>
      <c r="E74" s="86" t="s">
        <v>21</v>
      </c>
      <c r="F74" s="87">
        <v>1</v>
      </c>
      <c r="G74" s="88">
        <v>0</v>
      </c>
      <c r="H74" s="93">
        <v>0</v>
      </c>
      <c r="I74" s="90">
        <v>2835700</v>
      </c>
      <c r="J74" s="91" t="s">
        <v>28</v>
      </c>
      <c r="K74" s="50" t="s">
        <v>28</v>
      </c>
      <c r="L74" s="51">
        <f t="shared" si="81"/>
        <v>2835700</v>
      </c>
      <c r="M74" s="51">
        <f t="shared" si="82"/>
        <v>2835700</v>
      </c>
      <c r="N74" s="52">
        <f t="shared" si="83"/>
        <v>2835700</v>
      </c>
      <c r="O74" s="53">
        <f t="shared" si="84"/>
        <v>2835700</v>
      </c>
      <c r="P74" s="52">
        <f t="shared" si="85"/>
        <v>0</v>
      </c>
      <c r="Q74" s="54">
        <f t="shared" si="86"/>
        <v>0</v>
      </c>
      <c r="R74" s="30">
        <f t="shared" si="61"/>
        <v>2835700</v>
      </c>
      <c r="S74" s="52">
        <f t="shared" si="80"/>
        <v>2835700</v>
      </c>
      <c r="T74" s="13" t="str">
        <f t="shared" si="87"/>
        <v>MENOR VALOR</v>
      </c>
      <c r="U74" s="32"/>
      <c r="V74" s="8"/>
      <c r="X74" s="36"/>
      <c r="Y74" s="36"/>
      <c r="Z74" s="36"/>
      <c r="AA74" s="36"/>
      <c r="AB74" s="16"/>
      <c r="AC74" s="11"/>
      <c r="AD74" s="16"/>
    </row>
    <row r="75" spans="1:30" ht="16.5">
      <c r="A75" s="95">
        <v>69</v>
      </c>
      <c r="B75" s="101" t="s">
        <v>155</v>
      </c>
      <c r="C75" s="79" t="s">
        <v>177</v>
      </c>
      <c r="D75" s="102" t="s">
        <v>156</v>
      </c>
      <c r="E75" s="86" t="s">
        <v>21</v>
      </c>
      <c r="F75" s="87">
        <v>1</v>
      </c>
      <c r="G75" s="88">
        <v>0</v>
      </c>
      <c r="H75" s="93">
        <v>0</v>
      </c>
      <c r="I75" s="90">
        <v>2782100</v>
      </c>
      <c r="J75" s="91" t="s">
        <v>28</v>
      </c>
      <c r="K75" s="50" t="s">
        <v>28</v>
      </c>
      <c r="L75" s="51">
        <f t="shared" si="81"/>
        <v>2782100</v>
      </c>
      <c r="M75" s="51">
        <f t="shared" si="82"/>
        <v>2782100</v>
      </c>
      <c r="N75" s="52">
        <f t="shared" si="83"/>
        <v>2782100</v>
      </c>
      <c r="O75" s="53">
        <f t="shared" si="84"/>
        <v>2782100</v>
      </c>
      <c r="P75" s="52">
        <f t="shared" si="85"/>
        <v>0</v>
      </c>
      <c r="Q75" s="54">
        <f t="shared" si="86"/>
        <v>0</v>
      </c>
      <c r="R75" s="30">
        <f t="shared" si="61"/>
        <v>2782100</v>
      </c>
      <c r="S75" s="52">
        <f t="shared" si="80"/>
        <v>2782100</v>
      </c>
      <c r="T75" s="13" t="str">
        <f t="shared" si="87"/>
        <v>MENOR VALOR</v>
      </c>
      <c r="U75" s="32"/>
      <c r="V75" s="8"/>
      <c r="X75" s="36"/>
      <c r="Y75" s="36"/>
      <c r="Z75" s="36"/>
      <c r="AA75" s="36"/>
      <c r="AB75" s="16"/>
      <c r="AC75" s="11"/>
      <c r="AD75" s="16"/>
    </row>
    <row r="76" spans="1:30" ht="16.5">
      <c r="A76" s="73">
        <v>70</v>
      </c>
      <c r="B76" s="101" t="s">
        <v>157</v>
      </c>
      <c r="C76" s="79" t="s">
        <v>179</v>
      </c>
      <c r="D76" s="102" t="s">
        <v>158</v>
      </c>
      <c r="E76" s="86" t="s">
        <v>21</v>
      </c>
      <c r="F76" s="87">
        <v>1</v>
      </c>
      <c r="G76" s="88">
        <v>0</v>
      </c>
      <c r="H76" s="93">
        <v>0</v>
      </c>
      <c r="I76" s="90">
        <v>2782100</v>
      </c>
      <c r="J76" s="91" t="s">
        <v>28</v>
      </c>
      <c r="K76" s="50" t="s">
        <v>28</v>
      </c>
      <c r="L76" s="51">
        <f t="shared" si="81"/>
        <v>2782100</v>
      </c>
      <c r="M76" s="51">
        <f t="shared" si="82"/>
        <v>2782100</v>
      </c>
      <c r="N76" s="52">
        <f t="shared" si="83"/>
        <v>2782100</v>
      </c>
      <c r="O76" s="53">
        <f t="shared" si="84"/>
        <v>2782100</v>
      </c>
      <c r="P76" s="52">
        <f t="shared" si="85"/>
        <v>0</v>
      </c>
      <c r="Q76" s="54">
        <f t="shared" si="86"/>
        <v>0</v>
      </c>
      <c r="R76" s="30">
        <f t="shared" si="61"/>
        <v>2782100</v>
      </c>
      <c r="S76" s="52">
        <f t="shared" si="80"/>
        <v>2782100</v>
      </c>
      <c r="T76" s="13" t="str">
        <f t="shared" si="87"/>
        <v>MENOR VALOR</v>
      </c>
      <c r="U76" s="32"/>
      <c r="V76" s="8"/>
      <c r="X76" s="36"/>
      <c r="Y76" s="36"/>
      <c r="Z76" s="36"/>
      <c r="AA76" s="36"/>
      <c r="AB76" s="16"/>
      <c r="AC76" s="11"/>
      <c r="AD76" s="16"/>
    </row>
    <row r="77" spans="1:30" ht="16.5">
      <c r="A77" s="73">
        <v>71</v>
      </c>
      <c r="B77" s="107" t="s">
        <v>159</v>
      </c>
      <c r="C77" s="79" t="s">
        <v>181</v>
      </c>
      <c r="D77" s="102" t="s">
        <v>160</v>
      </c>
      <c r="E77" s="86" t="s">
        <v>21</v>
      </c>
      <c r="F77" s="87">
        <v>1</v>
      </c>
      <c r="G77" s="88">
        <v>0</v>
      </c>
      <c r="H77" s="93">
        <v>0</v>
      </c>
      <c r="I77" s="90">
        <v>828200</v>
      </c>
      <c r="J77" s="91" t="s">
        <v>28</v>
      </c>
      <c r="K77" s="50" t="s">
        <v>28</v>
      </c>
      <c r="L77" s="51">
        <f t="shared" si="81"/>
        <v>828200</v>
      </c>
      <c r="M77" s="51">
        <f t="shared" si="82"/>
        <v>828200</v>
      </c>
      <c r="N77" s="52">
        <f t="shared" si="83"/>
        <v>828200</v>
      </c>
      <c r="O77" s="53">
        <f t="shared" si="84"/>
        <v>828200</v>
      </c>
      <c r="P77" s="52">
        <f t="shared" si="85"/>
        <v>0</v>
      </c>
      <c r="Q77" s="54">
        <f t="shared" si="86"/>
        <v>0</v>
      </c>
      <c r="R77" s="30">
        <f t="shared" si="61"/>
        <v>828200</v>
      </c>
      <c r="S77" s="52">
        <f t="shared" si="80"/>
        <v>828200</v>
      </c>
      <c r="T77" s="13" t="str">
        <f t="shared" si="87"/>
        <v>MENOR VALOR</v>
      </c>
      <c r="U77" s="32"/>
      <c r="V77" s="8"/>
      <c r="X77" s="36"/>
      <c r="Y77" s="36"/>
      <c r="Z77" s="36"/>
      <c r="AA77" s="36"/>
      <c r="AB77" s="16"/>
      <c r="AC77" s="11"/>
      <c r="AD77" s="16"/>
    </row>
    <row r="78" spans="1:30" ht="16.5">
      <c r="A78" s="73">
        <v>72</v>
      </c>
      <c r="B78" s="101" t="s">
        <v>161</v>
      </c>
      <c r="C78" s="79" t="s">
        <v>183</v>
      </c>
      <c r="D78" s="102" t="s">
        <v>162</v>
      </c>
      <c r="E78" s="86" t="s">
        <v>21</v>
      </c>
      <c r="F78" s="87">
        <v>1</v>
      </c>
      <c r="G78" s="88">
        <v>0</v>
      </c>
      <c r="H78" s="93">
        <v>0</v>
      </c>
      <c r="I78" s="90">
        <v>1141500</v>
      </c>
      <c r="J78" s="91" t="s">
        <v>28</v>
      </c>
      <c r="K78" s="50" t="s">
        <v>28</v>
      </c>
      <c r="L78" s="51">
        <f t="shared" si="81"/>
        <v>1141500</v>
      </c>
      <c r="M78" s="51">
        <f t="shared" si="82"/>
        <v>1141500</v>
      </c>
      <c r="N78" s="52">
        <f t="shared" si="83"/>
        <v>1141500</v>
      </c>
      <c r="O78" s="53">
        <f t="shared" si="84"/>
        <v>1141500</v>
      </c>
      <c r="P78" s="52">
        <f t="shared" si="85"/>
        <v>0</v>
      </c>
      <c r="Q78" s="54">
        <f t="shared" si="86"/>
        <v>0</v>
      </c>
      <c r="R78" s="30">
        <f t="shared" si="61"/>
        <v>1141500</v>
      </c>
      <c r="S78" s="52">
        <f t="shared" si="80"/>
        <v>1141500</v>
      </c>
      <c r="T78" s="13" t="str">
        <f t="shared" si="87"/>
        <v>MENOR VALOR</v>
      </c>
      <c r="U78" s="32"/>
      <c r="V78" s="8"/>
      <c r="X78" s="36"/>
      <c r="Y78" s="36"/>
      <c r="Z78" s="36"/>
      <c r="AA78" s="36"/>
      <c r="AB78" s="16"/>
      <c r="AC78" s="11"/>
      <c r="AD78" s="16"/>
    </row>
    <row r="79" spans="1:30" ht="16.5">
      <c r="A79" s="95">
        <v>73</v>
      </c>
      <c r="B79" s="105" t="s">
        <v>163</v>
      </c>
      <c r="C79" s="79" t="s">
        <v>185</v>
      </c>
      <c r="D79" s="102" t="s">
        <v>164</v>
      </c>
      <c r="E79" s="86" t="s">
        <v>21</v>
      </c>
      <c r="F79" s="86">
        <v>1</v>
      </c>
      <c r="G79" s="88">
        <v>0</v>
      </c>
      <c r="H79" s="93">
        <v>0</v>
      </c>
      <c r="I79" s="90">
        <v>128900</v>
      </c>
      <c r="J79" s="91" t="s">
        <v>28</v>
      </c>
      <c r="K79" s="108" t="s">
        <v>27</v>
      </c>
      <c r="L79" s="51">
        <f t="shared" si="81"/>
        <v>128900</v>
      </c>
      <c r="M79" s="51">
        <f t="shared" si="82"/>
        <v>128900</v>
      </c>
      <c r="N79" s="52">
        <f t="shared" si="83"/>
        <v>128900</v>
      </c>
      <c r="O79" s="53">
        <f t="shared" si="84"/>
        <v>128900</v>
      </c>
      <c r="P79" s="52">
        <f t="shared" si="85"/>
        <v>0</v>
      </c>
      <c r="Q79" s="54">
        <f t="shared" si="86"/>
        <v>0</v>
      </c>
      <c r="R79" s="30">
        <f t="shared" si="61"/>
        <v>128900</v>
      </c>
      <c r="S79" s="52">
        <f t="shared" si="80"/>
        <v>128900</v>
      </c>
      <c r="T79" s="13" t="str">
        <f t="shared" si="87"/>
        <v>MENOR VALOR</v>
      </c>
      <c r="U79" s="42"/>
      <c r="V79" s="8"/>
      <c r="X79" s="36" t="e">
        <f>+I80/J80</f>
        <v>#VALUE!</v>
      </c>
      <c r="Y79" s="36">
        <f>+I80/K80</f>
        <v>6.1721311475409832</v>
      </c>
      <c r="Z79" s="36"/>
      <c r="AA79" s="36"/>
      <c r="AB79" s="16"/>
      <c r="AC79" s="11"/>
      <c r="AD79" s="16"/>
    </row>
    <row r="80" spans="1:30" ht="16.5">
      <c r="A80" s="73">
        <v>74</v>
      </c>
      <c r="B80" s="101" t="s">
        <v>165</v>
      </c>
      <c r="C80" s="79" t="s">
        <v>187</v>
      </c>
      <c r="D80" s="102" t="s">
        <v>166</v>
      </c>
      <c r="E80" s="86" t="s">
        <v>21</v>
      </c>
      <c r="F80" s="87">
        <v>1</v>
      </c>
      <c r="G80" s="88">
        <v>0</v>
      </c>
      <c r="H80" s="93">
        <v>0</v>
      </c>
      <c r="I80" s="90">
        <v>376500</v>
      </c>
      <c r="J80" s="91" t="s">
        <v>28</v>
      </c>
      <c r="K80" s="50">
        <v>61000</v>
      </c>
      <c r="L80" s="51">
        <f t="shared" si="81"/>
        <v>376500</v>
      </c>
      <c r="M80" s="51">
        <f t="shared" si="82"/>
        <v>376500</v>
      </c>
      <c r="N80" s="52">
        <f t="shared" si="83"/>
        <v>376500</v>
      </c>
      <c r="O80" s="53">
        <f t="shared" si="84"/>
        <v>376500</v>
      </c>
      <c r="P80" s="52">
        <f t="shared" si="85"/>
        <v>0</v>
      </c>
      <c r="Q80" s="54">
        <f t="shared" si="86"/>
        <v>0</v>
      </c>
      <c r="R80" s="30">
        <f t="shared" si="61"/>
        <v>376500</v>
      </c>
      <c r="S80" s="52">
        <f t="shared" si="80"/>
        <v>376500</v>
      </c>
      <c r="T80" s="13" t="str">
        <f t="shared" si="87"/>
        <v>MENOR VALOR</v>
      </c>
      <c r="U80" s="32">
        <v>120000</v>
      </c>
      <c r="V80" s="8"/>
      <c r="X80" s="36"/>
      <c r="Y80" s="36"/>
      <c r="Z80" s="36"/>
      <c r="AA80" s="36"/>
      <c r="AB80" s="16"/>
      <c r="AC80" s="11"/>
      <c r="AD80" s="16"/>
    </row>
    <row r="81" spans="1:30" ht="16.5">
      <c r="A81" s="73">
        <v>75</v>
      </c>
      <c r="B81" s="101" t="s">
        <v>167</v>
      </c>
      <c r="C81" s="81" t="s">
        <v>189</v>
      </c>
      <c r="D81" s="102" t="s">
        <v>168</v>
      </c>
      <c r="E81" s="86" t="s">
        <v>21</v>
      </c>
      <c r="F81" s="87">
        <v>1</v>
      </c>
      <c r="G81" s="88">
        <v>0</v>
      </c>
      <c r="H81" s="93">
        <v>0</v>
      </c>
      <c r="I81" s="90">
        <v>376500</v>
      </c>
      <c r="J81" s="91" t="s">
        <v>28</v>
      </c>
      <c r="K81" s="50" t="s">
        <v>28</v>
      </c>
      <c r="L81" s="51">
        <f t="shared" si="81"/>
        <v>376500</v>
      </c>
      <c r="M81" s="51">
        <f t="shared" si="82"/>
        <v>376500</v>
      </c>
      <c r="N81" s="52">
        <f t="shared" si="83"/>
        <v>376500</v>
      </c>
      <c r="O81" s="53">
        <f t="shared" si="84"/>
        <v>376500</v>
      </c>
      <c r="P81" s="52">
        <f t="shared" si="85"/>
        <v>0</v>
      </c>
      <c r="Q81" s="54">
        <f t="shared" si="86"/>
        <v>0</v>
      </c>
      <c r="R81" s="30">
        <f t="shared" si="61"/>
        <v>376500</v>
      </c>
      <c r="S81" s="52">
        <f t="shared" si="80"/>
        <v>376500</v>
      </c>
      <c r="T81" s="13" t="str">
        <f t="shared" si="87"/>
        <v>MENOR VALOR</v>
      </c>
      <c r="U81" s="32"/>
      <c r="V81" s="8"/>
      <c r="X81" s="36"/>
      <c r="Y81" s="36"/>
      <c r="Z81" s="36"/>
      <c r="AA81" s="36"/>
      <c r="AB81" s="16"/>
      <c r="AC81" s="11"/>
      <c r="AD81" s="16"/>
    </row>
    <row r="82" spans="1:30" ht="16.5">
      <c r="A82" s="73">
        <v>76</v>
      </c>
      <c r="B82" s="101" t="s">
        <v>169</v>
      </c>
      <c r="C82" s="80" t="s">
        <v>191</v>
      </c>
      <c r="D82" s="102" t="s">
        <v>170</v>
      </c>
      <c r="E82" s="86" t="s">
        <v>21</v>
      </c>
      <c r="F82" s="87">
        <v>1</v>
      </c>
      <c r="G82" s="88">
        <v>0</v>
      </c>
      <c r="H82" s="93">
        <v>0</v>
      </c>
      <c r="I82" s="90">
        <v>2835700</v>
      </c>
      <c r="J82" s="91" t="s">
        <v>28</v>
      </c>
      <c r="K82" s="50" t="s">
        <v>28</v>
      </c>
      <c r="L82" s="51">
        <f t="shared" si="81"/>
        <v>2835700</v>
      </c>
      <c r="M82" s="51">
        <f t="shared" si="82"/>
        <v>2835700</v>
      </c>
      <c r="N82" s="52">
        <f t="shared" si="83"/>
        <v>2835700</v>
      </c>
      <c r="O82" s="53">
        <f t="shared" si="84"/>
        <v>2835700</v>
      </c>
      <c r="P82" s="52">
        <f t="shared" si="85"/>
        <v>0</v>
      </c>
      <c r="Q82" s="54">
        <f t="shared" si="86"/>
        <v>0</v>
      </c>
      <c r="R82" s="30">
        <f t="shared" si="61"/>
        <v>2835700</v>
      </c>
      <c r="S82" s="52">
        <f t="shared" si="80"/>
        <v>2835700</v>
      </c>
      <c r="T82" s="13" t="str">
        <f t="shared" si="87"/>
        <v>MENOR VALOR</v>
      </c>
      <c r="U82" s="32"/>
      <c r="V82" s="8"/>
      <c r="X82" s="36"/>
      <c r="Y82" s="36"/>
      <c r="Z82" s="36"/>
      <c r="AA82" s="36"/>
      <c r="AB82" s="16"/>
      <c r="AC82" s="11"/>
      <c r="AD82" s="16"/>
    </row>
    <row r="83" spans="1:30" ht="16.5">
      <c r="A83" s="95">
        <v>77</v>
      </c>
      <c r="B83" s="101" t="s">
        <v>171</v>
      </c>
      <c r="C83" s="83">
        <v>218101</v>
      </c>
      <c r="D83" s="102" t="s">
        <v>172</v>
      </c>
      <c r="E83" s="86" t="s">
        <v>21</v>
      </c>
      <c r="F83" s="87">
        <v>1</v>
      </c>
      <c r="G83" s="88">
        <v>0</v>
      </c>
      <c r="H83" s="93">
        <v>0</v>
      </c>
      <c r="I83" s="90">
        <v>2835700</v>
      </c>
      <c r="J83" s="91" t="s">
        <v>28</v>
      </c>
      <c r="K83" s="50" t="s">
        <v>28</v>
      </c>
      <c r="L83" s="51">
        <f t="shared" si="81"/>
        <v>2835700</v>
      </c>
      <c r="M83" s="51">
        <f t="shared" si="82"/>
        <v>2835700</v>
      </c>
      <c r="N83" s="52">
        <f t="shared" si="83"/>
        <v>2835700</v>
      </c>
      <c r="O83" s="53">
        <f t="shared" si="84"/>
        <v>2835700</v>
      </c>
      <c r="P83" s="52">
        <f t="shared" si="85"/>
        <v>0</v>
      </c>
      <c r="Q83" s="54">
        <f t="shared" si="86"/>
        <v>0</v>
      </c>
      <c r="R83" s="30">
        <f t="shared" si="61"/>
        <v>2835700</v>
      </c>
      <c r="S83" s="52">
        <f t="shared" si="80"/>
        <v>2835700</v>
      </c>
      <c r="T83" s="13" t="str">
        <f t="shared" si="87"/>
        <v>MENOR VALOR</v>
      </c>
      <c r="U83" s="32"/>
      <c r="V83" s="8"/>
      <c r="X83" s="36"/>
      <c r="Y83" s="36"/>
      <c r="Z83" s="36"/>
      <c r="AA83" s="36"/>
      <c r="AB83" s="16"/>
      <c r="AC83" s="11"/>
      <c r="AD83" s="16"/>
    </row>
    <row r="84" spans="1:30" ht="16.5">
      <c r="A84" s="73">
        <v>78</v>
      </c>
      <c r="B84" s="101" t="s">
        <v>173</v>
      </c>
      <c r="C84" s="79" t="s">
        <v>196</v>
      </c>
      <c r="D84" s="102" t="s">
        <v>174</v>
      </c>
      <c r="E84" s="86" t="s">
        <v>21</v>
      </c>
      <c r="F84" s="87">
        <v>1</v>
      </c>
      <c r="G84" s="88">
        <v>0</v>
      </c>
      <c r="H84" s="93">
        <v>0</v>
      </c>
      <c r="I84" s="90">
        <v>2835700</v>
      </c>
      <c r="J84" s="91" t="s">
        <v>28</v>
      </c>
      <c r="K84" s="50" t="s">
        <v>28</v>
      </c>
      <c r="L84" s="51">
        <f t="shared" si="81"/>
        <v>2835700</v>
      </c>
      <c r="M84" s="51">
        <f t="shared" si="82"/>
        <v>2835700</v>
      </c>
      <c r="N84" s="52">
        <f t="shared" si="83"/>
        <v>2835700</v>
      </c>
      <c r="O84" s="53">
        <f t="shared" si="84"/>
        <v>2835700</v>
      </c>
      <c r="P84" s="52">
        <f t="shared" si="85"/>
        <v>0</v>
      </c>
      <c r="Q84" s="54">
        <f t="shared" si="86"/>
        <v>0</v>
      </c>
      <c r="R84" s="30">
        <f t="shared" si="61"/>
        <v>2835700</v>
      </c>
      <c r="S84" s="52">
        <f t="shared" si="80"/>
        <v>2835700</v>
      </c>
      <c r="T84" s="13" t="str">
        <f t="shared" si="87"/>
        <v>MENOR VALOR</v>
      </c>
      <c r="U84" s="32"/>
      <c r="V84" s="8"/>
      <c r="X84" s="36"/>
      <c r="Y84" s="36"/>
      <c r="Z84" s="36"/>
      <c r="AA84" s="36"/>
      <c r="AB84" s="16"/>
      <c r="AC84" s="11"/>
      <c r="AD84" s="16"/>
    </row>
    <row r="85" spans="1:30" ht="16.5">
      <c r="A85" s="73">
        <v>79</v>
      </c>
      <c r="B85" s="101" t="s">
        <v>175</v>
      </c>
      <c r="C85" s="79" t="s">
        <v>198</v>
      </c>
      <c r="D85" s="102" t="s">
        <v>176</v>
      </c>
      <c r="E85" s="86" t="s">
        <v>21</v>
      </c>
      <c r="F85" s="87">
        <v>1</v>
      </c>
      <c r="G85" s="88">
        <v>0</v>
      </c>
      <c r="H85" s="93">
        <v>0</v>
      </c>
      <c r="I85" s="90">
        <v>2835700</v>
      </c>
      <c r="J85" s="91" t="s">
        <v>28</v>
      </c>
      <c r="K85" s="50" t="s">
        <v>28</v>
      </c>
      <c r="L85" s="51">
        <f t="shared" si="81"/>
        <v>2835700</v>
      </c>
      <c r="M85" s="51">
        <f t="shared" si="82"/>
        <v>2835700</v>
      </c>
      <c r="N85" s="52">
        <f t="shared" si="83"/>
        <v>2835700</v>
      </c>
      <c r="O85" s="53">
        <f t="shared" si="84"/>
        <v>2835700</v>
      </c>
      <c r="P85" s="52">
        <f t="shared" si="85"/>
        <v>0</v>
      </c>
      <c r="Q85" s="54">
        <f t="shared" si="86"/>
        <v>0</v>
      </c>
      <c r="R85" s="30">
        <f t="shared" si="61"/>
        <v>2835700</v>
      </c>
      <c r="S85" s="52">
        <f t="shared" si="80"/>
        <v>2835700</v>
      </c>
      <c r="T85" s="13" t="str">
        <f t="shared" si="87"/>
        <v>MENOR VALOR</v>
      </c>
      <c r="U85" s="32"/>
      <c r="V85" s="8"/>
      <c r="X85" s="36"/>
      <c r="Y85" s="36"/>
      <c r="Z85" s="36"/>
      <c r="AA85" s="36"/>
      <c r="AB85" s="16"/>
      <c r="AC85" s="11"/>
      <c r="AD85" s="16"/>
    </row>
    <row r="86" spans="1:30" ht="16.5">
      <c r="A86" s="73">
        <v>80</v>
      </c>
      <c r="B86" s="101" t="s">
        <v>177</v>
      </c>
      <c r="C86" s="79" t="s">
        <v>200</v>
      </c>
      <c r="D86" s="102" t="s">
        <v>178</v>
      </c>
      <c r="E86" s="86" t="s">
        <v>21</v>
      </c>
      <c r="F86" s="87">
        <v>1</v>
      </c>
      <c r="G86" s="88">
        <v>0</v>
      </c>
      <c r="H86" s="93">
        <v>0</v>
      </c>
      <c r="I86" s="90">
        <v>86100</v>
      </c>
      <c r="J86" s="91" t="s">
        <v>28</v>
      </c>
      <c r="K86" s="50" t="s">
        <v>28</v>
      </c>
      <c r="L86" s="51">
        <f t="shared" si="81"/>
        <v>86100</v>
      </c>
      <c r="M86" s="51">
        <f t="shared" si="82"/>
        <v>86100</v>
      </c>
      <c r="N86" s="52">
        <f t="shared" si="83"/>
        <v>86100</v>
      </c>
      <c r="O86" s="53">
        <f t="shared" si="84"/>
        <v>86100</v>
      </c>
      <c r="P86" s="52">
        <f t="shared" si="85"/>
        <v>0</v>
      </c>
      <c r="Q86" s="54">
        <f t="shared" si="86"/>
        <v>0</v>
      </c>
      <c r="R86" s="30">
        <f t="shared" si="61"/>
        <v>86100</v>
      </c>
      <c r="S86" s="52">
        <f t="shared" si="80"/>
        <v>86100</v>
      </c>
      <c r="T86" s="13" t="str">
        <f t="shared" si="87"/>
        <v>MENOR VALOR</v>
      </c>
      <c r="U86" s="32"/>
      <c r="V86" s="8"/>
      <c r="X86" s="36"/>
      <c r="Y86" s="36"/>
      <c r="Z86" s="36"/>
      <c r="AA86" s="36"/>
      <c r="AB86" s="16"/>
      <c r="AC86" s="11"/>
      <c r="AD86" s="16"/>
    </row>
    <row r="87" spans="1:30" ht="16.5">
      <c r="A87" s="95">
        <v>81</v>
      </c>
      <c r="B87" s="101" t="s">
        <v>179</v>
      </c>
      <c r="C87" s="79" t="s">
        <v>202</v>
      </c>
      <c r="D87" s="102" t="s">
        <v>180</v>
      </c>
      <c r="E87" s="86" t="s">
        <v>21</v>
      </c>
      <c r="F87" s="87">
        <v>1</v>
      </c>
      <c r="G87" s="88">
        <v>0</v>
      </c>
      <c r="H87" s="93">
        <v>0</v>
      </c>
      <c r="I87" s="90">
        <v>86100</v>
      </c>
      <c r="J87" s="91" t="s">
        <v>28</v>
      </c>
      <c r="K87" s="50" t="s">
        <v>28</v>
      </c>
      <c r="L87" s="51">
        <f t="shared" si="81"/>
        <v>86100</v>
      </c>
      <c r="M87" s="51">
        <f t="shared" si="82"/>
        <v>86100</v>
      </c>
      <c r="N87" s="52">
        <f t="shared" si="83"/>
        <v>86100</v>
      </c>
      <c r="O87" s="53">
        <f t="shared" si="84"/>
        <v>86100</v>
      </c>
      <c r="P87" s="52">
        <f t="shared" si="85"/>
        <v>0</v>
      </c>
      <c r="Q87" s="54">
        <f t="shared" si="86"/>
        <v>0</v>
      </c>
      <c r="R87" s="30">
        <f t="shared" si="61"/>
        <v>86100</v>
      </c>
      <c r="S87" s="52">
        <f t="shared" si="80"/>
        <v>86100</v>
      </c>
      <c r="T87" s="13" t="str">
        <f t="shared" si="87"/>
        <v>MENOR VALOR</v>
      </c>
      <c r="U87" s="32"/>
      <c r="V87" s="8"/>
      <c r="X87" s="36"/>
      <c r="Y87" s="36"/>
      <c r="Z87" s="36"/>
      <c r="AA87" s="36"/>
      <c r="AB87" s="16"/>
      <c r="AC87" s="11"/>
      <c r="AD87" s="16"/>
    </row>
    <row r="88" spans="1:30" ht="16.5">
      <c r="A88" s="73">
        <v>82</v>
      </c>
      <c r="B88" s="101" t="s">
        <v>181</v>
      </c>
      <c r="C88" s="79" t="s">
        <v>204</v>
      </c>
      <c r="D88" s="102" t="s">
        <v>182</v>
      </c>
      <c r="E88" s="99" t="s">
        <v>21</v>
      </c>
      <c r="F88" s="99">
        <v>1</v>
      </c>
      <c r="G88" s="103">
        <v>0</v>
      </c>
      <c r="H88" s="104">
        <v>0</v>
      </c>
      <c r="I88" s="90">
        <v>86100</v>
      </c>
      <c r="J88" s="94">
        <v>81300</v>
      </c>
      <c r="K88" s="92" t="s">
        <v>27</v>
      </c>
      <c r="L88" s="51">
        <f t="shared" si="81"/>
        <v>81300</v>
      </c>
      <c r="M88" s="51">
        <f t="shared" si="82"/>
        <v>83700</v>
      </c>
      <c r="N88" s="52">
        <f t="shared" si="83"/>
        <v>83700</v>
      </c>
      <c r="O88" s="53">
        <f t="shared" si="84"/>
        <v>83665.584322348455</v>
      </c>
      <c r="P88" s="52">
        <f t="shared" si="85"/>
        <v>1697.0562748477141</v>
      </c>
      <c r="Q88" s="54">
        <f t="shared" si="86"/>
        <v>2.0275463259829322E-2</v>
      </c>
      <c r="R88" s="30">
        <f t="shared" si="61"/>
        <v>81300</v>
      </c>
      <c r="S88" s="52">
        <f t="shared" si="80"/>
        <v>81300</v>
      </c>
      <c r="T88" s="13" t="str">
        <f t="shared" si="87"/>
        <v>MENOR VALOR</v>
      </c>
      <c r="U88" s="32"/>
      <c r="V88" s="8"/>
      <c r="X88" s="36" t="e">
        <f>+I89/J89</f>
        <v>#VALUE!</v>
      </c>
      <c r="Y88" s="36">
        <f>+I89/K89</f>
        <v>7.9786885245901642</v>
      </c>
      <c r="Z88" s="36"/>
      <c r="AA88" s="36"/>
      <c r="AB88" s="16"/>
      <c r="AC88" s="11"/>
      <c r="AD88" s="16"/>
    </row>
    <row r="89" spans="1:30" ht="16.5">
      <c r="A89" s="73">
        <v>83</v>
      </c>
      <c r="B89" s="101" t="s">
        <v>183</v>
      </c>
      <c r="C89" s="79" t="s">
        <v>206</v>
      </c>
      <c r="D89" s="102" t="s">
        <v>184</v>
      </c>
      <c r="E89" s="86" t="s">
        <v>21</v>
      </c>
      <c r="F89" s="87">
        <v>1</v>
      </c>
      <c r="G89" s="88">
        <v>0</v>
      </c>
      <c r="H89" s="93">
        <v>0</v>
      </c>
      <c r="I89" s="90">
        <v>486700</v>
      </c>
      <c r="J89" s="91" t="s">
        <v>28</v>
      </c>
      <c r="K89" s="50">
        <v>61000</v>
      </c>
      <c r="L89" s="51">
        <f t="shared" si="81"/>
        <v>486700</v>
      </c>
      <c r="M89" s="51">
        <f t="shared" si="82"/>
        <v>486700</v>
      </c>
      <c r="N89" s="52">
        <f t="shared" si="83"/>
        <v>486700</v>
      </c>
      <c r="O89" s="53">
        <f t="shared" si="84"/>
        <v>486700</v>
      </c>
      <c r="P89" s="52">
        <f t="shared" si="85"/>
        <v>0</v>
      </c>
      <c r="Q89" s="54">
        <f t="shared" si="86"/>
        <v>0</v>
      </c>
      <c r="R89" s="30">
        <f t="shared" si="61"/>
        <v>486700</v>
      </c>
      <c r="S89" s="52">
        <f t="shared" si="80"/>
        <v>486700</v>
      </c>
      <c r="T89" s="13" t="str">
        <f t="shared" si="87"/>
        <v>MENOR VALOR</v>
      </c>
      <c r="U89" s="32"/>
      <c r="V89" s="8"/>
      <c r="X89" s="36"/>
      <c r="Y89" s="36"/>
      <c r="Z89" s="36"/>
      <c r="AA89" s="36"/>
      <c r="AB89" s="16"/>
      <c r="AC89" s="11"/>
      <c r="AD89" s="16"/>
    </row>
    <row r="90" spans="1:30" ht="16.5">
      <c r="A90" s="73">
        <v>84</v>
      </c>
      <c r="B90" s="101" t="s">
        <v>185</v>
      </c>
      <c r="C90" s="79" t="s">
        <v>208</v>
      </c>
      <c r="D90" s="102" t="s">
        <v>186</v>
      </c>
      <c r="E90" s="86" t="s">
        <v>21</v>
      </c>
      <c r="F90" s="87">
        <v>1</v>
      </c>
      <c r="G90" s="88">
        <v>0</v>
      </c>
      <c r="H90" s="93">
        <v>0</v>
      </c>
      <c r="I90" s="90">
        <v>376500</v>
      </c>
      <c r="J90" s="91" t="s">
        <v>28</v>
      </c>
      <c r="K90" s="50" t="s">
        <v>28</v>
      </c>
      <c r="L90" s="51">
        <f t="shared" si="81"/>
        <v>376500</v>
      </c>
      <c r="M90" s="51">
        <f t="shared" si="82"/>
        <v>376500</v>
      </c>
      <c r="N90" s="52">
        <f t="shared" si="83"/>
        <v>376500</v>
      </c>
      <c r="O90" s="53">
        <f t="shared" si="84"/>
        <v>376500</v>
      </c>
      <c r="P90" s="52">
        <f t="shared" si="85"/>
        <v>0</v>
      </c>
      <c r="Q90" s="54">
        <f t="shared" si="86"/>
        <v>0</v>
      </c>
      <c r="R90" s="30">
        <f t="shared" si="61"/>
        <v>376500</v>
      </c>
      <c r="S90" s="52">
        <f t="shared" si="80"/>
        <v>376500</v>
      </c>
      <c r="T90" s="13" t="str">
        <f t="shared" si="87"/>
        <v>MENOR VALOR</v>
      </c>
      <c r="U90" s="32"/>
      <c r="V90" s="8"/>
      <c r="X90" s="36"/>
      <c r="Y90" s="36"/>
      <c r="Z90" s="36"/>
      <c r="AA90" s="36"/>
      <c r="AB90" s="16"/>
      <c r="AC90" s="11"/>
      <c r="AD90" s="16"/>
    </row>
    <row r="91" spans="1:30" ht="16.5">
      <c r="A91" s="95">
        <v>85</v>
      </c>
      <c r="B91" s="101" t="s">
        <v>187</v>
      </c>
      <c r="C91" s="79" t="s">
        <v>210</v>
      </c>
      <c r="D91" s="102" t="s">
        <v>188</v>
      </c>
      <c r="E91" s="86" t="s">
        <v>21</v>
      </c>
      <c r="F91" s="87">
        <v>1</v>
      </c>
      <c r="G91" s="88">
        <v>0</v>
      </c>
      <c r="H91" s="93">
        <v>0</v>
      </c>
      <c r="I91" s="90">
        <v>376500</v>
      </c>
      <c r="J91" s="91" t="s">
        <v>28</v>
      </c>
      <c r="K91" s="50" t="s">
        <v>28</v>
      </c>
      <c r="L91" s="51">
        <f t="shared" si="81"/>
        <v>376500</v>
      </c>
      <c r="M91" s="51">
        <f t="shared" si="82"/>
        <v>376500</v>
      </c>
      <c r="N91" s="52">
        <f t="shared" si="83"/>
        <v>376500</v>
      </c>
      <c r="O91" s="53">
        <f t="shared" si="84"/>
        <v>376500</v>
      </c>
      <c r="P91" s="52">
        <f t="shared" si="85"/>
        <v>0</v>
      </c>
      <c r="Q91" s="54">
        <f t="shared" si="86"/>
        <v>0</v>
      </c>
      <c r="R91" s="30">
        <f t="shared" si="61"/>
        <v>376500</v>
      </c>
      <c r="S91" s="52">
        <f t="shared" si="80"/>
        <v>376500</v>
      </c>
      <c r="T91" s="13" t="str">
        <f t="shared" si="87"/>
        <v>MENOR VALOR</v>
      </c>
      <c r="U91" s="32"/>
      <c r="V91" s="8"/>
      <c r="X91" s="36"/>
      <c r="Y91" s="36"/>
      <c r="Z91" s="36"/>
      <c r="AA91" s="36"/>
      <c r="AB91" s="16"/>
      <c r="AC91" s="11"/>
      <c r="AD91" s="16"/>
    </row>
    <row r="92" spans="1:30" ht="16.5">
      <c r="A92" s="73">
        <v>86</v>
      </c>
      <c r="B92" s="105" t="s">
        <v>189</v>
      </c>
      <c r="C92" s="79" t="s">
        <v>212</v>
      </c>
      <c r="D92" s="102" t="s">
        <v>190</v>
      </c>
      <c r="E92" s="86" t="s">
        <v>21</v>
      </c>
      <c r="F92" s="87">
        <v>1</v>
      </c>
      <c r="G92" s="88">
        <v>0</v>
      </c>
      <c r="H92" s="93">
        <v>0</v>
      </c>
      <c r="I92" s="90">
        <v>376500</v>
      </c>
      <c r="J92" s="91" t="s">
        <v>28</v>
      </c>
      <c r="K92" s="50" t="s">
        <v>28</v>
      </c>
      <c r="L92" s="51">
        <f t="shared" si="81"/>
        <v>376500</v>
      </c>
      <c r="M92" s="51">
        <f t="shared" si="82"/>
        <v>376500</v>
      </c>
      <c r="N92" s="52">
        <f t="shared" si="83"/>
        <v>376500</v>
      </c>
      <c r="O92" s="53">
        <f t="shared" si="84"/>
        <v>376500</v>
      </c>
      <c r="P92" s="52">
        <f t="shared" si="85"/>
        <v>0</v>
      </c>
      <c r="Q92" s="54">
        <f t="shared" si="86"/>
        <v>0</v>
      </c>
      <c r="R92" s="30">
        <f t="shared" si="61"/>
        <v>376500</v>
      </c>
      <c r="S92" s="52">
        <f t="shared" si="80"/>
        <v>376500</v>
      </c>
      <c r="T92" s="13" t="str">
        <f t="shared" si="87"/>
        <v>MENOR VALOR</v>
      </c>
      <c r="U92" s="32"/>
      <c r="V92" s="8"/>
      <c r="X92" s="36"/>
      <c r="Y92" s="36"/>
      <c r="Z92" s="36"/>
      <c r="AA92" s="36"/>
      <c r="AB92" s="16"/>
      <c r="AC92" s="11"/>
      <c r="AD92" s="16"/>
    </row>
    <row r="93" spans="1:30" ht="16.5">
      <c r="A93" s="73">
        <v>87</v>
      </c>
      <c r="B93" s="107" t="s">
        <v>191</v>
      </c>
      <c r="C93" s="79" t="s">
        <v>214</v>
      </c>
      <c r="D93" s="102" t="s">
        <v>192</v>
      </c>
      <c r="E93" s="86" t="s">
        <v>21</v>
      </c>
      <c r="F93" s="87">
        <v>1</v>
      </c>
      <c r="G93" s="88">
        <v>0</v>
      </c>
      <c r="H93" s="93">
        <v>0</v>
      </c>
      <c r="I93" s="90">
        <v>486700</v>
      </c>
      <c r="J93" s="91" t="s">
        <v>28</v>
      </c>
      <c r="K93" s="50" t="s">
        <v>28</v>
      </c>
      <c r="L93" s="51">
        <f t="shared" si="81"/>
        <v>486700</v>
      </c>
      <c r="M93" s="51">
        <f t="shared" si="82"/>
        <v>486700</v>
      </c>
      <c r="N93" s="52">
        <f t="shared" si="83"/>
        <v>486700</v>
      </c>
      <c r="O93" s="53">
        <f t="shared" si="84"/>
        <v>486700</v>
      </c>
      <c r="P93" s="52">
        <f t="shared" si="85"/>
        <v>0</v>
      </c>
      <c r="Q93" s="54">
        <f t="shared" si="86"/>
        <v>0</v>
      </c>
      <c r="R93" s="30">
        <f t="shared" si="61"/>
        <v>486700</v>
      </c>
      <c r="S93" s="52">
        <f t="shared" si="80"/>
        <v>486700</v>
      </c>
      <c r="T93" s="13" t="str">
        <f t="shared" si="87"/>
        <v>MENOR VALOR</v>
      </c>
      <c r="U93" s="32"/>
      <c r="V93" s="8"/>
      <c r="X93" s="36"/>
      <c r="Y93" s="36"/>
      <c r="Z93" s="36"/>
      <c r="AA93" s="36"/>
      <c r="AB93" s="16"/>
      <c r="AC93" s="11"/>
      <c r="AD93" s="16"/>
    </row>
    <row r="94" spans="1:30" ht="16.5">
      <c r="A94" s="73">
        <v>88</v>
      </c>
      <c r="B94" s="110">
        <v>218101</v>
      </c>
      <c r="C94" s="79" t="s">
        <v>216</v>
      </c>
      <c r="D94" s="102" t="s">
        <v>193</v>
      </c>
      <c r="E94" s="86" t="s">
        <v>21</v>
      </c>
      <c r="F94" s="87">
        <v>1</v>
      </c>
      <c r="G94" s="88">
        <v>0</v>
      </c>
      <c r="H94" s="93">
        <v>0</v>
      </c>
      <c r="I94" s="90">
        <v>828200</v>
      </c>
      <c r="J94" s="91" t="s">
        <v>28</v>
      </c>
      <c r="K94" s="50" t="s">
        <v>28</v>
      </c>
      <c r="L94" s="51">
        <f t="shared" si="81"/>
        <v>828200</v>
      </c>
      <c r="M94" s="51">
        <f t="shared" si="82"/>
        <v>828200</v>
      </c>
      <c r="N94" s="52">
        <f t="shared" si="83"/>
        <v>828200</v>
      </c>
      <c r="O94" s="53">
        <f t="shared" si="84"/>
        <v>828200</v>
      </c>
      <c r="P94" s="52">
        <f t="shared" si="85"/>
        <v>0</v>
      </c>
      <c r="Q94" s="54">
        <f t="shared" si="86"/>
        <v>0</v>
      </c>
      <c r="R94" s="30">
        <f t="shared" si="61"/>
        <v>828200</v>
      </c>
      <c r="S94" s="52">
        <f t="shared" si="80"/>
        <v>828200</v>
      </c>
      <c r="T94" s="13" t="str">
        <f t="shared" si="87"/>
        <v>MENOR VALOR</v>
      </c>
      <c r="U94" s="32"/>
      <c r="V94" s="8"/>
      <c r="X94" s="36"/>
      <c r="Y94" s="36"/>
      <c r="Z94" s="36"/>
      <c r="AA94" s="36"/>
      <c r="AB94" s="16"/>
      <c r="AC94" s="11"/>
      <c r="AD94" s="16"/>
    </row>
    <row r="95" spans="1:30" ht="16.5">
      <c r="A95" s="95">
        <v>89</v>
      </c>
      <c r="B95" s="101" t="s">
        <v>194</v>
      </c>
      <c r="C95" s="79" t="s">
        <v>218</v>
      </c>
      <c r="D95" s="102" t="s">
        <v>195</v>
      </c>
      <c r="E95" s="86" t="s">
        <v>21</v>
      </c>
      <c r="F95" s="87">
        <v>1</v>
      </c>
      <c r="G95" s="88">
        <v>0</v>
      </c>
      <c r="H95" s="93">
        <v>0</v>
      </c>
      <c r="I95" s="90">
        <v>1474400</v>
      </c>
      <c r="J95" s="91" t="s">
        <v>28</v>
      </c>
      <c r="K95" s="50" t="s">
        <v>28</v>
      </c>
      <c r="L95" s="51">
        <f t="shared" si="81"/>
        <v>1474400</v>
      </c>
      <c r="M95" s="51">
        <f t="shared" si="82"/>
        <v>1474400</v>
      </c>
      <c r="N95" s="52">
        <f t="shared" si="83"/>
        <v>1474400</v>
      </c>
      <c r="O95" s="53">
        <f t="shared" si="84"/>
        <v>1474400</v>
      </c>
      <c r="P95" s="52">
        <f t="shared" si="85"/>
        <v>0</v>
      </c>
      <c r="Q95" s="54">
        <f t="shared" si="86"/>
        <v>0</v>
      </c>
      <c r="R95" s="30">
        <f t="shared" si="61"/>
        <v>1474400</v>
      </c>
      <c r="S95" s="52">
        <f t="shared" si="80"/>
        <v>1474400</v>
      </c>
      <c r="T95" s="13" t="str">
        <f t="shared" si="87"/>
        <v>MENOR VALOR</v>
      </c>
      <c r="U95" s="32"/>
      <c r="V95" s="8"/>
      <c r="X95" s="36"/>
      <c r="Y95" s="36"/>
      <c r="Z95" s="36"/>
      <c r="AA95" s="36"/>
      <c r="AB95" s="16"/>
      <c r="AC95" s="11"/>
      <c r="AD95" s="16"/>
    </row>
    <row r="96" spans="1:30" ht="16.5">
      <c r="A96" s="73">
        <v>90</v>
      </c>
      <c r="B96" s="101" t="s">
        <v>196</v>
      </c>
      <c r="C96" s="79" t="s">
        <v>220</v>
      </c>
      <c r="D96" s="102" t="s">
        <v>197</v>
      </c>
      <c r="E96" s="86" t="s">
        <v>21</v>
      </c>
      <c r="F96" s="87">
        <v>1</v>
      </c>
      <c r="G96" s="88">
        <v>0</v>
      </c>
      <c r="H96" s="93">
        <v>0</v>
      </c>
      <c r="I96" s="90">
        <v>2835700</v>
      </c>
      <c r="J96" s="91" t="s">
        <v>28</v>
      </c>
      <c r="K96" s="50" t="s">
        <v>28</v>
      </c>
      <c r="L96" s="51">
        <f t="shared" si="81"/>
        <v>2835700</v>
      </c>
      <c r="M96" s="51">
        <f t="shared" si="82"/>
        <v>2835700</v>
      </c>
      <c r="N96" s="52">
        <f t="shared" si="83"/>
        <v>2835700</v>
      </c>
      <c r="O96" s="53">
        <f t="shared" si="84"/>
        <v>2835700</v>
      </c>
      <c r="P96" s="52">
        <f t="shared" si="85"/>
        <v>0</v>
      </c>
      <c r="Q96" s="54">
        <f t="shared" si="86"/>
        <v>0</v>
      </c>
      <c r="R96" s="30">
        <f t="shared" si="61"/>
        <v>2835700</v>
      </c>
      <c r="S96" s="52">
        <f t="shared" si="80"/>
        <v>2835700</v>
      </c>
      <c r="T96" s="13" t="str">
        <f t="shared" si="87"/>
        <v>MENOR VALOR</v>
      </c>
      <c r="U96" s="32"/>
      <c r="V96" s="8"/>
      <c r="X96" s="36"/>
      <c r="Y96" s="36"/>
      <c r="Z96" s="36"/>
      <c r="AA96" s="36"/>
      <c r="AB96" s="16"/>
      <c r="AC96" s="11"/>
      <c r="AD96" s="16"/>
    </row>
    <row r="97" spans="1:30" ht="16.5">
      <c r="A97" s="73">
        <v>91</v>
      </c>
      <c r="B97" s="101" t="s">
        <v>198</v>
      </c>
      <c r="C97" s="79" t="s">
        <v>222</v>
      </c>
      <c r="D97" s="102" t="s">
        <v>199</v>
      </c>
      <c r="E97" s="99" t="s">
        <v>21</v>
      </c>
      <c r="F97" s="99">
        <v>1</v>
      </c>
      <c r="G97" s="103">
        <v>0</v>
      </c>
      <c r="H97" s="104">
        <v>0</v>
      </c>
      <c r="I97" s="90">
        <v>2835700</v>
      </c>
      <c r="J97" s="91" t="s">
        <v>28</v>
      </c>
      <c r="K97" s="92" t="s">
        <v>27</v>
      </c>
      <c r="L97" s="51">
        <f t="shared" si="81"/>
        <v>2835700</v>
      </c>
      <c r="M97" s="51">
        <f t="shared" si="82"/>
        <v>2835700</v>
      </c>
      <c r="N97" s="52">
        <f t="shared" si="83"/>
        <v>2835700</v>
      </c>
      <c r="O97" s="53">
        <f t="shared" si="84"/>
        <v>2835700</v>
      </c>
      <c r="P97" s="52">
        <f t="shared" si="85"/>
        <v>0</v>
      </c>
      <c r="Q97" s="54">
        <f t="shared" si="86"/>
        <v>0</v>
      </c>
      <c r="R97" s="30">
        <f t="shared" si="61"/>
        <v>2835700</v>
      </c>
      <c r="S97" s="52">
        <f t="shared" si="80"/>
        <v>2835700</v>
      </c>
      <c r="T97" s="13" t="str">
        <f t="shared" si="87"/>
        <v>MENOR VALOR</v>
      </c>
      <c r="U97" s="32"/>
      <c r="V97" s="8"/>
      <c r="X97" s="36" t="e">
        <f>+I98/J98</f>
        <v>#VALUE!</v>
      </c>
      <c r="Y97" s="36">
        <f>+I98/K98</f>
        <v>46.48688524590164</v>
      </c>
      <c r="Z97" s="36"/>
      <c r="AA97" s="36"/>
      <c r="AB97" s="16"/>
      <c r="AC97" s="11"/>
      <c r="AD97" s="16"/>
    </row>
    <row r="98" spans="1:30" ht="16.5">
      <c r="A98" s="73">
        <v>92</v>
      </c>
      <c r="B98" s="101" t="s">
        <v>200</v>
      </c>
      <c r="C98" s="79" t="s">
        <v>224</v>
      </c>
      <c r="D98" s="102" t="s">
        <v>201</v>
      </c>
      <c r="E98" s="86" t="s">
        <v>21</v>
      </c>
      <c r="F98" s="87">
        <v>1</v>
      </c>
      <c r="G98" s="88">
        <v>0</v>
      </c>
      <c r="H98" s="93">
        <v>0</v>
      </c>
      <c r="I98" s="90">
        <v>2835700</v>
      </c>
      <c r="J98" s="91" t="s">
        <v>28</v>
      </c>
      <c r="K98" s="50">
        <v>61000</v>
      </c>
      <c r="L98" s="51">
        <f t="shared" si="81"/>
        <v>2835700</v>
      </c>
      <c r="M98" s="51">
        <f t="shared" si="82"/>
        <v>2835700</v>
      </c>
      <c r="N98" s="52">
        <f t="shared" si="83"/>
        <v>2835700</v>
      </c>
      <c r="O98" s="53">
        <f t="shared" si="84"/>
        <v>2835700</v>
      </c>
      <c r="P98" s="52">
        <f t="shared" si="85"/>
        <v>0</v>
      </c>
      <c r="Q98" s="54">
        <f t="shared" si="86"/>
        <v>0</v>
      </c>
      <c r="R98" s="30">
        <f t="shared" si="61"/>
        <v>2835700</v>
      </c>
      <c r="S98" s="52">
        <f t="shared" si="80"/>
        <v>2835700</v>
      </c>
      <c r="T98" s="13" t="str">
        <f t="shared" si="87"/>
        <v>MENOR VALOR</v>
      </c>
      <c r="U98" s="32"/>
      <c r="V98" s="8"/>
      <c r="X98" s="36"/>
      <c r="Y98" s="36"/>
      <c r="Z98" s="36"/>
      <c r="AA98" s="36"/>
      <c r="AB98" s="16"/>
      <c r="AC98" s="11"/>
      <c r="AD98" s="16"/>
    </row>
    <row r="99" spans="1:30" ht="16.5">
      <c r="A99" s="95">
        <v>93</v>
      </c>
      <c r="B99" s="101" t="s">
        <v>202</v>
      </c>
      <c r="C99" s="79" t="s">
        <v>226</v>
      </c>
      <c r="D99" s="102" t="s">
        <v>203</v>
      </c>
      <c r="E99" s="86" t="s">
        <v>21</v>
      </c>
      <c r="F99" s="87">
        <v>1</v>
      </c>
      <c r="G99" s="88">
        <v>0</v>
      </c>
      <c r="H99" s="93">
        <v>0</v>
      </c>
      <c r="I99" s="90">
        <v>2835700</v>
      </c>
      <c r="J99" s="91" t="s">
        <v>28</v>
      </c>
      <c r="K99" s="50" t="s">
        <v>28</v>
      </c>
      <c r="L99" s="51">
        <f t="shared" si="81"/>
        <v>2835700</v>
      </c>
      <c r="M99" s="51">
        <f t="shared" si="82"/>
        <v>2835700</v>
      </c>
      <c r="N99" s="52">
        <f t="shared" si="83"/>
        <v>2835700</v>
      </c>
      <c r="O99" s="53">
        <f t="shared" si="84"/>
        <v>2835700</v>
      </c>
      <c r="P99" s="52">
        <f t="shared" si="85"/>
        <v>0</v>
      </c>
      <c r="Q99" s="54">
        <f t="shared" si="86"/>
        <v>0</v>
      </c>
      <c r="R99" s="30">
        <f t="shared" si="61"/>
        <v>2835700</v>
      </c>
      <c r="S99" s="52">
        <f t="shared" si="80"/>
        <v>2835700</v>
      </c>
      <c r="T99" s="13" t="str">
        <f t="shared" si="87"/>
        <v>MENOR VALOR</v>
      </c>
      <c r="U99" s="32"/>
      <c r="V99" s="8"/>
      <c r="X99" s="36"/>
      <c r="Y99" s="36"/>
      <c r="Z99" s="36"/>
      <c r="AA99" s="36"/>
      <c r="AB99" s="16"/>
      <c r="AC99" s="11"/>
      <c r="AD99" s="16"/>
    </row>
    <row r="100" spans="1:30" ht="16.5">
      <c r="A100" s="73">
        <v>94</v>
      </c>
      <c r="B100" s="101" t="s">
        <v>204</v>
      </c>
      <c r="C100" s="79" t="s">
        <v>228</v>
      </c>
      <c r="D100" s="102" t="s">
        <v>205</v>
      </c>
      <c r="E100" s="86" t="s">
        <v>21</v>
      </c>
      <c r="F100" s="87">
        <v>1</v>
      </c>
      <c r="G100" s="88">
        <v>0</v>
      </c>
      <c r="H100" s="93">
        <v>0</v>
      </c>
      <c r="I100" s="90">
        <v>2835700</v>
      </c>
      <c r="J100" s="91" t="s">
        <v>28</v>
      </c>
      <c r="K100" s="50" t="s">
        <v>28</v>
      </c>
      <c r="L100" s="51">
        <f t="shared" si="81"/>
        <v>2835700</v>
      </c>
      <c r="M100" s="51">
        <f t="shared" si="82"/>
        <v>2835700</v>
      </c>
      <c r="N100" s="52">
        <f t="shared" si="83"/>
        <v>2835700</v>
      </c>
      <c r="O100" s="53">
        <f t="shared" si="84"/>
        <v>2835700</v>
      </c>
      <c r="P100" s="52">
        <f t="shared" si="85"/>
        <v>0</v>
      </c>
      <c r="Q100" s="54">
        <f t="shared" si="86"/>
        <v>0</v>
      </c>
      <c r="R100" s="30">
        <f t="shared" si="61"/>
        <v>2835700</v>
      </c>
      <c r="S100" s="52">
        <f t="shared" si="80"/>
        <v>2835700</v>
      </c>
      <c r="T100" s="13" t="str">
        <f t="shared" si="87"/>
        <v>MENOR VALOR</v>
      </c>
      <c r="U100" s="32"/>
      <c r="V100" s="8"/>
      <c r="X100" s="36"/>
      <c r="Y100" s="36"/>
      <c r="Z100" s="36"/>
      <c r="AA100" s="36"/>
      <c r="AB100" s="16"/>
      <c r="AC100" s="11"/>
      <c r="AD100" s="16"/>
    </row>
    <row r="101" spans="1:30" ht="16.5">
      <c r="A101" s="73">
        <v>95</v>
      </c>
      <c r="B101" s="101" t="s">
        <v>206</v>
      </c>
      <c r="C101" s="79" t="s">
        <v>232</v>
      </c>
      <c r="D101" s="102" t="s">
        <v>207</v>
      </c>
      <c r="E101" s="86" t="s">
        <v>21</v>
      </c>
      <c r="F101" s="87">
        <v>1</v>
      </c>
      <c r="G101" s="88">
        <v>0</v>
      </c>
      <c r="H101" s="93">
        <v>0</v>
      </c>
      <c r="I101" s="90">
        <v>2835700</v>
      </c>
      <c r="J101" s="91" t="s">
        <v>28</v>
      </c>
      <c r="K101" s="50" t="s">
        <v>28</v>
      </c>
      <c r="L101" s="51">
        <f t="shared" si="81"/>
        <v>2835700</v>
      </c>
      <c r="M101" s="51">
        <f t="shared" si="82"/>
        <v>2835700</v>
      </c>
      <c r="N101" s="52">
        <f t="shared" si="83"/>
        <v>2835700</v>
      </c>
      <c r="O101" s="53">
        <f t="shared" si="84"/>
        <v>2835700</v>
      </c>
      <c r="P101" s="52">
        <f t="shared" si="85"/>
        <v>0</v>
      </c>
      <c r="Q101" s="54">
        <f t="shared" si="86"/>
        <v>0</v>
      </c>
      <c r="R101" s="30">
        <f t="shared" si="61"/>
        <v>2835700</v>
      </c>
      <c r="S101" s="52">
        <f t="shared" si="80"/>
        <v>2835700</v>
      </c>
      <c r="T101" s="13" t="str">
        <f t="shared" si="87"/>
        <v>MENOR VALOR</v>
      </c>
      <c r="U101" s="32"/>
      <c r="V101" s="8"/>
      <c r="X101" s="36"/>
      <c r="Y101" s="36"/>
      <c r="Z101" s="36"/>
      <c r="AA101" s="36"/>
      <c r="AB101" s="16"/>
      <c r="AC101" s="11"/>
      <c r="AD101" s="16"/>
    </row>
    <row r="102" spans="1:30" ht="16.5">
      <c r="A102" s="73">
        <v>96</v>
      </c>
      <c r="B102" s="101" t="s">
        <v>208</v>
      </c>
      <c r="C102" s="79" t="s">
        <v>234</v>
      </c>
      <c r="D102" s="102" t="s">
        <v>209</v>
      </c>
      <c r="E102" s="86" t="s">
        <v>21</v>
      </c>
      <c r="F102" s="87">
        <v>1</v>
      </c>
      <c r="G102" s="88">
        <v>0</v>
      </c>
      <c r="H102" s="93">
        <v>0</v>
      </c>
      <c r="I102" s="90">
        <v>654300</v>
      </c>
      <c r="J102" s="91" t="s">
        <v>28</v>
      </c>
      <c r="K102" s="50" t="s">
        <v>28</v>
      </c>
      <c r="L102" s="51">
        <f t="shared" si="81"/>
        <v>654300</v>
      </c>
      <c r="M102" s="51">
        <f t="shared" si="82"/>
        <v>654300</v>
      </c>
      <c r="N102" s="52">
        <f t="shared" si="83"/>
        <v>654300</v>
      </c>
      <c r="O102" s="53">
        <f t="shared" si="84"/>
        <v>654300</v>
      </c>
      <c r="P102" s="52">
        <f t="shared" si="85"/>
        <v>0</v>
      </c>
      <c r="Q102" s="54">
        <f t="shared" si="86"/>
        <v>0</v>
      </c>
      <c r="R102" s="30">
        <f t="shared" si="61"/>
        <v>654300</v>
      </c>
      <c r="S102" s="52">
        <f t="shared" si="80"/>
        <v>654300</v>
      </c>
      <c r="T102" s="13" t="str">
        <f t="shared" si="87"/>
        <v>MENOR VALOR</v>
      </c>
      <c r="U102" s="32"/>
      <c r="V102" s="8"/>
      <c r="X102" s="36"/>
      <c r="Y102" s="36"/>
      <c r="Z102" s="36"/>
      <c r="AA102" s="36"/>
      <c r="AB102" s="16"/>
      <c r="AC102" s="11"/>
      <c r="AD102" s="16"/>
    </row>
    <row r="103" spans="1:30" ht="16.5">
      <c r="A103" s="95">
        <v>97</v>
      </c>
      <c r="B103" s="101" t="s">
        <v>210</v>
      </c>
      <c r="C103" s="79">
        <v>221401</v>
      </c>
      <c r="D103" s="102" t="s">
        <v>211</v>
      </c>
      <c r="E103" s="86" t="s">
        <v>21</v>
      </c>
      <c r="F103" s="87">
        <v>1</v>
      </c>
      <c r="G103" s="88">
        <v>0</v>
      </c>
      <c r="H103" s="93">
        <v>0</v>
      </c>
      <c r="I103" s="90">
        <v>828200</v>
      </c>
      <c r="J103" s="91" t="s">
        <v>28</v>
      </c>
      <c r="K103" s="50" t="s">
        <v>28</v>
      </c>
      <c r="L103" s="51">
        <f t="shared" si="81"/>
        <v>828200</v>
      </c>
      <c r="M103" s="51">
        <f t="shared" si="82"/>
        <v>828200</v>
      </c>
      <c r="N103" s="52">
        <f t="shared" si="83"/>
        <v>828200</v>
      </c>
      <c r="O103" s="53">
        <f t="shared" si="84"/>
        <v>828200</v>
      </c>
      <c r="P103" s="52">
        <f t="shared" si="85"/>
        <v>0</v>
      </c>
      <c r="Q103" s="54">
        <f t="shared" si="86"/>
        <v>0</v>
      </c>
      <c r="R103" s="30">
        <f t="shared" si="61"/>
        <v>828200</v>
      </c>
      <c r="S103" s="52">
        <f t="shared" si="80"/>
        <v>828200</v>
      </c>
      <c r="T103" s="13" t="str">
        <f t="shared" si="87"/>
        <v>MENOR VALOR</v>
      </c>
      <c r="U103" s="32"/>
      <c r="V103" s="8"/>
      <c r="X103" s="36"/>
      <c r="Y103" s="36"/>
      <c r="Z103" s="36"/>
      <c r="AA103" s="36"/>
      <c r="AB103" s="16"/>
      <c r="AC103" s="11"/>
      <c r="AD103" s="16"/>
    </row>
    <row r="104" spans="1:30" ht="16.5">
      <c r="A104" s="73">
        <v>98</v>
      </c>
      <c r="B104" s="101" t="s">
        <v>212</v>
      </c>
      <c r="C104" s="79">
        <v>250002</v>
      </c>
      <c r="D104" s="102" t="s">
        <v>213</v>
      </c>
      <c r="E104" s="86" t="s">
        <v>21</v>
      </c>
      <c r="F104" s="87">
        <v>1</v>
      </c>
      <c r="G104" s="88">
        <v>0</v>
      </c>
      <c r="H104" s="93">
        <v>0</v>
      </c>
      <c r="I104" s="90">
        <v>828200</v>
      </c>
      <c r="J104" s="91" t="s">
        <v>28</v>
      </c>
      <c r="K104" s="50" t="s">
        <v>28</v>
      </c>
      <c r="L104" s="51">
        <f t="shared" si="81"/>
        <v>828200</v>
      </c>
      <c r="M104" s="51">
        <f t="shared" si="82"/>
        <v>828200</v>
      </c>
      <c r="N104" s="52">
        <f t="shared" si="83"/>
        <v>828200</v>
      </c>
      <c r="O104" s="53">
        <f t="shared" si="84"/>
        <v>828200</v>
      </c>
      <c r="P104" s="52">
        <f t="shared" si="85"/>
        <v>0</v>
      </c>
      <c r="Q104" s="54">
        <f t="shared" si="86"/>
        <v>0</v>
      </c>
      <c r="R104" s="30">
        <f t="shared" si="61"/>
        <v>828200</v>
      </c>
      <c r="S104" s="52">
        <f t="shared" si="80"/>
        <v>828200</v>
      </c>
      <c r="T104" s="13" t="str">
        <f t="shared" si="87"/>
        <v>MENOR VALOR</v>
      </c>
      <c r="U104" s="32"/>
      <c r="V104" s="8"/>
      <c r="X104" s="36"/>
      <c r="Y104" s="36"/>
      <c r="Z104" s="36"/>
      <c r="AA104" s="36"/>
      <c r="AB104" s="16"/>
      <c r="AC104" s="11"/>
      <c r="AD104" s="16"/>
    </row>
    <row r="105" spans="1:30" ht="16.5">
      <c r="A105" s="73">
        <v>99</v>
      </c>
      <c r="B105" s="101" t="s">
        <v>214</v>
      </c>
      <c r="C105" s="81">
        <v>252001</v>
      </c>
      <c r="D105" s="102" t="s">
        <v>215</v>
      </c>
      <c r="E105" s="86" t="s">
        <v>21</v>
      </c>
      <c r="F105" s="87">
        <v>1</v>
      </c>
      <c r="G105" s="88">
        <v>0</v>
      </c>
      <c r="H105" s="93">
        <v>0</v>
      </c>
      <c r="I105" s="90">
        <v>828200</v>
      </c>
      <c r="J105" s="91" t="s">
        <v>28</v>
      </c>
      <c r="K105" s="50" t="s">
        <v>28</v>
      </c>
      <c r="L105" s="51">
        <f t="shared" si="81"/>
        <v>828200</v>
      </c>
      <c r="M105" s="51">
        <f t="shared" si="82"/>
        <v>828200</v>
      </c>
      <c r="N105" s="52">
        <f t="shared" si="83"/>
        <v>828200</v>
      </c>
      <c r="O105" s="53">
        <f t="shared" si="84"/>
        <v>828200</v>
      </c>
      <c r="P105" s="52">
        <f t="shared" si="85"/>
        <v>0</v>
      </c>
      <c r="Q105" s="54">
        <f t="shared" si="86"/>
        <v>0</v>
      </c>
      <c r="R105" s="30">
        <f t="shared" si="61"/>
        <v>828200</v>
      </c>
      <c r="S105" s="52">
        <f t="shared" si="80"/>
        <v>828200</v>
      </c>
      <c r="T105" s="13" t="str">
        <f t="shared" si="87"/>
        <v>MENOR VALOR</v>
      </c>
      <c r="U105" s="32"/>
      <c r="V105" s="8"/>
      <c r="X105" s="36"/>
      <c r="Y105" s="36"/>
      <c r="Z105" s="36"/>
      <c r="AA105" s="36"/>
      <c r="AB105" s="16"/>
      <c r="AC105" s="11"/>
      <c r="AD105" s="16"/>
    </row>
    <row r="106" spans="1:30" ht="16.5">
      <c r="A106" s="73">
        <v>100</v>
      </c>
      <c r="B106" s="101" t="s">
        <v>216</v>
      </c>
      <c r="C106" s="79">
        <v>261001</v>
      </c>
      <c r="D106" s="102" t="s">
        <v>217</v>
      </c>
      <c r="E106" s="99" t="s">
        <v>21</v>
      </c>
      <c r="F106" s="99">
        <v>1</v>
      </c>
      <c r="G106" s="103">
        <v>0</v>
      </c>
      <c r="H106" s="104">
        <v>0</v>
      </c>
      <c r="I106" s="90">
        <v>2835700</v>
      </c>
      <c r="J106" s="91" t="s">
        <v>28</v>
      </c>
      <c r="K106" s="92" t="s">
        <v>27</v>
      </c>
      <c r="L106" s="51">
        <f t="shared" si="81"/>
        <v>2835700</v>
      </c>
      <c r="M106" s="51">
        <f t="shared" si="82"/>
        <v>2835700</v>
      </c>
      <c r="N106" s="52">
        <f t="shared" si="83"/>
        <v>2835700</v>
      </c>
      <c r="O106" s="53">
        <f t="shared" si="84"/>
        <v>2835700</v>
      </c>
      <c r="P106" s="52">
        <f t="shared" si="85"/>
        <v>0</v>
      </c>
      <c r="Q106" s="54">
        <f t="shared" si="86"/>
        <v>0</v>
      </c>
      <c r="R106" s="30">
        <f t="shared" si="61"/>
        <v>2835700</v>
      </c>
      <c r="S106" s="52">
        <f t="shared" si="80"/>
        <v>2835700</v>
      </c>
      <c r="T106" s="13" t="str">
        <f t="shared" si="87"/>
        <v>MENOR VALOR</v>
      </c>
      <c r="U106" s="32"/>
      <c r="V106" s="8"/>
      <c r="X106" s="36" t="e">
        <f>+I107/J107</f>
        <v>#VALUE!</v>
      </c>
      <c r="Y106" s="36">
        <f>+I107/K107</f>
        <v>18.71311475409836</v>
      </c>
      <c r="Z106" s="36"/>
      <c r="AA106" s="36"/>
      <c r="AB106" s="16"/>
      <c r="AC106" s="11"/>
      <c r="AD106" s="16"/>
    </row>
    <row r="107" spans="1:30" ht="33">
      <c r="A107" s="95">
        <v>101</v>
      </c>
      <c r="B107" s="101" t="s">
        <v>218</v>
      </c>
      <c r="C107" s="79">
        <v>261002</v>
      </c>
      <c r="D107" s="102" t="s">
        <v>219</v>
      </c>
      <c r="E107" s="86" t="s">
        <v>21</v>
      </c>
      <c r="F107" s="87">
        <v>1</v>
      </c>
      <c r="G107" s="88">
        <v>0</v>
      </c>
      <c r="H107" s="93">
        <v>0</v>
      </c>
      <c r="I107" s="90">
        <v>1141500</v>
      </c>
      <c r="J107" s="91" t="s">
        <v>28</v>
      </c>
      <c r="K107" s="50">
        <v>61000</v>
      </c>
      <c r="L107" s="51">
        <f t="shared" si="81"/>
        <v>1141500</v>
      </c>
      <c r="M107" s="51">
        <f t="shared" si="82"/>
        <v>1141500</v>
      </c>
      <c r="N107" s="52">
        <f t="shared" si="83"/>
        <v>1141500</v>
      </c>
      <c r="O107" s="53">
        <f t="shared" si="84"/>
        <v>1141500</v>
      </c>
      <c r="P107" s="52">
        <f t="shared" si="85"/>
        <v>0</v>
      </c>
      <c r="Q107" s="54">
        <f t="shared" si="86"/>
        <v>0</v>
      </c>
      <c r="R107" s="30">
        <f t="shared" si="61"/>
        <v>1141500</v>
      </c>
      <c r="S107" s="52">
        <f t="shared" si="80"/>
        <v>1141500</v>
      </c>
      <c r="T107" s="13" t="str">
        <f t="shared" si="87"/>
        <v>MENOR VALOR</v>
      </c>
      <c r="V107" s="30">
        <f>+ROUND(R107,-2)</f>
        <v>1141500</v>
      </c>
      <c r="W107" s="13" t="str">
        <f>IF(Q107&lt;=$Q$1,"MENOR VALOR","MEDIANA")</f>
        <v>MENOR VALOR</v>
      </c>
      <c r="X107" s="36"/>
      <c r="Y107" s="36"/>
      <c r="Z107" s="36"/>
      <c r="AA107" s="36"/>
      <c r="AB107" s="16"/>
      <c r="AC107" s="11"/>
      <c r="AD107" s="16"/>
    </row>
    <row r="108" spans="1:30" ht="16.5">
      <c r="A108" s="73">
        <v>102</v>
      </c>
      <c r="B108" s="101" t="s">
        <v>220</v>
      </c>
      <c r="C108" s="79">
        <v>262002</v>
      </c>
      <c r="D108" s="102" t="s">
        <v>221</v>
      </c>
      <c r="E108" s="86" t="s">
        <v>21</v>
      </c>
      <c r="F108" s="87">
        <v>1</v>
      </c>
      <c r="G108" s="88">
        <v>0</v>
      </c>
      <c r="H108" s="93">
        <v>0</v>
      </c>
      <c r="I108" s="90">
        <v>1141500</v>
      </c>
      <c r="J108" s="91" t="s">
        <v>28</v>
      </c>
      <c r="K108" s="50" t="s">
        <v>28</v>
      </c>
      <c r="L108" s="51">
        <f t="shared" si="81"/>
        <v>1141500</v>
      </c>
      <c r="M108" s="51">
        <f t="shared" si="82"/>
        <v>1141500</v>
      </c>
      <c r="N108" s="52">
        <f t="shared" si="83"/>
        <v>1141500</v>
      </c>
      <c r="O108" s="53">
        <f t="shared" si="84"/>
        <v>1141500</v>
      </c>
      <c r="P108" s="52">
        <f t="shared" si="85"/>
        <v>0</v>
      </c>
      <c r="Q108" s="54">
        <f t="shared" si="86"/>
        <v>0</v>
      </c>
      <c r="R108" s="30">
        <f t="shared" si="61"/>
        <v>1141500</v>
      </c>
      <c r="S108" s="52">
        <f t="shared" si="80"/>
        <v>1141500</v>
      </c>
      <c r="T108" s="13" t="str">
        <f t="shared" si="87"/>
        <v>MENOR VALOR</v>
      </c>
      <c r="U108" s="32"/>
      <c r="V108" s="8"/>
      <c r="X108" s="36"/>
      <c r="Y108" s="36"/>
      <c r="Z108" s="36"/>
      <c r="AA108" s="36"/>
      <c r="AB108" s="16"/>
      <c r="AC108" s="11"/>
      <c r="AD108" s="16"/>
    </row>
    <row r="109" spans="1:30" ht="16.5">
      <c r="A109" s="73">
        <v>103</v>
      </c>
      <c r="B109" s="101" t="s">
        <v>222</v>
      </c>
      <c r="C109" s="79">
        <v>272301</v>
      </c>
      <c r="D109" s="102" t="s">
        <v>223</v>
      </c>
      <c r="E109" s="86" t="s">
        <v>21</v>
      </c>
      <c r="F109" s="87">
        <v>1</v>
      </c>
      <c r="G109" s="88">
        <v>0</v>
      </c>
      <c r="H109" s="93">
        <v>0</v>
      </c>
      <c r="I109" s="90">
        <v>1474400</v>
      </c>
      <c r="J109" s="91" t="s">
        <v>28</v>
      </c>
      <c r="K109" s="50" t="s">
        <v>28</v>
      </c>
      <c r="L109" s="51">
        <f t="shared" si="81"/>
        <v>1474400</v>
      </c>
      <c r="M109" s="51">
        <f t="shared" si="82"/>
        <v>1474400</v>
      </c>
      <c r="N109" s="52">
        <f t="shared" si="83"/>
        <v>1474400</v>
      </c>
      <c r="O109" s="53">
        <f t="shared" si="84"/>
        <v>1474400</v>
      </c>
      <c r="P109" s="52">
        <f t="shared" si="85"/>
        <v>0</v>
      </c>
      <c r="Q109" s="54">
        <f t="shared" si="86"/>
        <v>0</v>
      </c>
      <c r="R109" s="30">
        <f t="shared" ref="R109:R172" si="88">IF(Q109&lt;=$Q$1,L109,N109)</f>
        <v>1474400</v>
      </c>
      <c r="S109" s="52">
        <f t="shared" si="80"/>
        <v>1474400</v>
      </c>
      <c r="T109" s="13" t="str">
        <f t="shared" si="87"/>
        <v>MENOR VALOR</v>
      </c>
      <c r="U109" s="32"/>
      <c r="V109" s="8"/>
      <c r="X109" s="36"/>
      <c r="Y109" s="36"/>
      <c r="Z109" s="36"/>
      <c r="AA109" s="36"/>
      <c r="AB109" s="16"/>
      <c r="AC109" s="11"/>
      <c r="AD109" s="16"/>
    </row>
    <row r="110" spans="1:30" ht="16.5">
      <c r="A110" s="73">
        <v>104</v>
      </c>
      <c r="B110" s="101" t="s">
        <v>224</v>
      </c>
      <c r="C110" s="79">
        <v>272302</v>
      </c>
      <c r="D110" s="102" t="s">
        <v>225</v>
      </c>
      <c r="E110" s="86" t="s">
        <v>21</v>
      </c>
      <c r="F110" s="87">
        <v>1</v>
      </c>
      <c r="G110" s="88">
        <v>0</v>
      </c>
      <c r="H110" s="93">
        <v>0</v>
      </c>
      <c r="I110" s="90">
        <v>1474400</v>
      </c>
      <c r="J110" s="91" t="s">
        <v>28</v>
      </c>
      <c r="K110" s="50" t="s">
        <v>28</v>
      </c>
      <c r="L110" s="51">
        <f t="shared" si="81"/>
        <v>1474400</v>
      </c>
      <c r="M110" s="51">
        <f t="shared" si="82"/>
        <v>1474400</v>
      </c>
      <c r="N110" s="52">
        <f t="shared" si="83"/>
        <v>1474400</v>
      </c>
      <c r="O110" s="53">
        <f t="shared" si="84"/>
        <v>1474400</v>
      </c>
      <c r="P110" s="52">
        <f t="shared" si="85"/>
        <v>0</v>
      </c>
      <c r="Q110" s="54">
        <f t="shared" si="86"/>
        <v>0</v>
      </c>
      <c r="R110" s="30">
        <f t="shared" si="88"/>
        <v>1474400</v>
      </c>
      <c r="S110" s="52">
        <f t="shared" si="80"/>
        <v>1474400</v>
      </c>
      <c r="T110" s="13" t="str">
        <f t="shared" si="87"/>
        <v>MENOR VALOR</v>
      </c>
      <c r="U110" s="32"/>
      <c r="V110" s="8"/>
      <c r="X110" s="36"/>
      <c r="Y110" s="36"/>
      <c r="Z110" s="36"/>
      <c r="AA110" s="36"/>
      <c r="AB110" s="16"/>
      <c r="AC110" s="11"/>
      <c r="AD110" s="16"/>
    </row>
    <row r="111" spans="1:30" ht="16.5">
      <c r="A111" s="95">
        <v>105</v>
      </c>
      <c r="B111" s="101" t="s">
        <v>226</v>
      </c>
      <c r="C111" s="79">
        <v>272402</v>
      </c>
      <c r="D111" s="102" t="s">
        <v>227</v>
      </c>
      <c r="E111" s="86" t="s">
        <v>21</v>
      </c>
      <c r="F111" s="87">
        <v>1</v>
      </c>
      <c r="G111" s="88">
        <v>0</v>
      </c>
      <c r="H111" s="93">
        <v>0</v>
      </c>
      <c r="I111" s="90">
        <v>2469300</v>
      </c>
      <c r="J111" s="91" t="s">
        <v>28</v>
      </c>
      <c r="K111" s="50" t="s">
        <v>28</v>
      </c>
      <c r="L111" s="51">
        <f t="shared" si="81"/>
        <v>2469300</v>
      </c>
      <c r="M111" s="51">
        <f t="shared" si="82"/>
        <v>2469300</v>
      </c>
      <c r="N111" s="52">
        <f t="shared" si="83"/>
        <v>2469300</v>
      </c>
      <c r="O111" s="53">
        <f t="shared" si="84"/>
        <v>2469300</v>
      </c>
      <c r="P111" s="52">
        <f t="shared" si="85"/>
        <v>0</v>
      </c>
      <c r="Q111" s="54">
        <f t="shared" si="86"/>
        <v>0</v>
      </c>
      <c r="R111" s="30">
        <f t="shared" si="88"/>
        <v>2469300</v>
      </c>
      <c r="S111" s="52">
        <f t="shared" si="80"/>
        <v>2469300</v>
      </c>
      <c r="T111" s="13" t="str">
        <f t="shared" si="87"/>
        <v>MENOR VALOR</v>
      </c>
      <c r="U111" s="32"/>
      <c r="V111" s="8"/>
      <c r="X111" s="36"/>
      <c r="Y111" s="36"/>
      <c r="Z111" s="36"/>
      <c r="AA111" s="36"/>
      <c r="AB111" s="16"/>
      <c r="AC111" s="11"/>
      <c r="AD111" s="16"/>
    </row>
    <row r="112" spans="1:30" ht="16.5">
      <c r="A112" s="73">
        <v>106</v>
      </c>
      <c r="B112" s="101" t="s">
        <v>228</v>
      </c>
      <c r="C112" s="79">
        <v>274202</v>
      </c>
      <c r="D112" s="102" t="s">
        <v>229</v>
      </c>
      <c r="E112" s="86" t="s">
        <v>21</v>
      </c>
      <c r="F112" s="87">
        <v>1</v>
      </c>
      <c r="G112" s="88">
        <v>0</v>
      </c>
      <c r="H112" s="93">
        <v>0</v>
      </c>
      <c r="I112" s="90">
        <v>2469300</v>
      </c>
      <c r="J112" s="91" t="s">
        <v>28</v>
      </c>
      <c r="K112" s="50" t="s">
        <v>28</v>
      </c>
      <c r="L112" s="51">
        <f t="shared" si="81"/>
        <v>2469300</v>
      </c>
      <c r="M112" s="51">
        <f t="shared" si="82"/>
        <v>2469300</v>
      </c>
      <c r="N112" s="52">
        <f t="shared" si="83"/>
        <v>2469300</v>
      </c>
      <c r="O112" s="53">
        <f t="shared" si="84"/>
        <v>2469300</v>
      </c>
      <c r="P112" s="52">
        <f t="shared" si="85"/>
        <v>0</v>
      </c>
      <c r="Q112" s="54">
        <f t="shared" si="86"/>
        <v>0</v>
      </c>
      <c r="R112" s="30">
        <f t="shared" si="88"/>
        <v>2469300</v>
      </c>
      <c r="S112" s="52">
        <f t="shared" si="80"/>
        <v>2469300</v>
      </c>
      <c r="T112" s="13" t="str">
        <f t="shared" si="87"/>
        <v>MENOR VALOR</v>
      </c>
      <c r="U112" s="32"/>
      <c r="V112" s="8"/>
      <c r="X112" s="36"/>
      <c r="Y112" s="36"/>
      <c r="Z112" s="36"/>
      <c r="AA112" s="36"/>
      <c r="AB112" s="16"/>
      <c r="AC112" s="11"/>
      <c r="AD112" s="16"/>
    </row>
    <row r="113" spans="1:30" ht="16.5">
      <c r="A113" s="73">
        <v>107</v>
      </c>
      <c r="B113" s="101" t="s">
        <v>230</v>
      </c>
      <c r="C113" s="79">
        <v>275405</v>
      </c>
      <c r="D113" s="102" t="s">
        <v>231</v>
      </c>
      <c r="E113" s="86" t="s">
        <v>21</v>
      </c>
      <c r="F113" s="87">
        <v>1</v>
      </c>
      <c r="G113" s="88">
        <v>0</v>
      </c>
      <c r="H113" s="93">
        <v>0</v>
      </c>
      <c r="I113" s="90">
        <v>2469300</v>
      </c>
      <c r="J113" s="91" t="s">
        <v>28</v>
      </c>
      <c r="K113" s="50" t="s">
        <v>28</v>
      </c>
      <c r="L113" s="51">
        <f t="shared" si="81"/>
        <v>2469300</v>
      </c>
      <c r="M113" s="51">
        <f t="shared" si="82"/>
        <v>2469300</v>
      </c>
      <c r="N113" s="52">
        <f t="shared" si="83"/>
        <v>2469300</v>
      </c>
      <c r="O113" s="53">
        <f t="shared" si="84"/>
        <v>2469300</v>
      </c>
      <c r="P113" s="52">
        <f t="shared" si="85"/>
        <v>0</v>
      </c>
      <c r="Q113" s="54">
        <f t="shared" si="86"/>
        <v>0</v>
      </c>
      <c r="R113" s="30">
        <f t="shared" si="88"/>
        <v>2469300</v>
      </c>
      <c r="S113" s="52">
        <f t="shared" si="80"/>
        <v>2469300</v>
      </c>
      <c r="T113" s="13" t="str">
        <f t="shared" si="87"/>
        <v>MENOR VALOR</v>
      </c>
      <c r="U113" s="32"/>
      <c r="V113" s="8"/>
      <c r="X113" s="36"/>
      <c r="Y113" s="36"/>
      <c r="Z113" s="36"/>
      <c r="AA113" s="36"/>
      <c r="AB113" s="16"/>
      <c r="AC113" s="11"/>
      <c r="AD113" s="16"/>
    </row>
    <row r="114" spans="1:30" ht="16.5">
      <c r="A114" s="73">
        <v>108</v>
      </c>
      <c r="B114" s="101" t="s">
        <v>232</v>
      </c>
      <c r="C114" s="81">
        <v>277201</v>
      </c>
      <c r="D114" s="102" t="s">
        <v>233</v>
      </c>
      <c r="E114" s="86" t="s">
        <v>21</v>
      </c>
      <c r="F114" s="87">
        <v>1</v>
      </c>
      <c r="G114" s="88">
        <v>0</v>
      </c>
      <c r="H114" s="93">
        <v>0</v>
      </c>
      <c r="I114" s="90">
        <v>2835700</v>
      </c>
      <c r="J114" s="91" t="s">
        <v>28</v>
      </c>
      <c r="K114" s="50" t="s">
        <v>28</v>
      </c>
      <c r="L114" s="51">
        <f t="shared" si="81"/>
        <v>2835700</v>
      </c>
      <c r="M114" s="51">
        <f t="shared" si="82"/>
        <v>2835700</v>
      </c>
      <c r="N114" s="52">
        <f t="shared" si="83"/>
        <v>2835700</v>
      </c>
      <c r="O114" s="53">
        <f t="shared" si="84"/>
        <v>2835700</v>
      </c>
      <c r="P114" s="52">
        <f t="shared" si="85"/>
        <v>0</v>
      </c>
      <c r="Q114" s="54">
        <f t="shared" si="86"/>
        <v>0</v>
      </c>
      <c r="R114" s="30">
        <f t="shared" si="88"/>
        <v>2835700</v>
      </c>
      <c r="S114" s="52">
        <f t="shared" si="80"/>
        <v>2835700</v>
      </c>
      <c r="T114" s="13" t="str">
        <f t="shared" si="87"/>
        <v>MENOR VALOR</v>
      </c>
      <c r="U114" s="32"/>
      <c r="V114" s="8"/>
      <c r="X114" s="36"/>
      <c r="Y114" s="36"/>
      <c r="Z114" s="36"/>
      <c r="AA114" s="36"/>
      <c r="AB114" s="16"/>
      <c r="AC114" s="11"/>
      <c r="AD114" s="16"/>
    </row>
    <row r="115" spans="1:30" ht="16.5">
      <c r="A115" s="95">
        <v>109</v>
      </c>
      <c r="B115" s="101" t="s">
        <v>234</v>
      </c>
      <c r="C115" s="82">
        <v>280001</v>
      </c>
      <c r="D115" s="102" t="s">
        <v>235</v>
      </c>
      <c r="E115" s="86" t="s">
        <v>21</v>
      </c>
      <c r="F115" s="86">
        <v>1</v>
      </c>
      <c r="G115" s="88">
        <v>0</v>
      </c>
      <c r="H115" s="93">
        <v>0</v>
      </c>
      <c r="I115" s="90">
        <v>2469300</v>
      </c>
      <c r="J115" s="91" t="s">
        <v>28</v>
      </c>
      <c r="K115" s="108" t="s">
        <v>27</v>
      </c>
      <c r="L115" s="51">
        <f t="shared" si="81"/>
        <v>2469300</v>
      </c>
      <c r="M115" s="51">
        <f t="shared" si="82"/>
        <v>2469300</v>
      </c>
      <c r="N115" s="52">
        <f t="shared" si="83"/>
        <v>2469300</v>
      </c>
      <c r="O115" s="53">
        <f t="shared" si="84"/>
        <v>2469300</v>
      </c>
      <c r="P115" s="52">
        <f t="shared" si="85"/>
        <v>0</v>
      </c>
      <c r="Q115" s="54">
        <f t="shared" si="86"/>
        <v>0</v>
      </c>
      <c r="R115" s="30">
        <f t="shared" si="88"/>
        <v>2469300</v>
      </c>
      <c r="S115" s="52">
        <f t="shared" si="80"/>
        <v>2469300</v>
      </c>
      <c r="T115" s="13" t="str">
        <f t="shared" si="87"/>
        <v>MENOR VALOR</v>
      </c>
      <c r="U115" s="32"/>
      <c r="V115" s="8"/>
      <c r="X115" s="36" t="e">
        <f>+I116/J116</f>
        <v>#VALUE!</v>
      </c>
      <c r="Y115" s="36">
        <f>+I116/K116</f>
        <v>12.520833333333334</v>
      </c>
      <c r="Z115" s="36"/>
      <c r="AA115" s="36"/>
      <c r="AB115" s="16"/>
      <c r="AC115" s="11"/>
      <c r="AD115" s="16"/>
    </row>
    <row r="116" spans="1:30" ht="16.5">
      <c r="A116" s="73">
        <v>110</v>
      </c>
      <c r="B116" s="107">
        <v>221101</v>
      </c>
      <c r="C116" s="80">
        <v>282101</v>
      </c>
      <c r="D116" s="102" t="s">
        <v>236</v>
      </c>
      <c r="E116" s="99" t="s">
        <v>21</v>
      </c>
      <c r="F116" s="100">
        <v>1</v>
      </c>
      <c r="G116" s="103">
        <v>0</v>
      </c>
      <c r="H116" s="104">
        <v>0</v>
      </c>
      <c r="I116" s="90">
        <v>901500</v>
      </c>
      <c r="J116" s="91" t="s">
        <v>28</v>
      </c>
      <c r="K116" s="24">
        <v>72000</v>
      </c>
      <c r="L116" s="51">
        <f t="shared" si="81"/>
        <v>901500</v>
      </c>
      <c r="M116" s="51">
        <f t="shared" si="82"/>
        <v>901500</v>
      </c>
      <c r="N116" s="52">
        <f t="shared" si="83"/>
        <v>901500</v>
      </c>
      <c r="O116" s="53">
        <f t="shared" si="84"/>
        <v>901500</v>
      </c>
      <c r="P116" s="52">
        <f t="shared" si="85"/>
        <v>0</v>
      </c>
      <c r="Q116" s="54">
        <f t="shared" si="86"/>
        <v>0</v>
      </c>
      <c r="R116" s="30">
        <f t="shared" si="88"/>
        <v>901500</v>
      </c>
      <c r="S116" s="52">
        <f t="shared" si="80"/>
        <v>901500</v>
      </c>
      <c r="T116" s="13" t="str">
        <f t="shared" si="87"/>
        <v>MENOR VALOR</v>
      </c>
      <c r="U116" s="32"/>
      <c r="V116" s="8"/>
      <c r="X116" s="36"/>
      <c r="Y116" s="36"/>
      <c r="Z116" s="36"/>
      <c r="AA116" s="36"/>
      <c r="AB116" s="16"/>
      <c r="AC116" s="11"/>
      <c r="AD116" s="16"/>
    </row>
    <row r="117" spans="1:30" ht="16.5">
      <c r="A117" s="73">
        <v>111</v>
      </c>
      <c r="B117" s="101">
        <v>221102</v>
      </c>
      <c r="C117" s="79">
        <v>284101</v>
      </c>
      <c r="D117" s="102" t="s">
        <v>237</v>
      </c>
      <c r="E117" s="99" t="s">
        <v>21</v>
      </c>
      <c r="F117" s="100">
        <v>1</v>
      </c>
      <c r="G117" s="103">
        <v>0</v>
      </c>
      <c r="H117" s="104">
        <v>0</v>
      </c>
      <c r="I117" s="90">
        <v>901500</v>
      </c>
      <c r="J117" s="91" t="s">
        <v>28</v>
      </c>
      <c r="K117" s="24" t="s">
        <v>28</v>
      </c>
      <c r="L117" s="51">
        <f t="shared" si="81"/>
        <v>901500</v>
      </c>
      <c r="M117" s="51">
        <f t="shared" si="82"/>
        <v>901500</v>
      </c>
      <c r="N117" s="52">
        <f t="shared" si="83"/>
        <v>901500</v>
      </c>
      <c r="O117" s="53">
        <f t="shared" si="84"/>
        <v>901500</v>
      </c>
      <c r="P117" s="52">
        <f t="shared" si="85"/>
        <v>0</v>
      </c>
      <c r="Q117" s="54">
        <f t="shared" si="86"/>
        <v>0</v>
      </c>
      <c r="R117" s="30">
        <f t="shared" si="88"/>
        <v>901500</v>
      </c>
      <c r="S117" s="52">
        <f t="shared" si="80"/>
        <v>901500</v>
      </c>
      <c r="T117" s="13" t="str">
        <f t="shared" si="87"/>
        <v>MENOR VALOR</v>
      </c>
      <c r="U117" s="32"/>
      <c r="V117" s="8"/>
      <c r="X117" s="36"/>
      <c r="Y117" s="36"/>
      <c r="Z117" s="36"/>
      <c r="AA117" s="36"/>
      <c r="AB117" s="16"/>
      <c r="AC117" s="11"/>
      <c r="AD117" s="16"/>
    </row>
    <row r="118" spans="1:30" ht="16.5">
      <c r="A118" s="73">
        <v>112</v>
      </c>
      <c r="B118" s="101">
        <v>221103</v>
      </c>
      <c r="C118" s="79">
        <v>286101</v>
      </c>
      <c r="D118" s="102" t="s">
        <v>238</v>
      </c>
      <c r="E118" s="99" t="s">
        <v>21</v>
      </c>
      <c r="F118" s="100">
        <v>1</v>
      </c>
      <c r="G118" s="103">
        <v>0</v>
      </c>
      <c r="H118" s="104">
        <v>0</v>
      </c>
      <c r="I118" s="90">
        <v>901500</v>
      </c>
      <c r="J118" s="91" t="s">
        <v>28</v>
      </c>
      <c r="K118" s="24" t="s">
        <v>28</v>
      </c>
      <c r="L118" s="51">
        <f t="shared" si="81"/>
        <v>901500</v>
      </c>
      <c r="M118" s="51">
        <f t="shared" si="82"/>
        <v>901500</v>
      </c>
      <c r="N118" s="52">
        <f t="shared" si="83"/>
        <v>901500</v>
      </c>
      <c r="O118" s="53">
        <f t="shared" si="84"/>
        <v>901500</v>
      </c>
      <c r="P118" s="52">
        <f t="shared" si="85"/>
        <v>0</v>
      </c>
      <c r="Q118" s="54">
        <f t="shared" si="86"/>
        <v>0</v>
      </c>
      <c r="R118" s="30">
        <f t="shared" si="88"/>
        <v>901500</v>
      </c>
      <c r="S118" s="52">
        <f t="shared" si="80"/>
        <v>901500</v>
      </c>
      <c r="T118" s="13" t="str">
        <f t="shared" si="87"/>
        <v>MENOR VALOR</v>
      </c>
      <c r="U118" s="32"/>
      <c r="V118" s="8"/>
      <c r="X118" s="36"/>
      <c r="Y118" s="36"/>
      <c r="Z118" s="36"/>
      <c r="AA118" s="36"/>
      <c r="AB118" s="16"/>
      <c r="AC118" s="11"/>
      <c r="AD118" s="16"/>
    </row>
    <row r="119" spans="1:30" ht="16.5">
      <c r="A119" s="95">
        <v>113</v>
      </c>
      <c r="B119" s="101">
        <v>221401</v>
      </c>
      <c r="C119" s="79">
        <v>286102</v>
      </c>
      <c r="D119" s="102" t="s">
        <v>239</v>
      </c>
      <c r="E119" s="99" t="s">
        <v>21</v>
      </c>
      <c r="F119" s="100">
        <v>1</v>
      </c>
      <c r="G119" s="103">
        <v>0</v>
      </c>
      <c r="H119" s="104">
        <v>0</v>
      </c>
      <c r="I119" s="90">
        <v>924500</v>
      </c>
      <c r="J119" s="91" t="s">
        <v>28</v>
      </c>
      <c r="K119" s="24" t="s">
        <v>28</v>
      </c>
      <c r="L119" s="51">
        <f t="shared" si="81"/>
        <v>924500</v>
      </c>
      <c r="M119" s="51">
        <f t="shared" si="82"/>
        <v>924500</v>
      </c>
      <c r="N119" s="52">
        <f t="shared" si="83"/>
        <v>924500</v>
      </c>
      <c r="O119" s="53">
        <f t="shared" si="84"/>
        <v>924500</v>
      </c>
      <c r="P119" s="52">
        <f t="shared" si="85"/>
        <v>0</v>
      </c>
      <c r="Q119" s="54">
        <f t="shared" si="86"/>
        <v>0</v>
      </c>
      <c r="R119" s="30">
        <f t="shared" si="88"/>
        <v>924500</v>
      </c>
      <c r="S119" s="52">
        <f t="shared" si="80"/>
        <v>924500</v>
      </c>
      <c r="T119" s="13" t="str">
        <f t="shared" si="87"/>
        <v>MENOR VALOR</v>
      </c>
      <c r="U119" s="32"/>
      <c r="V119" s="8"/>
      <c r="X119" s="36"/>
      <c r="Y119" s="36"/>
      <c r="Z119" s="36"/>
      <c r="AA119" s="36"/>
      <c r="AB119" s="16"/>
      <c r="AC119" s="11"/>
      <c r="AD119" s="16"/>
    </row>
    <row r="120" spans="1:30" ht="16.5">
      <c r="A120" s="73">
        <v>114</v>
      </c>
      <c r="B120" s="101">
        <v>227001</v>
      </c>
      <c r="C120" s="81">
        <v>287101</v>
      </c>
      <c r="D120" s="102" t="s">
        <v>240</v>
      </c>
      <c r="E120" s="99" t="s">
        <v>21</v>
      </c>
      <c r="F120" s="100">
        <v>1</v>
      </c>
      <c r="G120" s="103">
        <v>0</v>
      </c>
      <c r="H120" s="104">
        <v>0</v>
      </c>
      <c r="I120" s="90">
        <v>35600</v>
      </c>
      <c r="J120" s="91" t="s">
        <v>28</v>
      </c>
      <c r="K120" s="24" t="s">
        <v>28</v>
      </c>
      <c r="L120" s="51">
        <f t="shared" si="81"/>
        <v>35600</v>
      </c>
      <c r="M120" s="51">
        <f t="shared" si="82"/>
        <v>35600</v>
      </c>
      <c r="N120" s="52">
        <f t="shared" si="83"/>
        <v>35600</v>
      </c>
      <c r="O120" s="53">
        <f t="shared" si="84"/>
        <v>35600</v>
      </c>
      <c r="P120" s="52">
        <f t="shared" si="85"/>
        <v>0</v>
      </c>
      <c r="Q120" s="54">
        <f t="shared" si="86"/>
        <v>0</v>
      </c>
      <c r="R120" s="30">
        <f t="shared" si="88"/>
        <v>35600</v>
      </c>
      <c r="S120" s="52">
        <f t="shared" si="80"/>
        <v>35600</v>
      </c>
      <c r="T120" s="13" t="str">
        <f t="shared" si="87"/>
        <v>MENOR VALOR</v>
      </c>
      <c r="U120" s="32"/>
      <c r="V120" s="8"/>
      <c r="X120" s="36"/>
      <c r="Y120" s="36"/>
      <c r="Z120" s="36"/>
      <c r="AA120" s="36"/>
      <c r="AB120" s="16"/>
      <c r="AC120" s="11"/>
      <c r="AD120" s="16"/>
    </row>
    <row r="121" spans="1:30" ht="16.5">
      <c r="A121" s="73">
        <v>115</v>
      </c>
      <c r="B121" s="101">
        <v>227002</v>
      </c>
      <c r="C121" s="79">
        <v>287102</v>
      </c>
      <c r="D121" s="102" t="s">
        <v>241</v>
      </c>
      <c r="E121" s="99" t="s">
        <v>21</v>
      </c>
      <c r="F121" s="100">
        <v>1</v>
      </c>
      <c r="G121" s="103">
        <v>0</v>
      </c>
      <c r="H121" s="104">
        <v>0</v>
      </c>
      <c r="I121" s="90">
        <v>35600</v>
      </c>
      <c r="J121" s="91" t="s">
        <v>28</v>
      </c>
      <c r="K121" s="24" t="s">
        <v>28</v>
      </c>
      <c r="L121" s="51">
        <f t="shared" si="81"/>
        <v>35600</v>
      </c>
      <c r="M121" s="51">
        <f t="shared" si="82"/>
        <v>35600</v>
      </c>
      <c r="N121" s="52">
        <f t="shared" si="83"/>
        <v>35600</v>
      </c>
      <c r="O121" s="53">
        <f t="shared" si="84"/>
        <v>35600</v>
      </c>
      <c r="P121" s="52">
        <f t="shared" si="85"/>
        <v>0</v>
      </c>
      <c r="Q121" s="54">
        <f t="shared" si="86"/>
        <v>0</v>
      </c>
      <c r="R121" s="30">
        <f t="shared" si="88"/>
        <v>35600</v>
      </c>
      <c r="S121" s="52">
        <f t="shared" si="80"/>
        <v>35600</v>
      </c>
      <c r="T121" s="13" t="str">
        <f t="shared" si="87"/>
        <v>MENOR VALOR</v>
      </c>
      <c r="U121" s="32"/>
      <c r="V121" s="8"/>
      <c r="X121" s="36"/>
      <c r="Y121" s="36"/>
      <c r="Z121" s="36"/>
      <c r="AA121" s="36"/>
      <c r="AB121" s="16"/>
      <c r="AC121" s="11"/>
      <c r="AD121" s="16"/>
    </row>
    <row r="122" spans="1:30" ht="16.5">
      <c r="A122" s="73">
        <v>116</v>
      </c>
      <c r="B122" s="101">
        <v>227101</v>
      </c>
      <c r="C122" s="79">
        <v>287103</v>
      </c>
      <c r="D122" s="102" t="s">
        <v>242</v>
      </c>
      <c r="E122" s="99" t="s">
        <v>21</v>
      </c>
      <c r="F122" s="100">
        <v>1</v>
      </c>
      <c r="G122" s="103">
        <v>0</v>
      </c>
      <c r="H122" s="104">
        <v>0</v>
      </c>
      <c r="I122" s="90">
        <v>1474400</v>
      </c>
      <c r="J122" s="91" t="s">
        <v>28</v>
      </c>
      <c r="K122" s="24" t="s">
        <v>28</v>
      </c>
      <c r="L122" s="51">
        <f t="shared" si="81"/>
        <v>1474400</v>
      </c>
      <c r="M122" s="51">
        <f t="shared" si="82"/>
        <v>1474400</v>
      </c>
      <c r="N122" s="52">
        <f t="shared" si="83"/>
        <v>1474400</v>
      </c>
      <c r="O122" s="53">
        <f t="shared" si="84"/>
        <v>1474400</v>
      </c>
      <c r="P122" s="52">
        <f t="shared" si="85"/>
        <v>0</v>
      </c>
      <c r="Q122" s="54">
        <f t="shared" si="86"/>
        <v>0</v>
      </c>
      <c r="R122" s="30">
        <f t="shared" si="88"/>
        <v>1474400</v>
      </c>
      <c r="S122" s="52">
        <f t="shared" si="80"/>
        <v>1474400</v>
      </c>
      <c r="T122" s="13" t="str">
        <f t="shared" si="87"/>
        <v>MENOR VALOR</v>
      </c>
      <c r="U122" s="32"/>
      <c r="V122" s="8"/>
      <c r="X122" s="36"/>
      <c r="Y122" s="36"/>
      <c r="Z122" s="36"/>
      <c r="AA122" s="36"/>
      <c r="AB122" s="16"/>
      <c r="AC122" s="11"/>
      <c r="AD122" s="16"/>
    </row>
    <row r="123" spans="1:30" ht="16.5">
      <c r="A123" s="95">
        <v>117</v>
      </c>
      <c r="B123" s="107">
        <v>250001</v>
      </c>
      <c r="C123" s="81">
        <v>289102</v>
      </c>
      <c r="D123" s="102" t="s">
        <v>243</v>
      </c>
      <c r="E123" s="99" t="s">
        <v>21</v>
      </c>
      <c r="F123" s="100">
        <v>1</v>
      </c>
      <c r="G123" s="103">
        <v>0</v>
      </c>
      <c r="H123" s="104">
        <v>0</v>
      </c>
      <c r="I123" s="90">
        <v>376500</v>
      </c>
      <c r="J123" s="91" t="s">
        <v>28</v>
      </c>
      <c r="K123" s="24" t="s">
        <v>28</v>
      </c>
      <c r="L123" s="51">
        <f t="shared" si="81"/>
        <v>376500</v>
      </c>
      <c r="M123" s="51">
        <f t="shared" si="82"/>
        <v>376500</v>
      </c>
      <c r="N123" s="52">
        <f t="shared" si="83"/>
        <v>376500</v>
      </c>
      <c r="O123" s="53">
        <f t="shared" si="84"/>
        <v>376500</v>
      </c>
      <c r="P123" s="52">
        <f t="shared" si="85"/>
        <v>0</v>
      </c>
      <c r="Q123" s="54">
        <f t="shared" si="86"/>
        <v>0</v>
      </c>
      <c r="R123" s="30">
        <f t="shared" si="88"/>
        <v>376500</v>
      </c>
      <c r="S123" s="52">
        <f t="shared" si="80"/>
        <v>376500</v>
      </c>
      <c r="T123" s="13" t="str">
        <f t="shared" si="87"/>
        <v>MENOR VALOR</v>
      </c>
      <c r="U123" s="32"/>
      <c r="V123" s="8"/>
      <c r="X123" s="36"/>
      <c r="Y123" s="36"/>
      <c r="Z123" s="36"/>
      <c r="AA123" s="36"/>
      <c r="AB123" s="16"/>
      <c r="AC123" s="11"/>
      <c r="AD123" s="16"/>
    </row>
    <row r="124" spans="1:30" ht="16.5">
      <c r="A124" s="73">
        <v>118</v>
      </c>
      <c r="B124" s="101">
        <v>250002</v>
      </c>
      <c r="C124" s="79">
        <v>289103</v>
      </c>
      <c r="D124" s="102" t="s">
        <v>244</v>
      </c>
      <c r="E124" s="86" t="s">
        <v>21</v>
      </c>
      <c r="F124" s="86">
        <v>1</v>
      </c>
      <c r="G124" s="88">
        <v>0</v>
      </c>
      <c r="H124" s="93">
        <v>0</v>
      </c>
      <c r="I124" s="90">
        <v>376500</v>
      </c>
      <c r="J124" s="91" t="s">
        <v>28</v>
      </c>
      <c r="K124" s="108" t="s">
        <v>27</v>
      </c>
      <c r="L124" s="51">
        <f t="shared" si="81"/>
        <v>376500</v>
      </c>
      <c r="M124" s="51">
        <f t="shared" si="82"/>
        <v>376500</v>
      </c>
      <c r="N124" s="52">
        <f t="shared" si="83"/>
        <v>376500</v>
      </c>
      <c r="O124" s="53">
        <f t="shared" si="84"/>
        <v>376500</v>
      </c>
      <c r="P124" s="52">
        <f t="shared" si="85"/>
        <v>0</v>
      </c>
      <c r="Q124" s="54">
        <f t="shared" si="86"/>
        <v>0</v>
      </c>
      <c r="R124" s="30">
        <f t="shared" si="88"/>
        <v>376500</v>
      </c>
      <c r="S124" s="52">
        <f t="shared" si="80"/>
        <v>376500</v>
      </c>
      <c r="T124" s="13" t="str">
        <f t="shared" si="87"/>
        <v>MENOR VALOR</v>
      </c>
      <c r="U124" s="32"/>
      <c r="V124" s="8"/>
      <c r="X124" s="36" t="e">
        <f>+I125/J125</f>
        <v>#VALUE!</v>
      </c>
      <c r="Y124" s="36">
        <f>+I125/K125</f>
        <v>29.050588235294118</v>
      </c>
      <c r="Z124" s="36"/>
      <c r="AA124" s="36"/>
      <c r="AB124" s="16"/>
      <c r="AC124" s="11"/>
      <c r="AD124" s="16"/>
    </row>
    <row r="125" spans="1:30" ht="16.5">
      <c r="A125" s="73">
        <v>119</v>
      </c>
      <c r="B125" s="105">
        <v>252001</v>
      </c>
      <c r="C125" s="81">
        <v>290301</v>
      </c>
      <c r="D125" s="102" t="s">
        <v>245</v>
      </c>
      <c r="E125" s="86" t="s">
        <v>21</v>
      </c>
      <c r="F125" s="87">
        <v>1</v>
      </c>
      <c r="G125" s="88">
        <v>0</v>
      </c>
      <c r="H125" s="93">
        <v>0</v>
      </c>
      <c r="I125" s="90">
        <v>2469300</v>
      </c>
      <c r="J125" s="91" t="s">
        <v>28</v>
      </c>
      <c r="K125" s="50">
        <v>85000</v>
      </c>
      <c r="L125" s="51">
        <f t="shared" si="81"/>
        <v>2469300</v>
      </c>
      <c r="M125" s="51">
        <f t="shared" si="82"/>
        <v>2469300</v>
      </c>
      <c r="N125" s="52">
        <f t="shared" si="83"/>
        <v>2469300</v>
      </c>
      <c r="O125" s="53">
        <f t="shared" si="84"/>
        <v>2469300</v>
      </c>
      <c r="P125" s="52">
        <f t="shared" si="85"/>
        <v>0</v>
      </c>
      <c r="Q125" s="54">
        <f t="shared" si="86"/>
        <v>0</v>
      </c>
      <c r="R125" s="30">
        <f t="shared" si="88"/>
        <v>2469300</v>
      </c>
      <c r="S125" s="52">
        <f t="shared" si="80"/>
        <v>2469300</v>
      </c>
      <c r="T125" s="13" t="str">
        <f t="shared" si="87"/>
        <v>MENOR VALOR</v>
      </c>
      <c r="U125" s="32"/>
      <c r="V125" s="8"/>
      <c r="X125" s="36"/>
      <c r="Y125" s="36"/>
      <c r="Z125" s="36"/>
      <c r="AA125" s="36"/>
      <c r="AB125" s="16"/>
      <c r="AC125" s="11"/>
      <c r="AD125" s="16"/>
    </row>
    <row r="126" spans="1:30" ht="16.5">
      <c r="A126" s="73">
        <v>120</v>
      </c>
      <c r="B126" s="110">
        <v>255006</v>
      </c>
      <c r="C126" s="81">
        <v>290303</v>
      </c>
      <c r="D126" s="102" t="s">
        <v>246</v>
      </c>
      <c r="E126" s="86" t="s">
        <v>21</v>
      </c>
      <c r="F126" s="87">
        <v>1</v>
      </c>
      <c r="G126" s="88">
        <v>0</v>
      </c>
      <c r="H126" s="93">
        <v>0</v>
      </c>
      <c r="I126" s="90">
        <v>828200</v>
      </c>
      <c r="J126" s="91" t="s">
        <v>28</v>
      </c>
      <c r="K126" s="50" t="s">
        <v>28</v>
      </c>
      <c r="L126" s="51">
        <f t="shared" si="81"/>
        <v>828200</v>
      </c>
      <c r="M126" s="51">
        <f t="shared" si="82"/>
        <v>828200</v>
      </c>
      <c r="N126" s="52">
        <f t="shared" si="83"/>
        <v>828200</v>
      </c>
      <c r="O126" s="53">
        <f t="shared" si="84"/>
        <v>828200</v>
      </c>
      <c r="P126" s="52">
        <f t="shared" si="85"/>
        <v>0</v>
      </c>
      <c r="Q126" s="54">
        <f t="shared" si="86"/>
        <v>0</v>
      </c>
      <c r="R126" s="30">
        <f t="shared" si="88"/>
        <v>828200</v>
      </c>
      <c r="S126" s="52">
        <f t="shared" si="80"/>
        <v>828200</v>
      </c>
      <c r="T126" s="13" t="str">
        <f t="shared" si="87"/>
        <v>MENOR VALOR</v>
      </c>
      <c r="U126" s="32"/>
      <c r="V126" s="8"/>
      <c r="X126" s="36"/>
      <c r="Y126" s="36"/>
      <c r="Z126" s="36"/>
      <c r="AA126" s="36"/>
      <c r="AB126" s="16"/>
      <c r="AC126" s="11"/>
      <c r="AD126" s="16"/>
    </row>
    <row r="127" spans="1:30" ht="16.5">
      <c r="A127" s="95">
        <v>121</v>
      </c>
      <c r="B127" s="109">
        <v>255007</v>
      </c>
      <c r="C127" s="81">
        <v>290401</v>
      </c>
      <c r="D127" s="102" t="s">
        <v>247</v>
      </c>
      <c r="E127" s="86" t="s">
        <v>21</v>
      </c>
      <c r="F127" s="87">
        <v>1</v>
      </c>
      <c r="G127" s="88">
        <v>0</v>
      </c>
      <c r="H127" s="93">
        <v>0</v>
      </c>
      <c r="I127" s="90">
        <v>654300</v>
      </c>
      <c r="J127" s="91" t="s">
        <v>28</v>
      </c>
      <c r="K127" s="50" t="s">
        <v>28</v>
      </c>
      <c r="L127" s="51">
        <f t="shared" si="81"/>
        <v>654300</v>
      </c>
      <c r="M127" s="51">
        <f t="shared" si="82"/>
        <v>654300</v>
      </c>
      <c r="N127" s="52">
        <f t="shared" si="83"/>
        <v>654300</v>
      </c>
      <c r="O127" s="53">
        <f t="shared" si="84"/>
        <v>654300</v>
      </c>
      <c r="P127" s="52">
        <f t="shared" si="85"/>
        <v>0</v>
      </c>
      <c r="Q127" s="54">
        <f t="shared" si="86"/>
        <v>0</v>
      </c>
      <c r="R127" s="30">
        <f t="shared" si="88"/>
        <v>654300</v>
      </c>
      <c r="S127" s="52">
        <f t="shared" si="80"/>
        <v>654300</v>
      </c>
      <c r="T127" s="13" t="str">
        <f t="shared" si="87"/>
        <v>MENOR VALOR</v>
      </c>
      <c r="U127" s="32"/>
      <c r="V127" s="8"/>
      <c r="X127" s="36"/>
      <c r="Y127" s="36"/>
      <c r="Z127" s="36"/>
      <c r="AA127" s="36"/>
      <c r="AB127" s="16"/>
      <c r="AC127" s="11"/>
      <c r="AD127" s="16"/>
    </row>
    <row r="128" spans="1:30" ht="16.5">
      <c r="A128" s="73">
        <v>122</v>
      </c>
      <c r="B128" s="101">
        <v>255101</v>
      </c>
      <c r="C128" s="81">
        <v>290402</v>
      </c>
      <c r="D128" s="102" t="s">
        <v>248</v>
      </c>
      <c r="E128" s="86" t="s">
        <v>21</v>
      </c>
      <c r="F128" s="87">
        <v>1</v>
      </c>
      <c r="G128" s="88">
        <v>0</v>
      </c>
      <c r="H128" s="93">
        <v>0</v>
      </c>
      <c r="I128" s="90">
        <v>828200</v>
      </c>
      <c r="J128" s="91" t="s">
        <v>28</v>
      </c>
      <c r="K128" s="50" t="s">
        <v>28</v>
      </c>
      <c r="L128" s="51">
        <f t="shared" si="81"/>
        <v>828200</v>
      </c>
      <c r="M128" s="51">
        <f t="shared" si="82"/>
        <v>828200</v>
      </c>
      <c r="N128" s="52">
        <f t="shared" si="83"/>
        <v>828200</v>
      </c>
      <c r="O128" s="53">
        <f t="shared" si="84"/>
        <v>828200</v>
      </c>
      <c r="P128" s="52">
        <f t="shared" si="85"/>
        <v>0</v>
      </c>
      <c r="Q128" s="54">
        <f t="shared" si="86"/>
        <v>0</v>
      </c>
      <c r="R128" s="30">
        <f t="shared" si="88"/>
        <v>828200</v>
      </c>
      <c r="S128" s="52">
        <f t="shared" si="80"/>
        <v>828200</v>
      </c>
      <c r="T128" s="13" t="str">
        <f t="shared" si="87"/>
        <v>MENOR VALOR</v>
      </c>
      <c r="U128" s="32"/>
      <c r="V128" s="8"/>
      <c r="X128" s="36"/>
      <c r="Y128" s="36"/>
      <c r="Z128" s="36"/>
      <c r="AA128" s="36"/>
      <c r="AB128" s="16"/>
      <c r="AC128" s="11"/>
      <c r="AD128" s="16"/>
    </row>
    <row r="129" spans="1:30" ht="16.5">
      <c r="A129" s="73">
        <v>123</v>
      </c>
      <c r="B129" s="107">
        <v>260101</v>
      </c>
      <c r="C129" s="79">
        <v>291101</v>
      </c>
      <c r="D129" s="102" t="s">
        <v>249</v>
      </c>
      <c r="E129" s="86" t="s">
        <v>21</v>
      </c>
      <c r="F129" s="87">
        <v>1</v>
      </c>
      <c r="G129" s="88">
        <v>0</v>
      </c>
      <c r="H129" s="93">
        <v>0</v>
      </c>
      <c r="I129" s="90">
        <v>1474400</v>
      </c>
      <c r="J129" s="91" t="s">
        <v>28</v>
      </c>
      <c r="K129" s="50" t="s">
        <v>28</v>
      </c>
      <c r="L129" s="51">
        <f t="shared" si="81"/>
        <v>1474400</v>
      </c>
      <c r="M129" s="51">
        <f t="shared" si="82"/>
        <v>1474400</v>
      </c>
      <c r="N129" s="52">
        <f t="shared" si="83"/>
        <v>1474400</v>
      </c>
      <c r="O129" s="53">
        <f t="shared" si="84"/>
        <v>1474400</v>
      </c>
      <c r="P129" s="52">
        <f t="shared" si="85"/>
        <v>0</v>
      </c>
      <c r="Q129" s="54">
        <f t="shared" si="86"/>
        <v>0</v>
      </c>
      <c r="R129" s="30">
        <f t="shared" si="88"/>
        <v>1474400</v>
      </c>
      <c r="S129" s="52">
        <f t="shared" ref="S129:S192" si="89">+ROUND(R129,-2)</f>
        <v>1474400</v>
      </c>
      <c r="T129" s="13" t="str">
        <f t="shared" si="87"/>
        <v>MENOR VALOR</v>
      </c>
      <c r="U129" s="32"/>
      <c r="V129" s="8"/>
      <c r="X129" s="36"/>
      <c r="Y129" s="36"/>
      <c r="Z129" s="36"/>
      <c r="AA129" s="36"/>
      <c r="AB129" s="16"/>
      <c r="AC129" s="11"/>
      <c r="AD129" s="16"/>
    </row>
    <row r="130" spans="1:30" ht="16.5">
      <c r="A130" s="73">
        <v>124</v>
      </c>
      <c r="B130" s="101">
        <v>260201</v>
      </c>
      <c r="C130" s="81">
        <v>291203</v>
      </c>
      <c r="D130" s="102" t="s">
        <v>250</v>
      </c>
      <c r="E130" s="86" t="s">
        <v>21</v>
      </c>
      <c r="F130" s="87">
        <v>1</v>
      </c>
      <c r="G130" s="88">
        <v>0</v>
      </c>
      <c r="H130" s="93">
        <v>0</v>
      </c>
      <c r="I130" s="90">
        <v>792800</v>
      </c>
      <c r="J130" s="91" t="s">
        <v>28</v>
      </c>
      <c r="K130" s="50" t="s">
        <v>28</v>
      </c>
      <c r="L130" s="51">
        <f t="shared" si="81"/>
        <v>792800</v>
      </c>
      <c r="M130" s="51">
        <f t="shared" si="82"/>
        <v>792800</v>
      </c>
      <c r="N130" s="52">
        <f t="shared" si="83"/>
        <v>792800</v>
      </c>
      <c r="O130" s="53">
        <f t="shared" si="84"/>
        <v>792800</v>
      </c>
      <c r="P130" s="52">
        <f t="shared" si="85"/>
        <v>0</v>
      </c>
      <c r="Q130" s="54">
        <f t="shared" si="86"/>
        <v>0</v>
      </c>
      <c r="R130" s="30">
        <f t="shared" si="88"/>
        <v>792800</v>
      </c>
      <c r="S130" s="52">
        <f t="shared" si="89"/>
        <v>792800</v>
      </c>
      <c r="T130" s="13" t="str">
        <f t="shared" si="87"/>
        <v>MENOR VALOR</v>
      </c>
      <c r="U130" s="32"/>
      <c r="V130" s="8"/>
      <c r="X130" s="36"/>
      <c r="Y130" s="36"/>
      <c r="Z130" s="36"/>
      <c r="AA130" s="36"/>
      <c r="AB130" s="16"/>
      <c r="AC130" s="11"/>
      <c r="AD130" s="16"/>
    </row>
    <row r="131" spans="1:30" ht="16.5">
      <c r="A131" s="95">
        <v>125</v>
      </c>
      <c r="B131" s="101">
        <v>260202</v>
      </c>
      <c r="C131" s="79">
        <v>291204</v>
      </c>
      <c r="D131" s="102" t="s">
        <v>251</v>
      </c>
      <c r="E131" s="86" t="s">
        <v>21</v>
      </c>
      <c r="F131" s="87">
        <v>1</v>
      </c>
      <c r="G131" s="88">
        <v>0</v>
      </c>
      <c r="H131" s="93">
        <v>0</v>
      </c>
      <c r="I131" s="90">
        <v>792800</v>
      </c>
      <c r="J131" s="91" t="s">
        <v>28</v>
      </c>
      <c r="K131" s="50" t="s">
        <v>28</v>
      </c>
      <c r="L131" s="51">
        <f t="shared" si="81"/>
        <v>792800</v>
      </c>
      <c r="M131" s="51">
        <f t="shared" si="82"/>
        <v>792800</v>
      </c>
      <c r="N131" s="52">
        <f t="shared" si="83"/>
        <v>792800</v>
      </c>
      <c r="O131" s="53">
        <f t="shared" si="84"/>
        <v>792800</v>
      </c>
      <c r="P131" s="52">
        <f t="shared" si="85"/>
        <v>0</v>
      </c>
      <c r="Q131" s="54">
        <f t="shared" si="86"/>
        <v>0</v>
      </c>
      <c r="R131" s="30">
        <f t="shared" si="88"/>
        <v>792800</v>
      </c>
      <c r="S131" s="52">
        <f t="shared" si="89"/>
        <v>792800</v>
      </c>
      <c r="T131" s="13" t="str">
        <f t="shared" si="87"/>
        <v>MENOR VALOR</v>
      </c>
      <c r="U131" s="32"/>
      <c r="V131" s="8"/>
      <c r="X131" s="36"/>
      <c r="Y131" s="36"/>
      <c r="Z131" s="36"/>
      <c r="AA131" s="36"/>
      <c r="AB131" s="16"/>
      <c r="AC131" s="11"/>
      <c r="AD131" s="16"/>
    </row>
    <row r="132" spans="1:30" ht="16.5">
      <c r="A132" s="73">
        <v>126</v>
      </c>
      <c r="B132" s="101">
        <v>260301</v>
      </c>
      <c r="C132" s="79">
        <v>295101</v>
      </c>
      <c r="D132" s="102" t="s">
        <v>252</v>
      </c>
      <c r="E132" s="86" t="s">
        <v>21</v>
      </c>
      <c r="F132" s="87">
        <v>1</v>
      </c>
      <c r="G132" s="88">
        <v>0</v>
      </c>
      <c r="H132" s="93">
        <v>0</v>
      </c>
      <c r="I132" s="90">
        <v>654300</v>
      </c>
      <c r="J132" s="91" t="s">
        <v>28</v>
      </c>
      <c r="K132" s="50" t="s">
        <v>28</v>
      </c>
      <c r="L132" s="51">
        <f t="shared" si="81"/>
        <v>654300</v>
      </c>
      <c r="M132" s="51">
        <f t="shared" si="82"/>
        <v>654300</v>
      </c>
      <c r="N132" s="52">
        <f t="shared" si="83"/>
        <v>654300</v>
      </c>
      <c r="O132" s="53">
        <f t="shared" si="84"/>
        <v>654300</v>
      </c>
      <c r="P132" s="52">
        <f t="shared" si="85"/>
        <v>0</v>
      </c>
      <c r="Q132" s="54">
        <f t="shared" si="86"/>
        <v>0</v>
      </c>
      <c r="R132" s="30">
        <f t="shared" si="88"/>
        <v>654300</v>
      </c>
      <c r="S132" s="52">
        <f t="shared" si="89"/>
        <v>654300</v>
      </c>
      <c r="T132" s="13" t="str">
        <f t="shared" si="87"/>
        <v>MENOR VALOR</v>
      </c>
      <c r="U132" s="32"/>
      <c r="V132" s="8"/>
      <c r="X132" s="36"/>
      <c r="Y132" s="36"/>
      <c r="Z132" s="36"/>
      <c r="AA132" s="36"/>
      <c r="AB132" s="16"/>
      <c r="AC132" s="11"/>
      <c r="AD132" s="16"/>
    </row>
    <row r="133" spans="1:30" ht="16.5">
      <c r="A133" s="73">
        <v>127</v>
      </c>
      <c r="B133" s="101">
        <v>260302</v>
      </c>
      <c r="C133" s="80">
        <v>306001</v>
      </c>
      <c r="D133" s="102" t="s">
        <v>253</v>
      </c>
      <c r="E133" s="99" t="s">
        <v>21</v>
      </c>
      <c r="F133" s="99">
        <v>1</v>
      </c>
      <c r="G133" s="103">
        <v>0</v>
      </c>
      <c r="H133" s="104">
        <v>0</v>
      </c>
      <c r="I133" s="90">
        <v>654300</v>
      </c>
      <c r="J133" s="91" t="s">
        <v>28</v>
      </c>
      <c r="K133" s="92" t="s">
        <v>27</v>
      </c>
      <c r="L133" s="51">
        <f t="shared" si="81"/>
        <v>654300</v>
      </c>
      <c r="M133" s="51">
        <f t="shared" si="82"/>
        <v>654300</v>
      </c>
      <c r="N133" s="52">
        <f t="shared" si="83"/>
        <v>654300</v>
      </c>
      <c r="O133" s="53">
        <f t="shared" si="84"/>
        <v>654300</v>
      </c>
      <c r="P133" s="52">
        <f t="shared" si="85"/>
        <v>0</v>
      </c>
      <c r="Q133" s="54">
        <f t="shared" si="86"/>
        <v>0</v>
      </c>
      <c r="R133" s="30">
        <f t="shared" si="88"/>
        <v>654300</v>
      </c>
      <c r="S133" s="52">
        <f t="shared" si="89"/>
        <v>654300</v>
      </c>
      <c r="T133" s="13" t="str">
        <f t="shared" si="87"/>
        <v>MENOR VALOR</v>
      </c>
      <c r="U133" s="32"/>
      <c r="V133" s="8"/>
      <c r="X133" s="36" t="e">
        <f>+I134/J134</f>
        <v>#VALUE!</v>
      </c>
      <c r="Y133" s="36">
        <f>+I134/K134</f>
        <v>4.46</v>
      </c>
      <c r="Z133" s="36"/>
      <c r="AA133" s="36"/>
      <c r="AB133" s="16"/>
      <c r="AC133" s="11"/>
      <c r="AD133" s="16"/>
    </row>
    <row r="134" spans="1:30" ht="16.5">
      <c r="A134" s="73">
        <v>128</v>
      </c>
      <c r="B134" s="101">
        <v>261001</v>
      </c>
      <c r="C134" s="79">
        <v>306004</v>
      </c>
      <c r="D134" s="102" t="s">
        <v>254</v>
      </c>
      <c r="E134" s="86" t="s">
        <v>21</v>
      </c>
      <c r="F134" s="87">
        <v>1</v>
      </c>
      <c r="G134" s="88">
        <v>0</v>
      </c>
      <c r="H134" s="93">
        <v>0</v>
      </c>
      <c r="I134" s="90">
        <v>446000</v>
      </c>
      <c r="J134" s="91" t="s">
        <v>28</v>
      </c>
      <c r="K134" s="50">
        <v>100000</v>
      </c>
      <c r="L134" s="51">
        <f t="shared" ref="L134:L197" si="90">MIN(I134,J134)</f>
        <v>446000</v>
      </c>
      <c r="M134" s="51">
        <f t="shared" ref="M134:M197" si="91">AVERAGE(I134,J134)</f>
        <v>446000</v>
      </c>
      <c r="N134" s="52">
        <f t="shared" ref="N134:N197" si="92">MEDIAN(J134,I134)</f>
        <v>446000</v>
      </c>
      <c r="O134" s="53">
        <f t="shared" ref="O134:O197" si="93">GEOMEAN(I134,J134)</f>
        <v>446000</v>
      </c>
      <c r="P134" s="52">
        <f t="shared" ref="P134:P197" si="94">STDEVA(N134,L134)</f>
        <v>0</v>
      </c>
      <c r="Q134" s="54">
        <f t="shared" ref="Q134:Q197" si="95">P134/N134*100%</f>
        <v>0</v>
      </c>
      <c r="R134" s="30">
        <f t="shared" si="88"/>
        <v>446000</v>
      </c>
      <c r="S134" s="52">
        <f t="shared" si="89"/>
        <v>446000</v>
      </c>
      <c r="T134" s="13" t="str">
        <f t="shared" si="87"/>
        <v>MENOR VALOR</v>
      </c>
      <c r="U134" s="32"/>
      <c r="V134" s="8"/>
      <c r="X134" s="36"/>
      <c r="Y134" s="36"/>
      <c r="Z134" s="36"/>
      <c r="AA134" s="36"/>
      <c r="AB134" s="16"/>
      <c r="AC134" s="11"/>
      <c r="AD134" s="16"/>
    </row>
    <row r="135" spans="1:30" ht="16.5">
      <c r="A135" s="95">
        <v>129</v>
      </c>
      <c r="B135" s="101">
        <v>261002</v>
      </c>
      <c r="C135" s="79">
        <v>388903</v>
      </c>
      <c r="D135" s="102" t="s">
        <v>255</v>
      </c>
      <c r="E135" s="86" t="s">
        <v>21</v>
      </c>
      <c r="F135" s="87">
        <v>1</v>
      </c>
      <c r="G135" s="88">
        <v>0</v>
      </c>
      <c r="H135" s="93">
        <v>0</v>
      </c>
      <c r="I135" s="90">
        <v>446000</v>
      </c>
      <c r="J135" s="91" t="s">
        <v>28</v>
      </c>
      <c r="K135" s="50" t="s">
        <v>28</v>
      </c>
      <c r="L135" s="51">
        <f t="shared" si="90"/>
        <v>446000</v>
      </c>
      <c r="M135" s="51">
        <f t="shared" si="91"/>
        <v>446000</v>
      </c>
      <c r="N135" s="52">
        <f t="shared" si="92"/>
        <v>446000</v>
      </c>
      <c r="O135" s="53">
        <f t="shared" si="93"/>
        <v>446000</v>
      </c>
      <c r="P135" s="52">
        <f t="shared" si="94"/>
        <v>0</v>
      </c>
      <c r="Q135" s="54">
        <f t="shared" si="95"/>
        <v>0</v>
      </c>
      <c r="R135" s="30">
        <f t="shared" si="88"/>
        <v>446000</v>
      </c>
      <c r="S135" s="52">
        <f t="shared" si="89"/>
        <v>446000</v>
      </c>
      <c r="T135" s="13" t="str">
        <f t="shared" si="87"/>
        <v>MENOR VALOR</v>
      </c>
      <c r="U135" s="32"/>
      <c r="V135" s="8"/>
      <c r="X135" s="36"/>
      <c r="Y135" s="36"/>
      <c r="Z135" s="36"/>
      <c r="AA135" s="36"/>
      <c r="AB135" s="16"/>
      <c r="AC135" s="11"/>
      <c r="AD135" s="16"/>
    </row>
    <row r="136" spans="1:30" ht="16.5">
      <c r="A136" s="73">
        <v>130</v>
      </c>
      <c r="B136" s="101">
        <v>261003</v>
      </c>
      <c r="C136" s="79">
        <v>388905</v>
      </c>
      <c r="D136" s="102" t="s">
        <v>256</v>
      </c>
      <c r="E136" s="86" t="s">
        <v>21</v>
      </c>
      <c r="F136" s="87">
        <v>1</v>
      </c>
      <c r="G136" s="88">
        <v>0</v>
      </c>
      <c r="H136" s="93">
        <v>0</v>
      </c>
      <c r="I136" s="90">
        <v>446000</v>
      </c>
      <c r="J136" s="91" t="s">
        <v>28</v>
      </c>
      <c r="K136" s="50" t="s">
        <v>28</v>
      </c>
      <c r="L136" s="51">
        <f t="shared" si="90"/>
        <v>446000</v>
      </c>
      <c r="M136" s="51">
        <f t="shared" si="91"/>
        <v>446000</v>
      </c>
      <c r="N136" s="52">
        <f t="shared" si="92"/>
        <v>446000</v>
      </c>
      <c r="O136" s="53">
        <f t="shared" si="93"/>
        <v>446000</v>
      </c>
      <c r="P136" s="52">
        <f t="shared" si="94"/>
        <v>0</v>
      </c>
      <c r="Q136" s="54">
        <f t="shared" si="95"/>
        <v>0</v>
      </c>
      <c r="R136" s="30">
        <f t="shared" si="88"/>
        <v>446000</v>
      </c>
      <c r="S136" s="52">
        <f t="shared" si="89"/>
        <v>446000</v>
      </c>
      <c r="T136" s="13" t="str">
        <f t="shared" si="87"/>
        <v>MENOR VALOR</v>
      </c>
      <c r="U136" s="32"/>
      <c r="V136" s="8"/>
      <c r="X136" s="36"/>
      <c r="Y136" s="36"/>
      <c r="Z136" s="36"/>
      <c r="AA136" s="36"/>
      <c r="AB136" s="16"/>
      <c r="AC136" s="11"/>
      <c r="AD136" s="16"/>
    </row>
    <row r="137" spans="1:30" ht="16.5">
      <c r="A137" s="73">
        <v>131</v>
      </c>
      <c r="B137" s="101">
        <v>262001</v>
      </c>
      <c r="C137" s="79">
        <v>399200</v>
      </c>
      <c r="D137" s="102" t="s">
        <v>257</v>
      </c>
      <c r="E137" s="86" t="s">
        <v>21</v>
      </c>
      <c r="F137" s="87">
        <v>1</v>
      </c>
      <c r="G137" s="88">
        <v>0</v>
      </c>
      <c r="H137" s="93">
        <v>0</v>
      </c>
      <c r="I137" s="90">
        <v>828200</v>
      </c>
      <c r="J137" s="91" t="s">
        <v>28</v>
      </c>
      <c r="K137" s="50" t="s">
        <v>28</v>
      </c>
      <c r="L137" s="51">
        <f t="shared" si="90"/>
        <v>828200</v>
      </c>
      <c r="M137" s="51">
        <f t="shared" si="91"/>
        <v>828200</v>
      </c>
      <c r="N137" s="52">
        <f t="shared" si="92"/>
        <v>828200</v>
      </c>
      <c r="O137" s="53">
        <f t="shared" si="93"/>
        <v>828200</v>
      </c>
      <c r="P137" s="52">
        <f t="shared" si="94"/>
        <v>0</v>
      </c>
      <c r="Q137" s="54">
        <f t="shared" si="95"/>
        <v>0</v>
      </c>
      <c r="R137" s="30">
        <f t="shared" si="88"/>
        <v>828200</v>
      </c>
      <c r="S137" s="52">
        <f t="shared" si="89"/>
        <v>828200</v>
      </c>
      <c r="T137" s="13" t="str">
        <f t="shared" ref="T137:T200" si="96">IF(Q137&lt;=$Q$1,"MENOR VALOR","MEDIANA")</f>
        <v>MENOR VALOR</v>
      </c>
      <c r="U137" s="32"/>
      <c r="V137" s="8"/>
      <c r="X137" s="36"/>
      <c r="Y137" s="36"/>
      <c r="Z137" s="36"/>
      <c r="AA137" s="36"/>
      <c r="AB137" s="16"/>
      <c r="AC137" s="11"/>
      <c r="AD137" s="16"/>
    </row>
    <row r="138" spans="1:30" ht="16.5">
      <c r="A138" s="73">
        <v>132</v>
      </c>
      <c r="B138" s="101">
        <v>262002</v>
      </c>
      <c r="C138" s="79">
        <v>422602</v>
      </c>
      <c r="D138" s="102" t="s">
        <v>258</v>
      </c>
      <c r="E138" s="86" t="s">
        <v>21</v>
      </c>
      <c r="F138" s="87">
        <v>1</v>
      </c>
      <c r="G138" s="88">
        <v>0</v>
      </c>
      <c r="H138" s="93">
        <v>0</v>
      </c>
      <c r="I138" s="90">
        <v>828200</v>
      </c>
      <c r="J138" s="91" t="s">
        <v>28</v>
      </c>
      <c r="K138" s="50" t="s">
        <v>28</v>
      </c>
      <c r="L138" s="51">
        <f t="shared" si="90"/>
        <v>828200</v>
      </c>
      <c r="M138" s="51">
        <f t="shared" si="91"/>
        <v>828200</v>
      </c>
      <c r="N138" s="52">
        <f t="shared" si="92"/>
        <v>828200</v>
      </c>
      <c r="O138" s="53">
        <f t="shared" si="93"/>
        <v>828200</v>
      </c>
      <c r="P138" s="52">
        <f t="shared" si="94"/>
        <v>0</v>
      </c>
      <c r="Q138" s="54">
        <f t="shared" si="95"/>
        <v>0</v>
      </c>
      <c r="R138" s="30">
        <f t="shared" si="88"/>
        <v>828200</v>
      </c>
      <c r="S138" s="52">
        <f t="shared" si="89"/>
        <v>828200</v>
      </c>
      <c r="T138" s="13" t="str">
        <f t="shared" si="96"/>
        <v>MENOR VALOR</v>
      </c>
      <c r="U138" s="32"/>
      <c r="V138" s="8"/>
      <c r="X138" s="36"/>
      <c r="Y138" s="36"/>
      <c r="Z138" s="36"/>
      <c r="AA138" s="36"/>
      <c r="AB138" s="16"/>
      <c r="AC138" s="11"/>
      <c r="AD138" s="16"/>
    </row>
    <row r="139" spans="1:30" ht="16.5">
      <c r="A139" s="95">
        <v>133</v>
      </c>
      <c r="B139" s="107">
        <v>270101</v>
      </c>
      <c r="C139" s="79">
        <v>429405</v>
      </c>
      <c r="D139" s="102" t="s">
        <v>259</v>
      </c>
      <c r="E139" s="86" t="s">
        <v>21</v>
      </c>
      <c r="F139" s="87">
        <v>1</v>
      </c>
      <c r="G139" s="88">
        <v>0</v>
      </c>
      <c r="H139" s="93">
        <v>0</v>
      </c>
      <c r="I139" s="90">
        <v>828200</v>
      </c>
      <c r="J139" s="91" t="s">
        <v>28</v>
      </c>
      <c r="K139" s="50" t="s">
        <v>28</v>
      </c>
      <c r="L139" s="51">
        <f t="shared" si="90"/>
        <v>828200</v>
      </c>
      <c r="M139" s="51">
        <f t="shared" si="91"/>
        <v>828200</v>
      </c>
      <c r="N139" s="52">
        <f t="shared" si="92"/>
        <v>828200</v>
      </c>
      <c r="O139" s="53">
        <f t="shared" si="93"/>
        <v>828200</v>
      </c>
      <c r="P139" s="52">
        <f t="shared" si="94"/>
        <v>0</v>
      </c>
      <c r="Q139" s="54">
        <f t="shared" si="95"/>
        <v>0</v>
      </c>
      <c r="R139" s="30">
        <f t="shared" si="88"/>
        <v>828200</v>
      </c>
      <c r="S139" s="52">
        <f t="shared" si="89"/>
        <v>828200</v>
      </c>
      <c r="T139" s="13" t="str">
        <f t="shared" si="96"/>
        <v>MENOR VALOR</v>
      </c>
      <c r="U139" s="32"/>
      <c r="V139" s="8"/>
      <c r="X139" s="36"/>
      <c r="Y139" s="36"/>
      <c r="Z139" s="36"/>
      <c r="AA139" s="36"/>
      <c r="AB139" s="16"/>
      <c r="AC139" s="11"/>
      <c r="AD139" s="16"/>
    </row>
    <row r="140" spans="1:30" ht="16.5">
      <c r="A140" s="73">
        <v>134</v>
      </c>
      <c r="B140" s="101">
        <v>270102</v>
      </c>
      <c r="C140" s="79">
        <v>441302</v>
      </c>
      <c r="D140" s="102" t="s">
        <v>260</v>
      </c>
      <c r="E140" s="86" t="s">
        <v>21</v>
      </c>
      <c r="F140" s="87">
        <v>1</v>
      </c>
      <c r="G140" s="88">
        <v>0</v>
      </c>
      <c r="H140" s="93">
        <v>0</v>
      </c>
      <c r="I140" s="90">
        <v>1474400</v>
      </c>
      <c r="J140" s="91" t="s">
        <v>28</v>
      </c>
      <c r="K140" s="50" t="s">
        <v>28</v>
      </c>
      <c r="L140" s="51">
        <f t="shared" si="90"/>
        <v>1474400</v>
      </c>
      <c r="M140" s="51">
        <f t="shared" si="91"/>
        <v>1474400</v>
      </c>
      <c r="N140" s="52">
        <f t="shared" si="92"/>
        <v>1474400</v>
      </c>
      <c r="O140" s="53">
        <f t="shared" si="93"/>
        <v>1474400</v>
      </c>
      <c r="P140" s="52">
        <f t="shared" si="94"/>
        <v>0</v>
      </c>
      <c r="Q140" s="54">
        <f t="shared" si="95"/>
        <v>0</v>
      </c>
      <c r="R140" s="30">
        <f t="shared" si="88"/>
        <v>1474400</v>
      </c>
      <c r="S140" s="52">
        <f t="shared" si="89"/>
        <v>1474400</v>
      </c>
      <c r="T140" s="13" t="str">
        <f t="shared" si="96"/>
        <v>MENOR VALOR</v>
      </c>
      <c r="U140" s="32"/>
      <c r="V140" s="8"/>
      <c r="X140" s="36"/>
      <c r="Y140" s="36"/>
      <c r="Z140" s="36"/>
      <c r="AA140" s="36"/>
      <c r="AB140" s="16"/>
      <c r="AC140" s="11"/>
      <c r="AD140" s="16"/>
    </row>
    <row r="141" spans="1:30" ht="16.5">
      <c r="A141" s="73">
        <v>135</v>
      </c>
      <c r="B141" s="101">
        <v>270103</v>
      </c>
      <c r="C141" s="79">
        <v>452301</v>
      </c>
      <c r="D141" s="102" t="s">
        <v>261</v>
      </c>
      <c r="E141" s="86" t="s">
        <v>21</v>
      </c>
      <c r="F141" s="87">
        <v>1</v>
      </c>
      <c r="G141" s="88">
        <v>0</v>
      </c>
      <c r="H141" s="93">
        <v>0</v>
      </c>
      <c r="I141" s="90">
        <v>828200</v>
      </c>
      <c r="J141" s="91" t="s">
        <v>28</v>
      </c>
      <c r="K141" s="50" t="s">
        <v>28</v>
      </c>
      <c r="L141" s="51">
        <f t="shared" si="90"/>
        <v>828200</v>
      </c>
      <c r="M141" s="51">
        <f t="shared" si="91"/>
        <v>828200</v>
      </c>
      <c r="N141" s="52">
        <f t="shared" si="92"/>
        <v>828200</v>
      </c>
      <c r="O141" s="53">
        <f t="shared" si="93"/>
        <v>828200</v>
      </c>
      <c r="P141" s="52">
        <f t="shared" si="94"/>
        <v>0</v>
      </c>
      <c r="Q141" s="54">
        <f t="shared" si="95"/>
        <v>0</v>
      </c>
      <c r="R141" s="30">
        <f t="shared" si="88"/>
        <v>828200</v>
      </c>
      <c r="S141" s="52">
        <f t="shared" si="89"/>
        <v>828200</v>
      </c>
      <c r="T141" s="13" t="str">
        <f t="shared" si="96"/>
        <v>MENOR VALOR</v>
      </c>
      <c r="U141" s="32"/>
      <c r="V141" s="8"/>
      <c r="X141" s="36"/>
      <c r="Y141" s="36"/>
      <c r="Z141" s="36"/>
      <c r="AA141" s="36"/>
      <c r="AB141" s="16"/>
      <c r="AC141" s="11"/>
      <c r="AD141" s="16"/>
    </row>
    <row r="142" spans="1:30" ht="16.5">
      <c r="A142" s="73">
        <v>136</v>
      </c>
      <c r="B142" s="101">
        <v>271101</v>
      </c>
      <c r="C142" s="79">
        <v>452305</v>
      </c>
      <c r="D142" s="102" t="s">
        <v>262</v>
      </c>
      <c r="E142" s="99" t="s">
        <v>21</v>
      </c>
      <c r="F142" s="99">
        <v>1</v>
      </c>
      <c r="G142" s="103">
        <v>0</v>
      </c>
      <c r="H142" s="104">
        <v>0</v>
      </c>
      <c r="I142" s="90">
        <v>654300</v>
      </c>
      <c r="J142" s="91" t="s">
        <v>28</v>
      </c>
      <c r="K142" s="92" t="s">
        <v>27</v>
      </c>
      <c r="L142" s="51">
        <f t="shared" si="90"/>
        <v>654300</v>
      </c>
      <c r="M142" s="51">
        <f t="shared" si="91"/>
        <v>654300</v>
      </c>
      <c r="N142" s="52">
        <f t="shared" si="92"/>
        <v>654300</v>
      </c>
      <c r="O142" s="53">
        <f t="shared" si="93"/>
        <v>654300</v>
      </c>
      <c r="P142" s="52">
        <f t="shared" si="94"/>
        <v>0</v>
      </c>
      <c r="Q142" s="54">
        <f t="shared" si="95"/>
        <v>0</v>
      </c>
      <c r="R142" s="30">
        <f t="shared" si="88"/>
        <v>654300</v>
      </c>
      <c r="S142" s="52">
        <f t="shared" si="89"/>
        <v>654300</v>
      </c>
      <c r="T142" s="13" t="str">
        <f t="shared" si="96"/>
        <v>MENOR VALOR</v>
      </c>
      <c r="U142" s="32"/>
      <c r="V142" s="8"/>
      <c r="X142" s="36" t="e">
        <f>+I143/J143</f>
        <v>#VALUE!</v>
      </c>
      <c r="Y142" s="36">
        <f>+I143/K143</f>
        <v>7.6993865030674851</v>
      </c>
      <c r="Z142" s="36"/>
      <c r="AA142" s="36"/>
      <c r="AB142" s="16"/>
      <c r="AC142" s="11"/>
      <c r="AD142" s="16"/>
    </row>
    <row r="143" spans="1:30" ht="16.5">
      <c r="A143" s="95">
        <v>137</v>
      </c>
      <c r="B143" s="101">
        <v>272101</v>
      </c>
      <c r="C143" s="79">
        <v>452401</v>
      </c>
      <c r="D143" s="102" t="s">
        <v>263</v>
      </c>
      <c r="E143" s="99" t="s">
        <v>21</v>
      </c>
      <c r="F143" s="100">
        <v>1</v>
      </c>
      <c r="G143" s="103">
        <v>0</v>
      </c>
      <c r="H143" s="104">
        <v>0</v>
      </c>
      <c r="I143" s="90">
        <v>376500</v>
      </c>
      <c r="J143" s="91" t="s">
        <v>28</v>
      </c>
      <c r="K143" s="24">
        <v>48900</v>
      </c>
      <c r="L143" s="51">
        <f t="shared" si="90"/>
        <v>376500</v>
      </c>
      <c r="M143" s="51">
        <f t="shared" si="91"/>
        <v>376500</v>
      </c>
      <c r="N143" s="52">
        <f t="shared" si="92"/>
        <v>376500</v>
      </c>
      <c r="O143" s="53">
        <f t="shared" si="93"/>
        <v>376500</v>
      </c>
      <c r="P143" s="52">
        <f t="shared" si="94"/>
        <v>0</v>
      </c>
      <c r="Q143" s="54">
        <f t="shared" si="95"/>
        <v>0</v>
      </c>
      <c r="R143" s="30">
        <f t="shared" si="88"/>
        <v>376500</v>
      </c>
      <c r="S143" s="52">
        <f t="shared" si="89"/>
        <v>376500</v>
      </c>
      <c r="T143" s="13" t="str">
        <f t="shared" si="96"/>
        <v>MENOR VALOR</v>
      </c>
      <c r="U143" s="32"/>
      <c r="V143" s="8"/>
      <c r="X143" s="36"/>
      <c r="Y143" s="36"/>
      <c r="Z143" s="36"/>
      <c r="AA143" s="36"/>
      <c r="AB143" s="16"/>
      <c r="AC143" s="11"/>
      <c r="AD143" s="16"/>
    </row>
    <row r="144" spans="1:30" ht="16.5">
      <c r="A144" s="73">
        <v>138</v>
      </c>
      <c r="B144" s="101">
        <v>272102</v>
      </c>
      <c r="C144" s="79">
        <v>469702</v>
      </c>
      <c r="D144" s="102" t="s">
        <v>264</v>
      </c>
      <c r="E144" s="99" t="s">
        <v>21</v>
      </c>
      <c r="F144" s="100">
        <v>1</v>
      </c>
      <c r="G144" s="103">
        <v>0</v>
      </c>
      <c r="H144" s="104">
        <v>0</v>
      </c>
      <c r="I144" s="90">
        <v>376500</v>
      </c>
      <c r="J144" s="91" t="s">
        <v>28</v>
      </c>
      <c r="K144" s="24" t="s">
        <v>28</v>
      </c>
      <c r="L144" s="51">
        <f t="shared" si="90"/>
        <v>376500</v>
      </c>
      <c r="M144" s="51">
        <f t="shared" si="91"/>
        <v>376500</v>
      </c>
      <c r="N144" s="52">
        <f t="shared" si="92"/>
        <v>376500</v>
      </c>
      <c r="O144" s="53">
        <f t="shared" si="93"/>
        <v>376500</v>
      </c>
      <c r="P144" s="52">
        <f t="shared" si="94"/>
        <v>0</v>
      </c>
      <c r="Q144" s="54">
        <f t="shared" si="95"/>
        <v>0</v>
      </c>
      <c r="R144" s="30">
        <f t="shared" si="88"/>
        <v>376500</v>
      </c>
      <c r="S144" s="52">
        <f t="shared" si="89"/>
        <v>376500</v>
      </c>
      <c r="T144" s="13" t="str">
        <f t="shared" si="96"/>
        <v>MENOR VALOR</v>
      </c>
      <c r="U144" s="32"/>
      <c r="V144" s="8"/>
      <c r="X144" s="36"/>
      <c r="Y144" s="36"/>
      <c r="Z144" s="36"/>
      <c r="AA144" s="36"/>
      <c r="AB144" s="16"/>
      <c r="AC144" s="11"/>
      <c r="AD144" s="16"/>
    </row>
    <row r="145" spans="1:30" ht="16.5">
      <c r="A145" s="73">
        <v>139</v>
      </c>
      <c r="B145" s="101">
        <v>272103</v>
      </c>
      <c r="C145" s="79">
        <v>471102</v>
      </c>
      <c r="D145" s="102" t="s">
        <v>265</v>
      </c>
      <c r="E145" s="99" t="s">
        <v>21</v>
      </c>
      <c r="F145" s="100">
        <v>1</v>
      </c>
      <c r="G145" s="103">
        <v>0</v>
      </c>
      <c r="H145" s="104">
        <v>0</v>
      </c>
      <c r="I145" s="90">
        <v>376500</v>
      </c>
      <c r="J145" s="91" t="s">
        <v>28</v>
      </c>
      <c r="K145" s="24" t="s">
        <v>28</v>
      </c>
      <c r="L145" s="51">
        <f t="shared" si="90"/>
        <v>376500</v>
      </c>
      <c r="M145" s="51">
        <f t="shared" si="91"/>
        <v>376500</v>
      </c>
      <c r="N145" s="52">
        <f t="shared" si="92"/>
        <v>376500</v>
      </c>
      <c r="O145" s="53">
        <f t="shared" si="93"/>
        <v>376500</v>
      </c>
      <c r="P145" s="52">
        <f t="shared" si="94"/>
        <v>0</v>
      </c>
      <c r="Q145" s="54">
        <f t="shared" si="95"/>
        <v>0</v>
      </c>
      <c r="R145" s="30">
        <f t="shared" si="88"/>
        <v>376500</v>
      </c>
      <c r="S145" s="52">
        <f t="shared" si="89"/>
        <v>376500</v>
      </c>
      <c r="T145" s="13" t="str">
        <f t="shared" si="96"/>
        <v>MENOR VALOR</v>
      </c>
      <c r="U145" s="32"/>
      <c r="V145" s="8"/>
      <c r="X145" s="36"/>
      <c r="Y145" s="36"/>
      <c r="Z145" s="36"/>
      <c r="AA145" s="36"/>
      <c r="AB145" s="16"/>
      <c r="AC145" s="11"/>
      <c r="AD145" s="16"/>
    </row>
    <row r="146" spans="1:30" ht="16.5">
      <c r="A146" s="73">
        <v>140</v>
      </c>
      <c r="B146" s="101">
        <v>272301</v>
      </c>
      <c r="C146" s="79">
        <v>492200</v>
      </c>
      <c r="D146" s="102" t="s">
        <v>266</v>
      </c>
      <c r="E146" s="99" t="s">
        <v>21</v>
      </c>
      <c r="F146" s="100">
        <v>1</v>
      </c>
      <c r="G146" s="103">
        <v>0</v>
      </c>
      <c r="H146" s="104">
        <v>0</v>
      </c>
      <c r="I146" s="90">
        <v>322700</v>
      </c>
      <c r="J146" s="91" t="s">
        <v>28</v>
      </c>
      <c r="K146" s="24" t="s">
        <v>28</v>
      </c>
      <c r="L146" s="51">
        <f t="shared" si="90"/>
        <v>322700</v>
      </c>
      <c r="M146" s="51">
        <f t="shared" si="91"/>
        <v>322700</v>
      </c>
      <c r="N146" s="52">
        <f t="shared" si="92"/>
        <v>322700</v>
      </c>
      <c r="O146" s="53">
        <f t="shared" si="93"/>
        <v>322700</v>
      </c>
      <c r="P146" s="52">
        <f t="shared" si="94"/>
        <v>0</v>
      </c>
      <c r="Q146" s="54">
        <f t="shared" si="95"/>
        <v>0</v>
      </c>
      <c r="R146" s="30">
        <f t="shared" si="88"/>
        <v>322700</v>
      </c>
      <c r="S146" s="52">
        <f t="shared" si="89"/>
        <v>322700</v>
      </c>
      <c r="T146" s="13" t="str">
        <f t="shared" si="96"/>
        <v>MENOR VALOR</v>
      </c>
      <c r="U146" s="32"/>
      <c r="V146" s="8"/>
      <c r="X146" s="36"/>
      <c r="Y146" s="36"/>
      <c r="Z146" s="36"/>
      <c r="AA146" s="36"/>
      <c r="AB146" s="16"/>
      <c r="AC146" s="11"/>
      <c r="AD146" s="16"/>
    </row>
    <row r="147" spans="1:30" ht="16.5">
      <c r="A147" s="95">
        <v>141</v>
      </c>
      <c r="B147" s="101">
        <v>272302</v>
      </c>
      <c r="C147" s="79">
        <v>492300</v>
      </c>
      <c r="D147" s="102" t="s">
        <v>267</v>
      </c>
      <c r="E147" s="99" t="s">
        <v>21</v>
      </c>
      <c r="F147" s="100">
        <v>1</v>
      </c>
      <c r="G147" s="103">
        <v>0</v>
      </c>
      <c r="H147" s="104">
        <v>0</v>
      </c>
      <c r="I147" s="90">
        <v>322700</v>
      </c>
      <c r="J147" s="91" t="s">
        <v>28</v>
      </c>
      <c r="K147" s="24" t="s">
        <v>28</v>
      </c>
      <c r="L147" s="51">
        <f t="shared" si="90"/>
        <v>322700</v>
      </c>
      <c r="M147" s="51">
        <f t="shared" si="91"/>
        <v>322700</v>
      </c>
      <c r="N147" s="52">
        <f t="shared" si="92"/>
        <v>322700</v>
      </c>
      <c r="O147" s="53">
        <f t="shared" si="93"/>
        <v>322700</v>
      </c>
      <c r="P147" s="52">
        <f t="shared" si="94"/>
        <v>0</v>
      </c>
      <c r="Q147" s="54">
        <f t="shared" si="95"/>
        <v>0</v>
      </c>
      <c r="R147" s="30">
        <f t="shared" si="88"/>
        <v>322700</v>
      </c>
      <c r="S147" s="52">
        <f t="shared" si="89"/>
        <v>322700</v>
      </c>
      <c r="T147" s="13" t="str">
        <f t="shared" si="96"/>
        <v>MENOR VALOR</v>
      </c>
      <c r="U147" s="32"/>
      <c r="V147" s="8"/>
      <c r="X147" s="36"/>
      <c r="Y147" s="36"/>
      <c r="Z147" s="36"/>
      <c r="AA147" s="36"/>
      <c r="AB147" s="16"/>
      <c r="AC147" s="11"/>
      <c r="AD147" s="16"/>
    </row>
    <row r="148" spans="1:30" ht="16.5">
      <c r="A148" s="73">
        <v>142</v>
      </c>
      <c r="B148" s="101">
        <v>272402</v>
      </c>
      <c r="C148" s="79">
        <v>494004</v>
      </c>
      <c r="D148" s="102" t="s">
        <v>268</v>
      </c>
      <c r="E148" s="99" t="s">
        <v>21</v>
      </c>
      <c r="F148" s="100">
        <v>1</v>
      </c>
      <c r="G148" s="103">
        <v>0</v>
      </c>
      <c r="H148" s="104">
        <v>0</v>
      </c>
      <c r="I148" s="90">
        <v>376500</v>
      </c>
      <c r="J148" s="91" t="s">
        <v>28</v>
      </c>
      <c r="K148" s="24" t="s">
        <v>28</v>
      </c>
      <c r="L148" s="51">
        <f t="shared" si="90"/>
        <v>376500</v>
      </c>
      <c r="M148" s="51">
        <f t="shared" si="91"/>
        <v>376500</v>
      </c>
      <c r="N148" s="52">
        <f t="shared" si="92"/>
        <v>376500</v>
      </c>
      <c r="O148" s="53">
        <f t="shared" si="93"/>
        <v>376500</v>
      </c>
      <c r="P148" s="52">
        <f t="shared" si="94"/>
        <v>0</v>
      </c>
      <c r="Q148" s="54">
        <f t="shared" si="95"/>
        <v>0</v>
      </c>
      <c r="R148" s="30">
        <f t="shared" si="88"/>
        <v>376500</v>
      </c>
      <c r="S148" s="52">
        <f t="shared" si="89"/>
        <v>376500</v>
      </c>
      <c r="T148" s="13" t="str">
        <f t="shared" si="96"/>
        <v>MENOR VALOR</v>
      </c>
      <c r="U148" s="32"/>
      <c r="V148" s="8"/>
      <c r="X148" s="36"/>
      <c r="Y148" s="36"/>
      <c r="Z148" s="36"/>
      <c r="AA148" s="36"/>
      <c r="AB148" s="16"/>
      <c r="AC148" s="11"/>
      <c r="AD148" s="16"/>
    </row>
    <row r="149" spans="1:30" ht="16.5">
      <c r="A149" s="73">
        <v>143</v>
      </c>
      <c r="B149" s="101">
        <v>273105</v>
      </c>
      <c r="C149" s="79">
        <v>494005</v>
      </c>
      <c r="D149" s="102" t="s">
        <v>269</v>
      </c>
      <c r="E149" s="99" t="s">
        <v>21</v>
      </c>
      <c r="F149" s="100">
        <v>1</v>
      </c>
      <c r="G149" s="103">
        <v>0</v>
      </c>
      <c r="H149" s="104">
        <v>0</v>
      </c>
      <c r="I149" s="90">
        <v>654300</v>
      </c>
      <c r="J149" s="91" t="s">
        <v>28</v>
      </c>
      <c r="K149" s="24" t="s">
        <v>28</v>
      </c>
      <c r="L149" s="51">
        <f t="shared" si="90"/>
        <v>654300</v>
      </c>
      <c r="M149" s="51">
        <f t="shared" si="91"/>
        <v>654300</v>
      </c>
      <c r="N149" s="52">
        <f t="shared" si="92"/>
        <v>654300</v>
      </c>
      <c r="O149" s="53">
        <f t="shared" si="93"/>
        <v>654300</v>
      </c>
      <c r="P149" s="52">
        <f t="shared" si="94"/>
        <v>0</v>
      </c>
      <c r="Q149" s="54">
        <f t="shared" si="95"/>
        <v>0</v>
      </c>
      <c r="R149" s="30">
        <f t="shared" si="88"/>
        <v>654300</v>
      </c>
      <c r="S149" s="52">
        <f t="shared" si="89"/>
        <v>654300</v>
      </c>
      <c r="T149" s="13" t="str">
        <f t="shared" si="96"/>
        <v>MENOR VALOR</v>
      </c>
      <c r="U149" s="32"/>
      <c r="V149" s="8"/>
      <c r="X149" s="36"/>
      <c r="Y149" s="36"/>
      <c r="Z149" s="36"/>
      <c r="AA149" s="36"/>
      <c r="AB149" s="16"/>
      <c r="AC149" s="11"/>
      <c r="AD149" s="16"/>
    </row>
    <row r="150" spans="1:30" ht="16.5">
      <c r="A150" s="73">
        <v>144</v>
      </c>
      <c r="B150" s="101">
        <v>273201</v>
      </c>
      <c r="C150" s="79">
        <v>494400</v>
      </c>
      <c r="D150" s="102" t="s">
        <v>270</v>
      </c>
      <c r="E150" s="99" t="s">
        <v>21</v>
      </c>
      <c r="F150" s="100">
        <v>1</v>
      </c>
      <c r="G150" s="103">
        <v>0</v>
      </c>
      <c r="H150" s="104">
        <v>0</v>
      </c>
      <c r="I150" s="90">
        <v>1141500</v>
      </c>
      <c r="J150" s="94">
        <v>232000</v>
      </c>
      <c r="K150" s="24" t="s">
        <v>28</v>
      </c>
      <c r="L150" s="51">
        <f t="shared" si="90"/>
        <v>232000</v>
      </c>
      <c r="M150" s="51">
        <f t="shared" si="91"/>
        <v>686750</v>
      </c>
      <c r="N150" s="52">
        <f t="shared" si="92"/>
        <v>686750</v>
      </c>
      <c r="O150" s="53">
        <f t="shared" si="93"/>
        <v>514614.41876418504</v>
      </c>
      <c r="P150" s="52">
        <f t="shared" si="94"/>
        <v>321556.80874458246</v>
      </c>
      <c r="Q150" s="54">
        <f t="shared" si="95"/>
        <v>0.46822979067285397</v>
      </c>
      <c r="R150" s="30">
        <f t="shared" si="88"/>
        <v>686750</v>
      </c>
      <c r="S150" s="52">
        <f t="shared" si="89"/>
        <v>686800</v>
      </c>
      <c r="T150" s="13" t="str">
        <f t="shared" si="96"/>
        <v>MEDIANA</v>
      </c>
      <c r="U150" s="32"/>
      <c r="V150" s="8"/>
      <c r="X150" s="36"/>
      <c r="Y150" s="36"/>
      <c r="Z150" s="36"/>
      <c r="AA150" s="36"/>
      <c r="AB150" s="16"/>
      <c r="AC150" s="11"/>
      <c r="AD150" s="16"/>
    </row>
    <row r="151" spans="1:30" ht="16.5">
      <c r="A151" s="95">
        <v>145</v>
      </c>
      <c r="B151" s="101">
        <v>273301</v>
      </c>
      <c r="C151" s="79">
        <v>494701</v>
      </c>
      <c r="D151" s="102" t="s">
        <v>271</v>
      </c>
      <c r="E151" s="86" t="s">
        <v>21</v>
      </c>
      <c r="F151" s="86">
        <v>1</v>
      </c>
      <c r="G151" s="88">
        <v>0</v>
      </c>
      <c r="H151" s="93">
        <v>0</v>
      </c>
      <c r="I151" s="90">
        <v>654300</v>
      </c>
      <c r="J151" s="91" t="s">
        <v>28</v>
      </c>
      <c r="K151" s="108" t="s">
        <v>27</v>
      </c>
      <c r="L151" s="51">
        <f t="shared" si="90"/>
        <v>654300</v>
      </c>
      <c r="M151" s="51">
        <f t="shared" si="91"/>
        <v>654300</v>
      </c>
      <c r="N151" s="52">
        <f t="shared" si="92"/>
        <v>654300</v>
      </c>
      <c r="O151" s="53">
        <f t="shared" si="93"/>
        <v>654300</v>
      </c>
      <c r="P151" s="52">
        <f t="shared" si="94"/>
        <v>0</v>
      </c>
      <c r="Q151" s="54">
        <f t="shared" si="95"/>
        <v>0</v>
      </c>
      <c r="R151" s="30">
        <f t="shared" si="88"/>
        <v>654300</v>
      </c>
      <c r="S151" s="52">
        <f t="shared" si="89"/>
        <v>654300</v>
      </c>
      <c r="T151" s="13" t="str">
        <f t="shared" si="96"/>
        <v>MENOR VALOR</v>
      </c>
      <c r="U151" s="32"/>
      <c r="V151" s="8"/>
      <c r="X151" s="36" t="e">
        <f>+I152/J152</f>
        <v>#VALUE!</v>
      </c>
      <c r="Y151" s="36">
        <f>+I152/K152</f>
        <v>12.286666666666667</v>
      </c>
      <c r="Z151" s="36"/>
      <c r="AA151" s="36"/>
      <c r="AB151" s="16"/>
      <c r="AC151" s="11"/>
      <c r="AD151" s="16"/>
    </row>
    <row r="152" spans="1:30" ht="16.5">
      <c r="A152" s="73">
        <v>146</v>
      </c>
      <c r="B152" s="101">
        <v>274101</v>
      </c>
      <c r="C152" s="79">
        <v>501003</v>
      </c>
      <c r="D152" s="102" t="s">
        <v>272</v>
      </c>
      <c r="E152" s="86" t="s">
        <v>21</v>
      </c>
      <c r="F152" s="87">
        <v>1</v>
      </c>
      <c r="G152" s="88">
        <v>0</v>
      </c>
      <c r="H152" s="93">
        <v>0</v>
      </c>
      <c r="I152" s="90">
        <v>1474400</v>
      </c>
      <c r="J152" s="91" t="s">
        <v>28</v>
      </c>
      <c r="K152" s="50">
        <v>120000</v>
      </c>
      <c r="L152" s="51">
        <f t="shared" si="90"/>
        <v>1474400</v>
      </c>
      <c r="M152" s="51">
        <f t="shared" si="91"/>
        <v>1474400</v>
      </c>
      <c r="N152" s="52">
        <f t="shared" si="92"/>
        <v>1474400</v>
      </c>
      <c r="O152" s="53">
        <f t="shared" si="93"/>
        <v>1474400</v>
      </c>
      <c r="P152" s="52">
        <f t="shared" si="94"/>
        <v>0</v>
      </c>
      <c r="Q152" s="54">
        <f t="shared" si="95"/>
        <v>0</v>
      </c>
      <c r="R152" s="30">
        <f t="shared" si="88"/>
        <v>1474400</v>
      </c>
      <c r="S152" s="52">
        <f t="shared" si="89"/>
        <v>1474400</v>
      </c>
      <c r="T152" s="13" t="str">
        <f t="shared" si="96"/>
        <v>MENOR VALOR</v>
      </c>
      <c r="U152" s="32"/>
      <c r="V152" s="8"/>
      <c r="X152" s="36"/>
      <c r="Y152" s="36"/>
      <c r="Z152" s="36"/>
      <c r="AA152" s="36"/>
      <c r="AB152" s="16"/>
      <c r="AC152" s="11"/>
      <c r="AD152" s="16"/>
    </row>
    <row r="153" spans="1:30" ht="16.5">
      <c r="A153" s="73">
        <v>147</v>
      </c>
      <c r="B153" s="101">
        <v>274201</v>
      </c>
      <c r="C153" s="79">
        <v>510001</v>
      </c>
      <c r="D153" s="102" t="s">
        <v>273</v>
      </c>
      <c r="E153" s="86" t="s">
        <v>21</v>
      </c>
      <c r="F153" s="87">
        <v>1</v>
      </c>
      <c r="G153" s="88">
        <v>0</v>
      </c>
      <c r="H153" s="93">
        <v>0</v>
      </c>
      <c r="I153" s="90">
        <v>2469300</v>
      </c>
      <c r="J153" s="91" t="s">
        <v>28</v>
      </c>
      <c r="K153" s="50" t="s">
        <v>28</v>
      </c>
      <c r="L153" s="51">
        <f t="shared" si="90"/>
        <v>2469300</v>
      </c>
      <c r="M153" s="51">
        <f t="shared" si="91"/>
        <v>2469300</v>
      </c>
      <c r="N153" s="52">
        <f t="shared" si="92"/>
        <v>2469300</v>
      </c>
      <c r="O153" s="53">
        <f t="shared" si="93"/>
        <v>2469300</v>
      </c>
      <c r="P153" s="52">
        <f t="shared" si="94"/>
        <v>0</v>
      </c>
      <c r="Q153" s="54">
        <f t="shared" si="95"/>
        <v>0</v>
      </c>
      <c r="R153" s="30">
        <f t="shared" si="88"/>
        <v>2469300</v>
      </c>
      <c r="S153" s="52">
        <f t="shared" si="89"/>
        <v>2469300</v>
      </c>
      <c r="T153" s="13" t="str">
        <f t="shared" si="96"/>
        <v>MENOR VALOR</v>
      </c>
      <c r="U153" s="32"/>
      <c r="V153" s="8"/>
      <c r="X153" s="36"/>
      <c r="Y153" s="36"/>
      <c r="Z153" s="36"/>
      <c r="AA153" s="36"/>
      <c r="AB153" s="16"/>
      <c r="AC153" s="11"/>
      <c r="AD153" s="16"/>
    </row>
    <row r="154" spans="1:30" ht="16.5">
      <c r="A154" s="73">
        <v>148</v>
      </c>
      <c r="B154" s="101">
        <v>274202</v>
      </c>
      <c r="C154" s="79">
        <v>512101</v>
      </c>
      <c r="D154" s="102" t="s">
        <v>274</v>
      </c>
      <c r="E154" s="86" t="s">
        <v>21</v>
      </c>
      <c r="F154" s="87">
        <v>1</v>
      </c>
      <c r="G154" s="88">
        <v>0</v>
      </c>
      <c r="H154" s="93">
        <v>0</v>
      </c>
      <c r="I154" s="90">
        <v>1141500</v>
      </c>
      <c r="J154" s="91" t="s">
        <v>28</v>
      </c>
      <c r="K154" s="50" t="s">
        <v>28</v>
      </c>
      <c r="L154" s="51">
        <f t="shared" si="90"/>
        <v>1141500</v>
      </c>
      <c r="M154" s="51">
        <f t="shared" si="91"/>
        <v>1141500</v>
      </c>
      <c r="N154" s="52">
        <f t="shared" si="92"/>
        <v>1141500</v>
      </c>
      <c r="O154" s="53">
        <f t="shared" si="93"/>
        <v>1141500</v>
      </c>
      <c r="P154" s="52">
        <f t="shared" si="94"/>
        <v>0</v>
      </c>
      <c r="Q154" s="54">
        <f t="shared" si="95"/>
        <v>0</v>
      </c>
      <c r="R154" s="30">
        <f t="shared" si="88"/>
        <v>1141500</v>
      </c>
      <c r="S154" s="52">
        <f t="shared" si="89"/>
        <v>1141500</v>
      </c>
      <c r="T154" s="13" t="str">
        <f t="shared" si="96"/>
        <v>MENOR VALOR</v>
      </c>
      <c r="U154" s="32"/>
      <c r="V154" s="8"/>
      <c r="X154" s="36"/>
      <c r="Y154" s="36"/>
      <c r="Z154" s="36"/>
      <c r="AA154" s="36"/>
      <c r="AB154" s="16"/>
      <c r="AC154" s="11"/>
      <c r="AD154" s="16"/>
    </row>
    <row r="155" spans="1:30" ht="16.5">
      <c r="A155" s="95">
        <v>149</v>
      </c>
      <c r="B155" s="101">
        <v>274301</v>
      </c>
      <c r="C155" s="79">
        <v>512104</v>
      </c>
      <c r="D155" s="102" t="s">
        <v>275</v>
      </c>
      <c r="E155" s="86" t="s">
        <v>21</v>
      </c>
      <c r="F155" s="87">
        <v>1</v>
      </c>
      <c r="G155" s="88">
        <v>0</v>
      </c>
      <c r="H155" s="93">
        <v>0</v>
      </c>
      <c r="I155" s="90">
        <v>654300</v>
      </c>
      <c r="J155" s="91" t="s">
        <v>28</v>
      </c>
      <c r="K155" s="50" t="s">
        <v>28</v>
      </c>
      <c r="L155" s="51">
        <f t="shared" si="90"/>
        <v>654300</v>
      </c>
      <c r="M155" s="51">
        <f t="shared" si="91"/>
        <v>654300</v>
      </c>
      <c r="N155" s="52">
        <f t="shared" si="92"/>
        <v>654300</v>
      </c>
      <c r="O155" s="53">
        <f t="shared" si="93"/>
        <v>654300</v>
      </c>
      <c r="P155" s="52">
        <f t="shared" si="94"/>
        <v>0</v>
      </c>
      <c r="Q155" s="54">
        <f t="shared" si="95"/>
        <v>0</v>
      </c>
      <c r="R155" s="30">
        <f t="shared" si="88"/>
        <v>654300</v>
      </c>
      <c r="S155" s="52">
        <f t="shared" si="89"/>
        <v>654300</v>
      </c>
      <c r="T155" s="13" t="str">
        <f t="shared" si="96"/>
        <v>MENOR VALOR</v>
      </c>
      <c r="U155" s="32"/>
      <c r="V155" s="8"/>
      <c r="X155" s="36"/>
      <c r="Y155" s="36"/>
      <c r="Z155" s="36"/>
      <c r="AA155" s="36"/>
      <c r="AB155" s="16"/>
      <c r="AC155" s="11"/>
      <c r="AD155" s="16"/>
    </row>
    <row r="156" spans="1:30" ht="16.5">
      <c r="A156" s="73">
        <v>150</v>
      </c>
      <c r="B156" s="101">
        <v>274302</v>
      </c>
      <c r="C156" s="79">
        <v>530001</v>
      </c>
      <c r="D156" s="102" t="s">
        <v>276</v>
      </c>
      <c r="E156" s="86" t="s">
        <v>21</v>
      </c>
      <c r="F156" s="87">
        <v>1</v>
      </c>
      <c r="G156" s="88">
        <v>0</v>
      </c>
      <c r="H156" s="93">
        <v>0</v>
      </c>
      <c r="I156" s="90">
        <v>828200</v>
      </c>
      <c r="J156" s="91" t="s">
        <v>28</v>
      </c>
      <c r="K156" s="50" t="s">
        <v>28</v>
      </c>
      <c r="L156" s="51">
        <f t="shared" si="90"/>
        <v>828200</v>
      </c>
      <c r="M156" s="51">
        <f t="shared" si="91"/>
        <v>828200</v>
      </c>
      <c r="N156" s="52">
        <f t="shared" si="92"/>
        <v>828200</v>
      </c>
      <c r="O156" s="53">
        <f t="shared" si="93"/>
        <v>828200</v>
      </c>
      <c r="P156" s="52">
        <f t="shared" si="94"/>
        <v>0</v>
      </c>
      <c r="Q156" s="54">
        <f t="shared" si="95"/>
        <v>0</v>
      </c>
      <c r="R156" s="30">
        <f t="shared" si="88"/>
        <v>828200</v>
      </c>
      <c r="S156" s="52">
        <f t="shared" si="89"/>
        <v>828200</v>
      </c>
      <c r="T156" s="13" t="str">
        <f t="shared" si="96"/>
        <v>MENOR VALOR</v>
      </c>
      <c r="U156" s="32"/>
      <c r="V156" s="8"/>
      <c r="X156" s="36"/>
      <c r="Y156" s="36"/>
      <c r="Z156" s="36"/>
      <c r="AA156" s="36"/>
      <c r="AB156" s="16"/>
      <c r="AC156" s="11"/>
      <c r="AD156" s="16"/>
    </row>
    <row r="157" spans="1:30" ht="16.5">
      <c r="A157" s="73">
        <v>151</v>
      </c>
      <c r="B157" s="101">
        <v>274305</v>
      </c>
      <c r="C157" s="79">
        <v>530002</v>
      </c>
      <c r="D157" s="102" t="s">
        <v>277</v>
      </c>
      <c r="E157" s="86" t="s">
        <v>21</v>
      </c>
      <c r="F157" s="87">
        <v>1</v>
      </c>
      <c r="G157" s="88">
        <v>0</v>
      </c>
      <c r="H157" s="93">
        <v>0</v>
      </c>
      <c r="I157" s="90">
        <v>654300</v>
      </c>
      <c r="J157" s="91" t="s">
        <v>28</v>
      </c>
      <c r="K157" s="50" t="s">
        <v>28</v>
      </c>
      <c r="L157" s="51">
        <f t="shared" si="90"/>
        <v>654300</v>
      </c>
      <c r="M157" s="51">
        <f t="shared" si="91"/>
        <v>654300</v>
      </c>
      <c r="N157" s="52">
        <f t="shared" si="92"/>
        <v>654300</v>
      </c>
      <c r="O157" s="53">
        <f t="shared" si="93"/>
        <v>654300</v>
      </c>
      <c r="P157" s="52">
        <f t="shared" si="94"/>
        <v>0</v>
      </c>
      <c r="Q157" s="54">
        <f t="shared" si="95"/>
        <v>0</v>
      </c>
      <c r="R157" s="30">
        <f t="shared" si="88"/>
        <v>654300</v>
      </c>
      <c r="S157" s="52">
        <f t="shared" si="89"/>
        <v>654300</v>
      </c>
      <c r="T157" s="13" t="str">
        <f t="shared" si="96"/>
        <v>MENOR VALOR</v>
      </c>
      <c r="U157" s="32"/>
      <c r="V157" s="8"/>
      <c r="X157" s="36"/>
      <c r="Y157" s="36"/>
      <c r="Z157" s="36"/>
      <c r="AA157" s="36"/>
      <c r="AB157" s="16"/>
      <c r="AC157" s="11"/>
      <c r="AD157" s="16"/>
    </row>
    <row r="158" spans="1:30" ht="16.5">
      <c r="A158" s="73">
        <v>152</v>
      </c>
      <c r="B158" s="105">
        <v>274901</v>
      </c>
      <c r="C158" s="79">
        <v>530301</v>
      </c>
      <c r="D158" s="102" t="s">
        <v>278</v>
      </c>
      <c r="E158" s="86" t="s">
        <v>21</v>
      </c>
      <c r="F158" s="87">
        <v>1</v>
      </c>
      <c r="G158" s="88">
        <v>0</v>
      </c>
      <c r="H158" s="93">
        <v>0</v>
      </c>
      <c r="I158" s="90">
        <v>486700</v>
      </c>
      <c r="J158" s="91" t="s">
        <v>28</v>
      </c>
      <c r="K158" s="50" t="s">
        <v>28</v>
      </c>
      <c r="L158" s="51">
        <f t="shared" si="90"/>
        <v>486700</v>
      </c>
      <c r="M158" s="51">
        <f t="shared" si="91"/>
        <v>486700</v>
      </c>
      <c r="N158" s="52">
        <f t="shared" si="92"/>
        <v>486700</v>
      </c>
      <c r="O158" s="53">
        <f t="shared" si="93"/>
        <v>486700</v>
      </c>
      <c r="P158" s="52">
        <f t="shared" si="94"/>
        <v>0</v>
      </c>
      <c r="Q158" s="54">
        <f t="shared" si="95"/>
        <v>0</v>
      </c>
      <c r="R158" s="30">
        <f t="shared" si="88"/>
        <v>486700</v>
      </c>
      <c r="S158" s="52">
        <f t="shared" si="89"/>
        <v>486700</v>
      </c>
      <c r="T158" s="13" t="str">
        <f t="shared" si="96"/>
        <v>MENOR VALOR</v>
      </c>
      <c r="U158" s="32"/>
      <c r="V158" s="8"/>
      <c r="X158" s="36"/>
      <c r="Y158" s="36"/>
      <c r="Z158" s="36"/>
      <c r="AA158" s="36"/>
      <c r="AB158" s="16"/>
      <c r="AC158" s="11"/>
      <c r="AD158" s="16"/>
    </row>
    <row r="159" spans="1:30" ht="16.5">
      <c r="A159" s="95">
        <v>153</v>
      </c>
      <c r="B159" s="101">
        <v>275403</v>
      </c>
      <c r="C159" s="79">
        <v>530401</v>
      </c>
      <c r="D159" s="102" t="s">
        <v>279</v>
      </c>
      <c r="E159" s="86" t="s">
        <v>21</v>
      </c>
      <c r="F159" s="87">
        <v>1</v>
      </c>
      <c r="G159" s="88">
        <v>0</v>
      </c>
      <c r="H159" s="93">
        <v>0</v>
      </c>
      <c r="I159" s="90">
        <v>2469300</v>
      </c>
      <c r="J159" s="91" t="s">
        <v>28</v>
      </c>
      <c r="K159" s="50" t="s">
        <v>28</v>
      </c>
      <c r="L159" s="51">
        <f t="shared" si="90"/>
        <v>2469300</v>
      </c>
      <c r="M159" s="51">
        <f t="shared" si="91"/>
        <v>2469300</v>
      </c>
      <c r="N159" s="52">
        <f t="shared" si="92"/>
        <v>2469300</v>
      </c>
      <c r="O159" s="53">
        <f t="shared" si="93"/>
        <v>2469300</v>
      </c>
      <c r="P159" s="52">
        <f t="shared" si="94"/>
        <v>0</v>
      </c>
      <c r="Q159" s="54">
        <f t="shared" si="95"/>
        <v>0</v>
      </c>
      <c r="R159" s="30">
        <f t="shared" si="88"/>
        <v>2469300</v>
      </c>
      <c r="S159" s="52">
        <f t="shared" si="89"/>
        <v>2469300</v>
      </c>
      <c r="T159" s="13" t="str">
        <f t="shared" si="96"/>
        <v>MENOR VALOR</v>
      </c>
      <c r="U159" s="32"/>
      <c r="V159" s="8"/>
      <c r="X159" s="36"/>
      <c r="Y159" s="36"/>
      <c r="Z159" s="36"/>
      <c r="AA159" s="36"/>
      <c r="AB159" s="16"/>
      <c r="AC159" s="11"/>
      <c r="AD159" s="16"/>
    </row>
    <row r="160" spans="1:30" ht="16.5">
      <c r="A160" s="73">
        <v>154</v>
      </c>
      <c r="B160" s="101">
        <v>275405</v>
      </c>
      <c r="C160" s="79">
        <v>531001</v>
      </c>
      <c r="D160" s="102" t="s">
        <v>280</v>
      </c>
      <c r="E160" s="99" t="s">
        <v>21</v>
      </c>
      <c r="F160" s="99">
        <v>1</v>
      </c>
      <c r="G160" s="103">
        <v>0</v>
      </c>
      <c r="H160" s="104">
        <v>0</v>
      </c>
      <c r="I160" s="90">
        <v>2469300</v>
      </c>
      <c r="J160" s="91" t="s">
        <v>28</v>
      </c>
      <c r="K160" s="92" t="s">
        <v>27</v>
      </c>
      <c r="L160" s="51">
        <f t="shared" si="90"/>
        <v>2469300</v>
      </c>
      <c r="M160" s="51">
        <f t="shared" si="91"/>
        <v>2469300</v>
      </c>
      <c r="N160" s="52">
        <f t="shared" si="92"/>
        <v>2469300</v>
      </c>
      <c r="O160" s="53">
        <f t="shared" si="93"/>
        <v>2469300</v>
      </c>
      <c r="P160" s="52">
        <f t="shared" si="94"/>
        <v>0</v>
      </c>
      <c r="Q160" s="54">
        <f t="shared" si="95"/>
        <v>0</v>
      </c>
      <c r="R160" s="30">
        <f t="shared" si="88"/>
        <v>2469300</v>
      </c>
      <c r="S160" s="52">
        <f t="shared" si="89"/>
        <v>2469300</v>
      </c>
      <c r="T160" s="13" t="str">
        <f t="shared" si="96"/>
        <v>MENOR VALOR</v>
      </c>
      <c r="U160" s="32"/>
      <c r="V160" s="8"/>
      <c r="X160" s="36" t="e">
        <f>+I161/J161</f>
        <v>#VALUE!</v>
      </c>
      <c r="Y160" s="36">
        <f>+I161/K161</f>
        <v>22.100833333333334</v>
      </c>
      <c r="Z160" s="36"/>
      <c r="AA160" s="36"/>
      <c r="AB160" s="16"/>
      <c r="AC160" s="11"/>
      <c r="AD160" s="16"/>
    </row>
    <row r="161" spans="1:30" ht="16.5">
      <c r="A161" s="73">
        <v>155</v>
      </c>
      <c r="B161" s="101">
        <v>276101</v>
      </c>
      <c r="C161" s="79">
        <v>531501</v>
      </c>
      <c r="D161" s="102" t="s">
        <v>281</v>
      </c>
      <c r="E161" s="86" t="s">
        <v>21</v>
      </c>
      <c r="F161" s="87">
        <v>1</v>
      </c>
      <c r="G161" s="88">
        <v>0</v>
      </c>
      <c r="H161" s="93">
        <v>0</v>
      </c>
      <c r="I161" s="90">
        <v>2652100</v>
      </c>
      <c r="J161" s="91" t="s">
        <v>28</v>
      </c>
      <c r="K161" s="50">
        <v>120000</v>
      </c>
      <c r="L161" s="51">
        <f t="shared" si="90"/>
        <v>2652100</v>
      </c>
      <c r="M161" s="51">
        <f t="shared" si="91"/>
        <v>2652100</v>
      </c>
      <c r="N161" s="52">
        <f t="shared" si="92"/>
        <v>2652100</v>
      </c>
      <c r="O161" s="53">
        <f t="shared" si="93"/>
        <v>2652100</v>
      </c>
      <c r="P161" s="52">
        <f t="shared" si="94"/>
        <v>0</v>
      </c>
      <c r="Q161" s="54">
        <f t="shared" si="95"/>
        <v>0</v>
      </c>
      <c r="R161" s="30">
        <f t="shared" si="88"/>
        <v>2652100</v>
      </c>
      <c r="S161" s="52">
        <f t="shared" si="89"/>
        <v>2652100</v>
      </c>
      <c r="T161" s="13" t="str">
        <f t="shared" si="96"/>
        <v>MENOR VALOR</v>
      </c>
      <c r="U161" s="32"/>
      <c r="V161" s="8"/>
      <c r="X161" s="36"/>
      <c r="Y161" s="36"/>
      <c r="Z161" s="36"/>
      <c r="AA161" s="36"/>
      <c r="AB161" s="16"/>
      <c r="AC161" s="11"/>
      <c r="AD161" s="16"/>
    </row>
    <row r="162" spans="1:30" ht="16.5">
      <c r="A162" s="73">
        <v>156</v>
      </c>
      <c r="B162" s="101">
        <v>276102</v>
      </c>
      <c r="C162" s="79">
        <v>531601</v>
      </c>
      <c r="D162" s="102" t="s">
        <v>282</v>
      </c>
      <c r="E162" s="86" t="s">
        <v>21</v>
      </c>
      <c r="F162" s="87">
        <v>1</v>
      </c>
      <c r="G162" s="88">
        <v>0</v>
      </c>
      <c r="H162" s="93">
        <v>0</v>
      </c>
      <c r="I162" s="90">
        <v>2652100</v>
      </c>
      <c r="J162" s="91" t="s">
        <v>28</v>
      </c>
      <c r="K162" s="50" t="s">
        <v>28</v>
      </c>
      <c r="L162" s="51">
        <f t="shared" si="90"/>
        <v>2652100</v>
      </c>
      <c r="M162" s="51">
        <f t="shared" si="91"/>
        <v>2652100</v>
      </c>
      <c r="N162" s="52">
        <f t="shared" si="92"/>
        <v>2652100</v>
      </c>
      <c r="O162" s="53">
        <f t="shared" si="93"/>
        <v>2652100</v>
      </c>
      <c r="P162" s="52">
        <f t="shared" si="94"/>
        <v>0</v>
      </c>
      <c r="Q162" s="54">
        <f t="shared" si="95"/>
        <v>0</v>
      </c>
      <c r="R162" s="30">
        <f t="shared" si="88"/>
        <v>2652100</v>
      </c>
      <c r="S162" s="52">
        <f t="shared" si="89"/>
        <v>2652100</v>
      </c>
      <c r="T162" s="13" t="str">
        <f t="shared" si="96"/>
        <v>MENOR VALOR</v>
      </c>
      <c r="U162" s="32"/>
      <c r="V162" s="8"/>
      <c r="X162" s="36"/>
      <c r="Y162" s="36"/>
      <c r="Z162" s="36"/>
      <c r="AA162" s="36"/>
      <c r="AB162" s="16"/>
      <c r="AC162" s="11"/>
      <c r="AD162" s="16"/>
    </row>
    <row r="163" spans="1:30" ht="16.5">
      <c r="A163" s="95">
        <v>157</v>
      </c>
      <c r="B163" s="101">
        <v>277101</v>
      </c>
      <c r="C163" s="79">
        <v>531701</v>
      </c>
      <c r="D163" s="102" t="s">
        <v>283</v>
      </c>
      <c r="E163" s="86" t="s">
        <v>21</v>
      </c>
      <c r="F163" s="87">
        <v>1</v>
      </c>
      <c r="G163" s="88">
        <v>0</v>
      </c>
      <c r="H163" s="93">
        <v>0</v>
      </c>
      <c r="I163" s="90">
        <v>486700</v>
      </c>
      <c r="J163" s="91" t="s">
        <v>28</v>
      </c>
      <c r="K163" s="50" t="s">
        <v>28</v>
      </c>
      <c r="L163" s="51">
        <f t="shared" si="90"/>
        <v>486700</v>
      </c>
      <c r="M163" s="51">
        <f t="shared" si="91"/>
        <v>486700</v>
      </c>
      <c r="N163" s="52">
        <f t="shared" si="92"/>
        <v>486700</v>
      </c>
      <c r="O163" s="53">
        <f t="shared" si="93"/>
        <v>486700</v>
      </c>
      <c r="P163" s="52">
        <f t="shared" si="94"/>
        <v>0</v>
      </c>
      <c r="Q163" s="54">
        <f t="shared" si="95"/>
        <v>0</v>
      </c>
      <c r="R163" s="30">
        <f t="shared" si="88"/>
        <v>486700</v>
      </c>
      <c r="S163" s="52">
        <f t="shared" si="89"/>
        <v>486700</v>
      </c>
      <c r="T163" s="13" t="str">
        <f t="shared" si="96"/>
        <v>MENOR VALOR</v>
      </c>
      <c r="U163" s="32"/>
      <c r="V163" s="8"/>
      <c r="X163" s="36"/>
      <c r="Y163" s="36"/>
      <c r="Z163" s="36"/>
      <c r="AA163" s="36"/>
      <c r="AB163" s="16"/>
      <c r="AC163" s="11"/>
      <c r="AD163" s="16"/>
    </row>
    <row r="164" spans="1:30" ht="16.5">
      <c r="A164" s="73">
        <v>158</v>
      </c>
      <c r="B164" s="105">
        <v>277201</v>
      </c>
      <c r="C164" s="79">
        <v>534001</v>
      </c>
      <c r="D164" s="102" t="s">
        <v>284</v>
      </c>
      <c r="E164" s="86" t="s">
        <v>21</v>
      </c>
      <c r="F164" s="87">
        <v>1</v>
      </c>
      <c r="G164" s="88">
        <v>0</v>
      </c>
      <c r="H164" s="93">
        <v>0</v>
      </c>
      <c r="I164" s="90">
        <v>486700</v>
      </c>
      <c r="J164" s="91" t="s">
        <v>28</v>
      </c>
      <c r="K164" s="50" t="s">
        <v>28</v>
      </c>
      <c r="L164" s="51">
        <f t="shared" si="90"/>
        <v>486700</v>
      </c>
      <c r="M164" s="51">
        <f t="shared" si="91"/>
        <v>486700</v>
      </c>
      <c r="N164" s="52">
        <f t="shared" si="92"/>
        <v>486700</v>
      </c>
      <c r="O164" s="53">
        <f t="shared" si="93"/>
        <v>486700</v>
      </c>
      <c r="P164" s="52">
        <f t="shared" si="94"/>
        <v>0</v>
      </c>
      <c r="Q164" s="54">
        <f t="shared" si="95"/>
        <v>0</v>
      </c>
      <c r="R164" s="30">
        <f t="shared" si="88"/>
        <v>486700</v>
      </c>
      <c r="S164" s="52">
        <f t="shared" si="89"/>
        <v>486700</v>
      </c>
      <c r="T164" s="13" t="str">
        <f t="shared" si="96"/>
        <v>MENOR VALOR</v>
      </c>
      <c r="U164" s="32"/>
      <c r="V164" s="8"/>
      <c r="X164" s="36"/>
      <c r="Y164" s="36"/>
      <c r="Z164" s="36"/>
      <c r="AA164" s="36"/>
      <c r="AB164" s="16"/>
      <c r="AC164" s="11"/>
      <c r="AD164" s="16"/>
    </row>
    <row r="165" spans="1:30" ht="16.5">
      <c r="A165" s="73">
        <v>159</v>
      </c>
      <c r="B165" s="101">
        <v>277202</v>
      </c>
      <c r="C165" s="79">
        <v>534101</v>
      </c>
      <c r="D165" s="102" t="s">
        <v>285</v>
      </c>
      <c r="E165" s="86" t="s">
        <v>21</v>
      </c>
      <c r="F165" s="87">
        <v>1</v>
      </c>
      <c r="G165" s="88">
        <v>0</v>
      </c>
      <c r="H165" s="93">
        <v>0</v>
      </c>
      <c r="I165" s="90">
        <v>486700</v>
      </c>
      <c r="J165" s="91" t="s">
        <v>28</v>
      </c>
      <c r="K165" s="50" t="s">
        <v>28</v>
      </c>
      <c r="L165" s="51">
        <f t="shared" si="90"/>
        <v>486700</v>
      </c>
      <c r="M165" s="51">
        <f t="shared" si="91"/>
        <v>486700</v>
      </c>
      <c r="N165" s="52">
        <f t="shared" si="92"/>
        <v>486700</v>
      </c>
      <c r="O165" s="53">
        <f t="shared" si="93"/>
        <v>486700</v>
      </c>
      <c r="P165" s="52">
        <f t="shared" si="94"/>
        <v>0</v>
      </c>
      <c r="Q165" s="54">
        <f t="shared" si="95"/>
        <v>0</v>
      </c>
      <c r="R165" s="30">
        <f t="shared" si="88"/>
        <v>486700</v>
      </c>
      <c r="S165" s="52">
        <f t="shared" si="89"/>
        <v>486700</v>
      </c>
      <c r="T165" s="13" t="str">
        <f t="shared" si="96"/>
        <v>MENOR VALOR</v>
      </c>
      <c r="U165" s="32"/>
      <c r="V165" s="8"/>
      <c r="X165" s="36"/>
      <c r="Y165" s="36"/>
      <c r="Z165" s="36"/>
      <c r="AA165" s="36"/>
      <c r="AB165" s="16"/>
      <c r="AC165" s="11"/>
      <c r="AD165" s="16"/>
    </row>
    <row r="166" spans="1:30" ht="16.5">
      <c r="A166" s="73">
        <v>160</v>
      </c>
      <c r="B166" s="105">
        <v>277203</v>
      </c>
      <c r="C166" s="79">
        <v>534301</v>
      </c>
      <c r="D166" s="102" t="s">
        <v>286</v>
      </c>
      <c r="E166" s="86" t="s">
        <v>21</v>
      </c>
      <c r="F166" s="87">
        <v>1</v>
      </c>
      <c r="G166" s="88">
        <v>0</v>
      </c>
      <c r="H166" s="93">
        <v>0</v>
      </c>
      <c r="I166" s="90">
        <v>486700</v>
      </c>
      <c r="J166" s="91" t="s">
        <v>28</v>
      </c>
      <c r="K166" s="50" t="s">
        <v>28</v>
      </c>
      <c r="L166" s="51">
        <f t="shared" si="90"/>
        <v>486700</v>
      </c>
      <c r="M166" s="51">
        <f t="shared" si="91"/>
        <v>486700</v>
      </c>
      <c r="N166" s="52">
        <f t="shared" si="92"/>
        <v>486700</v>
      </c>
      <c r="O166" s="53">
        <f t="shared" si="93"/>
        <v>486700</v>
      </c>
      <c r="P166" s="52">
        <f t="shared" si="94"/>
        <v>0</v>
      </c>
      <c r="Q166" s="54">
        <f t="shared" si="95"/>
        <v>0</v>
      </c>
      <c r="R166" s="30">
        <f t="shared" si="88"/>
        <v>486700</v>
      </c>
      <c r="S166" s="52">
        <f t="shared" si="89"/>
        <v>486700</v>
      </c>
      <c r="T166" s="13" t="str">
        <f t="shared" si="96"/>
        <v>MENOR VALOR</v>
      </c>
      <c r="U166" s="32"/>
      <c r="V166" s="8"/>
      <c r="X166" s="36"/>
      <c r="Y166" s="36"/>
      <c r="Z166" s="36"/>
      <c r="AA166" s="36"/>
      <c r="AB166" s="16"/>
      <c r="AC166" s="11"/>
      <c r="AD166" s="16"/>
    </row>
    <row r="167" spans="1:30" ht="16.5">
      <c r="A167" s="95">
        <v>161</v>
      </c>
      <c r="B167" s="101">
        <v>277301</v>
      </c>
      <c r="C167" s="79">
        <v>535001</v>
      </c>
      <c r="D167" s="102" t="s">
        <v>287</v>
      </c>
      <c r="E167" s="86" t="s">
        <v>21</v>
      </c>
      <c r="F167" s="87">
        <v>1</v>
      </c>
      <c r="G167" s="88">
        <v>0</v>
      </c>
      <c r="H167" s="93">
        <v>0</v>
      </c>
      <c r="I167" s="90">
        <v>486700</v>
      </c>
      <c r="J167" s="91" t="s">
        <v>28</v>
      </c>
      <c r="K167" s="50" t="s">
        <v>28</v>
      </c>
      <c r="L167" s="51">
        <f t="shared" si="90"/>
        <v>486700</v>
      </c>
      <c r="M167" s="51">
        <f t="shared" si="91"/>
        <v>486700</v>
      </c>
      <c r="N167" s="52">
        <f t="shared" si="92"/>
        <v>486700</v>
      </c>
      <c r="O167" s="53">
        <f t="shared" si="93"/>
        <v>486700</v>
      </c>
      <c r="P167" s="52">
        <f t="shared" si="94"/>
        <v>0</v>
      </c>
      <c r="Q167" s="54">
        <f t="shared" si="95"/>
        <v>0</v>
      </c>
      <c r="R167" s="30">
        <f t="shared" si="88"/>
        <v>486700</v>
      </c>
      <c r="S167" s="52">
        <f t="shared" si="89"/>
        <v>486700</v>
      </c>
      <c r="T167" s="13" t="str">
        <f t="shared" si="96"/>
        <v>MENOR VALOR</v>
      </c>
      <c r="U167" s="32"/>
      <c r="V167" s="8"/>
      <c r="X167" s="36"/>
      <c r="Y167" s="36"/>
      <c r="Z167" s="36"/>
      <c r="AA167" s="36"/>
      <c r="AB167" s="16"/>
      <c r="AC167" s="11"/>
      <c r="AD167" s="16"/>
    </row>
    <row r="168" spans="1:30" ht="16.5">
      <c r="A168" s="73">
        <v>162</v>
      </c>
      <c r="B168" s="109">
        <v>280001</v>
      </c>
      <c r="C168" s="79">
        <v>535101</v>
      </c>
      <c r="D168" s="102" t="s">
        <v>288</v>
      </c>
      <c r="E168" s="86" t="s">
        <v>21</v>
      </c>
      <c r="F168" s="87">
        <v>1</v>
      </c>
      <c r="G168" s="88">
        <v>0</v>
      </c>
      <c r="H168" s="93">
        <v>0</v>
      </c>
      <c r="I168" s="90">
        <v>486700</v>
      </c>
      <c r="J168" s="91" t="s">
        <v>28</v>
      </c>
      <c r="K168" s="50" t="s">
        <v>28</v>
      </c>
      <c r="L168" s="51">
        <f t="shared" si="90"/>
        <v>486700</v>
      </c>
      <c r="M168" s="51">
        <f t="shared" si="91"/>
        <v>486700</v>
      </c>
      <c r="N168" s="52">
        <f t="shared" si="92"/>
        <v>486700</v>
      </c>
      <c r="O168" s="53">
        <f t="shared" si="93"/>
        <v>486700</v>
      </c>
      <c r="P168" s="52">
        <f t="shared" si="94"/>
        <v>0</v>
      </c>
      <c r="Q168" s="54">
        <f t="shared" si="95"/>
        <v>0</v>
      </c>
      <c r="R168" s="30">
        <f t="shared" si="88"/>
        <v>486700</v>
      </c>
      <c r="S168" s="52">
        <f t="shared" si="89"/>
        <v>486700</v>
      </c>
      <c r="T168" s="13" t="str">
        <f t="shared" si="96"/>
        <v>MENOR VALOR</v>
      </c>
      <c r="U168" s="32"/>
      <c r="V168" s="8"/>
      <c r="X168" s="36"/>
      <c r="Y168" s="36"/>
      <c r="Z168" s="36"/>
      <c r="AA168" s="36"/>
      <c r="AB168" s="16"/>
      <c r="AC168" s="11"/>
      <c r="AD168" s="16"/>
    </row>
    <row r="169" spans="1:30" ht="16.5">
      <c r="A169" s="73">
        <v>163</v>
      </c>
      <c r="B169" s="107">
        <v>282101</v>
      </c>
      <c r="C169" s="79">
        <v>535204</v>
      </c>
      <c r="D169" s="102" t="s">
        <v>289</v>
      </c>
      <c r="E169" s="86" t="s">
        <v>21</v>
      </c>
      <c r="F169" s="86">
        <v>1</v>
      </c>
      <c r="G169" s="88">
        <v>0</v>
      </c>
      <c r="H169" s="93">
        <v>0</v>
      </c>
      <c r="I169" s="90">
        <v>1474400</v>
      </c>
      <c r="J169" s="91" t="s">
        <v>28</v>
      </c>
      <c r="K169" s="108" t="s">
        <v>27</v>
      </c>
      <c r="L169" s="51">
        <f t="shared" si="90"/>
        <v>1474400</v>
      </c>
      <c r="M169" s="51">
        <f t="shared" si="91"/>
        <v>1474400</v>
      </c>
      <c r="N169" s="52">
        <f t="shared" si="92"/>
        <v>1474400</v>
      </c>
      <c r="O169" s="53">
        <f t="shared" si="93"/>
        <v>1474400</v>
      </c>
      <c r="P169" s="52">
        <f t="shared" si="94"/>
        <v>0</v>
      </c>
      <c r="Q169" s="54">
        <f t="shared" si="95"/>
        <v>0</v>
      </c>
      <c r="R169" s="30">
        <f t="shared" si="88"/>
        <v>1474400</v>
      </c>
      <c r="S169" s="52">
        <f t="shared" si="89"/>
        <v>1474400</v>
      </c>
      <c r="T169" s="13" t="str">
        <f t="shared" si="96"/>
        <v>MENOR VALOR</v>
      </c>
      <c r="U169" s="32"/>
      <c r="V169" s="8"/>
      <c r="X169" s="36" t="e">
        <f>+I170/J170</f>
        <v>#VALUE!</v>
      </c>
      <c r="Y169" s="36">
        <f>+I170/K170</f>
        <v>12.465384615384615</v>
      </c>
      <c r="Z169" s="36"/>
      <c r="AA169" s="36"/>
      <c r="AB169" s="16"/>
      <c r="AC169" s="11"/>
      <c r="AD169" s="16"/>
    </row>
    <row r="170" spans="1:30" ht="16.5">
      <c r="A170" s="73">
        <v>164</v>
      </c>
      <c r="B170" s="101">
        <v>284101</v>
      </c>
      <c r="C170" s="79">
        <v>535301</v>
      </c>
      <c r="D170" s="102" t="s">
        <v>290</v>
      </c>
      <c r="E170" s="86" t="s">
        <v>21</v>
      </c>
      <c r="F170" s="87">
        <v>1</v>
      </c>
      <c r="G170" s="88">
        <v>0</v>
      </c>
      <c r="H170" s="93">
        <v>0</v>
      </c>
      <c r="I170" s="90">
        <v>1620500</v>
      </c>
      <c r="J170" s="91" t="s">
        <v>28</v>
      </c>
      <c r="K170" s="50">
        <v>130000</v>
      </c>
      <c r="L170" s="51">
        <f t="shared" si="90"/>
        <v>1620500</v>
      </c>
      <c r="M170" s="51">
        <f t="shared" si="91"/>
        <v>1620500</v>
      </c>
      <c r="N170" s="52">
        <f t="shared" si="92"/>
        <v>1620500</v>
      </c>
      <c r="O170" s="53">
        <f t="shared" si="93"/>
        <v>1620500</v>
      </c>
      <c r="P170" s="52">
        <f t="shared" si="94"/>
        <v>0</v>
      </c>
      <c r="Q170" s="54">
        <f t="shared" si="95"/>
        <v>0</v>
      </c>
      <c r="R170" s="30">
        <f t="shared" si="88"/>
        <v>1620500</v>
      </c>
      <c r="S170" s="52">
        <f t="shared" si="89"/>
        <v>1620500</v>
      </c>
      <c r="T170" s="13" t="str">
        <f t="shared" si="96"/>
        <v>MENOR VALOR</v>
      </c>
      <c r="U170" s="32"/>
      <c r="V170" s="8"/>
      <c r="X170" s="36"/>
      <c r="Y170" s="36"/>
      <c r="Z170" s="36"/>
      <c r="AA170" s="36"/>
      <c r="AB170" s="16"/>
      <c r="AC170" s="11"/>
      <c r="AD170" s="16"/>
    </row>
    <row r="171" spans="1:30" ht="16.5">
      <c r="A171" s="95">
        <v>165</v>
      </c>
      <c r="B171" s="101">
        <v>286101</v>
      </c>
      <c r="C171" s="79">
        <v>540010</v>
      </c>
      <c r="D171" s="102" t="s">
        <v>291</v>
      </c>
      <c r="E171" s="86" t="s">
        <v>21</v>
      </c>
      <c r="F171" s="87">
        <v>1</v>
      </c>
      <c r="G171" s="88">
        <v>0</v>
      </c>
      <c r="H171" s="93">
        <v>0</v>
      </c>
      <c r="I171" s="90">
        <v>1141500</v>
      </c>
      <c r="J171" s="91" t="s">
        <v>28</v>
      </c>
      <c r="K171" s="50" t="s">
        <v>28</v>
      </c>
      <c r="L171" s="51">
        <f t="shared" si="90"/>
        <v>1141500</v>
      </c>
      <c r="M171" s="51">
        <f t="shared" si="91"/>
        <v>1141500</v>
      </c>
      <c r="N171" s="52">
        <f t="shared" si="92"/>
        <v>1141500</v>
      </c>
      <c r="O171" s="53">
        <f t="shared" si="93"/>
        <v>1141500</v>
      </c>
      <c r="P171" s="52">
        <f t="shared" si="94"/>
        <v>0</v>
      </c>
      <c r="Q171" s="54">
        <f t="shared" si="95"/>
        <v>0</v>
      </c>
      <c r="R171" s="30">
        <f t="shared" si="88"/>
        <v>1141500</v>
      </c>
      <c r="S171" s="52">
        <f t="shared" si="89"/>
        <v>1141500</v>
      </c>
      <c r="T171" s="13" t="str">
        <f t="shared" si="96"/>
        <v>MENOR VALOR</v>
      </c>
      <c r="U171" s="32"/>
      <c r="V171" s="8"/>
      <c r="X171" s="36"/>
      <c r="Y171" s="36"/>
      <c r="Z171" s="36"/>
      <c r="AA171" s="36"/>
      <c r="AB171" s="16"/>
      <c r="AC171" s="11"/>
      <c r="AD171" s="16"/>
    </row>
    <row r="172" spans="1:30" ht="16.5">
      <c r="A172" s="73">
        <v>166</v>
      </c>
      <c r="B172" s="101">
        <v>286102</v>
      </c>
      <c r="C172" s="79">
        <v>541102</v>
      </c>
      <c r="D172" s="102" t="s">
        <v>292</v>
      </c>
      <c r="E172" s="86" t="s">
        <v>21</v>
      </c>
      <c r="F172" s="87">
        <v>1</v>
      </c>
      <c r="G172" s="88">
        <v>0</v>
      </c>
      <c r="H172" s="93">
        <v>0</v>
      </c>
      <c r="I172" s="90">
        <v>1141500</v>
      </c>
      <c r="J172" s="91" t="s">
        <v>28</v>
      </c>
      <c r="K172" s="50" t="s">
        <v>28</v>
      </c>
      <c r="L172" s="51">
        <f t="shared" si="90"/>
        <v>1141500</v>
      </c>
      <c r="M172" s="51">
        <f t="shared" si="91"/>
        <v>1141500</v>
      </c>
      <c r="N172" s="52">
        <f t="shared" si="92"/>
        <v>1141500</v>
      </c>
      <c r="O172" s="53">
        <f t="shared" si="93"/>
        <v>1141500</v>
      </c>
      <c r="P172" s="52">
        <f t="shared" si="94"/>
        <v>0</v>
      </c>
      <c r="Q172" s="54">
        <f t="shared" si="95"/>
        <v>0</v>
      </c>
      <c r="R172" s="30">
        <f t="shared" si="88"/>
        <v>1141500</v>
      </c>
      <c r="S172" s="52">
        <f t="shared" si="89"/>
        <v>1141500</v>
      </c>
      <c r="T172" s="13" t="str">
        <f t="shared" si="96"/>
        <v>MENOR VALOR</v>
      </c>
      <c r="U172" s="32"/>
      <c r="V172" s="8"/>
      <c r="X172" s="36"/>
      <c r="Y172" s="36"/>
      <c r="Z172" s="36"/>
      <c r="AA172" s="36"/>
      <c r="AB172" s="16"/>
      <c r="AC172" s="11"/>
      <c r="AD172" s="16"/>
    </row>
    <row r="173" spans="1:30" ht="16.5">
      <c r="A173" s="73">
        <v>167</v>
      </c>
      <c r="B173" s="105">
        <v>287101</v>
      </c>
      <c r="C173" s="79">
        <v>541601</v>
      </c>
      <c r="D173" s="102" t="s">
        <v>293</v>
      </c>
      <c r="E173" s="86" t="s">
        <v>21</v>
      </c>
      <c r="F173" s="87">
        <v>1</v>
      </c>
      <c r="G173" s="88">
        <v>0</v>
      </c>
      <c r="H173" s="93">
        <v>0</v>
      </c>
      <c r="I173" s="90">
        <v>1141500</v>
      </c>
      <c r="J173" s="91" t="s">
        <v>28</v>
      </c>
      <c r="K173" s="50" t="s">
        <v>28</v>
      </c>
      <c r="L173" s="51">
        <f t="shared" si="90"/>
        <v>1141500</v>
      </c>
      <c r="M173" s="51">
        <f t="shared" si="91"/>
        <v>1141500</v>
      </c>
      <c r="N173" s="52">
        <f t="shared" si="92"/>
        <v>1141500</v>
      </c>
      <c r="O173" s="53">
        <f t="shared" si="93"/>
        <v>1141500</v>
      </c>
      <c r="P173" s="52">
        <f t="shared" si="94"/>
        <v>0</v>
      </c>
      <c r="Q173" s="54">
        <f t="shared" si="95"/>
        <v>0</v>
      </c>
      <c r="R173" s="30">
        <f t="shared" ref="R173:R236" si="97">IF(Q173&lt;=$Q$1,L173,N173)</f>
        <v>1141500</v>
      </c>
      <c r="S173" s="52">
        <f t="shared" si="89"/>
        <v>1141500</v>
      </c>
      <c r="T173" s="13" t="str">
        <f t="shared" si="96"/>
        <v>MENOR VALOR</v>
      </c>
      <c r="U173" s="32"/>
      <c r="V173" s="8"/>
      <c r="X173" s="36"/>
      <c r="Y173" s="36"/>
      <c r="Z173" s="36"/>
      <c r="AA173" s="36"/>
      <c r="AB173" s="16"/>
      <c r="AC173" s="11"/>
      <c r="AD173" s="16"/>
    </row>
    <row r="174" spans="1:30" ht="16.5">
      <c r="A174" s="73">
        <v>168</v>
      </c>
      <c r="B174" s="101">
        <v>287102</v>
      </c>
      <c r="C174" s="79">
        <v>541701</v>
      </c>
      <c r="D174" s="102" t="s">
        <v>294</v>
      </c>
      <c r="E174" s="86" t="s">
        <v>21</v>
      </c>
      <c r="F174" s="87">
        <v>1</v>
      </c>
      <c r="G174" s="88">
        <v>0</v>
      </c>
      <c r="H174" s="93">
        <v>0</v>
      </c>
      <c r="I174" s="90">
        <v>1141500</v>
      </c>
      <c r="J174" s="91" t="s">
        <v>28</v>
      </c>
      <c r="K174" s="50" t="s">
        <v>28</v>
      </c>
      <c r="L174" s="51">
        <f t="shared" si="90"/>
        <v>1141500</v>
      </c>
      <c r="M174" s="51">
        <f t="shared" si="91"/>
        <v>1141500</v>
      </c>
      <c r="N174" s="52">
        <f t="shared" si="92"/>
        <v>1141500</v>
      </c>
      <c r="O174" s="53">
        <f t="shared" si="93"/>
        <v>1141500</v>
      </c>
      <c r="P174" s="52">
        <f t="shared" si="94"/>
        <v>0</v>
      </c>
      <c r="Q174" s="54">
        <f t="shared" si="95"/>
        <v>0</v>
      </c>
      <c r="R174" s="30">
        <f t="shared" si="97"/>
        <v>1141500</v>
      </c>
      <c r="S174" s="52">
        <f t="shared" si="89"/>
        <v>1141500</v>
      </c>
      <c r="T174" s="13" t="str">
        <f t="shared" si="96"/>
        <v>MENOR VALOR</v>
      </c>
      <c r="U174" s="32"/>
      <c r="V174" s="8"/>
      <c r="X174" s="36"/>
      <c r="Y174" s="36"/>
      <c r="Z174" s="36"/>
      <c r="AA174" s="36"/>
      <c r="AB174" s="16"/>
      <c r="AC174" s="11"/>
      <c r="AD174" s="16"/>
    </row>
    <row r="175" spans="1:30" ht="16.5">
      <c r="A175" s="95">
        <v>169</v>
      </c>
      <c r="B175" s="101">
        <v>287103</v>
      </c>
      <c r="C175" s="79">
        <v>541703</v>
      </c>
      <c r="D175" s="102" t="s">
        <v>295</v>
      </c>
      <c r="E175" s="86" t="s">
        <v>21</v>
      </c>
      <c r="F175" s="87">
        <v>1</v>
      </c>
      <c r="G175" s="88">
        <v>0</v>
      </c>
      <c r="H175" s="93">
        <v>0</v>
      </c>
      <c r="I175" s="90">
        <v>1141500</v>
      </c>
      <c r="J175" s="91" t="s">
        <v>28</v>
      </c>
      <c r="K175" s="50" t="s">
        <v>28</v>
      </c>
      <c r="L175" s="51">
        <f t="shared" si="90"/>
        <v>1141500</v>
      </c>
      <c r="M175" s="51">
        <f t="shared" si="91"/>
        <v>1141500</v>
      </c>
      <c r="N175" s="52">
        <f t="shared" si="92"/>
        <v>1141500</v>
      </c>
      <c r="O175" s="53">
        <f t="shared" si="93"/>
        <v>1141500</v>
      </c>
      <c r="P175" s="52">
        <f t="shared" si="94"/>
        <v>0</v>
      </c>
      <c r="Q175" s="54">
        <f t="shared" si="95"/>
        <v>0</v>
      </c>
      <c r="R175" s="30">
        <f t="shared" si="97"/>
        <v>1141500</v>
      </c>
      <c r="S175" s="52">
        <f t="shared" si="89"/>
        <v>1141500</v>
      </c>
      <c r="T175" s="13" t="str">
        <f t="shared" si="96"/>
        <v>MENOR VALOR</v>
      </c>
      <c r="U175" s="32"/>
      <c r="V175" s="8"/>
      <c r="X175" s="36"/>
      <c r="Y175" s="36"/>
      <c r="Z175" s="36"/>
      <c r="AA175" s="36"/>
      <c r="AB175" s="16"/>
      <c r="AC175" s="11"/>
      <c r="AD175" s="16"/>
    </row>
    <row r="176" spans="1:30" ht="16.5">
      <c r="A176" s="73">
        <v>170</v>
      </c>
      <c r="B176" s="105">
        <v>289102</v>
      </c>
      <c r="C176" s="79">
        <v>542101</v>
      </c>
      <c r="D176" s="102" t="s">
        <v>296</v>
      </c>
      <c r="E176" s="86" t="s">
        <v>21</v>
      </c>
      <c r="F176" s="87">
        <v>1</v>
      </c>
      <c r="G176" s="88">
        <v>0</v>
      </c>
      <c r="H176" s="93">
        <v>0</v>
      </c>
      <c r="I176" s="90">
        <v>376500</v>
      </c>
      <c r="J176" s="91" t="s">
        <v>28</v>
      </c>
      <c r="K176" s="50" t="s">
        <v>28</v>
      </c>
      <c r="L176" s="51">
        <f t="shared" si="90"/>
        <v>376500</v>
      </c>
      <c r="M176" s="51">
        <f t="shared" si="91"/>
        <v>376500</v>
      </c>
      <c r="N176" s="52">
        <f t="shared" si="92"/>
        <v>376500</v>
      </c>
      <c r="O176" s="53">
        <f t="shared" si="93"/>
        <v>376500</v>
      </c>
      <c r="P176" s="52">
        <f t="shared" si="94"/>
        <v>0</v>
      </c>
      <c r="Q176" s="54">
        <f t="shared" si="95"/>
        <v>0</v>
      </c>
      <c r="R176" s="30">
        <f t="shared" si="97"/>
        <v>376500</v>
      </c>
      <c r="S176" s="52">
        <f t="shared" si="89"/>
        <v>376500</v>
      </c>
      <c r="T176" s="13" t="str">
        <f t="shared" si="96"/>
        <v>MENOR VALOR</v>
      </c>
      <c r="U176" s="32"/>
      <c r="V176" s="8"/>
      <c r="X176" s="36"/>
      <c r="Y176" s="36"/>
      <c r="Z176" s="36"/>
      <c r="AA176" s="36"/>
      <c r="AB176" s="16"/>
      <c r="AC176" s="11"/>
      <c r="AD176" s="16"/>
    </row>
    <row r="177" spans="1:30" ht="16.5">
      <c r="A177" s="73">
        <v>171</v>
      </c>
      <c r="B177" s="101">
        <v>289103</v>
      </c>
      <c r="C177" s="79">
        <v>543101</v>
      </c>
      <c r="D177" s="102" t="s">
        <v>297</v>
      </c>
      <c r="E177" s="86" t="s">
        <v>21</v>
      </c>
      <c r="F177" s="87">
        <v>1</v>
      </c>
      <c r="G177" s="88">
        <v>0</v>
      </c>
      <c r="H177" s="93">
        <v>0</v>
      </c>
      <c r="I177" s="90">
        <v>376500</v>
      </c>
      <c r="J177" s="91" t="s">
        <v>28</v>
      </c>
      <c r="K177" s="50" t="s">
        <v>28</v>
      </c>
      <c r="L177" s="51">
        <f t="shared" si="90"/>
        <v>376500</v>
      </c>
      <c r="M177" s="51">
        <f t="shared" si="91"/>
        <v>376500</v>
      </c>
      <c r="N177" s="52">
        <f t="shared" si="92"/>
        <v>376500</v>
      </c>
      <c r="O177" s="53">
        <f t="shared" si="93"/>
        <v>376500</v>
      </c>
      <c r="P177" s="52">
        <f t="shared" si="94"/>
        <v>0</v>
      </c>
      <c r="Q177" s="54">
        <f t="shared" si="95"/>
        <v>0</v>
      </c>
      <c r="R177" s="30">
        <f t="shared" si="97"/>
        <v>376500</v>
      </c>
      <c r="S177" s="52">
        <f t="shared" si="89"/>
        <v>376500</v>
      </c>
      <c r="T177" s="13" t="str">
        <f t="shared" si="96"/>
        <v>MENOR VALOR</v>
      </c>
      <c r="U177" s="32"/>
      <c r="V177" s="8"/>
      <c r="X177" s="36"/>
      <c r="Y177" s="36"/>
      <c r="Z177" s="36"/>
      <c r="AA177" s="36"/>
      <c r="AB177" s="16"/>
      <c r="AC177" s="11"/>
      <c r="AD177" s="16"/>
    </row>
    <row r="178" spans="1:30" ht="16.5">
      <c r="A178" s="73">
        <v>172</v>
      </c>
      <c r="B178" s="105">
        <v>290301</v>
      </c>
      <c r="C178" s="79">
        <v>543303</v>
      </c>
      <c r="D178" s="102" t="s">
        <v>298</v>
      </c>
      <c r="E178" s="99" t="s">
        <v>21</v>
      </c>
      <c r="F178" s="99">
        <v>1</v>
      </c>
      <c r="G178" s="103">
        <v>0</v>
      </c>
      <c r="H178" s="104">
        <v>0</v>
      </c>
      <c r="I178" s="90">
        <v>1850600</v>
      </c>
      <c r="J178" s="91" t="s">
        <v>28</v>
      </c>
      <c r="K178" s="92" t="s">
        <v>27</v>
      </c>
      <c r="L178" s="51">
        <f t="shared" si="90"/>
        <v>1850600</v>
      </c>
      <c r="M178" s="51">
        <f t="shared" si="91"/>
        <v>1850600</v>
      </c>
      <c r="N178" s="52">
        <f t="shared" si="92"/>
        <v>1850600</v>
      </c>
      <c r="O178" s="53">
        <f t="shared" si="93"/>
        <v>1850600</v>
      </c>
      <c r="P178" s="52">
        <f t="shared" si="94"/>
        <v>0</v>
      </c>
      <c r="Q178" s="54">
        <f t="shared" si="95"/>
        <v>0</v>
      </c>
      <c r="R178" s="30">
        <f t="shared" si="97"/>
        <v>1850600</v>
      </c>
      <c r="S178" s="52">
        <f t="shared" si="89"/>
        <v>1850600</v>
      </c>
      <c r="T178" s="13" t="str">
        <f t="shared" si="96"/>
        <v>MENOR VALOR</v>
      </c>
      <c r="U178" s="32"/>
      <c r="V178" s="8"/>
      <c r="X178" s="36" t="e">
        <f>+I179/J179</f>
        <v>#VALUE!</v>
      </c>
      <c r="Y178" s="36">
        <f>+I179/K179</f>
        <v>21.813076923076924</v>
      </c>
      <c r="Z178" s="36"/>
      <c r="AA178" s="36"/>
      <c r="AB178" s="16"/>
      <c r="AC178" s="11"/>
      <c r="AD178" s="16"/>
    </row>
    <row r="179" spans="1:30" ht="16.5">
      <c r="A179" s="95">
        <v>173</v>
      </c>
      <c r="B179" s="105">
        <v>290303</v>
      </c>
      <c r="C179" s="79">
        <v>545001</v>
      </c>
      <c r="D179" s="102" t="s">
        <v>299</v>
      </c>
      <c r="E179" s="86" t="s">
        <v>21</v>
      </c>
      <c r="F179" s="87">
        <v>1</v>
      </c>
      <c r="G179" s="88">
        <v>0</v>
      </c>
      <c r="H179" s="93">
        <v>0</v>
      </c>
      <c r="I179" s="90">
        <v>2835700</v>
      </c>
      <c r="J179" s="91" t="s">
        <v>28</v>
      </c>
      <c r="K179" s="50">
        <v>130000</v>
      </c>
      <c r="L179" s="51">
        <f t="shared" si="90"/>
        <v>2835700</v>
      </c>
      <c r="M179" s="51">
        <f t="shared" si="91"/>
        <v>2835700</v>
      </c>
      <c r="N179" s="52">
        <f t="shared" si="92"/>
        <v>2835700</v>
      </c>
      <c r="O179" s="53">
        <f t="shared" si="93"/>
        <v>2835700</v>
      </c>
      <c r="P179" s="52">
        <f t="shared" si="94"/>
        <v>0</v>
      </c>
      <c r="Q179" s="54">
        <f t="shared" si="95"/>
        <v>0</v>
      </c>
      <c r="R179" s="30">
        <f t="shared" si="97"/>
        <v>2835700</v>
      </c>
      <c r="S179" s="52">
        <f t="shared" si="89"/>
        <v>2835700</v>
      </c>
      <c r="T179" s="13" t="str">
        <f t="shared" si="96"/>
        <v>MENOR VALOR</v>
      </c>
      <c r="U179" s="32"/>
      <c r="V179" s="8"/>
      <c r="X179" s="36"/>
      <c r="Y179" s="36"/>
      <c r="Z179" s="36"/>
      <c r="AA179" s="36"/>
      <c r="AB179" s="16"/>
      <c r="AC179" s="11"/>
      <c r="AD179" s="16"/>
    </row>
    <row r="180" spans="1:30" ht="16.5">
      <c r="A180" s="73">
        <v>174</v>
      </c>
      <c r="B180" s="105">
        <v>290401</v>
      </c>
      <c r="C180" s="79">
        <v>545101</v>
      </c>
      <c r="D180" s="102" t="s">
        <v>300</v>
      </c>
      <c r="E180" s="86" t="s">
        <v>21</v>
      </c>
      <c r="F180" s="87">
        <v>1</v>
      </c>
      <c r="G180" s="88">
        <v>0</v>
      </c>
      <c r="H180" s="93">
        <v>0</v>
      </c>
      <c r="I180" s="90">
        <v>486700</v>
      </c>
      <c r="J180" s="91" t="s">
        <v>28</v>
      </c>
      <c r="K180" s="50" t="s">
        <v>28</v>
      </c>
      <c r="L180" s="51">
        <f t="shared" si="90"/>
        <v>486700</v>
      </c>
      <c r="M180" s="51">
        <f t="shared" si="91"/>
        <v>486700</v>
      </c>
      <c r="N180" s="52">
        <f t="shared" si="92"/>
        <v>486700</v>
      </c>
      <c r="O180" s="53">
        <f t="shared" si="93"/>
        <v>486700</v>
      </c>
      <c r="P180" s="52">
        <f t="shared" si="94"/>
        <v>0</v>
      </c>
      <c r="Q180" s="54">
        <f t="shared" si="95"/>
        <v>0</v>
      </c>
      <c r="R180" s="30">
        <f t="shared" si="97"/>
        <v>486700</v>
      </c>
      <c r="S180" s="52">
        <f t="shared" si="89"/>
        <v>486700</v>
      </c>
      <c r="T180" s="13" t="str">
        <f t="shared" si="96"/>
        <v>MENOR VALOR</v>
      </c>
      <c r="U180" s="32"/>
      <c r="V180" s="8"/>
      <c r="X180" s="36"/>
      <c r="Y180" s="36"/>
      <c r="Z180" s="36"/>
      <c r="AA180" s="36"/>
      <c r="AB180" s="16"/>
      <c r="AC180" s="11"/>
      <c r="AD180" s="16"/>
    </row>
    <row r="181" spans="1:30" ht="16.5">
      <c r="A181" s="73">
        <v>175</v>
      </c>
      <c r="B181" s="105">
        <v>290402</v>
      </c>
      <c r="C181" s="79">
        <v>547401</v>
      </c>
      <c r="D181" s="102" t="s">
        <v>301</v>
      </c>
      <c r="E181" s="86" t="s">
        <v>21</v>
      </c>
      <c r="F181" s="87">
        <v>1</v>
      </c>
      <c r="G181" s="88">
        <v>0</v>
      </c>
      <c r="H181" s="93">
        <v>0</v>
      </c>
      <c r="I181" s="90">
        <v>828200</v>
      </c>
      <c r="J181" s="91" t="s">
        <v>28</v>
      </c>
      <c r="K181" s="50" t="s">
        <v>28</v>
      </c>
      <c r="L181" s="51">
        <f t="shared" si="90"/>
        <v>828200</v>
      </c>
      <c r="M181" s="51">
        <f t="shared" si="91"/>
        <v>828200</v>
      </c>
      <c r="N181" s="52">
        <f t="shared" si="92"/>
        <v>828200</v>
      </c>
      <c r="O181" s="53">
        <f t="shared" si="93"/>
        <v>828200</v>
      </c>
      <c r="P181" s="52">
        <f t="shared" si="94"/>
        <v>0</v>
      </c>
      <c r="Q181" s="54">
        <f t="shared" si="95"/>
        <v>0</v>
      </c>
      <c r="R181" s="30">
        <f t="shared" si="97"/>
        <v>828200</v>
      </c>
      <c r="S181" s="52">
        <f t="shared" si="89"/>
        <v>828200</v>
      </c>
      <c r="T181" s="13" t="str">
        <f t="shared" si="96"/>
        <v>MENOR VALOR</v>
      </c>
      <c r="U181" s="32"/>
      <c r="V181" s="8"/>
      <c r="X181" s="36"/>
      <c r="Y181" s="36"/>
      <c r="Z181" s="36"/>
      <c r="AA181" s="36"/>
      <c r="AB181" s="16"/>
      <c r="AC181" s="11"/>
      <c r="AD181" s="16"/>
    </row>
    <row r="182" spans="1:30" ht="16.5">
      <c r="A182" s="73">
        <v>176</v>
      </c>
      <c r="B182" s="101">
        <v>291101</v>
      </c>
      <c r="C182" s="79">
        <v>547403</v>
      </c>
      <c r="D182" s="102" t="s">
        <v>302</v>
      </c>
      <c r="E182" s="86" t="s">
        <v>21</v>
      </c>
      <c r="F182" s="87">
        <v>1</v>
      </c>
      <c r="G182" s="88">
        <v>0</v>
      </c>
      <c r="H182" s="93">
        <v>0</v>
      </c>
      <c r="I182" s="90">
        <v>792800</v>
      </c>
      <c r="J182" s="91" t="s">
        <v>28</v>
      </c>
      <c r="K182" s="50" t="s">
        <v>28</v>
      </c>
      <c r="L182" s="51">
        <f t="shared" si="90"/>
        <v>792800</v>
      </c>
      <c r="M182" s="51">
        <f t="shared" si="91"/>
        <v>792800</v>
      </c>
      <c r="N182" s="52">
        <f t="shared" si="92"/>
        <v>792800</v>
      </c>
      <c r="O182" s="53">
        <f t="shared" si="93"/>
        <v>792800</v>
      </c>
      <c r="P182" s="52">
        <f t="shared" si="94"/>
        <v>0</v>
      </c>
      <c r="Q182" s="54">
        <f t="shared" si="95"/>
        <v>0</v>
      </c>
      <c r="R182" s="30">
        <f t="shared" si="97"/>
        <v>792800</v>
      </c>
      <c r="S182" s="52">
        <f t="shared" si="89"/>
        <v>792800</v>
      </c>
      <c r="T182" s="13" t="str">
        <f t="shared" si="96"/>
        <v>MENOR VALOR</v>
      </c>
      <c r="U182" s="32"/>
      <c r="V182" s="8"/>
      <c r="X182" s="36"/>
      <c r="Y182" s="36"/>
      <c r="Z182" s="36"/>
      <c r="AA182" s="36"/>
      <c r="AB182" s="16"/>
      <c r="AC182" s="11"/>
      <c r="AD182" s="16"/>
    </row>
    <row r="183" spans="1:30" ht="16.5">
      <c r="A183" s="95">
        <v>177</v>
      </c>
      <c r="B183" s="105">
        <v>291203</v>
      </c>
      <c r="C183" s="79">
        <v>547501</v>
      </c>
      <c r="D183" s="102" t="s">
        <v>303</v>
      </c>
      <c r="E183" s="86" t="s">
        <v>21</v>
      </c>
      <c r="F183" s="87">
        <v>1</v>
      </c>
      <c r="G183" s="88">
        <v>0</v>
      </c>
      <c r="H183" s="93">
        <v>0</v>
      </c>
      <c r="I183" s="90">
        <v>792800</v>
      </c>
      <c r="J183" s="91" t="s">
        <v>28</v>
      </c>
      <c r="K183" s="50" t="s">
        <v>28</v>
      </c>
      <c r="L183" s="51">
        <f t="shared" si="90"/>
        <v>792800</v>
      </c>
      <c r="M183" s="51">
        <f t="shared" si="91"/>
        <v>792800</v>
      </c>
      <c r="N183" s="52">
        <f t="shared" si="92"/>
        <v>792800</v>
      </c>
      <c r="O183" s="53">
        <f t="shared" si="93"/>
        <v>792800</v>
      </c>
      <c r="P183" s="52">
        <f t="shared" si="94"/>
        <v>0</v>
      </c>
      <c r="Q183" s="54">
        <f t="shared" si="95"/>
        <v>0</v>
      </c>
      <c r="R183" s="30">
        <f t="shared" si="97"/>
        <v>792800</v>
      </c>
      <c r="S183" s="52">
        <f t="shared" si="89"/>
        <v>792800</v>
      </c>
      <c r="T183" s="13" t="str">
        <f t="shared" si="96"/>
        <v>MENOR VALOR</v>
      </c>
      <c r="U183" s="32"/>
      <c r="V183" s="8"/>
      <c r="X183" s="36"/>
      <c r="Y183" s="36"/>
      <c r="Z183" s="36"/>
      <c r="AA183" s="36"/>
      <c r="AB183" s="16"/>
      <c r="AC183" s="11"/>
      <c r="AD183" s="16"/>
    </row>
    <row r="184" spans="1:30" ht="16.5">
      <c r="A184" s="73">
        <v>178</v>
      </c>
      <c r="B184" s="101">
        <v>291204</v>
      </c>
      <c r="C184" s="79">
        <v>550101</v>
      </c>
      <c r="D184" s="102" t="s">
        <v>304</v>
      </c>
      <c r="E184" s="86" t="s">
        <v>21</v>
      </c>
      <c r="F184" s="87">
        <v>1</v>
      </c>
      <c r="G184" s="88">
        <v>0</v>
      </c>
      <c r="H184" s="93">
        <v>0</v>
      </c>
      <c r="I184" s="90">
        <v>792800</v>
      </c>
      <c r="J184" s="91" t="s">
        <v>28</v>
      </c>
      <c r="K184" s="50" t="s">
        <v>28</v>
      </c>
      <c r="L184" s="51">
        <f t="shared" si="90"/>
        <v>792800</v>
      </c>
      <c r="M184" s="51">
        <f t="shared" si="91"/>
        <v>792800</v>
      </c>
      <c r="N184" s="52">
        <f t="shared" si="92"/>
        <v>792800</v>
      </c>
      <c r="O184" s="53">
        <f t="shared" si="93"/>
        <v>792800</v>
      </c>
      <c r="P184" s="52">
        <f t="shared" si="94"/>
        <v>0</v>
      </c>
      <c r="Q184" s="54">
        <f t="shared" si="95"/>
        <v>0</v>
      </c>
      <c r="R184" s="30">
        <f t="shared" si="97"/>
        <v>792800</v>
      </c>
      <c r="S184" s="52">
        <f t="shared" si="89"/>
        <v>792800</v>
      </c>
      <c r="T184" s="13" t="str">
        <f t="shared" si="96"/>
        <v>MENOR VALOR</v>
      </c>
      <c r="U184" s="32"/>
      <c r="V184" s="8"/>
      <c r="X184" s="36"/>
      <c r="Y184" s="36"/>
      <c r="Z184" s="36"/>
      <c r="AA184" s="36"/>
      <c r="AB184" s="16"/>
      <c r="AC184" s="11"/>
      <c r="AD184" s="16"/>
    </row>
    <row r="185" spans="1:30" ht="16.5">
      <c r="A185" s="73">
        <v>179</v>
      </c>
      <c r="B185" s="105">
        <v>291205</v>
      </c>
      <c r="C185" s="79">
        <v>550120</v>
      </c>
      <c r="D185" s="102" t="s">
        <v>305</v>
      </c>
      <c r="E185" s="86" t="s">
        <v>21</v>
      </c>
      <c r="F185" s="87">
        <v>1</v>
      </c>
      <c r="G185" s="88">
        <v>0</v>
      </c>
      <c r="H185" s="93">
        <v>0</v>
      </c>
      <c r="I185" s="90">
        <v>792800</v>
      </c>
      <c r="J185" s="91" t="s">
        <v>28</v>
      </c>
      <c r="K185" s="50" t="s">
        <v>28</v>
      </c>
      <c r="L185" s="51">
        <f t="shared" si="90"/>
        <v>792800</v>
      </c>
      <c r="M185" s="51">
        <f t="shared" si="91"/>
        <v>792800</v>
      </c>
      <c r="N185" s="52">
        <f t="shared" si="92"/>
        <v>792800</v>
      </c>
      <c r="O185" s="53">
        <f t="shared" si="93"/>
        <v>792800</v>
      </c>
      <c r="P185" s="52">
        <f t="shared" si="94"/>
        <v>0</v>
      </c>
      <c r="Q185" s="54">
        <f t="shared" si="95"/>
        <v>0</v>
      </c>
      <c r="R185" s="30">
        <f t="shared" si="97"/>
        <v>792800</v>
      </c>
      <c r="S185" s="52">
        <f t="shared" si="89"/>
        <v>792800</v>
      </c>
      <c r="T185" s="13" t="str">
        <f t="shared" si="96"/>
        <v>MENOR VALOR</v>
      </c>
      <c r="U185" s="32"/>
      <c r="V185" s="8"/>
      <c r="X185" s="36"/>
      <c r="Y185" s="36"/>
      <c r="Z185" s="36"/>
      <c r="AA185" s="36"/>
      <c r="AB185" s="16"/>
      <c r="AC185" s="11"/>
      <c r="AD185" s="16"/>
    </row>
    <row r="186" spans="1:30" ht="16.5">
      <c r="A186" s="73">
        <v>180</v>
      </c>
      <c r="B186" s="101">
        <v>295101</v>
      </c>
      <c r="C186" s="79">
        <v>555607</v>
      </c>
      <c r="D186" s="102" t="s">
        <v>306</v>
      </c>
      <c r="E186" s="86" t="s">
        <v>21</v>
      </c>
      <c r="F186" s="87">
        <v>1</v>
      </c>
      <c r="G186" s="88">
        <v>0</v>
      </c>
      <c r="H186" s="93">
        <v>0</v>
      </c>
      <c r="I186" s="90">
        <v>2652100</v>
      </c>
      <c r="J186" s="91" t="s">
        <v>28</v>
      </c>
      <c r="K186" s="50" t="s">
        <v>28</v>
      </c>
      <c r="L186" s="51">
        <f t="shared" si="90"/>
        <v>2652100</v>
      </c>
      <c r="M186" s="51">
        <f t="shared" si="91"/>
        <v>2652100</v>
      </c>
      <c r="N186" s="52">
        <f t="shared" si="92"/>
        <v>2652100</v>
      </c>
      <c r="O186" s="53">
        <f t="shared" si="93"/>
        <v>2652100</v>
      </c>
      <c r="P186" s="52">
        <f t="shared" si="94"/>
        <v>0</v>
      </c>
      <c r="Q186" s="54">
        <f t="shared" si="95"/>
        <v>0</v>
      </c>
      <c r="R186" s="30">
        <f t="shared" si="97"/>
        <v>2652100</v>
      </c>
      <c r="S186" s="52">
        <f t="shared" si="89"/>
        <v>2652100</v>
      </c>
      <c r="T186" s="13" t="str">
        <f t="shared" si="96"/>
        <v>MENOR VALOR</v>
      </c>
      <c r="U186" s="32"/>
      <c r="V186" s="8"/>
      <c r="X186" s="36"/>
      <c r="Y186" s="36"/>
      <c r="Z186" s="36"/>
      <c r="AA186" s="36"/>
      <c r="AB186" s="16"/>
      <c r="AC186" s="11"/>
      <c r="AD186" s="16"/>
    </row>
    <row r="187" spans="1:30" ht="16.5">
      <c r="A187" s="95">
        <v>181</v>
      </c>
      <c r="B187" s="107">
        <v>306001</v>
      </c>
      <c r="C187" s="79">
        <v>555608</v>
      </c>
      <c r="D187" s="102" t="s">
        <v>307</v>
      </c>
      <c r="E187" s="99" t="s">
        <v>21</v>
      </c>
      <c r="F187" s="99">
        <v>1</v>
      </c>
      <c r="G187" s="103">
        <v>0</v>
      </c>
      <c r="H187" s="104">
        <v>0</v>
      </c>
      <c r="I187" s="90">
        <v>924500</v>
      </c>
      <c r="J187" s="91" t="s">
        <v>28</v>
      </c>
      <c r="K187" s="92" t="s">
        <v>27</v>
      </c>
      <c r="L187" s="51">
        <f t="shared" si="90"/>
        <v>924500</v>
      </c>
      <c r="M187" s="51">
        <f t="shared" si="91"/>
        <v>924500</v>
      </c>
      <c r="N187" s="52">
        <f t="shared" si="92"/>
        <v>924500</v>
      </c>
      <c r="O187" s="53">
        <f t="shared" si="93"/>
        <v>924500</v>
      </c>
      <c r="P187" s="52">
        <f t="shared" si="94"/>
        <v>0</v>
      </c>
      <c r="Q187" s="54">
        <f t="shared" si="95"/>
        <v>0</v>
      </c>
      <c r="R187" s="30">
        <f t="shared" si="97"/>
        <v>924500</v>
      </c>
      <c r="S187" s="52">
        <f t="shared" si="89"/>
        <v>924500</v>
      </c>
      <c r="T187" s="13" t="str">
        <f t="shared" si="96"/>
        <v>MENOR VALOR</v>
      </c>
      <c r="U187" s="32"/>
      <c r="V187" s="8"/>
      <c r="X187" s="36" t="e">
        <f>+I188/J188</f>
        <v>#VALUE!</v>
      </c>
      <c r="Y187" s="36">
        <f>+I188/K188</f>
        <v>9.327058823529411</v>
      </c>
      <c r="Z187" s="36"/>
      <c r="AA187" s="36"/>
      <c r="AB187" s="16"/>
      <c r="AC187" s="11"/>
      <c r="AD187" s="16"/>
    </row>
    <row r="188" spans="1:30" ht="16.5">
      <c r="A188" s="73">
        <v>182</v>
      </c>
      <c r="B188" s="101">
        <v>306002</v>
      </c>
      <c r="C188" s="79">
        <v>555721</v>
      </c>
      <c r="D188" s="102" t="s">
        <v>308</v>
      </c>
      <c r="E188" s="86" t="s">
        <v>21</v>
      </c>
      <c r="F188" s="87">
        <v>1</v>
      </c>
      <c r="G188" s="88">
        <v>0</v>
      </c>
      <c r="H188" s="93">
        <v>0</v>
      </c>
      <c r="I188" s="90">
        <v>792800</v>
      </c>
      <c r="J188" s="91" t="s">
        <v>28</v>
      </c>
      <c r="K188" s="50">
        <v>85000</v>
      </c>
      <c r="L188" s="51">
        <f t="shared" si="90"/>
        <v>792800</v>
      </c>
      <c r="M188" s="51">
        <f t="shared" si="91"/>
        <v>792800</v>
      </c>
      <c r="N188" s="52">
        <f t="shared" si="92"/>
        <v>792800</v>
      </c>
      <c r="O188" s="53">
        <f t="shared" si="93"/>
        <v>792800</v>
      </c>
      <c r="P188" s="52">
        <f t="shared" si="94"/>
        <v>0</v>
      </c>
      <c r="Q188" s="54">
        <f t="shared" si="95"/>
        <v>0</v>
      </c>
      <c r="R188" s="30">
        <f t="shared" si="97"/>
        <v>792800</v>
      </c>
      <c r="S188" s="52">
        <f t="shared" si="89"/>
        <v>792800</v>
      </c>
      <c r="T188" s="13" t="str">
        <f t="shared" si="96"/>
        <v>MENOR VALOR</v>
      </c>
      <c r="U188" s="32"/>
      <c r="V188" s="8"/>
      <c r="X188" s="36"/>
      <c r="Y188" s="36"/>
      <c r="Z188" s="36"/>
      <c r="AA188" s="36"/>
      <c r="AB188" s="16"/>
      <c r="AC188" s="11"/>
      <c r="AD188" s="16"/>
    </row>
    <row r="189" spans="1:30" ht="16.5">
      <c r="A189" s="73">
        <v>183</v>
      </c>
      <c r="B189" s="101">
        <v>306004</v>
      </c>
      <c r="C189" s="79">
        <v>558701</v>
      </c>
      <c r="D189" s="102" t="s">
        <v>309</v>
      </c>
      <c r="E189" s="86" t="s">
        <v>21</v>
      </c>
      <c r="F189" s="87">
        <v>1</v>
      </c>
      <c r="G189" s="88">
        <v>0</v>
      </c>
      <c r="H189" s="93">
        <v>0</v>
      </c>
      <c r="I189" s="90">
        <v>446000</v>
      </c>
      <c r="J189" s="91" t="s">
        <v>28</v>
      </c>
      <c r="K189" s="50" t="s">
        <v>28</v>
      </c>
      <c r="L189" s="51">
        <f t="shared" si="90"/>
        <v>446000</v>
      </c>
      <c r="M189" s="51">
        <f t="shared" si="91"/>
        <v>446000</v>
      </c>
      <c r="N189" s="52">
        <f t="shared" si="92"/>
        <v>446000</v>
      </c>
      <c r="O189" s="53">
        <f t="shared" si="93"/>
        <v>446000</v>
      </c>
      <c r="P189" s="52">
        <f t="shared" si="94"/>
        <v>0</v>
      </c>
      <c r="Q189" s="54">
        <f t="shared" si="95"/>
        <v>0</v>
      </c>
      <c r="R189" s="30">
        <f t="shared" si="97"/>
        <v>446000</v>
      </c>
      <c r="S189" s="52">
        <f t="shared" si="89"/>
        <v>446000</v>
      </c>
      <c r="T189" s="13" t="str">
        <f t="shared" si="96"/>
        <v>MENOR VALOR</v>
      </c>
      <c r="U189" s="32"/>
      <c r="V189" s="8"/>
      <c r="X189" s="36"/>
      <c r="Y189" s="36"/>
      <c r="Z189" s="36"/>
      <c r="AA189" s="36"/>
      <c r="AB189" s="16"/>
      <c r="AC189" s="11"/>
      <c r="AD189" s="16"/>
    </row>
    <row r="190" spans="1:30" ht="16.5">
      <c r="A190" s="73">
        <v>184</v>
      </c>
      <c r="B190" s="101">
        <v>313101</v>
      </c>
      <c r="C190" s="79">
        <v>559101</v>
      </c>
      <c r="D190" s="102" t="s">
        <v>310</v>
      </c>
      <c r="E190" s="86" t="s">
        <v>21</v>
      </c>
      <c r="F190" s="87">
        <v>1</v>
      </c>
      <c r="G190" s="88">
        <v>0</v>
      </c>
      <c r="H190" s="93">
        <v>0</v>
      </c>
      <c r="I190" s="90">
        <v>2469300</v>
      </c>
      <c r="J190" s="91" t="s">
        <v>28</v>
      </c>
      <c r="K190" s="50" t="s">
        <v>28</v>
      </c>
      <c r="L190" s="51">
        <f t="shared" si="90"/>
        <v>2469300</v>
      </c>
      <c r="M190" s="51">
        <f t="shared" si="91"/>
        <v>2469300</v>
      </c>
      <c r="N190" s="52">
        <f t="shared" si="92"/>
        <v>2469300</v>
      </c>
      <c r="O190" s="53">
        <f t="shared" si="93"/>
        <v>2469300</v>
      </c>
      <c r="P190" s="52">
        <f t="shared" si="94"/>
        <v>0</v>
      </c>
      <c r="Q190" s="54">
        <f t="shared" si="95"/>
        <v>0</v>
      </c>
      <c r="R190" s="30">
        <f t="shared" si="97"/>
        <v>2469300</v>
      </c>
      <c r="S190" s="52">
        <f t="shared" si="89"/>
        <v>2469300</v>
      </c>
      <c r="T190" s="13" t="str">
        <f t="shared" si="96"/>
        <v>MENOR VALOR</v>
      </c>
      <c r="U190" s="32"/>
      <c r="V190" s="8"/>
      <c r="X190" s="36"/>
      <c r="Y190" s="36"/>
      <c r="Z190" s="36"/>
      <c r="AA190" s="36"/>
      <c r="AB190" s="16"/>
      <c r="AC190" s="11"/>
      <c r="AD190" s="16"/>
    </row>
    <row r="191" spans="1:30" ht="16.5">
      <c r="A191" s="95">
        <v>185</v>
      </c>
      <c r="B191" s="101">
        <v>313103</v>
      </c>
      <c r="C191" s="79">
        <v>559300</v>
      </c>
      <c r="D191" s="102" t="s">
        <v>311</v>
      </c>
      <c r="E191" s="86" t="s">
        <v>21</v>
      </c>
      <c r="F191" s="87">
        <v>1</v>
      </c>
      <c r="G191" s="88">
        <v>0</v>
      </c>
      <c r="H191" s="93">
        <v>0</v>
      </c>
      <c r="I191" s="90">
        <v>2469300</v>
      </c>
      <c r="J191" s="91" t="s">
        <v>28</v>
      </c>
      <c r="K191" s="50" t="s">
        <v>28</v>
      </c>
      <c r="L191" s="51">
        <f t="shared" si="90"/>
        <v>2469300</v>
      </c>
      <c r="M191" s="51">
        <f t="shared" si="91"/>
        <v>2469300</v>
      </c>
      <c r="N191" s="52">
        <f t="shared" si="92"/>
        <v>2469300</v>
      </c>
      <c r="O191" s="53">
        <f t="shared" si="93"/>
        <v>2469300</v>
      </c>
      <c r="P191" s="52">
        <f t="shared" si="94"/>
        <v>0</v>
      </c>
      <c r="Q191" s="54">
        <f t="shared" si="95"/>
        <v>0</v>
      </c>
      <c r="R191" s="30">
        <f t="shared" si="97"/>
        <v>2469300</v>
      </c>
      <c r="S191" s="52">
        <f t="shared" si="89"/>
        <v>2469300</v>
      </c>
      <c r="T191" s="13" t="str">
        <f t="shared" si="96"/>
        <v>MENOR VALOR</v>
      </c>
      <c r="U191" s="32"/>
      <c r="V191" s="8"/>
      <c r="X191" s="36"/>
      <c r="Y191" s="36"/>
      <c r="Z191" s="36"/>
      <c r="AA191" s="36"/>
      <c r="AB191" s="16"/>
      <c r="AC191" s="11"/>
      <c r="AD191" s="16"/>
    </row>
    <row r="192" spans="1:30" ht="16.5">
      <c r="A192" s="73">
        <v>186</v>
      </c>
      <c r="B192" s="101">
        <v>388901</v>
      </c>
      <c r="C192" s="79">
        <v>561101</v>
      </c>
      <c r="D192" s="102" t="s">
        <v>312</v>
      </c>
      <c r="E192" s="86" t="s">
        <v>21</v>
      </c>
      <c r="F192" s="87">
        <v>1</v>
      </c>
      <c r="G192" s="88">
        <v>0</v>
      </c>
      <c r="H192" s="93">
        <v>0</v>
      </c>
      <c r="I192" s="90">
        <v>1850600</v>
      </c>
      <c r="J192" s="94">
        <v>2541800</v>
      </c>
      <c r="K192" s="50" t="s">
        <v>28</v>
      </c>
      <c r="L192" s="51">
        <f t="shared" si="90"/>
        <v>1850600</v>
      </c>
      <c r="M192" s="51">
        <f t="shared" si="91"/>
        <v>2196200</v>
      </c>
      <c r="N192" s="52">
        <f t="shared" si="92"/>
        <v>2196200</v>
      </c>
      <c r="O192" s="53">
        <f t="shared" si="93"/>
        <v>2168837.2645267788</v>
      </c>
      <c r="P192" s="52">
        <f t="shared" si="94"/>
        <v>244376.10357807082</v>
      </c>
      <c r="Q192" s="54">
        <f t="shared" si="95"/>
        <v>0.11127224459433149</v>
      </c>
      <c r="R192" s="30">
        <f t="shared" si="97"/>
        <v>2196200</v>
      </c>
      <c r="S192" s="52">
        <f t="shared" si="89"/>
        <v>2196200</v>
      </c>
      <c r="T192" s="13" t="str">
        <f t="shared" si="96"/>
        <v>MEDIANA</v>
      </c>
      <c r="U192" s="32"/>
      <c r="V192" s="8"/>
      <c r="X192" s="36"/>
      <c r="Y192" s="36"/>
      <c r="Z192" s="36"/>
      <c r="AA192" s="36"/>
      <c r="AB192" s="16"/>
      <c r="AC192" s="11"/>
      <c r="AD192" s="16"/>
    </row>
    <row r="193" spans="1:30" ht="16.5">
      <c r="A193" s="73">
        <v>187</v>
      </c>
      <c r="B193" s="101">
        <v>388902</v>
      </c>
      <c r="C193" s="79">
        <v>563101</v>
      </c>
      <c r="D193" s="102" t="s">
        <v>313</v>
      </c>
      <c r="E193" s="86" t="s">
        <v>21</v>
      </c>
      <c r="F193" s="87">
        <v>1</v>
      </c>
      <c r="G193" s="88">
        <v>0</v>
      </c>
      <c r="H193" s="93">
        <v>0</v>
      </c>
      <c r="I193" s="90">
        <v>1850600</v>
      </c>
      <c r="J193" s="91" t="s">
        <v>28</v>
      </c>
      <c r="K193" s="50" t="s">
        <v>28</v>
      </c>
      <c r="L193" s="51">
        <f t="shared" si="90"/>
        <v>1850600</v>
      </c>
      <c r="M193" s="51">
        <f t="shared" si="91"/>
        <v>1850600</v>
      </c>
      <c r="N193" s="52">
        <f t="shared" si="92"/>
        <v>1850600</v>
      </c>
      <c r="O193" s="53">
        <f t="shared" si="93"/>
        <v>1850600</v>
      </c>
      <c r="P193" s="52">
        <f t="shared" si="94"/>
        <v>0</v>
      </c>
      <c r="Q193" s="54">
        <f t="shared" si="95"/>
        <v>0</v>
      </c>
      <c r="R193" s="30">
        <f t="shared" si="97"/>
        <v>1850600</v>
      </c>
      <c r="S193" s="52">
        <f t="shared" ref="S193:S256" si="98">+ROUND(R193,-2)</f>
        <v>1850600</v>
      </c>
      <c r="T193" s="13" t="str">
        <f t="shared" si="96"/>
        <v>MENOR VALOR</v>
      </c>
      <c r="U193" s="32"/>
      <c r="V193" s="8"/>
      <c r="X193" s="36"/>
      <c r="Y193" s="36"/>
      <c r="Z193" s="36"/>
      <c r="AA193" s="36"/>
      <c r="AB193" s="16"/>
      <c r="AC193" s="11"/>
      <c r="AD193" s="16"/>
    </row>
    <row r="194" spans="1:30" ht="16.5">
      <c r="A194" s="73">
        <v>188</v>
      </c>
      <c r="B194" s="101">
        <v>388903</v>
      </c>
      <c r="C194" s="79">
        <v>563102</v>
      </c>
      <c r="D194" s="102" t="s">
        <v>314</v>
      </c>
      <c r="E194" s="86" t="s">
        <v>21</v>
      </c>
      <c r="F194" s="87">
        <v>1</v>
      </c>
      <c r="G194" s="88">
        <v>0</v>
      </c>
      <c r="H194" s="93">
        <v>0</v>
      </c>
      <c r="I194" s="90">
        <v>1850600</v>
      </c>
      <c r="J194" s="94">
        <v>3627800</v>
      </c>
      <c r="K194" s="50" t="s">
        <v>28</v>
      </c>
      <c r="L194" s="51">
        <f t="shared" si="90"/>
        <v>1850600</v>
      </c>
      <c r="M194" s="51">
        <f t="shared" si="91"/>
        <v>2739200</v>
      </c>
      <c r="N194" s="52">
        <f t="shared" si="92"/>
        <v>2739200</v>
      </c>
      <c r="O194" s="53">
        <f t="shared" si="93"/>
        <v>2591062.8475588933</v>
      </c>
      <c r="P194" s="52">
        <f t="shared" si="94"/>
        <v>628335.08576236619</v>
      </c>
      <c r="Q194" s="54">
        <f t="shared" si="95"/>
        <v>0.22938634848217224</v>
      </c>
      <c r="R194" s="30">
        <f t="shared" si="97"/>
        <v>2739200</v>
      </c>
      <c r="S194" s="52">
        <f t="shared" si="98"/>
        <v>2739200</v>
      </c>
      <c r="T194" s="13" t="str">
        <f t="shared" si="96"/>
        <v>MEDIANA</v>
      </c>
      <c r="U194" s="32"/>
      <c r="V194" s="8"/>
      <c r="X194" s="36"/>
      <c r="Y194" s="36"/>
      <c r="Z194" s="36"/>
      <c r="AA194" s="36"/>
      <c r="AB194" s="16"/>
      <c r="AC194" s="11"/>
      <c r="AD194" s="16"/>
    </row>
    <row r="195" spans="1:30" ht="16.5">
      <c r="A195" s="95">
        <v>189</v>
      </c>
      <c r="B195" s="101">
        <v>388904</v>
      </c>
      <c r="C195" s="79">
        <v>563301</v>
      </c>
      <c r="D195" s="102" t="s">
        <v>315</v>
      </c>
      <c r="E195" s="86" t="s">
        <v>21</v>
      </c>
      <c r="F195" s="87">
        <v>1</v>
      </c>
      <c r="G195" s="88">
        <v>0</v>
      </c>
      <c r="H195" s="93">
        <v>0</v>
      </c>
      <c r="I195" s="90">
        <v>1850600</v>
      </c>
      <c r="J195" s="91" t="s">
        <v>28</v>
      </c>
      <c r="K195" s="50" t="s">
        <v>28</v>
      </c>
      <c r="L195" s="51">
        <f t="shared" si="90"/>
        <v>1850600</v>
      </c>
      <c r="M195" s="51">
        <f t="shared" si="91"/>
        <v>1850600</v>
      </c>
      <c r="N195" s="52">
        <f t="shared" si="92"/>
        <v>1850600</v>
      </c>
      <c r="O195" s="53">
        <f t="shared" si="93"/>
        <v>1850600</v>
      </c>
      <c r="P195" s="52">
        <f t="shared" si="94"/>
        <v>0</v>
      </c>
      <c r="Q195" s="54">
        <f t="shared" si="95"/>
        <v>0</v>
      </c>
      <c r="R195" s="30">
        <f t="shared" si="97"/>
        <v>1850600</v>
      </c>
      <c r="S195" s="52">
        <f t="shared" si="98"/>
        <v>1850600</v>
      </c>
      <c r="T195" s="13" t="str">
        <f t="shared" si="96"/>
        <v>MENOR VALOR</v>
      </c>
      <c r="U195" s="32"/>
      <c r="V195" s="8"/>
      <c r="X195" s="36"/>
      <c r="Y195" s="36"/>
      <c r="Z195" s="36"/>
      <c r="AA195" s="36"/>
      <c r="AB195" s="16"/>
      <c r="AC195" s="11"/>
      <c r="AD195" s="16"/>
    </row>
    <row r="196" spans="1:30" ht="16.5">
      <c r="A196" s="73">
        <v>190</v>
      </c>
      <c r="B196" s="101">
        <v>388905</v>
      </c>
      <c r="C196" s="79">
        <v>563311</v>
      </c>
      <c r="D196" s="102" t="s">
        <v>316</v>
      </c>
      <c r="E196" s="99" t="s">
        <v>21</v>
      </c>
      <c r="F196" s="99">
        <v>1</v>
      </c>
      <c r="G196" s="103">
        <v>0</v>
      </c>
      <c r="H196" s="104">
        <v>0</v>
      </c>
      <c r="I196" s="90">
        <v>1850600</v>
      </c>
      <c r="J196" s="94">
        <v>2541800</v>
      </c>
      <c r="K196" s="92" t="s">
        <v>27</v>
      </c>
      <c r="L196" s="51">
        <f t="shared" si="90"/>
        <v>1850600</v>
      </c>
      <c r="M196" s="51">
        <f t="shared" si="91"/>
        <v>2196200</v>
      </c>
      <c r="N196" s="52">
        <f t="shared" si="92"/>
        <v>2196200</v>
      </c>
      <c r="O196" s="53">
        <f t="shared" si="93"/>
        <v>2168837.2645267788</v>
      </c>
      <c r="P196" s="52">
        <f t="shared" si="94"/>
        <v>244376.10357807082</v>
      </c>
      <c r="Q196" s="54">
        <f t="shared" si="95"/>
        <v>0.11127224459433149</v>
      </c>
      <c r="R196" s="30">
        <f t="shared" si="97"/>
        <v>2196200</v>
      </c>
      <c r="S196" s="52">
        <f t="shared" si="98"/>
        <v>2196200</v>
      </c>
      <c r="T196" s="13" t="str">
        <f t="shared" si="96"/>
        <v>MEDIANA</v>
      </c>
      <c r="U196" s="32"/>
      <c r="V196" s="8"/>
      <c r="X196" s="36" t="e">
        <f>+I197/J197</f>
        <v>#VALUE!</v>
      </c>
      <c r="Y196" s="36">
        <f>+I197/K197</f>
        <v>21.750943396226415</v>
      </c>
      <c r="Z196" s="36"/>
      <c r="AA196" s="36"/>
      <c r="AB196" s="16"/>
      <c r="AC196" s="11"/>
      <c r="AD196" s="16"/>
    </row>
    <row r="197" spans="1:30" ht="16.5">
      <c r="A197" s="73">
        <v>191</v>
      </c>
      <c r="B197" s="101">
        <v>399200</v>
      </c>
      <c r="C197" s="79">
        <v>569001</v>
      </c>
      <c r="D197" s="102" t="s">
        <v>317</v>
      </c>
      <c r="E197" s="86" t="s">
        <v>21</v>
      </c>
      <c r="F197" s="87">
        <v>1</v>
      </c>
      <c r="G197" s="88">
        <v>0</v>
      </c>
      <c r="H197" s="93">
        <v>0</v>
      </c>
      <c r="I197" s="90">
        <v>1152800</v>
      </c>
      <c r="J197" s="91" t="s">
        <v>28</v>
      </c>
      <c r="K197" s="50">
        <v>53000</v>
      </c>
      <c r="L197" s="51">
        <f t="shared" si="90"/>
        <v>1152800</v>
      </c>
      <c r="M197" s="51">
        <f t="shared" si="91"/>
        <v>1152800</v>
      </c>
      <c r="N197" s="52">
        <f t="shared" si="92"/>
        <v>1152800</v>
      </c>
      <c r="O197" s="53">
        <f t="shared" si="93"/>
        <v>1152800</v>
      </c>
      <c r="P197" s="52">
        <f t="shared" si="94"/>
        <v>0</v>
      </c>
      <c r="Q197" s="54">
        <f t="shared" si="95"/>
        <v>0</v>
      </c>
      <c r="R197" s="30">
        <f t="shared" si="97"/>
        <v>1152800</v>
      </c>
      <c r="S197" s="52">
        <f t="shared" si="98"/>
        <v>1152800</v>
      </c>
      <c r="T197" s="13" t="str">
        <f t="shared" si="96"/>
        <v>MENOR VALOR</v>
      </c>
      <c r="U197" s="32"/>
      <c r="V197" s="8"/>
      <c r="X197" s="36"/>
      <c r="Y197" s="36"/>
      <c r="Z197" s="36"/>
      <c r="AA197" s="36"/>
      <c r="AB197" s="16"/>
      <c r="AC197" s="11"/>
      <c r="AD197" s="16"/>
    </row>
    <row r="198" spans="1:30" ht="16.5">
      <c r="A198" s="73">
        <v>192</v>
      </c>
      <c r="B198" s="101">
        <v>402500</v>
      </c>
      <c r="C198" s="79">
        <v>570503</v>
      </c>
      <c r="D198" s="102" t="s">
        <v>318</v>
      </c>
      <c r="E198" s="86" t="s">
        <v>21</v>
      </c>
      <c r="F198" s="87">
        <v>1</v>
      </c>
      <c r="G198" s="88">
        <v>0</v>
      </c>
      <c r="H198" s="93">
        <v>0</v>
      </c>
      <c r="I198" s="90">
        <v>2835700</v>
      </c>
      <c r="J198" s="91" t="s">
        <v>28</v>
      </c>
      <c r="K198" s="50" t="s">
        <v>28</v>
      </c>
      <c r="L198" s="51">
        <f t="shared" ref="L198:L261" si="99">MIN(I198,J198)</f>
        <v>2835700</v>
      </c>
      <c r="M198" s="51">
        <f t="shared" ref="M198:M261" si="100">AVERAGE(I198,J198)</f>
        <v>2835700</v>
      </c>
      <c r="N198" s="52">
        <f t="shared" ref="N198:N261" si="101">MEDIAN(J198,I198)</f>
        <v>2835700</v>
      </c>
      <c r="O198" s="53">
        <f t="shared" ref="O198:O261" si="102">GEOMEAN(I198,J198)</f>
        <v>2835700</v>
      </c>
      <c r="P198" s="52">
        <f t="shared" ref="P198:P261" si="103">STDEVA(N198,L198)</f>
        <v>0</v>
      </c>
      <c r="Q198" s="54">
        <f t="shared" ref="Q198:Q261" si="104">P198/N198*100%</f>
        <v>0</v>
      </c>
      <c r="R198" s="30">
        <f t="shared" si="97"/>
        <v>2835700</v>
      </c>
      <c r="S198" s="52">
        <f t="shared" si="98"/>
        <v>2835700</v>
      </c>
      <c r="T198" s="13" t="str">
        <f t="shared" si="96"/>
        <v>MENOR VALOR</v>
      </c>
      <c r="U198" s="32"/>
      <c r="V198" s="8"/>
      <c r="X198" s="36"/>
      <c r="Y198" s="36"/>
      <c r="Z198" s="36"/>
      <c r="AA198" s="36"/>
      <c r="AB198" s="16"/>
      <c r="AC198" s="11"/>
      <c r="AD198" s="16"/>
    </row>
    <row r="199" spans="1:30" ht="16.5">
      <c r="A199" s="95">
        <v>193</v>
      </c>
      <c r="B199" s="101">
        <v>402600</v>
      </c>
      <c r="C199" s="79">
        <v>573201</v>
      </c>
      <c r="D199" s="102" t="s">
        <v>319</v>
      </c>
      <c r="E199" s="86" t="s">
        <v>21</v>
      </c>
      <c r="F199" s="87">
        <v>1</v>
      </c>
      <c r="G199" s="88">
        <v>0</v>
      </c>
      <c r="H199" s="93">
        <v>0</v>
      </c>
      <c r="I199" s="90">
        <v>2835700</v>
      </c>
      <c r="J199" s="91" t="s">
        <v>28</v>
      </c>
      <c r="K199" s="50" t="s">
        <v>28</v>
      </c>
      <c r="L199" s="51">
        <f t="shared" si="99"/>
        <v>2835700</v>
      </c>
      <c r="M199" s="51">
        <f t="shared" si="100"/>
        <v>2835700</v>
      </c>
      <c r="N199" s="52">
        <f t="shared" si="101"/>
        <v>2835700</v>
      </c>
      <c r="O199" s="53">
        <f t="shared" si="102"/>
        <v>2835700</v>
      </c>
      <c r="P199" s="52">
        <f t="shared" si="103"/>
        <v>0</v>
      </c>
      <c r="Q199" s="54">
        <f t="shared" si="104"/>
        <v>0</v>
      </c>
      <c r="R199" s="30">
        <f t="shared" si="97"/>
        <v>2835700</v>
      </c>
      <c r="S199" s="52">
        <f t="shared" si="98"/>
        <v>2835700</v>
      </c>
      <c r="T199" s="13" t="str">
        <f t="shared" si="96"/>
        <v>MENOR VALOR</v>
      </c>
      <c r="U199" s="32"/>
      <c r="V199" s="8"/>
      <c r="X199" s="36"/>
      <c r="Y199" s="36"/>
      <c r="Z199" s="36"/>
      <c r="AA199" s="36"/>
      <c r="AB199" s="16"/>
      <c r="AC199" s="11"/>
      <c r="AD199" s="16"/>
    </row>
    <row r="200" spans="1:30" ht="16.5">
      <c r="A200" s="73">
        <v>194</v>
      </c>
      <c r="B200" s="101">
        <v>422003</v>
      </c>
      <c r="C200" s="79">
        <v>573301</v>
      </c>
      <c r="D200" s="102" t="s">
        <v>320</v>
      </c>
      <c r="E200" s="86" t="s">
        <v>21</v>
      </c>
      <c r="F200" s="87">
        <v>1</v>
      </c>
      <c r="G200" s="88">
        <v>0</v>
      </c>
      <c r="H200" s="93">
        <v>0</v>
      </c>
      <c r="I200" s="90">
        <v>566700</v>
      </c>
      <c r="J200" s="91" t="s">
        <v>28</v>
      </c>
      <c r="K200" s="50" t="s">
        <v>28</v>
      </c>
      <c r="L200" s="51">
        <f t="shared" si="99"/>
        <v>566700</v>
      </c>
      <c r="M200" s="51">
        <f t="shared" si="100"/>
        <v>566700</v>
      </c>
      <c r="N200" s="52">
        <f t="shared" si="101"/>
        <v>566700</v>
      </c>
      <c r="O200" s="53">
        <f t="shared" si="102"/>
        <v>566700</v>
      </c>
      <c r="P200" s="52">
        <f t="shared" si="103"/>
        <v>0</v>
      </c>
      <c r="Q200" s="54">
        <f t="shared" si="104"/>
        <v>0</v>
      </c>
      <c r="R200" s="30">
        <f t="shared" si="97"/>
        <v>566700</v>
      </c>
      <c r="S200" s="52">
        <f t="shared" si="98"/>
        <v>566700</v>
      </c>
      <c r="T200" s="13" t="str">
        <f t="shared" si="96"/>
        <v>MENOR VALOR</v>
      </c>
      <c r="U200" s="32"/>
      <c r="V200" s="8"/>
      <c r="X200" s="36"/>
      <c r="Y200" s="36"/>
      <c r="Z200" s="36"/>
      <c r="AA200" s="36"/>
      <c r="AB200" s="16"/>
      <c r="AC200" s="11"/>
      <c r="AD200" s="16"/>
    </row>
    <row r="201" spans="1:30" ht="16.5">
      <c r="A201" s="73">
        <v>195</v>
      </c>
      <c r="B201" s="101">
        <v>422601</v>
      </c>
      <c r="C201" s="79">
        <v>573302</v>
      </c>
      <c r="D201" s="102" t="s">
        <v>321</v>
      </c>
      <c r="E201" s="86" t="s">
        <v>21</v>
      </c>
      <c r="F201" s="87">
        <v>1</v>
      </c>
      <c r="G201" s="88">
        <v>0</v>
      </c>
      <c r="H201" s="93">
        <v>0</v>
      </c>
      <c r="I201" s="90">
        <v>792800</v>
      </c>
      <c r="J201" s="91" t="s">
        <v>28</v>
      </c>
      <c r="K201" s="50" t="s">
        <v>28</v>
      </c>
      <c r="L201" s="51">
        <f t="shared" si="99"/>
        <v>792800</v>
      </c>
      <c r="M201" s="51">
        <f t="shared" si="100"/>
        <v>792800</v>
      </c>
      <c r="N201" s="52">
        <f t="shared" si="101"/>
        <v>792800</v>
      </c>
      <c r="O201" s="53">
        <f t="shared" si="102"/>
        <v>792800</v>
      </c>
      <c r="P201" s="52">
        <f t="shared" si="103"/>
        <v>0</v>
      </c>
      <c r="Q201" s="54">
        <f t="shared" si="104"/>
        <v>0</v>
      </c>
      <c r="R201" s="30">
        <f t="shared" si="97"/>
        <v>792800</v>
      </c>
      <c r="S201" s="52">
        <f t="shared" si="98"/>
        <v>792800</v>
      </c>
      <c r="T201" s="13" t="str">
        <f t="shared" ref="T201:T264" si="105">IF(Q201&lt;=$Q$1,"MENOR VALOR","MEDIANA")</f>
        <v>MENOR VALOR</v>
      </c>
      <c r="U201" s="32"/>
      <c r="V201" s="8"/>
      <c r="X201" s="36"/>
      <c r="Y201" s="36"/>
      <c r="Z201" s="36"/>
      <c r="AA201" s="36"/>
      <c r="AB201" s="16"/>
      <c r="AC201" s="11"/>
      <c r="AD201" s="16"/>
    </row>
    <row r="202" spans="1:30" ht="16.5">
      <c r="A202" s="73">
        <v>196</v>
      </c>
      <c r="B202" s="101">
        <v>422602</v>
      </c>
      <c r="C202" s="79">
        <v>574202</v>
      </c>
      <c r="D202" s="102" t="s">
        <v>322</v>
      </c>
      <c r="E202" s="86" t="s">
        <v>21</v>
      </c>
      <c r="F202" s="87">
        <v>1</v>
      </c>
      <c r="G202" s="88">
        <v>0</v>
      </c>
      <c r="H202" s="93">
        <v>0</v>
      </c>
      <c r="I202" s="90">
        <v>792800</v>
      </c>
      <c r="J202" s="91" t="s">
        <v>28</v>
      </c>
      <c r="K202" s="50" t="s">
        <v>28</v>
      </c>
      <c r="L202" s="51">
        <f t="shared" si="99"/>
        <v>792800</v>
      </c>
      <c r="M202" s="51">
        <f t="shared" si="100"/>
        <v>792800</v>
      </c>
      <c r="N202" s="52">
        <f t="shared" si="101"/>
        <v>792800</v>
      </c>
      <c r="O202" s="53">
        <f t="shared" si="102"/>
        <v>792800</v>
      </c>
      <c r="P202" s="52">
        <f t="shared" si="103"/>
        <v>0</v>
      </c>
      <c r="Q202" s="54">
        <f t="shared" si="104"/>
        <v>0</v>
      </c>
      <c r="R202" s="30">
        <f t="shared" si="97"/>
        <v>792800</v>
      </c>
      <c r="S202" s="52">
        <f t="shared" si="98"/>
        <v>792800</v>
      </c>
      <c r="T202" s="13" t="str">
        <f t="shared" si="105"/>
        <v>MENOR VALOR</v>
      </c>
      <c r="U202" s="32"/>
      <c r="V202" s="8"/>
      <c r="X202" s="36"/>
      <c r="Y202" s="36"/>
      <c r="Z202" s="36"/>
      <c r="AA202" s="36"/>
      <c r="AB202" s="16"/>
      <c r="AC202" s="11"/>
      <c r="AD202" s="16"/>
    </row>
    <row r="203" spans="1:30" ht="16.5">
      <c r="A203" s="95">
        <v>197</v>
      </c>
      <c r="B203" s="101">
        <v>429405</v>
      </c>
      <c r="C203" s="79">
        <v>574203</v>
      </c>
      <c r="D203" s="102" t="s">
        <v>323</v>
      </c>
      <c r="E203" s="86" t="s">
        <v>21</v>
      </c>
      <c r="F203" s="87">
        <v>1</v>
      </c>
      <c r="G203" s="88">
        <v>0</v>
      </c>
      <c r="H203" s="93">
        <v>0</v>
      </c>
      <c r="I203" s="90">
        <v>1850600</v>
      </c>
      <c r="J203" s="91" t="s">
        <v>28</v>
      </c>
      <c r="K203" s="50" t="s">
        <v>28</v>
      </c>
      <c r="L203" s="51">
        <f t="shared" si="99"/>
        <v>1850600</v>
      </c>
      <c r="M203" s="51">
        <f t="shared" si="100"/>
        <v>1850600</v>
      </c>
      <c r="N203" s="52">
        <f t="shared" si="101"/>
        <v>1850600</v>
      </c>
      <c r="O203" s="53">
        <f t="shared" si="102"/>
        <v>1850600</v>
      </c>
      <c r="P203" s="52">
        <f t="shared" si="103"/>
        <v>0</v>
      </c>
      <c r="Q203" s="54">
        <f t="shared" si="104"/>
        <v>0</v>
      </c>
      <c r="R203" s="30">
        <f t="shared" si="97"/>
        <v>1850600</v>
      </c>
      <c r="S203" s="52">
        <f t="shared" si="98"/>
        <v>1850600</v>
      </c>
      <c r="T203" s="13" t="str">
        <f t="shared" si="105"/>
        <v>MENOR VALOR</v>
      </c>
      <c r="U203" s="32"/>
      <c r="V203" s="8"/>
      <c r="X203" s="36"/>
      <c r="Y203" s="36"/>
      <c r="Z203" s="36"/>
      <c r="AA203" s="36"/>
      <c r="AB203" s="16"/>
      <c r="AC203" s="11"/>
      <c r="AD203" s="16"/>
    </row>
    <row r="204" spans="1:30" ht="16.5">
      <c r="A204" s="73">
        <v>198</v>
      </c>
      <c r="B204" s="101">
        <v>441302</v>
      </c>
      <c r="C204" s="79">
        <v>576060</v>
      </c>
      <c r="D204" s="102" t="s">
        <v>324</v>
      </c>
      <c r="E204" s="86" t="s">
        <v>21</v>
      </c>
      <c r="F204" s="87">
        <v>1</v>
      </c>
      <c r="G204" s="88">
        <v>0</v>
      </c>
      <c r="H204" s="93">
        <v>0</v>
      </c>
      <c r="I204" s="90">
        <v>792800</v>
      </c>
      <c r="J204" s="94">
        <v>579100</v>
      </c>
      <c r="K204" s="50" t="s">
        <v>28</v>
      </c>
      <c r="L204" s="51">
        <f t="shared" si="99"/>
        <v>579100</v>
      </c>
      <c r="M204" s="51">
        <f t="shared" si="100"/>
        <v>685950</v>
      </c>
      <c r="N204" s="52">
        <f t="shared" si="101"/>
        <v>685950</v>
      </c>
      <c r="O204" s="53">
        <f t="shared" si="102"/>
        <v>677576.91814287775</v>
      </c>
      <c r="P204" s="52">
        <f t="shared" si="103"/>
        <v>75554.359569782609</v>
      </c>
      <c r="Q204" s="54">
        <f t="shared" si="104"/>
        <v>0.11014557849665808</v>
      </c>
      <c r="R204" s="30">
        <f t="shared" si="97"/>
        <v>685950</v>
      </c>
      <c r="S204" s="52">
        <f t="shared" si="98"/>
        <v>686000</v>
      </c>
      <c r="T204" s="13" t="str">
        <f t="shared" si="105"/>
        <v>MEDIANA</v>
      </c>
      <c r="U204" s="32"/>
      <c r="V204" s="8"/>
      <c r="X204" s="36"/>
      <c r="Y204" s="36"/>
      <c r="Z204" s="36"/>
      <c r="AA204" s="36"/>
      <c r="AB204" s="16"/>
      <c r="AC204" s="11"/>
      <c r="AD204" s="16"/>
    </row>
    <row r="205" spans="1:30" ht="16.5">
      <c r="A205" s="73">
        <v>199</v>
      </c>
      <c r="B205" s="101">
        <v>452301</v>
      </c>
      <c r="C205" s="79">
        <v>576061</v>
      </c>
      <c r="D205" s="102" t="s">
        <v>325</v>
      </c>
      <c r="E205" s="86" t="s">
        <v>21</v>
      </c>
      <c r="F205" s="86">
        <v>1</v>
      </c>
      <c r="G205" s="88">
        <v>0</v>
      </c>
      <c r="H205" s="93">
        <v>0</v>
      </c>
      <c r="I205" s="90">
        <v>1490800</v>
      </c>
      <c r="J205" s="94">
        <v>1534200</v>
      </c>
      <c r="K205" s="108" t="s">
        <v>27</v>
      </c>
      <c r="L205" s="51">
        <f t="shared" si="99"/>
        <v>1490800</v>
      </c>
      <c r="M205" s="51">
        <f t="shared" si="100"/>
        <v>1512500</v>
      </c>
      <c r="N205" s="52">
        <f t="shared" si="101"/>
        <v>1512500</v>
      </c>
      <c r="O205" s="53">
        <f t="shared" si="102"/>
        <v>1512344.3258729144</v>
      </c>
      <c r="P205" s="52">
        <f t="shared" si="103"/>
        <v>15344.217151748082</v>
      </c>
      <c r="Q205" s="54">
        <f t="shared" si="104"/>
        <v>1.0144936959833442E-2</v>
      </c>
      <c r="R205" s="30">
        <f t="shared" si="97"/>
        <v>1490800</v>
      </c>
      <c r="S205" s="52">
        <f t="shared" si="98"/>
        <v>1490800</v>
      </c>
      <c r="T205" s="13" t="str">
        <f t="shared" si="105"/>
        <v>MENOR VALOR</v>
      </c>
      <c r="U205" s="32"/>
      <c r="V205" s="8"/>
      <c r="X205" s="36">
        <f>+I206/J206</f>
        <v>0.94050848526906816</v>
      </c>
      <c r="Y205" s="36">
        <f>+I206/K206</f>
        <v>26.154385964912279</v>
      </c>
      <c r="Z205" s="36"/>
      <c r="AA205" s="36"/>
      <c r="AB205" s="16"/>
      <c r="AC205" s="11"/>
      <c r="AD205" s="16"/>
    </row>
    <row r="206" spans="1:30" ht="16.5">
      <c r="A206" s="73">
        <v>200</v>
      </c>
      <c r="B206" s="101">
        <v>452305</v>
      </c>
      <c r="C206" s="79">
        <v>578901</v>
      </c>
      <c r="D206" s="102" t="s">
        <v>326</v>
      </c>
      <c r="E206" s="86" t="s">
        <v>21</v>
      </c>
      <c r="F206" s="87">
        <v>1</v>
      </c>
      <c r="G206" s="88">
        <v>0</v>
      </c>
      <c r="H206" s="93">
        <v>0</v>
      </c>
      <c r="I206" s="90">
        <v>1490800</v>
      </c>
      <c r="J206" s="94">
        <v>1585100</v>
      </c>
      <c r="K206" s="50">
        <v>57000</v>
      </c>
      <c r="L206" s="51">
        <f t="shared" si="99"/>
        <v>1490800</v>
      </c>
      <c r="M206" s="51">
        <f t="shared" si="100"/>
        <v>1537950</v>
      </c>
      <c r="N206" s="52">
        <f t="shared" si="101"/>
        <v>1537950</v>
      </c>
      <c r="O206" s="53">
        <f t="shared" si="102"/>
        <v>1537227.0749632274</v>
      </c>
      <c r="P206" s="52">
        <f t="shared" si="103"/>
        <v>33340.084732945717</v>
      </c>
      <c r="Q206" s="54">
        <f t="shared" si="104"/>
        <v>2.16782630988951E-2</v>
      </c>
      <c r="R206" s="30">
        <f t="shared" si="97"/>
        <v>1490800</v>
      </c>
      <c r="S206" s="52">
        <f t="shared" si="98"/>
        <v>1490800</v>
      </c>
      <c r="T206" s="13" t="str">
        <f t="shared" si="105"/>
        <v>MENOR VALOR</v>
      </c>
      <c r="U206" s="32"/>
      <c r="V206" s="8"/>
      <c r="X206" s="36"/>
      <c r="Y206" s="36"/>
      <c r="Z206" s="36"/>
      <c r="AA206" s="36"/>
      <c r="AB206" s="16"/>
      <c r="AC206" s="11"/>
      <c r="AD206" s="16"/>
    </row>
    <row r="207" spans="1:30" ht="16.5">
      <c r="A207" s="95">
        <v>201</v>
      </c>
      <c r="B207" s="115">
        <v>452401</v>
      </c>
      <c r="C207" s="79">
        <v>579200</v>
      </c>
      <c r="D207" s="116" t="s">
        <v>327</v>
      </c>
      <c r="E207" s="86" t="s">
        <v>21</v>
      </c>
      <c r="F207" s="87">
        <v>1</v>
      </c>
      <c r="G207" s="88">
        <v>0</v>
      </c>
      <c r="H207" s="93">
        <v>0</v>
      </c>
      <c r="I207" s="90">
        <v>924500</v>
      </c>
      <c r="J207" s="91" t="s">
        <v>28</v>
      </c>
      <c r="K207" s="50" t="s">
        <v>28</v>
      </c>
      <c r="L207" s="51">
        <f t="shared" si="99"/>
        <v>924500</v>
      </c>
      <c r="M207" s="51">
        <f t="shared" si="100"/>
        <v>924500</v>
      </c>
      <c r="N207" s="52">
        <f t="shared" si="101"/>
        <v>924500</v>
      </c>
      <c r="O207" s="53">
        <f t="shared" si="102"/>
        <v>924500</v>
      </c>
      <c r="P207" s="52">
        <f t="shared" si="103"/>
        <v>0</v>
      </c>
      <c r="Q207" s="54">
        <f t="shared" si="104"/>
        <v>0</v>
      </c>
      <c r="R207" s="30">
        <f t="shared" si="97"/>
        <v>924500</v>
      </c>
      <c r="S207" s="52">
        <f t="shared" si="98"/>
        <v>924500</v>
      </c>
      <c r="T207" s="13" t="str">
        <f t="shared" si="105"/>
        <v>MENOR VALOR</v>
      </c>
      <c r="U207" s="32"/>
      <c r="V207" s="8"/>
      <c r="X207" s="36"/>
      <c r="Y207" s="36"/>
      <c r="Z207" s="36"/>
      <c r="AA207" s="36"/>
      <c r="AB207" s="16"/>
      <c r="AC207" s="11"/>
      <c r="AD207" s="16"/>
    </row>
    <row r="208" spans="1:30" ht="16.5">
      <c r="A208" s="73">
        <v>202</v>
      </c>
      <c r="B208" s="115">
        <v>469701</v>
      </c>
      <c r="C208" s="79">
        <v>579501</v>
      </c>
      <c r="D208" s="116" t="s">
        <v>328</v>
      </c>
      <c r="E208" s="86" t="s">
        <v>21</v>
      </c>
      <c r="F208" s="87">
        <v>1</v>
      </c>
      <c r="G208" s="88">
        <v>0</v>
      </c>
      <c r="H208" s="93">
        <v>0</v>
      </c>
      <c r="I208" s="90">
        <v>1620500</v>
      </c>
      <c r="J208" s="91" t="s">
        <v>28</v>
      </c>
      <c r="K208" s="50" t="s">
        <v>28</v>
      </c>
      <c r="L208" s="51">
        <f t="shared" si="99"/>
        <v>1620500</v>
      </c>
      <c r="M208" s="51">
        <f t="shared" si="100"/>
        <v>1620500</v>
      </c>
      <c r="N208" s="52">
        <f t="shared" si="101"/>
        <v>1620500</v>
      </c>
      <c r="O208" s="53">
        <f t="shared" si="102"/>
        <v>1620500</v>
      </c>
      <c r="P208" s="52">
        <f t="shared" si="103"/>
        <v>0</v>
      </c>
      <c r="Q208" s="54">
        <f t="shared" si="104"/>
        <v>0</v>
      </c>
      <c r="R208" s="30">
        <f t="shared" si="97"/>
        <v>1620500</v>
      </c>
      <c r="S208" s="52">
        <f t="shared" si="98"/>
        <v>1620500</v>
      </c>
      <c r="T208" s="13" t="str">
        <f t="shared" si="105"/>
        <v>MENOR VALOR</v>
      </c>
      <c r="U208" s="32"/>
      <c r="V208" s="8"/>
      <c r="X208" s="36"/>
      <c r="Y208" s="36"/>
      <c r="Z208" s="36"/>
      <c r="AA208" s="36"/>
      <c r="AB208" s="16"/>
      <c r="AC208" s="11"/>
      <c r="AD208" s="16"/>
    </row>
    <row r="209" spans="1:30" ht="16.5">
      <c r="A209" s="73">
        <v>203</v>
      </c>
      <c r="B209" s="115">
        <v>469702</v>
      </c>
      <c r="C209" s="79">
        <v>580050</v>
      </c>
      <c r="D209" s="116" t="s">
        <v>329</v>
      </c>
      <c r="E209" s="86" t="s">
        <v>21</v>
      </c>
      <c r="F209" s="87">
        <v>1</v>
      </c>
      <c r="G209" s="88">
        <v>0</v>
      </c>
      <c r="H209" s="93">
        <v>0</v>
      </c>
      <c r="I209" s="90">
        <v>1620500</v>
      </c>
      <c r="J209" s="91" t="s">
        <v>28</v>
      </c>
      <c r="K209" s="50" t="s">
        <v>28</v>
      </c>
      <c r="L209" s="51">
        <f t="shared" si="99"/>
        <v>1620500</v>
      </c>
      <c r="M209" s="51">
        <f t="shared" si="100"/>
        <v>1620500</v>
      </c>
      <c r="N209" s="52">
        <f t="shared" si="101"/>
        <v>1620500</v>
      </c>
      <c r="O209" s="53">
        <f t="shared" si="102"/>
        <v>1620500</v>
      </c>
      <c r="P209" s="52">
        <f t="shared" si="103"/>
        <v>0</v>
      </c>
      <c r="Q209" s="54">
        <f t="shared" si="104"/>
        <v>0</v>
      </c>
      <c r="R209" s="30">
        <f t="shared" si="97"/>
        <v>1620500</v>
      </c>
      <c r="S209" s="52">
        <f t="shared" si="98"/>
        <v>1620500</v>
      </c>
      <c r="T209" s="13" t="str">
        <f t="shared" si="105"/>
        <v>MENOR VALOR</v>
      </c>
      <c r="U209" s="32"/>
      <c r="V209" s="8"/>
      <c r="X209" s="36"/>
      <c r="Y209" s="36"/>
      <c r="Z209" s="36"/>
      <c r="AA209" s="36"/>
      <c r="AB209" s="16"/>
      <c r="AC209" s="11"/>
      <c r="AD209" s="16"/>
    </row>
    <row r="210" spans="1:30" ht="16.5">
      <c r="A210" s="73">
        <v>204</v>
      </c>
      <c r="B210" s="115">
        <v>471102</v>
      </c>
      <c r="C210" s="79">
        <v>581010</v>
      </c>
      <c r="D210" s="116" t="s">
        <v>330</v>
      </c>
      <c r="E210" s="86" t="s">
        <v>21</v>
      </c>
      <c r="F210" s="87">
        <v>1</v>
      </c>
      <c r="G210" s="88">
        <v>0</v>
      </c>
      <c r="H210" s="93">
        <v>0</v>
      </c>
      <c r="I210" s="90">
        <v>1474400</v>
      </c>
      <c r="J210" s="94">
        <v>2005200</v>
      </c>
      <c r="K210" s="50" t="s">
        <v>28</v>
      </c>
      <c r="L210" s="51">
        <f t="shared" si="99"/>
        <v>1474400</v>
      </c>
      <c r="M210" s="51">
        <f t="shared" si="100"/>
        <v>1739800</v>
      </c>
      <c r="N210" s="52">
        <f t="shared" si="101"/>
        <v>1739800</v>
      </c>
      <c r="O210" s="53">
        <f t="shared" si="102"/>
        <v>1719437.9546817036</v>
      </c>
      <c r="P210" s="52">
        <f t="shared" si="103"/>
        <v>187666.13972690972</v>
      </c>
      <c r="Q210" s="54">
        <f t="shared" si="104"/>
        <v>0.10786650173980326</v>
      </c>
      <c r="R210" s="30">
        <f t="shared" si="97"/>
        <v>1739800</v>
      </c>
      <c r="S210" s="52">
        <f t="shared" si="98"/>
        <v>1739800</v>
      </c>
      <c r="T210" s="13" t="str">
        <f t="shared" si="105"/>
        <v>MEDIANA</v>
      </c>
      <c r="U210" s="32"/>
      <c r="V210" s="8"/>
      <c r="X210" s="36"/>
      <c r="Y210" s="36"/>
      <c r="Z210" s="36"/>
      <c r="AA210" s="36"/>
      <c r="AB210" s="16"/>
      <c r="AC210" s="11"/>
      <c r="AD210" s="16"/>
    </row>
    <row r="211" spans="1:30" ht="16.5">
      <c r="A211" s="95">
        <v>205</v>
      </c>
      <c r="B211" s="115">
        <v>483801</v>
      </c>
      <c r="C211" s="79">
        <v>582301</v>
      </c>
      <c r="D211" s="116" t="s">
        <v>331</v>
      </c>
      <c r="E211" s="86" t="s">
        <v>21</v>
      </c>
      <c r="F211" s="87">
        <v>1</v>
      </c>
      <c r="G211" s="88">
        <v>0</v>
      </c>
      <c r="H211" s="93">
        <v>0</v>
      </c>
      <c r="I211" s="90">
        <v>486700</v>
      </c>
      <c r="J211" s="91" t="s">
        <v>28</v>
      </c>
      <c r="K211" s="50" t="s">
        <v>28</v>
      </c>
      <c r="L211" s="51">
        <f t="shared" si="99"/>
        <v>486700</v>
      </c>
      <c r="M211" s="51">
        <f t="shared" si="100"/>
        <v>486700</v>
      </c>
      <c r="N211" s="52">
        <f t="shared" si="101"/>
        <v>486700</v>
      </c>
      <c r="O211" s="53">
        <f t="shared" si="102"/>
        <v>486700</v>
      </c>
      <c r="P211" s="52">
        <f t="shared" si="103"/>
        <v>0</v>
      </c>
      <c r="Q211" s="54">
        <f t="shared" si="104"/>
        <v>0</v>
      </c>
      <c r="R211" s="30">
        <f t="shared" si="97"/>
        <v>486700</v>
      </c>
      <c r="S211" s="52">
        <f t="shared" si="98"/>
        <v>486700</v>
      </c>
      <c r="T211" s="13" t="str">
        <f t="shared" si="105"/>
        <v>MENOR VALOR</v>
      </c>
      <c r="U211" s="32"/>
      <c r="V211" s="8"/>
      <c r="X211" s="36"/>
      <c r="Y211" s="36"/>
      <c r="Z211" s="36"/>
      <c r="AA211" s="36"/>
      <c r="AB211" s="16"/>
      <c r="AC211" s="11"/>
      <c r="AD211" s="16"/>
    </row>
    <row r="212" spans="1:30" ht="16.5">
      <c r="A212" s="73">
        <v>206</v>
      </c>
      <c r="B212" s="115">
        <v>483802</v>
      </c>
      <c r="C212" s="79">
        <v>584901</v>
      </c>
      <c r="D212" s="116" t="s">
        <v>332</v>
      </c>
      <c r="E212" s="86" t="s">
        <v>21</v>
      </c>
      <c r="F212" s="87">
        <v>1</v>
      </c>
      <c r="G212" s="88">
        <v>0</v>
      </c>
      <c r="H212" s="93">
        <v>0</v>
      </c>
      <c r="I212" s="90">
        <v>1850600</v>
      </c>
      <c r="J212" s="91" t="s">
        <v>28</v>
      </c>
      <c r="K212" s="50" t="s">
        <v>28</v>
      </c>
      <c r="L212" s="51">
        <f t="shared" si="99"/>
        <v>1850600</v>
      </c>
      <c r="M212" s="51">
        <f t="shared" si="100"/>
        <v>1850600</v>
      </c>
      <c r="N212" s="52">
        <f t="shared" si="101"/>
        <v>1850600</v>
      </c>
      <c r="O212" s="53">
        <f t="shared" si="102"/>
        <v>1850600</v>
      </c>
      <c r="P212" s="52">
        <f t="shared" si="103"/>
        <v>0</v>
      </c>
      <c r="Q212" s="54">
        <f t="shared" si="104"/>
        <v>0</v>
      </c>
      <c r="R212" s="30">
        <f t="shared" si="97"/>
        <v>1850600</v>
      </c>
      <c r="S212" s="52">
        <f t="shared" si="98"/>
        <v>1850600</v>
      </c>
      <c r="T212" s="13" t="str">
        <f t="shared" si="105"/>
        <v>MENOR VALOR</v>
      </c>
      <c r="U212" s="32"/>
      <c r="V212" s="8"/>
      <c r="X212" s="36"/>
      <c r="Y212" s="36"/>
      <c r="Z212" s="36"/>
      <c r="AA212" s="36"/>
      <c r="AB212" s="16"/>
      <c r="AC212" s="11"/>
      <c r="AD212" s="16"/>
    </row>
    <row r="213" spans="1:30" ht="16.5">
      <c r="A213" s="73">
        <v>207</v>
      </c>
      <c r="B213" s="115">
        <v>488103</v>
      </c>
      <c r="C213" s="79">
        <v>586101</v>
      </c>
      <c r="D213" s="116" t="s">
        <v>333</v>
      </c>
      <c r="E213" s="86" t="s">
        <v>21</v>
      </c>
      <c r="F213" s="87">
        <v>1</v>
      </c>
      <c r="G213" s="88">
        <v>0</v>
      </c>
      <c r="H213" s="93">
        <v>0</v>
      </c>
      <c r="I213" s="90">
        <v>486700</v>
      </c>
      <c r="J213" s="91" t="s">
        <v>28</v>
      </c>
      <c r="K213" s="50" t="s">
        <v>28</v>
      </c>
      <c r="L213" s="51">
        <f t="shared" si="99"/>
        <v>486700</v>
      </c>
      <c r="M213" s="51">
        <f t="shared" si="100"/>
        <v>486700</v>
      </c>
      <c r="N213" s="52">
        <f t="shared" si="101"/>
        <v>486700</v>
      </c>
      <c r="O213" s="53">
        <f t="shared" si="102"/>
        <v>486700</v>
      </c>
      <c r="P213" s="52">
        <f t="shared" si="103"/>
        <v>0</v>
      </c>
      <c r="Q213" s="54">
        <f t="shared" si="104"/>
        <v>0</v>
      </c>
      <c r="R213" s="30">
        <f t="shared" si="97"/>
        <v>486700</v>
      </c>
      <c r="S213" s="52">
        <f t="shared" si="98"/>
        <v>486700</v>
      </c>
      <c r="T213" s="13" t="str">
        <f t="shared" si="105"/>
        <v>MENOR VALOR</v>
      </c>
      <c r="U213" s="32"/>
      <c r="V213" s="8"/>
      <c r="X213" s="36"/>
      <c r="Y213" s="36"/>
      <c r="Z213" s="36"/>
      <c r="AA213" s="36"/>
      <c r="AB213" s="16"/>
      <c r="AC213" s="11"/>
      <c r="AD213" s="16"/>
    </row>
    <row r="214" spans="1:30" ht="16.5">
      <c r="A214" s="73">
        <v>208</v>
      </c>
      <c r="B214" s="115">
        <v>490201</v>
      </c>
      <c r="C214" s="79">
        <v>586102</v>
      </c>
      <c r="D214" s="116" t="s">
        <v>334</v>
      </c>
      <c r="E214" s="86" t="s">
        <v>21</v>
      </c>
      <c r="F214" s="86">
        <v>1</v>
      </c>
      <c r="G214" s="88">
        <v>0</v>
      </c>
      <c r="H214" s="93">
        <v>0</v>
      </c>
      <c r="I214" s="90">
        <v>654300</v>
      </c>
      <c r="J214" s="94">
        <v>891100</v>
      </c>
      <c r="K214" s="108" t="s">
        <v>27</v>
      </c>
      <c r="L214" s="51">
        <f t="shared" si="99"/>
        <v>654300</v>
      </c>
      <c r="M214" s="51">
        <f t="shared" si="100"/>
        <v>772700</v>
      </c>
      <c r="N214" s="52">
        <f t="shared" si="101"/>
        <v>772700</v>
      </c>
      <c r="O214" s="53">
        <f t="shared" si="102"/>
        <v>763574.96685001405</v>
      </c>
      <c r="P214" s="52">
        <f t="shared" si="103"/>
        <v>83721.442892487234</v>
      </c>
      <c r="Q214" s="54">
        <f t="shared" si="104"/>
        <v>0.10834922077454023</v>
      </c>
      <c r="R214" s="30">
        <f t="shared" si="97"/>
        <v>772700</v>
      </c>
      <c r="S214" s="52">
        <f t="shared" si="98"/>
        <v>772700</v>
      </c>
      <c r="T214" s="13" t="str">
        <f t="shared" si="105"/>
        <v>MEDIANA</v>
      </c>
      <c r="U214" s="32"/>
      <c r="V214" s="8"/>
      <c r="X214" s="36" t="e">
        <f>+I215/J215</f>
        <v>#VALUE!</v>
      </c>
      <c r="Y214" s="36">
        <f>+I215/K215</f>
        <v>8.5385964912280699</v>
      </c>
      <c r="Z214" s="36"/>
      <c r="AA214" s="36"/>
      <c r="AB214" s="16"/>
      <c r="AC214" s="11"/>
      <c r="AD214" s="16"/>
    </row>
    <row r="215" spans="1:30" ht="16.5">
      <c r="A215" s="95">
        <v>209</v>
      </c>
      <c r="B215" s="115">
        <v>492101</v>
      </c>
      <c r="C215" s="79">
        <v>586300</v>
      </c>
      <c r="D215" s="116" t="s">
        <v>335</v>
      </c>
      <c r="E215" s="86" t="s">
        <v>21</v>
      </c>
      <c r="F215" s="87">
        <v>1</v>
      </c>
      <c r="G215" s="88">
        <v>0</v>
      </c>
      <c r="H215" s="93">
        <v>0</v>
      </c>
      <c r="I215" s="90">
        <v>486700</v>
      </c>
      <c r="J215" s="91" t="s">
        <v>28</v>
      </c>
      <c r="K215" s="50">
        <v>57000</v>
      </c>
      <c r="L215" s="51">
        <f t="shared" si="99"/>
        <v>486700</v>
      </c>
      <c r="M215" s="51">
        <f t="shared" si="100"/>
        <v>486700</v>
      </c>
      <c r="N215" s="52">
        <f t="shared" si="101"/>
        <v>486700</v>
      </c>
      <c r="O215" s="53">
        <f t="shared" si="102"/>
        <v>486700</v>
      </c>
      <c r="P215" s="52">
        <f t="shared" si="103"/>
        <v>0</v>
      </c>
      <c r="Q215" s="54">
        <f t="shared" si="104"/>
        <v>0</v>
      </c>
      <c r="R215" s="30">
        <f t="shared" si="97"/>
        <v>486700</v>
      </c>
      <c r="S215" s="52">
        <f t="shared" si="98"/>
        <v>486700</v>
      </c>
      <c r="T215" s="13" t="str">
        <f t="shared" si="105"/>
        <v>MENOR VALOR</v>
      </c>
      <c r="U215" s="32"/>
      <c r="V215" s="8"/>
      <c r="X215" s="36"/>
      <c r="Y215" s="36"/>
      <c r="Z215" s="36"/>
      <c r="AA215" s="36"/>
      <c r="AB215" s="16"/>
      <c r="AC215" s="11"/>
      <c r="AD215" s="16"/>
    </row>
    <row r="216" spans="1:30" ht="16.5">
      <c r="A216" s="73">
        <v>210</v>
      </c>
      <c r="B216" s="115">
        <v>492200</v>
      </c>
      <c r="C216" s="79">
        <v>592002</v>
      </c>
      <c r="D216" s="116" t="s">
        <v>336</v>
      </c>
      <c r="E216" s="86" t="s">
        <v>21</v>
      </c>
      <c r="F216" s="87">
        <v>1</v>
      </c>
      <c r="G216" s="88">
        <v>0</v>
      </c>
      <c r="H216" s="93">
        <v>0</v>
      </c>
      <c r="I216" s="90">
        <v>376500</v>
      </c>
      <c r="J216" s="91" t="s">
        <v>28</v>
      </c>
      <c r="K216" s="50" t="s">
        <v>28</v>
      </c>
      <c r="L216" s="51">
        <f t="shared" si="99"/>
        <v>376500</v>
      </c>
      <c r="M216" s="51">
        <f t="shared" si="100"/>
        <v>376500</v>
      </c>
      <c r="N216" s="52">
        <f t="shared" si="101"/>
        <v>376500</v>
      </c>
      <c r="O216" s="53">
        <f t="shared" si="102"/>
        <v>376500</v>
      </c>
      <c r="P216" s="52">
        <f t="shared" si="103"/>
        <v>0</v>
      </c>
      <c r="Q216" s="54">
        <f t="shared" si="104"/>
        <v>0</v>
      </c>
      <c r="R216" s="30">
        <f t="shared" si="97"/>
        <v>376500</v>
      </c>
      <c r="S216" s="52">
        <f t="shared" si="98"/>
        <v>376500</v>
      </c>
      <c r="T216" s="13" t="str">
        <f t="shared" si="105"/>
        <v>MENOR VALOR</v>
      </c>
      <c r="U216" s="32"/>
      <c r="V216" s="8"/>
      <c r="X216" s="36"/>
      <c r="Y216" s="36"/>
      <c r="Z216" s="36"/>
      <c r="AA216" s="36"/>
      <c r="AB216" s="16"/>
      <c r="AC216" s="11"/>
      <c r="AD216" s="16"/>
    </row>
    <row r="217" spans="1:30" ht="16.5">
      <c r="A217" s="73">
        <v>211</v>
      </c>
      <c r="B217" s="115">
        <v>492300</v>
      </c>
      <c r="C217" s="79">
        <v>592003</v>
      </c>
      <c r="D217" s="116" t="s">
        <v>337</v>
      </c>
      <c r="E217" s="86" t="s">
        <v>21</v>
      </c>
      <c r="F217" s="87">
        <v>1</v>
      </c>
      <c r="G217" s="88">
        <v>0</v>
      </c>
      <c r="H217" s="93">
        <v>0</v>
      </c>
      <c r="I217" s="90">
        <v>376500</v>
      </c>
      <c r="J217" s="91" t="s">
        <v>28</v>
      </c>
      <c r="K217" s="50" t="s">
        <v>28</v>
      </c>
      <c r="L217" s="51">
        <f t="shared" si="99"/>
        <v>376500</v>
      </c>
      <c r="M217" s="51">
        <f t="shared" si="100"/>
        <v>376500</v>
      </c>
      <c r="N217" s="52">
        <f t="shared" si="101"/>
        <v>376500</v>
      </c>
      <c r="O217" s="53">
        <f t="shared" si="102"/>
        <v>376500</v>
      </c>
      <c r="P217" s="52">
        <f t="shared" si="103"/>
        <v>0</v>
      </c>
      <c r="Q217" s="54">
        <f t="shared" si="104"/>
        <v>0</v>
      </c>
      <c r="R217" s="30">
        <f t="shared" si="97"/>
        <v>376500</v>
      </c>
      <c r="S217" s="52">
        <f t="shared" si="98"/>
        <v>376500</v>
      </c>
      <c r="T217" s="13" t="str">
        <f t="shared" si="105"/>
        <v>MENOR VALOR</v>
      </c>
      <c r="U217" s="32"/>
      <c r="V217" s="8"/>
      <c r="X217" s="36"/>
      <c r="Y217" s="36"/>
      <c r="Z217" s="36"/>
      <c r="AA217" s="36"/>
      <c r="AB217" s="16"/>
      <c r="AC217" s="11"/>
      <c r="AD217" s="16"/>
    </row>
    <row r="218" spans="1:30" ht="16.5">
      <c r="A218" s="73">
        <v>212</v>
      </c>
      <c r="B218" s="115">
        <v>494001</v>
      </c>
      <c r="C218" s="79">
        <v>592004</v>
      </c>
      <c r="D218" s="116" t="s">
        <v>338</v>
      </c>
      <c r="E218" s="86" t="s">
        <v>21</v>
      </c>
      <c r="F218" s="87">
        <v>1</v>
      </c>
      <c r="G218" s="88">
        <v>0</v>
      </c>
      <c r="H218" s="93">
        <v>0</v>
      </c>
      <c r="I218" s="90">
        <v>1474400</v>
      </c>
      <c r="J218" s="94">
        <v>2005200</v>
      </c>
      <c r="K218" s="50" t="s">
        <v>28</v>
      </c>
      <c r="L218" s="51">
        <f t="shared" si="99"/>
        <v>1474400</v>
      </c>
      <c r="M218" s="51">
        <f t="shared" si="100"/>
        <v>1739800</v>
      </c>
      <c r="N218" s="52">
        <f t="shared" si="101"/>
        <v>1739800</v>
      </c>
      <c r="O218" s="53">
        <f t="shared" si="102"/>
        <v>1719437.9546817036</v>
      </c>
      <c r="P218" s="52">
        <f t="shared" si="103"/>
        <v>187666.13972690972</v>
      </c>
      <c r="Q218" s="54">
        <f t="shared" si="104"/>
        <v>0.10786650173980326</v>
      </c>
      <c r="R218" s="30">
        <f t="shared" si="97"/>
        <v>1739800</v>
      </c>
      <c r="S218" s="52">
        <f t="shared" si="98"/>
        <v>1739800</v>
      </c>
      <c r="T218" s="13" t="str">
        <f t="shared" si="105"/>
        <v>MEDIANA</v>
      </c>
      <c r="U218" s="32"/>
      <c r="V218" s="8"/>
      <c r="X218" s="36"/>
      <c r="Y218" s="36"/>
      <c r="Z218" s="36"/>
      <c r="AA218" s="36"/>
      <c r="AB218" s="16"/>
      <c r="AC218" s="11"/>
      <c r="AD218" s="16"/>
    </row>
    <row r="219" spans="1:30" ht="16.5">
      <c r="A219" s="95">
        <v>213</v>
      </c>
      <c r="B219" s="115">
        <v>494003</v>
      </c>
      <c r="C219" s="79">
        <v>592101</v>
      </c>
      <c r="D219" s="116" t="s">
        <v>339</v>
      </c>
      <c r="E219" s="86" t="s">
        <v>21</v>
      </c>
      <c r="F219" s="87">
        <v>1</v>
      </c>
      <c r="G219" s="88">
        <v>0</v>
      </c>
      <c r="H219" s="93">
        <v>0</v>
      </c>
      <c r="I219" s="90">
        <v>1620500</v>
      </c>
      <c r="J219" s="91" t="s">
        <v>28</v>
      </c>
      <c r="K219" s="50" t="s">
        <v>28</v>
      </c>
      <c r="L219" s="51">
        <f t="shared" si="99"/>
        <v>1620500</v>
      </c>
      <c r="M219" s="51">
        <f t="shared" si="100"/>
        <v>1620500</v>
      </c>
      <c r="N219" s="52">
        <f t="shared" si="101"/>
        <v>1620500</v>
      </c>
      <c r="O219" s="53">
        <f t="shared" si="102"/>
        <v>1620500</v>
      </c>
      <c r="P219" s="52">
        <f t="shared" si="103"/>
        <v>0</v>
      </c>
      <c r="Q219" s="54">
        <f t="shared" si="104"/>
        <v>0</v>
      </c>
      <c r="R219" s="30">
        <f t="shared" si="97"/>
        <v>1620500</v>
      </c>
      <c r="S219" s="52">
        <f t="shared" si="98"/>
        <v>1620500</v>
      </c>
      <c r="T219" s="13" t="str">
        <f t="shared" si="105"/>
        <v>MENOR VALOR</v>
      </c>
      <c r="U219" s="32"/>
      <c r="V219" s="8"/>
      <c r="X219" s="36"/>
      <c r="Y219" s="36"/>
      <c r="Z219" s="36"/>
      <c r="AA219" s="36"/>
      <c r="AB219" s="16"/>
      <c r="AC219" s="11"/>
      <c r="AD219" s="16"/>
    </row>
    <row r="220" spans="1:30" ht="16.5">
      <c r="A220" s="73">
        <v>214</v>
      </c>
      <c r="B220" s="115">
        <v>494004</v>
      </c>
      <c r="C220" s="79">
        <v>592102</v>
      </c>
      <c r="D220" s="116" t="s">
        <v>340</v>
      </c>
      <c r="E220" s="86" t="s">
        <v>21</v>
      </c>
      <c r="F220" s="87">
        <v>1</v>
      </c>
      <c r="G220" s="88">
        <v>0</v>
      </c>
      <c r="H220" s="93">
        <v>0</v>
      </c>
      <c r="I220" s="90">
        <v>1620500</v>
      </c>
      <c r="J220" s="91" t="s">
        <v>28</v>
      </c>
      <c r="K220" s="50" t="s">
        <v>28</v>
      </c>
      <c r="L220" s="51">
        <f t="shared" si="99"/>
        <v>1620500</v>
      </c>
      <c r="M220" s="51">
        <f t="shared" si="100"/>
        <v>1620500</v>
      </c>
      <c r="N220" s="52">
        <f t="shared" si="101"/>
        <v>1620500</v>
      </c>
      <c r="O220" s="53">
        <f t="shared" si="102"/>
        <v>1620500</v>
      </c>
      <c r="P220" s="52">
        <f t="shared" si="103"/>
        <v>0</v>
      </c>
      <c r="Q220" s="54">
        <f t="shared" si="104"/>
        <v>0</v>
      </c>
      <c r="R220" s="30">
        <f t="shared" si="97"/>
        <v>1620500</v>
      </c>
      <c r="S220" s="52">
        <f t="shared" si="98"/>
        <v>1620500</v>
      </c>
      <c r="T220" s="13" t="str">
        <f t="shared" si="105"/>
        <v>MENOR VALOR</v>
      </c>
      <c r="U220" s="32"/>
      <c r="V220" s="8"/>
      <c r="X220" s="36"/>
      <c r="Y220" s="36"/>
      <c r="Z220" s="36"/>
      <c r="AA220" s="36"/>
      <c r="AB220" s="16"/>
      <c r="AC220" s="11"/>
      <c r="AD220" s="16"/>
    </row>
    <row r="221" spans="1:30" ht="16.5">
      <c r="A221" s="73">
        <v>215</v>
      </c>
      <c r="B221" s="115">
        <v>494005</v>
      </c>
      <c r="C221" s="79">
        <v>592103</v>
      </c>
      <c r="D221" s="116" t="s">
        <v>341</v>
      </c>
      <c r="E221" s="86" t="s">
        <v>21</v>
      </c>
      <c r="F221" s="87">
        <v>1</v>
      </c>
      <c r="G221" s="88">
        <v>0</v>
      </c>
      <c r="H221" s="93">
        <v>0</v>
      </c>
      <c r="I221" s="90">
        <v>1474400</v>
      </c>
      <c r="J221" s="94">
        <v>2005200</v>
      </c>
      <c r="K221" s="50" t="s">
        <v>28</v>
      </c>
      <c r="L221" s="51">
        <f t="shared" si="99"/>
        <v>1474400</v>
      </c>
      <c r="M221" s="51">
        <f t="shared" si="100"/>
        <v>1739800</v>
      </c>
      <c r="N221" s="52">
        <f t="shared" si="101"/>
        <v>1739800</v>
      </c>
      <c r="O221" s="53">
        <f t="shared" si="102"/>
        <v>1719437.9546817036</v>
      </c>
      <c r="P221" s="52">
        <f t="shared" si="103"/>
        <v>187666.13972690972</v>
      </c>
      <c r="Q221" s="54">
        <f t="shared" si="104"/>
        <v>0.10786650173980326</v>
      </c>
      <c r="R221" s="30">
        <f t="shared" si="97"/>
        <v>1739800</v>
      </c>
      <c r="S221" s="52">
        <f t="shared" si="98"/>
        <v>1739800</v>
      </c>
      <c r="T221" s="13" t="str">
        <f t="shared" si="105"/>
        <v>MEDIANA</v>
      </c>
      <c r="U221" s="32"/>
      <c r="V221" s="8"/>
      <c r="X221" s="36"/>
      <c r="Y221" s="36"/>
      <c r="Z221" s="36"/>
      <c r="AA221" s="36"/>
      <c r="AB221" s="16"/>
      <c r="AC221" s="11"/>
      <c r="AD221" s="16"/>
    </row>
    <row r="222" spans="1:30" ht="16.5">
      <c r="A222" s="73">
        <v>216</v>
      </c>
      <c r="B222" s="115">
        <v>494300</v>
      </c>
      <c r="C222" s="79">
        <v>592201</v>
      </c>
      <c r="D222" s="116" t="s">
        <v>342</v>
      </c>
      <c r="E222" s="86" t="s">
        <v>21</v>
      </c>
      <c r="F222" s="87">
        <v>1</v>
      </c>
      <c r="G222" s="88">
        <v>0</v>
      </c>
      <c r="H222" s="93">
        <v>0</v>
      </c>
      <c r="I222" s="90">
        <v>1474400</v>
      </c>
      <c r="J222" s="91" t="s">
        <v>28</v>
      </c>
      <c r="K222" s="50" t="s">
        <v>28</v>
      </c>
      <c r="L222" s="51">
        <f t="shared" si="99"/>
        <v>1474400</v>
      </c>
      <c r="M222" s="51">
        <f t="shared" si="100"/>
        <v>1474400</v>
      </c>
      <c r="N222" s="52">
        <f t="shared" si="101"/>
        <v>1474400</v>
      </c>
      <c r="O222" s="53">
        <f t="shared" si="102"/>
        <v>1474400</v>
      </c>
      <c r="P222" s="52">
        <f t="shared" si="103"/>
        <v>0</v>
      </c>
      <c r="Q222" s="54">
        <f t="shared" si="104"/>
        <v>0</v>
      </c>
      <c r="R222" s="30">
        <f t="shared" si="97"/>
        <v>1474400</v>
      </c>
      <c r="S222" s="52">
        <f t="shared" si="98"/>
        <v>1474400</v>
      </c>
      <c r="T222" s="13" t="str">
        <f t="shared" si="105"/>
        <v>MENOR VALOR</v>
      </c>
      <c r="U222" s="32"/>
      <c r="V222" s="8"/>
      <c r="X222" s="36"/>
      <c r="Y222" s="36"/>
      <c r="Z222" s="36"/>
      <c r="AA222" s="36"/>
      <c r="AB222" s="16"/>
      <c r="AC222" s="11"/>
      <c r="AD222" s="16"/>
    </row>
    <row r="223" spans="1:30" ht="16.5">
      <c r="A223" s="95">
        <v>217</v>
      </c>
      <c r="B223" s="115">
        <v>494400</v>
      </c>
      <c r="C223" s="79">
        <v>592204</v>
      </c>
      <c r="D223" s="116" t="s">
        <v>343</v>
      </c>
      <c r="E223" s="99" t="s">
        <v>21</v>
      </c>
      <c r="F223" s="99">
        <v>1</v>
      </c>
      <c r="G223" s="103">
        <v>0</v>
      </c>
      <c r="H223" s="104">
        <v>0</v>
      </c>
      <c r="I223" s="90">
        <v>1474400</v>
      </c>
      <c r="J223" s="91" t="s">
        <v>28</v>
      </c>
      <c r="K223" s="92" t="s">
        <v>27</v>
      </c>
      <c r="L223" s="51">
        <f t="shared" si="99"/>
        <v>1474400</v>
      </c>
      <c r="M223" s="51">
        <f t="shared" si="100"/>
        <v>1474400</v>
      </c>
      <c r="N223" s="52">
        <f t="shared" si="101"/>
        <v>1474400</v>
      </c>
      <c r="O223" s="53">
        <f t="shared" si="102"/>
        <v>1474400</v>
      </c>
      <c r="P223" s="52">
        <f t="shared" si="103"/>
        <v>0</v>
      </c>
      <c r="Q223" s="54">
        <f t="shared" si="104"/>
        <v>0</v>
      </c>
      <c r="R223" s="30">
        <f t="shared" si="97"/>
        <v>1474400</v>
      </c>
      <c r="S223" s="52">
        <f t="shared" si="98"/>
        <v>1474400</v>
      </c>
      <c r="T223" s="13" t="str">
        <f t="shared" si="105"/>
        <v>MENOR VALOR</v>
      </c>
      <c r="U223" s="32"/>
      <c r="V223" s="8"/>
      <c r="X223" s="36">
        <f>+I224/J224</f>
        <v>0.72468731387730789</v>
      </c>
      <c r="Y223" s="36">
        <f>+I224/K224</f>
        <v>7.85</v>
      </c>
      <c r="Z223" s="36"/>
      <c r="AA223" s="36"/>
      <c r="AB223" s="16"/>
      <c r="AC223" s="11"/>
      <c r="AD223" s="16"/>
    </row>
    <row r="224" spans="1:30" ht="16.5">
      <c r="A224" s="73">
        <v>218</v>
      </c>
      <c r="B224" s="115">
        <v>494701</v>
      </c>
      <c r="C224" s="79">
        <v>592301</v>
      </c>
      <c r="D224" s="116" t="s">
        <v>344</v>
      </c>
      <c r="E224" s="86" t="s">
        <v>21</v>
      </c>
      <c r="F224" s="87">
        <v>1</v>
      </c>
      <c r="G224" s="88">
        <v>0</v>
      </c>
      <c r="H224" s="93">
        <v>0</v>
      </c>
      <c r="I224" s="90">
        <v>486700</v>
      </c>
      <c r="J224" s="94">
        <v>671600</v>
      </c>
      <c r="K224" s="50">
        <v>62000</v>
      </c>
      <c r="L224" s="51">
        <f t="shared" si="99"/>
        <v>486700</v>
      </c>
      <c r="M224" s="51">
        <f t="shared" si="100"/>
        <v>579150</v>
      </c>
      <c r="N224" s="52">
        <f t="shared" si="101"/>
        <v>579150</v>
      </c>
      <c r="O224" s="53">
        <f t="shared" si="102"/>
        <v>571723.46462253935</v>
      </c>
      <c r="P224" s="52">
        <f t="shared" si="103"/>
        <v>65372.021920696316</v>
      </c>
      <c r="Q224" s="54">
        <f t="shared" si="104"/>
        <v>0.11287580405887303</v>
      </c>
      <c r="R224" s="30">
        <f t="shared" si="97"/>
        <v>579150</v>
      </c>
      <c r="S224" s="52">
        <f t="shared" si="98"/>
        <v>579200</v>
      </c>
      <c r="T224" s="13" t="str">
        <f t="shared" si="105"/>
        <v>MEDIANA</v>
      </c>
      <c r="U224" s="35"/>
      <c r="V224" s="8"/>
      <c r="X224" s="36"/>
      <c r="Y224" s="36"/>
      <c r="Z224" s="36"/>
      <c r="AA224" s="36"/>
      <c r="AB224" s="16"/>
      <c r="AC224" s="11"/>
      <c r="AD224" s="16"/>
    </row>
    <row r="225" spans="1:30" ht="16.5">
      <c r="A225" s="73">
        <v>219</v>
      </c>
      <c r="B225" s="115">
        <v>501003</v>
      </c>
      <c r="C225" s="83">
        <v>592401</v>
      </c>
      <c r="D225" s="116" t="s">
        <v>345</v>
      </c>
      <c r="E225" s="86" t="s">
        <v>21</v>
      </c>
      <c r="F225" s="87">
        <v>1</v>
      </c>
      <c r="G225" s="88">
        <v>0</v>
      </c>
      <c r="H225" s="93">
        <v>0</v>
      </c>
      <c r="I225" s="90">
        <v>1119100</v>
      </c>
      <c r="J225" s="91" t="s">
        <v>28</v>
      </c>
      <c r="K225" s="50" t="s">
        <v>28</v>
      </c>
      <c r="L225" s="51">
        <f t="shared" si="99"/>
        <v>1119100</v>
      </c>
      <c r="M225" s="51">
        <f t="shared" si="100"/>
        <v>1119100</v>
      </c>
      <c r="N225" s="52">
        <f t="shared" si="101"/>
        <v>1119100</v>
      </c>
      <c r="O225" s="53">
        <f t="shared" si="102"/>
        <v>1119100</v>
      </c>
      <c r="P225" s="52">
        <f t="shared" si="103"/>
        <v>0</v>
      </c>
      <c r="Q225" s="54">
        <f t="shared" si="104"/>
        <v>0</v>
      </c>
      <c r="R225" s="30">
        <f t="shared" si="97"/>
        <v>1119100</v>
      </c>
      <c r="S225" s="52">
        <f t="shared" si="98"/>
        <v>1119100</v>
      </c>
      <c r="T225" s="13" t="str">
        <f t="shared" si="105"/>
        <v>MENOR VALOR</v>
      </c>
      <c r="U225" s="35"/>
      <c r="V225" s="8"/>
      <c r="X225" s="36"/>
      <c r="Y225" s="36"/>
      <c r="Z225" s="36"/>
      <c r="AA225" s="36"/>
      <c r="AB225" s="16"/>
      <c r="AC225" s="11"/>
      <c r="AD225" s="16"/>
    </row>
    <row r="226" spans="1:30" ht="16.5">
      <c r="A226" s="73">
        <v>220</v>
      </c>
      <c r="B226" s="115">
        <v>510001</v>
      </c>
      <c r="C226" s="79">
        <v>592402</v>
      </c>
      <c r="D226" s="116" t="s">
        <v>346</v>
      </c>
      <c r="E226" s="86" t="s">
        <v>21</v>
      </c>
      <c r="F226" s="87">
        <v>1</v>
      </c>
      <c r="G226" s="88">
        <v>0</v>
      </c>
      <c r="H226" s="93">
        <v>0</v>
      </c>
      <c r="I226" s="90">
        <v>2469300</v>
      </c>
      <c r="J226" s="91" t="s">
        <v>28</v>
      </c>
      <c r="K226" s="50" t="s">
        <v>28</v>
      </c>
      <c r="L226" s="51">
        <f t="shared" si="99"/>
        <v>2469300</v>
      </c>
      <c r="M226" s="51">
        <f t="shared" si="100"/>
        <v>2469300</v>
      </c>
      <c r="N226" s="52">
        <f t="shared" si="101"/>
        <v>2469300</v>
      </c>
      <c r="O226" s="53">
        <f t="shared" si="102"/>
        <v>2469300</v>
      </c>
      <c r="P226" s="52">
        <f t="shared" si="103"/>
        <v>0</v>
      </c>
      <c r="Q226" s="54">
        <f t="shared" si="104"/>
        <v>0</v>
      </c>
      <c r="R226" s="30">
        <f t="shared" si="97"/>
        <v>2469300</v>
      </c>
      <c r="S226" s="52">
        <f t="shared" si="98"/>
        <v>2469300</v>
      </c>
      <c r="T226" s="13" t="str">
        <f t="shared" si="105"/>
        <v>MENOR VALOR</v>
      </c>
      <c r="U226" s="35"/>
      <c r="V226" s="8"/>
      <c r="X226" s="36"/>
      <c r="Y226" s="36"/>
      <c r="Z226" s="36"/>
      <c r="AA226" s="36"/>
      <c r="AB226" s="16"/>
      <c r="AC226" s="11"/>
      <c r="AD226" s="16"/>
    </row>
    <row r="227" spans="1:30" ht="16.5">
      <c r="A227" s="95">
        <v>221</v>
      </c>
      <c r="B227" s="115">
        <v>512101</v>
      </c>
      <c r="C227" s="79">
        <v>597104</v>
      </c>
      <c r="D227" s="116" t="s">
        <v>347</v>
      </c>
      <c r="E227" s="86" t="s">
        <v>21</v>
      </c>
      <c r="F227" s="87">
        <v>1</v>
      </c>
      <c r="G227" s="88">
        <v>0</v>
      </c>
      <c r="H227" s="93">
        <v>0</v>
      </c>
      <c r="I227" s="90">
        <v>2469300</v>
      </c>
      <c r="J227" s="94">
        <v>3367100</v>
      </c>
      <c r="K227" s="50" t="s">
        <v>28</v>
      </c>
      <c r="L227" s="51">
        <f t="shared" si="99"/>
        <v>2469300</v>
      </c>
      <c r="M227" s="51">
        <f t="shared" si="100"/>
        <v>2918200</v>
      </c>
      <c r="N227" s="52">
        <f t="shared" si="101"/>
        <v>2918200</v>
      </c>
      <c r="O227" s="53">
        <f t="shared" si="102"/>
        <v>2883466.6687860293</v>
      </c>
      <c r="P227" s="52">
        <f t="shared" si="103"/>
        <v>317420.23407464119</v>
      </c>
      <c r="Q227" s="54">
        <f t="shared" si="104"/>
        <v>0.10877261122426193</v>
      </c>
      <c r="R227" s="30">
        <f t="shared" si="97"/>
        <v>2918200</v>
      </c>
      <c r="S227" s="52">
        <f t="shared" si="98"/>
        <v>2918200</v>
      </c>
      <c r="T227" s="13" t="str">
        <f t="shared" si="105"/>
        <v>MEDIANA</v>
      </c>
      <c r="U227" s="35"/>
      <c r="V227" s="8"/>
      <c r="X227" s="36"/>
      <c r="Y227" s="36"/>
      <c r="Z227" s="36"/>
      <c r="AA227" s="36"/>
      <c r="AB227" s="16"/>
      <c r="AC227" s="11"/>
      <c r="AD227" s="16"/>
    </row>
    <row r="228" spans="1:30" ht="16.5">
      <c r="A228" s="73">
        <v>222</v>
      </c>
      <c r="B228" s="115">
        <v>512104</v>
      </c>
      <c r="C228" s="79">
        <v>597920</v>
      </c>
      <c r="D228" s="116" t="s">
        <v>348</v>
      </c>
      <c r="E228" s="86" t="s">
        <v>21</v>
      </c>
      <c r="F228" s="87">
        <v>1</v>
      </c>
      <c r="G228" s="88">
        <v>0</v>
      </c>
      <c r="H228" s="93">
        <v>0</v>
      </c>
      <c r="I228" s="90">
        <v>8928600</v>
      </c>
      <c r="J228" s="94">
        <v>6043407</v>
      </c>
      <c r="K228" s="50" t="s">
        <v>28</v>
      </c>
      <c r="L228" s="51">
        <f t="shared" si="99"/>
        <v>6043407</v>
      </c>
      <c r="M228" s="51">
        <f t="shared" si="100"/>
        <v>7486003.5</v>
      </c>
      <c r="N228" s="52">
        <f t="shared" si="101"/>
        <v>7486003.5</v>
      </c>
      <c r="O228" s="53">
        <f t="shared" si="102"/>
        <v>7345690.1473040646</v>
      </c>
      <c r="P228" s="52">
        <f t="shared" si="103"/>
        <v>1020069.7676659793</v>
      </c>
      <c r="Q228" s="54">
        <f t="shared" si="104"/>
        <v>0.1362635974810831</v>
      </c>
      <c r="R228" s="30">
        <f t="shared" si="97"/>
        <v>7486003.5</v>
      </c>
      <c r="S228" s="52">
        <f t="shared" si="98"/>
        <v>7486000</v>
      </c>
      <c r="T228" s="13" t="str">
        <f t="shared" si="105"/>
        <v>MEDIANA</v>
      </c>
      <c r="U228" s="35"/>
      <c r="V228" s="8"/>
      <c r="X228" s="36"/>
      <c r="Y228" s="36"/>
      <c r="Z228" s="36"/>
      <c r="AA228" s="36"/>
      <c r="AB228" s="16"/>
      <c r="AC228" s="11"/>
      <c r="AD228" s="16"/>
    </row>
    <row r="229" spans="1:30" ht="16.5">
      <c r="A229" s="73">
        <v>223</v>
      </c>
      <c r="B229" s="115">
        <v>530001</v>
      </c>
      <c r="C229" s="79">
        <v>597940</v>
      </c>
      <c r="D229" s="116" t="s">
        <v>349</v>
      </c>
      <c r="E229" s="86" t="s">
        <v>21</v>
      </c>
      <c r="F229" s="87">
        <v>1</v>
      </c>
      <c r="G229" s="88">
        <v>0</v>
      </c>
      <c r="H229" s="93">
        <v>0</v>
      </c>
      <c r="I229" s="90">
        <v>1474400</v>
      </c>
      <c r="J229" s="94">
        <v>2005200</v>
      </c>
      <c r="K229" s="50" t="s">
        <v>28</v>
      </c>
      <c r="L229" s="51">
        <f t="shared" si="99"/>
        <v>1474400</v>
      </c>
      <c r="M229" s="51">
        <f t="shared" si="100"/>
        <v>1739800</v>
      </c>
      <c r="N229" s="52">
        <f t="shared" si="101"/>
        <v>1739800</v>
      </c>
      <c r="O229" s="53">
        <f t="shared" si="102"/>
        <v>1719437.9546817036</v>
      </c>
      <c r="P229" s="52">
        <f t="shared" si="103"/>
        <v>187666.13972690972</v>
      </c>
      <c r="Q229" s="54">
        <f t="shared" si="104"/>
        <v>0.10786650173980326</v>
      </c>
      <c r="R229" s="30">
        <f t="shared" si="97"/>
        <v>1739800</v>
      </c>
      <c r="S229" s="52">
        <f t="shared" si="98"/>
        <v>1739800</v>
      </c>
      <c r="T229" s="13" t="str">
        <f t="shared" si="105"/>
        <v>MEDIANA</v>
      </c>
      <c r="U229" s="35"/>
      <c r="V229" s="8"/>
      <c r="X229" s="36"/>
      <c r="Y229" s="36"/>
      <c r="Z229" s="36"/>
      <c r="AA229" s="36"/>
      <c r="AB229" s="16"/>
      <c r="AC229" s="11"/>
      <c r="AD229" s="16"/>
    </row>
    <row r="230" spans="1:30" ht="16.5">
      <c r="A230" s="73">
        <v>224</v>
      </c>
      <c r="B230" s="115">
        <v>530002</v>
      </c>
      <c r="C230" s="79">
        <v>597941</v>
      </c>
      <c r="D230" s="116" t="s">
        <v>350</v>
      </c>
      <c r="E230" s="86" t="s">
        <v>21</v>
      </c>
      <c r="F230" s="87">
        <v>1</v>
      </c>
      <c r="G230" s="88">
        <v>0</v>
      </c>
      <c r="H230" s="93">
        <v>0</v>
      </c>
      <c r="I230" s="90">
        <v>1474400</v>
      </c>
      <c r="J230" s="91" t="s">
        <v>28</v>
      </c>
      <c r="K230" s="50" t="s">
        <v>28</v>
      </c>
      <c r="L230" s="51">
        <f t="shared" si="99"/>
        <v>1474400</v>
      </c>
      <c r="M230" s="51">
        <f t="shared" si="100"/>
        <v>1474400</v>
      </c>
      <c r="N230" s="52">
        <f t="shared" si="101"/>
        <v>1474400</v>
      </c>
      <c r="O230" s="53">
        <f t="shared" si="102"/>
        <v>1474400</v>
      </c>
      <c r="P230" s="52">
        <f t="shared" si="103"/>
        <v>0</v>
      </c>
      <c r="Q230" s="54">
        <f t="shared" si="104"/>
        <v>0</v>
      </c>
      <c r="R230" s="30">
        <f t="shared" si="97"/>
        <v>1474400</v>
      </c>
      <c r="S230" s="52">
        <f t="shared" si="98"/>
        <v>1474400</v>
      </c>
      <c r="T230" s="13" t="str">
        <f t="shared" si="105"/>
        <v>MENOR VALOR</v>
      </c>
      <c r="U230" s="35"/>
      <c r="V230" s="8"/>
      <c r="X230" s="36"/>
      <c r="Y230" s="36"/>
      <c r="Z230" s="36"/>
      <c r="AA230" s="36"/>
      <c r="AB230" s="16"/>
      <c r="AC230" s="11"/>
      <c r="AD230" s="16"/>
    </row>
    <row r="231" spans="1:30" ht="16.5">
      <c r="A231" s="95">
        <v>225</v>
      </c>
      <c r="B231" s="115">
        <v>530301</v>
      </c>
      <c r="C231" s="79">
        <v>598001</v>
      </c>
      <c r="D231" s="116" t="s">
        <v>351</v>
      </c>
      <c r="E231" s="86" t="s">
        <v>21</v>
      </c>
      <c r="F231" s="87">
        <v>1</v>
      </c>
      <c r="G231" s="88">
        <v>0</v>
      </c>
      <c r="H231" s="93">
        <v>0</v>
      </c>
      <c r="I231" s="90">
        <v>1620500</v>
      </c>
      <c r="J231" s="94">
        <v>2213600</v>
      </c>
      <c r="K231" s="50" t="s">
        <v>28</v>
      </c>
      <c r="L231" s="51">
        <f t="shared" si="99"/>
        <v>1620500</v>
      </c>
      <c r="M231" s="51">
        <f t="shared" si="100"/>
        <v>1917050</v>
      </c>
      <c r="N231" s="52">
        <f t="shared" si="101"/>
        <v>1917050</v>
      </c>
      <c r="O231" s="53">
        <f t="shared" si="102"/>
        <v>1893974.339847296</v>
      </c>
      <c r="P231" s="52">
        <f t="shared" si="103"/>
        <v>209692.51596087066</v>
      </c>
      <c r="Q231" s="54">
        <f t="shared" si="104"/>
        <v>0.10938291435323579</v>
      </c>
      <c r="R231" s="30">
        <f t="shared" si="97"/>
        <v>1917050</v>
      </c>
      <c r="S231" s="52">
        <f t="shared" si="98"/>
        <v>1917100</v>
      </c>
      <c r="T231" s="13" t="str">
        <f t="shared" si="105"/>
        <v>MEDIANA</v>
      </c>
      <c r="U231" s="35"/>
      <c r="V231" s="8"/>
      <c r="X231" s="36"/>
      <c r="Y231" s="36"/>
      <c r="Z231" s="36"/>
      <c r="AA231" s="36"/>
      <c r="AB231" s="16"/>
      <c r="AC231" s="11"/>
      <c r="AD231" s="16"/>
    </row>
    <row r="232" spans="1:30" ht="16.5">
      <c r="A232" s="73">
        <v>226</v>
      </c>
      <c r="B232" s="115">
        <v>530401</v>
      </c>
      <c r="C232" s="79">
        <v>598002</v>
      </c>
      <c r="D232" s="116" t="s">
        <v>352</v>
      </c>
      <c r="E232" s="99" t="s">
        <v>21</v>
      </c>
      <c r="F232" s="99">
        <v>1</v>
      </c>
      <c r="G232" s="103">
        <v>0</v>
      </c>
      <c r="H232" s="104">
        <v>0</v>
      </c>
      <c r="I232" s="90">
        <v>1620500</v>
      </c>
      <c r="J232" s="91" t="s">
        <v>28</v>
      </c>
      <c r="K232" s="92" t="s">
        <v>27</v>
      </c>
      <c r="L232" s="51">
        <f t="shared" si="99"/>
        <v>1620500</v>
      </c>
      <c r="M232" s="51">
        <f t="shared" si="100"/>
        <v>1620500</v>
      </c>
      <c r="N232" s="52">
        <f t="shared" si="101"/>
        <v>1620500</v>
      </c>
      <c r="O232" s="53">
        <f t="shared" si="102"/>
        <v>1620500</v>
      </c>
      <c r="P232" s="52">
        <f t="shared" si="103"/>
        <v>0</v>
      </c>
      <c r="Q232" s="54">
        <f t="shared" si="104"/>
        <v>0</v>
      </c>
      <c r="R232" s="30">
        <f t="shared" si="97"/>
        <v>1620500</v>
      </c>
      <c r="S232" s="52">
        <f t="shared" si="98"/>
        <v>1620500</v>
      </c>
      <c r="T232" s="13" t="str">
        <f t="shared" si="105"/>
        <v>MENOR VALOR</v>
      </c>
      <c r="U232" s="35"/>
      <c r="V232" s="8"/>
      <c r="X232" s="36" t="e">
        <f>+I233/J233</f>
        <v>#VALUE!</v>
      </c>
      <c r="Y232" s="36">
        <f>+I233/K233</f>
        <v>12.964</v>
      </c>
      <c r="Z232" s="36"/>
      <c r="AA232" s="36"/>
      <c r="AB232" s="16"/>
      <c r="AC232" s="11"/>
      <c r="AD232" s="16"/>
    </row>
    <row r="233" spans="1:30" ht="16.5">
      <c r="A233" s="73">
        <v>227</v>
      </c>
      <c r="B233" s="115">
        <v>531001</v>
      </c>
      <c r="C233" s="79">
        <v>601101</v>
      </c>
      <c r="D233" s="116" t="s">
        <v>353</v>
      </c>
      <c r="E233" s="86" t="s">
        <v>21</v>
      </c>
      <c r="F233" s="87">
        <v>1</v>
      </c>
      <c r="G233" s="88">
        <v>0</v>
      </c>
      <c r="H233" s="93">
        <v>0</v>
      </c>
      <c r="I233" s="90">
        <v>1620500</v>
      </c>
      <c r="J233" s="91" t="s">
        <v>28</v>
      </c>
      <c r="K233" s="50">
        <v>125000</v>
      </c>
      <c r="L233" s="51">
        <f t="shared" si="99"/>
        <v>1620500</v>
      </c>
      <c r="M233" s="51">
        <f t="shared" si="100"/>
        <v>1620500</v>
      </c>
      <c r="N233" s="52">
        <f t="shared" si="101"/>
        <v>1620500</v>
      </c>
      <c r="O233" s="53">
        <f t="shared" si="102"/>
        <v>1620500</v>
      </c>
      <c r="P233" s="52">
        <f t="shared" si="103"/>
        <v>0</v>
      </c>
      <c r="Q233" s="54">
        <f t="shared" si="104"/>
        <v>0</v>
      </c>
      <c r="R233" s="30">
        <f t="shared" si="97"/>
        <v>1620500</v>
      </c>
      <c r="S233" s="52">
        <f t="shared" si="98"/>
        <v>1620500</v>
      </c>
      <c r="T233" s="13" t="str">
        <f t="shared" si="105"/>
        <v>MENOR VALOR</v>
      </c>
      <c r="U233" s="35"/>
      <c r="V233" s="8"/>
      <c r="X233" s="36"/>
      <c r="Y233" s="36"/>
      <c r="Z233" s="36"/>
      <c r="AA233" s="36"/>
      <c r="AB233" s="16"/>
      <c r="AC233" s="11"/>
      <c r="AD233" s="16"/>
    </row>
    <row r="234" spans="1:30" ht="16.5">
      <c r="A234" s="73">
        <v>228</v>
      </c>
      <c r="B234" s="115">
        <v>531501</v>
      </c>
      <c r="C234" s="79">
        <v>601102</v>
      </c>
      <c r="D234" s="116" t="s">
        <v>354</v>
      </c>
      <c r="E234" s="86" t="s">
        <v>21</v>
      </c>
      <c r="F234" s="87">
        <v>1</v>
      </c>
      <c r="G234" s="88">
        <v>0</v>
      </c>
      <c r="H234" s="93">
        <v>0</v>
      </c>
      <c r="I234" s="90">
        <v>1620500</v>
      </c>
      <c r="J234" s="91" t="s">
        <v>28</v>
      </c>
      <c r="K234" s="50" t="s">
        <v>28</v>
      </c>
      <c r="L234" s="51">
        <f t="shared" si="99"/>
        <v>1620500</v>
      </c>
      <c r="M234" s="51">
        <f t="shared" si="100"/>
        <v>1620500</v>
      </c>
      <c r="N234" s="52">
        <f t="shared" si="101"/>
        <v>1620500</v>
      </c>
      <c r="O234" s="53">
        <f t="shared" si="102"/>
        <v>1620500</v>
      </c>
      <c r="P234" s="52">
        <f t="shared" si="103"/>
        <v>0</v>
      </c>
      <c r="Q234" s="54">
        <f t="shared" si="104"/>
        <v>0</v>
      </c>
      <c r="R234" s="30">
        <f t="shared" si="97"/>
        <v>1620500</v>
      </c>
      <c r="S234" s="52">
        <f t="shared" si="98"/>
        <v>1620500</v>
      </c>
      <c r="T234" s="13" t="str">
        <f t="shared" si="105"/>
        <v>MENOR VALOR</v>
      </c>
      <c r="U234" s="35"/>
      <c r="V234" s="8"/>
      <c r="X234" s="36"/>
      <c r="Y234" s="36"/>
      <c r="Z234" s="36"/>
      <c r="AA234" s="36"/>
      <c r="AB234" s="16"/>
      <c r="AC234" s="11"/>
      <c r="AD234" s="16"/>
    </row>
    <row r="235" spans="1:30" ht="16.5">
      <c r="A235" s="95">
        <v>229</v>
      </c>
      <c r="B235" s="115">
        <v>531601</v>
      </c>
      <c r="C235" s="79">
        <v>601103</v>
      </c>
      <c r="D235" s="116" t="s">
        <v>355</v>
      </c>
      <c r="E235" s="86" t="s">
        <v>21</v>
      </c>
      <c r="F235" s="87">
        <v>1</v>
      </c>
      <c r="G235" s="88">
        <v>0</v>
      </c>
      <c r="H235" s="93">
        <v>0</v>
      </c>
      <c r="I235" s="90">
        <v>1620500</v>
      </c>
      <c r="J235" s="91" t="s">
        <v>28</v>
      </c>
      <c r="K235" s="50" t="s">
        <v>28</v>
      </c>
      <c r="L235" s="51">
        <f t="shared" si="99"/>
        <v>1620500</v>
      </c>
      <c r="M235" s="51">
        <f t="shared" si="100"/>
        <v>1620500</v>
      </c>
      <c r="N235" s="52">
        <f t="shared" si="101"/>
        <v>1620500</v>
      </c>
      <c r="O235" s="53">
        <f t="shared" si="102"/>
        <v>1620500</v>
      </c>
      <c r="P235" s="52">
        <f t="shared" si="103"/>
        <v>0</v>
      </c>
      <c r="Q235" s="54">
        <f t="shared" si="104"/>
        <v>0</v>
      </c>
      <c r="R235" s="30">
        <f t="shared" si="97"/>
        <v>1620500</v>
      </c>
      <c r="S235" s="52">
        <f t="shared" si="98"/>
        <v>1620500</v>
      </c>
      <c r="T235" s="13" t="str">
        <f t="shared" si="105"/>
        <v>MENOR VALOR</v>
      </c>
      <c r="U235" s="35"/>
      <c r="V235" s="8"/>
      <c r="X235" s="36"/>
      <c r="Y235" s="36"/>
      <c r="Z235" s="36"/>
      <c r="AA235" s="36"/>
      <c r="AB235" s="16"/>
      <c r="AC235" s="11"/>
      <c r="AD235" s="16"/>
    </row>
    <row r="236" spans="1:30" ht="16.5">
      <c r="A236" s="73">
        <v>230</v>
      </c>
      <c r="B236" s="115">
        <v>531701</v>
      </c>
      <c r="C236" s="79">
        <v>602001</v>
      </c>
      <c r="D236" s="116" t="s">
        <v>356</v>
      </c>
      <c r="E236" s="86" t="s">
        <v>21</v>
      </c>
      <c r="F236" s="87">
        <v>1</v>
      </c>
      <c r="G236" s="88">
        <v>0</v>
      </c>
      <c r="H236" s="93">
        <v>0</v>
      </c>
      <c r="I236" s="90">
        <v>1474400</v>
      </c>
      <c r="J236" s="91" t="s">
        <v>28</v>
      </c>
      <c r="K236" s="50" t="s">
        <v>28</v>
      </c>
      <c r="L236" s="51">
        <f t="shared" si="99"/>
        <v>1474400</v>
      </c>
      <c r="M236" s="51">
        <f t="shared" si="100"/>
        <v>1474400</v>
      </c>
      <c r="N236" s="52">
        <f t="shared" si="101"/>
        <v>1474400</v>
      </c>
      <c r="O236" s="53">
        <f t="shared" si="102"/>
        <v>1474400</v>
      </c>
      <c r="P236" s="52">
        <f t="shared" si="103"/>
        <v>0</v>
      </c>
      <c r="Q236" s="54">
        <f t="shared" si="104"/>
        <v>0</v>
      </c>
      <c r="R236" s="30">
        <f t="shared" si="97"/>
        <v>1474400</v>
      </c>
      <c r="S236" s="52">
        <f t="shared" si="98"/>
        <v>1474400</v>
      </c>
      <c r="T236" s="13" t="str">
        <f t="shared" si="105"/>
        <v>MENOR VALOR</v>
      </c>
      <c r="U236" s="35"/>
      <c r="V236" s="8"/>
      <c r="X236" s="36"/>
      <c r="Y236" s="36"/>
      <c r="Z236" s="36"/>
      <c r="AA236" s="36"/>
      <c r="AB236" s="16"/>
      <c r="AC236" s="11"/>
      <c r="AD236" s="16"/>
    </row>
    <row r="237" spans="1:30" ht="16.5">
      <c r="A237" s="73">
        <v>231</v>
      </c>
      <c r="B237" s="115">
        <v>534001</v>
      </c>
      <c r="C237" s="79">
        <v>602002</v>
      </c>
      <c r="D237" s="116" t="s">
        <v>357</v>
      </c>
      <c r="E237" s="86" t="s">
        <v>21</v>
      </c>
      <c r="F237" s="87">
        <v>1</v>
      </c>
      <c r="G237" s="88">
        <v>0</v>
      </c>
      <c r="H237" s="93">
        <v>0</v>
      </c>
      <c r="I237" s="90">
        <v>1141500</v>
      </c>
      <c r="J237" s="94">
        <v>1585100</v>
      </c>
      <c r="K237" s="50" t="s">
        <v>28</v>
      </c>
      <c r="L237" s="51">
        <f t="shared" si="99"/>
        <v>1141500</v>
      </c>
      <c r="M237" s="51">
        <f t="shared" si="100"/>
        <v>1363300</v>
      </c>
      <c r="N237" s="52">
        <f t="shared" si="101"/>
        <v>1363300</v>
      </c>
      <c r="O237" s="53">
        <f t="shared" si="102"/>
        <v>1345136.2942096239</v>
      </c>
      <c r="P237" s="52">
        <f t="shared" si="103"/>
        <v>156836.28406717625</v>
      </c>
      <c r="Q237" s="54">
        <f t="shared" si="104"/>
        <v>0.1150416519234037</v>
      </c>
      <c r="R237" s="30">
        <f t="shared" ref="R237:R300" si="106">IF(Q237&lt;=$Q$1,L237,N237)</f>
        <v>1363300</v>
      </c>
      <c r="S237" s="52">
        <f t="shared" si="98"/>
        <v>1363300</v>
      </c>
      <c r="T237" s="13" t="str">
        <f t="shared" si="105"/>
        <v>MEDIANA</v>
      </c>
      <c r="U237" s="35"/>
      <c r="V237" s="8"/>
      <c r="X237" s="36"/>
      <c r="Y237" s="36"/>
      <c r="Z237" s="36"/>
      <c r="AA237" s="36"/>
      <c r="AB237" s="16"/>
      <c r="AC237" s="11"/>
      <c r="AD237" s="16"/>
    </row>
    <row r="238" spans="1:30" ht="16.5">
      <c r="A238" s="73">
        <v>232</v>
      </c>
      <c r="B238" s="115">
        <v>534101</v>
      </c>
      <c r="C238" s="79">
        <v>609401</v>
      </c>
      <c r="D238" s="116" t="s">
        <v>358</v>
      </c>
      <c r="E238" s="86" t="s">
        <v>21</v>
      </c>
      <c r="F238" s="87">
        <v>1</v>
      </c>
      <c r="G238" s="88">
        <v>0</v>
      </c>
      <c r="H238" s="93">
        <v>0</v>
      </c>
      <c r="I238" s="90">
        <v>1141500</v>
      </c>
      <c r="J238" s="91" t="s">
        <v>28</v>
      </c>
      <c r="K238" s="50" t="s">
        <v>28</v>
      </c>
      <c r="L238" s="51">
        <f t="shared" si="99"/>
        <v>1141500</v>
      </c>
      <c r="M238" s="51">
        <f t="shared" si="100"/>
        <v>1141500</v>
      </c>
      <c r="N238" s="52">
        <f t="shared" si="101"/>
        <v>1141500</v>
      </c>
      <c r="O238" s="53">
        <f t="shared" si="102"/>
        <v>1141500</v>
      </c>
      <c r="P238" s="52">
        <f t="shared" si="103"/>
        <v>0</v>
      </c>
      <c r="Q238" s="54">
        <f t="shared" si="104"/>
        <v>0</v>
      </c>
      <c r="R238" s="30">
        <f t="shared" si="106"/>
        <v>1141500</v>
      </c>
      <c r="S238" s="52">
        <f t="shared" si="98"/>
        <v>1141500</v>
      </c>
      <c r="T238" s="13" t="str">
        <f t="shared" si="105"/>
        <v>MENOR VALOR</v>
      </c>
      <c r="U238" s="35"/>
      <c r="V238" s="8"/>
      <c r="X238" s="36"/>
      <c r="Y238" s="36"/>
      <c r="Z238" s="36"/>
      <c r="AA238" s="36"/>
      <c r="AB238" s="16"/>
      <c r="AC238" s="11"/>
      <c r="AD238" s="16"/>
    </row>
    <row r="239" spans="1:30" ht="16.5">
      <c r="A239" s="95">
        <v>233</v>
      </c>
      <c r="B239" s="115">
        <v>534301</v>
      </c>
      <c r="C239" s="79">
        <v>609402</v>
      </c>
      <c r="D239" s="116" t="s">
        <v>359</v>
      </c>
      <c r="E239" s="86" t="s">
        <v>21</v>
      </c>
      <c r="F239" s="87">
        <v>1</v>
      </c>
      <c r="G239" s="88">
        <v>0</v>
      </c>
      <c r="H239" s="93">
        <v>0</v>
      </c>
      <c r="I239" s="90">
        <v>1141500</v>
      </c>
      <c r="J239" s="94">
        <v>1585100</v>
      </c>
      <c r="K239" s="50" t="s">
        <v>28</v>
      </c>
      <c r="L239" s="51">
        <f t="shared" si="99"/>
        <v>1141500</v>
      </c>
      <c r="M239" s="51">
        <f t="shared" si="100"/>
        <v>1363300</v>
      </c>
      <c r="N239" s="52">
        <f t="shared" si="101"/>
        <v>1363300</v>
      </c>
      <c r="O239" s="53">
        <f t="shared" si="102"/>
        <v>1345136.2942096239</v>
      </c>
      <c r="P239" s="52">
        <f t="shared" si="103"/>
        <v>156836.28406717625</v>
      </c>
      <c r="Q239" s="54">
        <f t="shared" si="104"/>
        <v>0.1150416519234037</v>
      </c>
      <c r="R239" s="30">
        <f t="shared" si="106"/>
        <v>1363300</v>
      </c>
      <c r="S239" s="52">
        <f t="shared" si="98"/>
        <v>1363300</v>
      </c>
      <c r="T239" s="13" t="str">
        <f t="shared" si="105"/>
        <v>MEDIANA</v>
      </c>
      <c r="U239" s="35"/>
      <c r="V239" s="8"/>
      <c r="X239" s="36"/>
      <c r="Y239" s="36"/>
      <c r="Z239" s="36"/>
      <c r="AA239" s="36"/>
      <c r="AB239" s="16"/>
      <c r="AC239" s="11"/>
      <c r="AD239" s="16"/>
    </row>
    <row r="240" spans="1:30" ht="16.5">
      <c r="A240" s="73">
        <v>234</v>
      </c>
      <c r="B240" s="115">
        <v>535001</v>
      </c>
      <c r="C240" s="79">
        <v>610101</v>
      </c>
      <c r="D240" s="116" t="s">
        <v>360</v>
      </c>
      <c r="E240" s="86" t="s">
        <v>21</v>
      </c>
      <c r="F240" s="87">
        <v>1</v>
      </c>
      <c r="G240" s="88">
        <v>0</v>
      </c>
      <c r="H240" s="93">
        <v>0</v>
      </c>
      <c r="I240" s="90">
        <v>1850600</v>
      </c>
      <c r="J240" s="91" t="s">
        <v>28</v>
      </c>
      <c r="K240" s="50" t="s">
        <v>28</v>
      </c>
      <c r="L240" s="51">
        <f t="shared" si="99"/>
        <v>1850600</v>
      </c>
      <c r="M240" s="51">
        <f t="shared" si="100"/>
        <v>1850600</v>
      </c>
      <c r="N240" s="52">
        <f t="shared" si="101"/>
        <v>1850600</v>
      </c>
      <c r="O240" s="53">
        <f t="shared" si="102"/>
        <v>1850600</v>
      </c>
      <c r="P240" s="52">
        <f t="shared" si="103"/>
        <v>0</v>
      </c>
      <c r="Q240" s="54">
        <f t="shared" si="104"/>
        <v>0</v>
      </c>
      <c r="R240" s="30">
        <f t="shared" si="106"/>
        <v>1850600</v>
      </c>
      <c r="S240" s="52">
        <f t="shared" si="98"/>
        <v>1850600</v>
      </c>
      <c r="T240" s="13" t="str">
        <f t="shared" si="105"/>
        <v>MENOR VALOR</v>
      </c>
      <c r="U240" s="35"/>
      <c r="V240" s="8"/>
      <c r="X240" s="36"/>
      <c r="Y240" s="36"/>
      <c r="Z240" s="36"/>
      <c r="AA240" s="36"/>
      <c r="AB240" s="16"/>
      <c r="AC240" s="11"/>
      <c r="AD240" s="16"/>
    </row>
    <row r="241" spans="1:30" ht="16.5">
      <c r="A241" s="73">
        <v>235</v>
      </c>
      <c r="B241" s="115">
        <v>535101</v>
      </c>
      <c r="C241" s="79">
        <v>611101</v>
      </c>
      <c r="D241" s="116" t="s">
        <v>361</v>
      </c>
      <c r="E241" s="99" t="s">
        <v>21</v>
      </c>
      <c r="F241" s="99">
        <v>1</v>
      </c>
      <c r="G241" s="103">
        <v>0</v>
      </c>
      <c r="H241" s="104">
        <v>0</v>
      </c>
      <c r="I241" s="90">
        <v>1850600</v>
      </c>
      <c r="J241" s="91" t="s">
        <v>28</v>
      </c>
      <c r="K241" s="92" t="s">
        <v>27</v>
      </c>
      <c r="L241" s="51">
        <f t="shared" si="99"/>
        <v>1850600</v>
      </c>
      <c r="M241" s="51">
        <f t="shared" si="100"/>
        <v>1850600</v>
      </c>
      <c r="N241" s="52">
        <f t="shared" si="101"/>
        <v>1850600</v>
      </c>
      <c r="O241" s="53">
        <f t="shared" si="102"/>
        <v>1850600</v>
      </c>
      <c r="P241" s="52">
        <f t="shared" si="103"/>
        <v>0</v>
      </c>
      <c r="Q241" s="54">
        <f t="shared" si="104"/>
        <v>0</v>
      </c>
      <c r="R241" s="30">
        <f t="shared" si="106"/>
        <v>1850600</v>
      </c>
      <c r="S241" s="52">
        <f t="shared" si="98"/>
        <v>1850600</v>
      </c>
      <c r="T241" s="13" t="str">
        <f t="shared" si="105"/>
        <v>MENOR VALOR</v>
      </c>
      <c r="U241" s="35"/>
      <c r="V241" s="8"/>
      <c r="X241" s="36">
        <f>+I242/J242</f>
        <v>0.72014383950539396</v>
      </c>
      <c r="Y241" s="36">
        <f>+I242/K242</f>
        <v>6.8765060240963853</v>
      </c>
      <c r="Z241" s="36"/>
      <c r="AA241" s="36"/>
      <c r="AB241" s="16"/>
      <c r="AC241" s="11"/>
      <c r="AD241" s="16"/>
    </row>
    <row r="242" spans="1:30" ht="16.5">
      <c r="A242" s="73">
        <v>236</v>
      </c>
      <c r="B242" s="115">
        <v>535204</v>
      </c>
      <c r="C242" s="79">
        <v>611102</v>
      </c>
      <c r="D242" s="116" t="s">
        <v>362</v>
      </c>
      <c r="E242" s="86" t="s">
        <v>21</v>
      </c>
      <c r="F242" s="87">
        <v>1</v>
      </c>
      <c r="G242" s="88">
        <v>0</v>
      </c>
      <c r="H242" s="93">
        <v>0</v>
      </c>
      <c r="I242" s="90">
        <v>1141500</v>
      </c>
      <c r="J242" s="94">
        <v>1585100</v>
      </c>
      <c r="K242" s="50">
        <v>166000</v>
      </c>
      <c r="L242" s="51">
        <f t="shared" si="99"/>
        <v>1141500</v>
      </c>
      <c r="M242" s="51">
        <f t="shared" si="100"/>
        <v>1363300</v>
      </c>
      <c r="N242" s="52">
        <f t="shared" si="101"/>
        <v>1363300</v>
      </c>
      <c r="O242" s="53">
        <f t="shared" si="102"/>
        <v>1345136.2942096239</v>
      </c>
      <c r="P242" s="52">
        <f t="shared" si="103"/>
        <v>156836.28406717625</v>
      </c>
      <c r="Q242" s="54">
        <f t="shared" si="104"/>
        <v>0.1150416519234037</v>
      </c>
      <c r="R242" s="30">
        <f t="shared" si="106"/>
        <v>1363300</v>
      </c>
      <c r="S242" s="52">
        <f t="shared" si="98"/>
        <v>1363300</v>
      </c>
      <c r="T242" s="13" t="str">
        <f t="shared" si="105"/>
        <v>MEDIANA</v>
      </c>
      <c r="U242" s="35"/>
      <c r="V242" s="8"/>
      <c r="X242" s="36"/>
      <c r="Y242" s="36"/>
      <c r="Z242" s="36"/>
      <c r="AA242" s="36"/>
      <c r="AB242" s="16"/>
      <c r="AC242" s="11"/>
      <c r="AD242" s="16"/>
    </row>
    <row r="243" spans="1:30" ht="16.5">
      <c r="A243" s="95">
        <v>237</v>
      </c>
      <c r="B243" s="115">
        <v>535301</v>
      </c>
      <c r="C243" s="79">
        <v>612100</v>
      </c>
      <c r="D243" s="116" t="s">
        <v>363</v>
      </c>
      <c r="E243" s="86" t="s">
        <v>21</v>
      </c>
      <c r="F243" s="87">
        <v>1</v>
      </c>
      <c r="G243" s="88">
        <v>0</v>
      </c>
      <c r="H243" s="93">
        <v>0</v>
      </c>
      <c r="I243" s="90">
        <v>828200</v>
      </c>
      <c r="J243" s="91" t="s">
        <v>28</v>
      </c>
      <c r="K243" s="50" t="s">
        <v>28</v>
      </c>
      <c r="L243" s="51">
        <f t="shared" si="99"/>
        <v>828200</v>
      </c>
      <c r="M243" s="51">
        <f t="shared" si="100"/>
        <v>828200</v>
      </c>
      <c r="N243" s="52">
        <f t="shared" si="101"/>
        <v>828200</v>
      </c>
      <c r="O243" s="53">
        <f t="shared" si="102"/>
        <v>828200</v>
      </c>
      <c r="P243" s="52">
        <f t="shared" si="103"/>
        <v>0</v>
      </c>
      <c r="Q243" s="54">
        <f t="shared" si="104"/>
        <v>0</v>
      </c>
      <c r="R243" s="30">
        <f t="shared" si="106"/>
        <v>828200</v>
      </c>
      <c r="S243" s="52">
        <f t="shared" si="98"/>
        <v>828200</v>
      </c>
      <c r="T243" s="13" t="str">
        <f t="shared" si="105"/>
        <v>MENOR VALOR</v>
      </c>
      <c r="U243" s="35"/>
      <c r="V243" s="8"/>
      <c r="X243" s="36"/>
      <c r="Y243" s="36"/>
      <c r="Z243" s="36"/>
      <c r="AA243" s="36"/>
      <c r="AB243" s="16"/>
      <c r="AC243" s="11"/>
      <c r="AD243" s="16"/>
    </row>
    <row r="244" spans="1:30" ht="16.5">
      <c r="A244" s="73">
        <v>238</v>
      </c>
      <c r="B244" s="115">
        <v>540010</v>
      </c>
      <c r="C244" s="79">
        <v>613102</v>
      </c>
      <c r="D244" s="116" t="s">
        <v>364</v>
      </c>
      <c r="E244" s="86" t="s">
        <v>21</v>
      </c>
      <c r="F244" s="87">
        <v>1</v>
      </c>
      <c r="G244" s="88">
        <v>0</v>
      </c>
      <c r="H244" s="93">
        <v>0</v>
      </c>
      <c r="I244" s="90">
        <v>486700</v>
      </c>
      <c r="J244" s="94">
        <v>671600</v>
      </c>
      <c r="K244" s="50" t="s">
        <v>28</v>
      </c>
      <c r="L244" s="51">
        <f t="shared" si="99"/>
        <v>486700</v>
      </c>
      <c r="M244" s="51">
        <f t="shared" si="100"/>
        <v>579150</v>
      </c>
      <c r="N244" s="52">
        <f t="shared" si="101"/>
        <v>579150</v>
      </c>
      <c r="O244" s="53">
        <f t="shared" si="102"/>
        <v>571723.46462253935</v>
      </c>
      <c r="P244" s="52">
        <f t="shared" si="103"/>
        <v>65372.021920696316</v>
      </c>
      <c r="Q244" s="54">
        <f t="shared" si="104"/>
        <v>0.11287580405887303</v>
      </c>
      <c r="R244" s="30">
        <f t="shared" si="106"/>
        <v>579150</v>
      </c>
      <c r="S244" s="52">
        <f t="shared" si="98"/>
        <v>579200</v>
      </c>
      <c r="T244" s="13" t="str">
        <f t="shared" si="105"/>
        <v>MEDIANA</v>
      </c>
      <c r="U244" s="35"/>
      <c r="V244" s="8"/>
      <c r="X244" s="36"/>
      <c r="Y244" s="36"/>
      <c r="Z244" s="36"/>
      <c r="AA244" s="36"/>
      <c r="AB244" s="16"/>
      <c r="AC244" s="11"/>
      <c r="AD244" s="16"/>
    </row>
    <row r="245" spans="1:30" ht="16.5">
      <c r="A245" s="73">
        <v>239</v>
      </c>
      <c r="B245" s="115">
        <v>541102</v>
      </c>
      <c r="C245" s="79">
        <v>613103</v>
      </c>
      <c r="D245" s="116" t="s">
        <v>365</v>
      </c>
      <c r="E245" s="86" t="s">
        <v>21</v>
      </c>
      <c r="F245" s="87">
        <v>1</v>
      </c>
      <c r="G245" s="88">
        <v>0</v>
      </c>
      <c r="H245" s="93">
        <v>0</v>
      </c>
      <c r="I245" s="90">
        <v>924500</v>
      </c>
      <c r="J245" s="94">
        <v>2213600</v>
      </c>
      <c r="K245" s="50" t="s">
        <v>28</v>
      </c>
      <c r="L245" s="51">
        <f t="shared" si="99"/>
        <v>924500</v>
      </c>
      <c r="M245" s="51">
        <f t="shared" si="100"/>
        <v>1569050</v>
      </c>
      <c r="N245" s="52">
        <f t="shared" si="101"/>
        <v>1569050</v>
      </c>
      <c r="O245" s="53">
        <f t="shared" si="102"/>
        <v>1430549.9641746178</v>
      </c>
      <c r="P245" s="52">
        <f t="shared" si="103"/>
        <v>455765.67581378919</v>
      </c>
      <c r="Q245" s="54">
        <f t="shared" si="104"/>
        <v>0.2904723723359926</v>
      </c>
      <c r="R245" s="30">
        <f t="shared" si="106"/>
        <v>1569050</v>
      </c>
      <c r="S245" s="52">
        <f t="shared" si="98"/>
        <v>1569100</v>
      </c>
      <c r="T245" s="13" t="str">
        <f t="shared" si="105"/>
        <v>MEDIANA</v>
      </c>
      <c r="U245" s="35"/>
      <c r="V245" s="8"/>
      <c r="X245" s="36"/>
      <c r="Y245" s="36"/>
      <c r="Z245" s="36"/>
      <c r="AA245" s="36"/>
      <c r="AB245" s="16"/>
      <c r="AC245" s="11"/>
      <c r="AD245" s="16"/>
    </row>
    <row r="246" spans="1:30" ht="16.5">
      <c r="A246" s="73">
        <v>240</v>
      </c>
      <c r="B246" s="115">
        <v>541504</v>
      </c>
      <c r="C246" s="79">
        <v>613401</v>
      </c>
      <c r="D246" s="116" t="s">
        <v>366</v>
      </c>
      <c r="E246" s="86" t="s">
        <v>21</v>
      </c>
      <c r="F246" s="87">
        <v>1</v>
      </c>
      <c r="G246" s="88">
        <v>0</v>
      </c>
      <c r="H246" s="93">
        <v>0</v>
      </c>
      <c r="I246" s="90">
        <v>3026800</v>
      </c>
      <c r="J246" s="91" t="s">
        <v>28</v>
      </c>
      <c r="K246" s="50" t="s">
        <v>28</v>
      </c>
      <c r="L246" s="51">
        <f t="shared" si="99"/>
        <v>3026800</v>
      </c>
      <c r="M246" s="51">
        <f t="shared" si="100"/>
        <v>3026800</v>
      </c>
      <c r="N246" s="52">
        <f t="shared" si="101"/>
        <v>3026800</v>
      </c>
      <c r="O246" s="53">
        <f t="shared" si="102"/>
        <v>3026800</v>
      </c>
      <c r="P246" s="52">
        <f t="shared" si="103"/>
        <v>0</v>
      </c>
      <c r="Q246" s="54">
        <f t="shared" si="104"/>
        <v>0</v>
      </c>
      <c r="R246" s="30">
        <f t="shared" si="106"/>
        <v>3026800</v>
      </c>
      <c r="S246" s="52">
        <f t="shared" si="98"/>
        <v>3026800</v>
      </c>
      <c r="T246" s="13" t="str">
        <f t="shared" si="105"/>
        <v>MENOR VALOR</v>
      </c>
      <c r="U246" s="35"/>
      <c r="V246" s="8"/>
      <c r="X246" s="36"/>
      <c r="Y246" s="36"/>
      <c r="Z246" s="36"/>
      <c r="AA246" s="36"/>
      <c r="AB246" s="16"/>
      <c r="AC246" s="11"/>
      <c r="AD246" s="16"/>
    </row>
    <row r="247" spans="1:30" ht="16.5">
      <c r="A247" s="95">
        <v>241</v>
      </c>
      <c r="B247" s="115">
        <v>541601</v>
      </c>
      <c r="C247" s="79">
        <v>613402</v>
      </c>
      <c r="D247" s="116" t="s">
        <v>367</v>
      </c>
      <c r="E247" s="86" t="s">
        <v>21</v>
      </c>
      <c r="F247" s="87">
        <v>1</v>
      </c>
      <c r="G247" s="88">
        <v>0</v>
      </c>
      <c r="H247" s="93">
        <v>0</v>
      </c>
      <c r="I247" s="90">
        <v>1850600</v>
      </c>
      <c r="J247" s="91" t="s">
        <v>28</v>
      </c>
      <c r="K247" s="50" t="s">
        <v>28</v>
      </c>
      <c r="L247" s="51">
        <f t="shared" si="99"/>
        <v>1850600</v>
      </c>
      <c r="M247" s="51">
        <f t="shared" si="100"/>
        <v>1850600</v>
      </c>
      <c r="N247" s="52">
        <f t="shared" si="101"/>
        <v>1850600</v>
      </c>
      <c r="O247" s="53">
        <f t="shared" si="102"/>
        <v>1850600</v>
      </c>
      <c r="P247" s="52">
        <f t="shared" si="103"/>
        <v>0</v>
      </c>
      <c r="Q247" s="54">
        <f t="shared" si="104"/>
        <v>0</v>
      </c>
      <c r="R247" s="30">
        <f t="shared" si="106"/>
        <v>1850600</v>
      </c>
      <c r="S247" s="52">
        <f t="shared" si="98"/>
        <v>1850600</v>
      </c>
      <c r="T247" s="13" t="str">
        <f t="shared" si="105"/>
        <v>MENOR VALOR</v>
      </c>
      <c r="U247" s="35"/>
      <c r="V247" s="8"/>
      <c r="X247" s="36"/>
      <c r="Y247" s="36"/>
      <c r="Z247" s="36"/>
      <c r="AA247" s="36"/>
      <c r="AB247" s="16"/>
      <c r="AC247" s="11"/>
      <c r="AD247" s="16"/>
    </row>
    <row r="248" spans="1:30" ht="16.5">
      <c r="A248" s="73">
        <v>242</v>
      </c>
      <c r="B248" s="115">
        <v>541701</v>
      </c>
      <c r="C248" s="79">
        <v>614200</v>
      </c>
      <c r="D248" s="116" t="s">
        <v>368</v>
      </c>
      <c r="E248" s="86" t="s">
        <v>21</v>
      </c>
      <c r="F248" s="87">
        <v>1</v>
      </c>
      <c r="G248" s="88">
        <v>0</v>
      </c>
      <c r="H248" s="93">
        <v>0</v>
      </c>
      <c r="I248" s="90">
        <v>1474400</v>
      </c>
      <c r="J248" s="94">
        <v>2005200</v>
      </c>
      <c r="K248" s="50" t="s">
        <v>28</v>
      </c>
      <c r="L248" s="51">
        <f t="shared" si="99"/>
        <v>1474400</v>
      </c>
      <c r="M248" s="51">
        <f t="shared" si="100"/>
        <v>1739800</v>
      </c>
      <c r="N248" s="52">
        <f t="shared" si="101"/>
        <v>1739800</v>
      </c>
      <c r="O248" s="53">
        <f t="shared" si="102"/>
        <v>1719437.9546817036</v>
      </c>
      <c r="P248" s="52">
        <f t="shared" si="103"/>
        <v>187666.13972690972</v>
      </c>
      <c r="Q248" s="54">
        <f t="shared" si="104"/>
        <v>0.10786650173980326</v>
      </c>
      <c r="R248" s="30">
        <f t="shared" si="106"/>
        <v>1739800</v>
      </c>
      <c r="S248" s="52">
        <f t="shared" si="98"/>
        <v>1739800</v>
      </c>
      <c r="T248" s="13" t="str">
        <f t="shared" si="105"/>
        <v>MEDIANA</v>
      </c>
      <c r="U248" s="35"/>
      <c r="V248" s="8"/>
      <c r="X248" s="36"/>
      <c r="Y248" s="36"/>
      <c r="Z248" s="36"/>
      <c r="AA248" s="36"/>
      <c r="AB248" s="16"/>
      <c r="AC248" s="11"/>
      <c r="AD248" s="16"/>
    </row>
    <row r="249" spans="1:30" ht="16.5">
      <c r="A249" s="73">
        <v>243</v>
      </c>
      <c r="B249" s="115">
        <v>541703</v>
      </c>
      <c r="C249" s="79">
        <v>621200</v>
      </c>
      <c r="D249" s="116" t="s">
        <v>369</v>
      </c>
      <c r="E249" s="86" t="s">
        <v>21</v>
      </c>
      <c r="F249" s="87">
        <v>1</v>
      </c>
      <c r="G249" s="88">
        <v>0</v>
      </c>
      <c r="H249" s="93">
        <v>0</v>
      </c>
      <c r="I249" s="90">
        <v>1474400</v>
      </c>
      <c r="J249" s="91" t="s">
        <v>28</v>
      </c>
      <c r="K249" s="50" t="s">
        <v>28</v>
      </c>
      <c r="L249" s="51">
        <f t="shared" si="99"/>
        <v>1474400</v>
      </c>
      <c r="M249" s="51">
        <f t="shared" si="100"/>
        <v>1474400</v>
      </c>
      <c r="N249" s="52">
        <f t="shared" si="101"/>
        <v>1474400</v>
      </c>
      <c r="O249" s="53">
        <f t="shared" si="102"/>
        <v>1474400</v>
      </c>
      <c r="P249" s="52">
        <f t="shared" si="103"/>
        <v>0</v>
      </c>
      <c r="Q249" s="54">
        <f t="shared" si="104"/>
        <v>0</v>
      </c>
      <c r="R249" s="30">
        <f t="shared" si="106"/>
        <v>1474400</v>
      </c>
      <c r="S249" s="52">
        <f t="shared" si="98"/>
        <v>1474400</v>
      </c>
      <c r="T249" s="13" t="str">
        <f t="shared" si="105"/>
        <v>MENOR VALOR</v>
      </c>
      <c r="U249" s="35"/>
      <c r="V249" s="8"/>
      <c r="X249" s="36"/>
      <c r="Y249" s="36"/>
      <c r="Z249" s="36"/>
      <c r="AA249" s="36"/>
      <c r="AB249" s="16"/>
      <c r="AC249" s="11"/>
      <c r="AD249" s="16"/>
    </row>
    <row r="250" spans="1:30" ht="16.5">
      <c r="A250" s="73">
        <v>244</v>
      </c>
      <c r="B250" s="115">
        <v>542101</v>
      </c>
      <c r="C250" s="79">
        <v>622100</v>
      </c>
      <c r="D250" s="116" t="s">
        <v>370</v>
      </c>
      <c r="E250" s="99" t="s">
        <v>21</v>
      </c>
      <c r="F250" s="99">
        <v>1</v>
      </c>
      <c r="G250" s="103">
        <v>0</v>
      </c>
      <c r="H250" s="104">
        <v>0</v>
      </c>
      <c r="I250" s="90">
        <v>566700</v>
      </c>
      <c r="J250" s="91" t="s">
        <v>28</v>
      </c>
      <c r="K250" s="92" t="s">
        <v>27</v>
      </c>
      <c r="L250" s="51">
        <f t="shared" si="99"/>
        <v>566700</v>
      </c>
      <c r="M250" s="51">
        <f t="shared" si="100"/>
        <v>566700</v>
      </c>
      <c r="N250" s="52">
        <f t="shared" si="101"/>
        <v>566700</v>
      </c>
      <c r="O250" s="53">
        <f t="shared" si="102"/>
        <v>566700</v>
      </c>
      <c r="P250" s="52">
        <f t="shared" si="103"/>
        <v>0</v>
      </c>
      <c r="Q250" s="54">
        <f t="shared" si="104"/>
        <v>0</v>
      </c>
      <c r="R250" s="30">
        <f t="shared" si="106"/>
        <v>566700</v>
      </c>
      <c r="S250" s="52">
        <f t="shared" si="98"/>
        <v>566700</v>
      </c>
      <c r="T250" s="13" t="str">
        <f t="shared" si="105"/>
        <v>MENOR VALOR</v>
      </c>
      <c r="U250" s="35"/>
      <c r="V250" s="8"/>
      <c r="X250" s="36">
        <f>+I251/J251</f>
        <v>0.72468731387730789</v>
      </c>
      <c r="Y250" s="36">
        <f>+I251/K251</f>
        <v>1.994672131147541</v>
      </c>
      <c r="Z250" s="36"/>
      <c r="AA250" s="36"/>
      <c r="AB250" s="16"/>
      <c r="AC250" s="11"/>
      <c r="AD250" s="16"/>
    </row>
    <row r="251" spans="1:30" ht="16.5">
      <c r="A251" s="95">
        <v>245</v>
      </c>
      <c r="B251" s="115">
        <v>543101</v>
      </c>
      <c r="C251" s="79">
        <v>623001</v>
      </c>
      <c r="D251" s="116" t="s">
        <v>371</v>
      </c>
      <c r="E251" s="86" t="s">
        <v>21</v>
      </c>
      <c r="F251" s="87">
        <v>1</v>
      </c>
      <c r="G251" s="88">
        <v>0</v>
      </c>
      <c r="H251" s="93">
        <v>0</v>
      </c>
      <c r="I251" s="90">
        <v>486700</v>
      </c>
      <c r="J251" s="94">
        <v>671600</v>
      </c>
      <c r="K251" s="50">
        <v>244000</v>
      </c>
      <c r="L251" s="51">
        <f t="shared" si="99"/>
        <v>486700</v>
      </c>
      <c r="M251" s="51">
        <f t="shared" si="100"/>
        <v>579150</v>
      </c>
      <c r="N251" s="52">
        <f t="shared" si="101"/>
        <v>579150</v>
      </c>
      <c r="O251" s="53">
        <f t="shared" si="102"/>
        <v>571723.46462253935</v>
      </c>
      <c r="P251" s="52">
        <f t="shared" si="103"/>
        <v>65372.021920696316</v>
      </c>
      <c r="Q251" s="54">
        <f t="shared" si="104"/>
        <v>0.11287580405887303</v>
      </c>
      <c r="R251" s="30">
        <f t="shared" si="106"/>
        <v>579150</v>
      </c>
      <c r="S251" s="52">
        <f t="shared" si="98"/>
        <v>579200</v>
      </c>
      <c r="T251" s="13" t="str">
        <f t="shared" si="105"/>
        <v>MEDIANA</v>
      </c>
      <c r="U251" s="35"/>
      <c r="V251" s="8"/>
      <c r="X251" s="36"/>
      <c r="Y251" s="36"/>
      <c r="Z251" s="36"/>
      <c r="AA251" s="36"/>
      <c r="AB251" s="16"/>
      <c r="AC251" s="11"/>
      <c r="AD251" s="16"/>
    </row>
    <row r="252" spans="1:30" ht="16.5">
      <c r="A252" s="73">
        <v>246</v>
      </c>
      <c r="B252" s="115">
        <v>543303</v>
      </c>
      <c r="C252" s="83">
        <v>623002</v>
      </c>
      <c r="D252" s="116" t="s">
        <v>372</v>
      </c>
      <c r="E252" s="86" t="s">
        <v>21</v>
      </c>
      <c r="F252" s="87">
        <v>1</v>
      </c>
      <c r="G252" s="88">
        <v>0</v>
      </c>
      <c r="H252" s="93">
        <v>0</v>
      </c>
      <c r="I252" s="90">
        <v>828200</v>
      </c>
      <c r="J252" s="91" t="s">
        <v>28</v>
      </c>
      <c r="K252" s="50" t="s">
        <v>28</v>
      </c>
      <c r="L252" s="51">
        <f t="shared" si="99"/>
        <v>828200</v>
      </c>
      <c r="M252" s="51">
        <f t="shared" si="100"/>
        <v>828200</v>
      </c>
      <c r="N252" s="52">
        <f t="shared" si="101"/>
        <v>828200</v>
      </c>
      <c r="O252" s="53">
        <f t="shared" si="102"/>
        <v>828200</v>
      </c>
      <c r="P252" s="52">
        <f t="shared" si="103"/>
        <v>0</v>
      </c>
      <c r="Q252" s="54">
        <f t="shared" si="104"/>
        <v>0</v>
      </c>
      <c r="R252" s="30">
        <f t="shared" si="106"/>
        <v>828200</v>
      </c>
      <c r="S252" s="52">
        <f t="shared" si="98"/>
        <v>828200</v>
      </c>
      <c r="T252" s="13" t="str">
        <f t="shared" si="105"/>
        <v>MENOR VALOR</v>
      </c>
      <c r="U252" s="35"/>
      <c r="V252" s="8"/>
      <c r="X252" s="36"/>
      <c r="Y252" s="36"/>
      <c r="Z252" s="36"/>
      <c r="AA252" s="36"/>
      <c r="AB252" s="16"/>
      <c r="AC252" s="11"/>
      <c r="AD252" s="16"/>
    </row>
    <row r="253" spans="1:30" ht="16.5">
      <c r="A253" s="73">
        <v>247</v>
      </c>
      <c r="B253" s="115">
        <v>545001</v>
      </c>
      <c r="C253" s="79">
        <v>625101</v>
      </c>
      <c r="D253" s="116" t="s">
        <v>373</v>
      </c>
      <c r="E253" s="86" t="s">
        <v>21</v>
      </c>
      <c r="F253" s="87">
        <v>1</v>
      </c>
      <c r="G253" s="88">
        <v>0</v>
      </c>
      <c r="H253" s="93">
        <v>0</v>
      </c>
      <c r="I253" s="90">
        <v>1850600</v>
      </c>
      <c r="J253" s="94">
        <v>2541800</v>
      </c>
      <c r="K253" s="50" t="s">
        <v>28</v>
      </c>
      <c r="L253" s="51">
        <f t="shared" si="99"/>
        <v>1850600</v>
      </c>
      <c r="M253" s="51">
        <f t="shared" si="100"/>
        <v>2196200</v>
      </c>
      <c r="N253" s="52">
        <f t="shared" si="101"/>
        <v>2196200</v>
      </c>
      <c r="O253" s="53">
        <f t="shared" si="102"/>
        <v>2168837.2645267788</v>
      </c>
      <c r="P253" s="52">
        <f t="shared" si="103"/>
        <v>244376.10357807082</v>
      </c>
      <c r="Q253" s="54">
        <f t="shared" si="104"/>
        <v>0.11127224459433149</v>
      </c>
      <c r="R253" s="30">
        <f t="shared" si="106"/>
        <v>2196200</v>
      </c>
      <c r="S253" s="52">
        <f t="shared" si="98"/>
        <v>2196200</v>
      </c>
      <c r="T253" s="13" t="str">
        <f t="shared" si="105"/>
        <v>MEDIANA</v>
      </c>
      <c r="U253" s="35"/>
      <c r="V253" s="8"/>
      <c r="X253" s="36"/>
      <c r="Y253" s="36"/>
      <c r="Z253" s="36"/>
      <c r="AA253" s="36"/>
      <c r="AB253" s="16"/>
      <c r="AC253" s="11"/>
      <c r="AD253" s="16"/>
    </row>
    <row r="254" spans="1:30" ht="16.5">
      <c r="A254" s="73">
        <v>248</v>
      </c>
      <c r="B254" s="115">
        <v>545101</v>
      </c>
      <c r="C254" s="79">
        <v>625104</v>
      </c>
      <c r="D254" s="116" t="s">
        <v>374</v>
      </c>
      <c r="E254" s="86" t="s">
        <v>21</v>
      </c>
      <c r="F254" s="87">
        <v>1</v>
      </c>
      <c r="G254" s="88">
        <v>0</v>
      </c>
      <c r="H254" s="93">
        <v>0</v>
      </c>
      <c r="I254" s="90">
        <v>1850600</v>
      </c>
      <c r="J254" s="94">
        <v>2541800</v>
      </c>
      <c r="K254" s="50" t="s">
        <v>28</v>
      </c>
      <c r="L254" s="51">
        <f t="shared" si="99"/>
        <v>1850600</v>
      </c>
      <c r="M254" s="51">
        <f t="shared" si="100"/>
        <v>2196200</v>
      </c>
      <c r="N254" s="52">
        <f t="shared" si="101"/>
        <v>2196200</v>
      </c>
      <c r="O254" s="53">
        <f t="shared" si="102"/>
        <v>2168837.2645267788</v>
      </c>
      <c r="P254" s="52">
        <f t="shared" si="103"/>
        <v>244376.10357807082</v>
      </c>
      <c r="Q254" s="54">
        <f t="shared" si="104"/>
        <v>0.11127224459433149</v>
      </c>
      <c r="R254" s="30">
        <f t="shared" si="106"/>
        <v>2196200</v>
      </c>
      <c r="S254" s="52">
        <f t="shared" si="98"/>
        <v>2196200</v>
      </c>
      <c r="T254" s="13" t="str">
        <f t="shared" si="105"/>
        <v>MEDIANA</v>
      </c>
      <c r="U254" s="35"/>
      <c r="V254" s="8"/>
      <c r="X254" s="36"/>
      <c r="Y254" s="36"/>
      <c r="Z254" s="36"/>
      <c r="AA254" s="36"/>
      <c r="AB254" s="16"/>
      <c r="AC254" s="11"/>
      <c r="AD254" s="16"/>
    </row>
    <row r="255" spans="1:30" ht="16.5">
      <c r="A255" s="95">
        <v>249</v>
      </c>
      <c r="B255" s="115">
        <v>547401</v>
      </c>
      <c r="C255" s="79">
        <v>625203</v>
      </c>
      <c r="D255" s="116" t="s">
        <v>375</v>
      </c>
      <c r="E255" s="86" t="s">
        <v>21</v>
      </c>
      <c r="F255" s="87">
        <v>1</v>
      </c>
      <c r="G255" s="88">
        <v>0</v>
      </c>
      <c r="H255" s="93">
        <v>0</v>
      </c>
      <c r="I255" s="90">
        <v>3026800</v>
      </c>
      <c r="J255" s="94">
        <v>4161800</v>
      </c>
      <c r="K255" s="50" t="s">
        <v>28</v>
      </c>
      <c r="L255" s="51">
        <f t="shared" si="99"/>
        <v>3026800</v>
      </c>
      <c r="M255" s="51">
        <f t="shared" si="100"/>
        <v>3594300</v>
      </c>
      <c r="N255" s="52">
        <f t="shared" si="101"/>
        <v>3594300</v>
      </c>
      <c r="O255" s="53">
        <f t="shared" si="102"/>
        <v>3549216.2853227188</v>
      </c>
      <c r="P255" s="52">
        <f t="shared" si="103"/>
        <v>401283.09832336573</v>
      </c>
      <c r="Q255" s="54">
        <f t="shared" si="104"/>
        <v>0.11164429744967469</v>
      </c>
      <c r="R255" s="30">
        <f t="shared" si="106"/>
        <v>3594300</v>
      </c>
      <c r="S255" s="52">
        <f t="shared" si="98"/>
        <v>3594300</v>
      </c>
      <c r="T255" s="13" t="str">
        <f t="shared" si="105"/>
        <v>MEDIANA</v>
      </c>
      <c r="U255" s="35"/>
      <c r="V255" s="8"/>
      <c r="X255" s="36"/>
      <c r="Y255" s="36"/>
      <c r="Z255" s="36"/>
      <c r="AA255" s="36"/>
      <c r="AB255" s="16"/>
      <c r="AC255" s="11"/>
      <c r="AD255" s="16"/>
    </row>
    <row r="256" spans="1:30" ht="16.5">
      <c r="A256" s="73">
        <v>250</v>
      </c>
      <c r="B256" s="115">
        <v>547403</v>
      </c>
      <c r="C256" s="79">
        <v>625205</v>
      </c>
      <c r="D256" s="116" t="s">
        <v>376</v>
      </c>
      <c r="E256" s="86" t="s">
        <v>21</v>
      </c>
      <c r="F256" s="87">
        <v>1</v>
      </c>
      <c r="G256" s="88">
        <v>0</v>
      </c>
      <c r="H256" s="93">
        <v>0</v>
      </c>
      <c r="I256" s="90">
        <v>1850600</v>
      </c>
      <c r="J256" s="94">
        <v>2541800</v>
      </c>
      <c r="K256" s="50" t="s">
        <v>28</v>
      </c>
      <c r="L256" s="51">
        <f t="shared" si="99"/>
        <v>1850600</v>
      </c>
      <c r="M256" s="51">
        <f t="shared" si="100"/>
        <v>2196200</v>
      </c>
      <c r="N256" s="52">
        <f t="shared" si="101"/>
        <v>2196200</v>
      </c>
      <c r="O256" s="53">
        <f t="shared" si="102"/>
        <v>2168837.2645267788</v>
      </c>
      <c r="P256" s="52">
        <f t="shared" si="103"/>
        <v>244376.10357807082</v>
      </c>
      <c r="Q256" s="54">
        <f t="shared" si="104"/>
        <v>0.11127224459433149</v>
      </c>
      <c r="R256" s="30">
        <f t="shared" si="106"/>
        <v>2196200</v>
      </c>
      <c r="S256" s="52">
        <f t="shared" si="98"/>
        <v>2196200</v>
      </c>
      <c r="T256" s="13" t="str">
        <f t="shared" si="105"/>
        <v>MEDIANA</v>
      </c>
      <c r="U256" s="35"/>
      <c r="V256" s="8"/>
      <c r="X256" s="36"/>
      <c r="Y256" s="36"/>
      <c r="Z256" s="36"/>
      <c r="AA256" s="36"/>
      <c r="AB256" s="16"/>
      <c r="AC256" s="11"/>
      <c r="AD256" s="16"/>
    </row>
    <row r="257" spans="1:30" ht="16.5">
      <c r="A257" s="73">
        <v>251</v>
      </c>
      <c r="B257" s="115">
        <v>547501</v>
      </c>
      <c r="C257" s="79">
        <v>626100</v>
      </c>
      <c r="D257" s="116" t="s">
        <v>377</v>
      </c>
      <c r="E257" s="86" t="s">
        <v>21</v>
      </c>
      <c r="F257" s="87">
        <v>1</v>
      </c>
      <c r="G257" s="88">
        <v>0</v>
      </c>
      <c r="H257" s="93">
        <v>0</v>
      </c>
      <c r="I257" s="90">
        <v>1850600</v>
      </c>
      <c r="J257" s="91" t="s">
        <v>28</v>
      </c>
      <c r="K257" s="50" t="s">
        <v>28</v>
      </c>
      <c r="L257" s="51">
        <f t="shared" si="99"/>
        <v>1850600</v>
      </c>
      <c r="M257" s="51">
        <f t="shared" si="100"/>
        <v>1850600</v>
      </c>
      <c r="N257" s="52">
        <f t="shared" si="101"/>
        <v>1850600</v>
      </c>
      <c r="O257" s="53">
        <f t="shared" si="102"/>
        <v>1850600</v>
      </c>
      <c r="P257" s="52">
        <f t="shared" si="103"/>
        <v>0</v>
      </c>
      <c r="Q257" s="54">
        <f t="shared" si="104"/>
        <v>0</v>
      </c>
      <c r="R257" s="30">
        <f t="shared" si="106"/>
        <v>1850600</v>
      </c>
      <c r="S257" s="52">
        <f t="shared" ref="S257:S320" si="107">+ROUND(R257,-2)</f>
        <v>1850600</v>
      </c>
      <c r="T257" s="13" t="str">
        <f t="shared" si="105"/>
        <v>MENOR VALOR</v>
      </c>
      <c r="U257" s="35"/>
      <c r="V257" s="8"/>
      <c r="X257" s="36"/>
      <c r="Y257" s="36"/>
      <c r="Z257" s="36"/>
      <c r="AA257" s="36"/>
      <c r="AB257" s="16"/>
      <c r="AC257" s="11"/>
      <c r="AD257" s="16"/>
    </row>
    <row r="258" spans="1:30" ht="16.5">
      <c r="A258" s="73">
        <v>252</v>
      </c>
      <c r="B258" s="115">
        <v>550101</v>
      </c>
      <c r="C258" s="79">
        <v>629300</v>
      </c>
      <c r="D258" s="116" t="s">
        <v>378</v>
      </c>
      <c r="E258" s="86" t="s">
        <v>21</v>
      </c>
      <c r="F258" s="87">
        <v>1</v>
      </c>
      <c r="G258" s="88">
        <v>0</v>
      </c>
      <c r="H258" s="93">
        <v>0</v>
      </c>
      <c r="I258" s="90">
        <v>1474400</v>
      </c>
      <c r="J258" s="91" t="s">
        <v>28</v>
      </c>
      <c r="K258" s="50" t="s">
        <v>28</v>
      </c>
      <c r="L258" s="51">
        <f t="shared" si="99"/>
        <v>1474400</v>
      </c>
      <c r="M258" s="51">
        <f t="shared" si="100"/>
        <v>1474400</v>
      </c>
      <c r="N258" s="52">
        <f t="shared" si="101"/>
        <v>1474400</v>
      </c>
      <c r="O258" s="53">
        <f t="shared" si="102"/>
        <v>1474400</v>
      </c>
      <c r="P258" s="52">
        <f t="shared" si="103"/>
        <v>0</v>
      </c>
      <c r="Q258" s="54">
        <f t="shared" si="104"/>
        <v>0</v>
      </c>
      <c r="R258" s="30">
        <f t="shared" si="106"/>
        <v>1474400</v>
      </c>
      <c r="S258" s="52">
        <f t="shared" si="107"/>
        <v>1474400</v>
      </c>
      <c r="T258" s="13" t="str">
        <f t="shared" si="105"/>
        <v>MENOR VALOR</v>
      </c>
      <c r="U258" s="35"/>
      <c r="V258" s="8"/>
      <c r="X258" s="36"/>
      <c r="Y258" s="36"/>
      <c r="Z258" s="36"/>
      <c r="AA258" s="36"/>
      <c r="AB258" s="16"/>
      <c r="AC258" s="11"/>
      <c r="AD258" s="16"/>
    </row>
    <row r="259" spans="1:30" ht="16.5">
      <c r="A259" s="95">
        <v>253</v>
      </c>
      <c r="B259" s="115">
        <v>550120</v>
      </c>
      <c r="C259" s="79">
        <v>630100</v>
      </c>
      <c r="D259" s="116" t="s">
        <v>379</v>
      </c>
      <c r="E259" s="86" t="s">
        <v>21</v>
      </c>
      <c r="F259" s="86">
        <v>1</v>
      </c>
      <c r="G259" s="88">
        <v>0</v>
      </c>
      <c r="H259" s="93">
        <v>0</v>
      </c>
      <c r="I259" s="90">
        <v>1474400</v>
      </c>
      <c r="J259" s="91" t="s">
        <v>28</v>
      </c>
      <c r="K259" s="108" t="s">
        <v>27</v>
      </c>
      <c r="L259" s="51">
        <f t="shared" si="99"/>
        <v>1474400</v>
      </c>
      <c r="M259" s="51">
        <f t="shared" si="100"/>
        <v>1474400</v>
      </c>
      <c r="N259" s="52">
        <f t="shared" si="101"/>
        <v>1474400</v>
      </c>
      <c r="O259" s="53">
        <f t="shared" si="102"/>
        <v>1474400</v>
      </c>
      <c r="P259" s="52">
        <f t="shared" si="103"/>
        <v>0</v>
      </c>
      <c r="Q259" s="54">
        <f t="shared" si="104"/>
        <v>0</v>
      </c>
      <c r="R259" s="30">
        <f t="shared" si="106"/>
        <v>1474400</v>
      </c>
      <c r="S259" s="52">
        <f t="shared" si="107"/>
        <v>1474400</v>
      </c>
      <c r="T259" s="13" t="str">
        <f t="shared" si="105"/>
        <v>MENOR VALOR</v>
      </c>
      <c r="U259" s="35"/>
      <c r="V259" s="8"/>
      <c r="X259" s="36" t="e">
        <f>+I260/J260</f>
        <v>#VALUE!</v>
      </c>
      <c r="Y259" s="36">
        <f>+I260/K260</f>
        <v>35.361333333333334</v>
      </c>
      <c r="Z259" s="36"/>
      <c r="AA259" s="36"/>
      <c r="AB259" s="16"/>
      <c r="AC259" s="11"/>
      <c r="AD259" s="16"/>
    </row>
    <row r="260" spans="1:30" ht="16.5">
      <c r="A260" s="73">
        <v>254</v>
      </c>
      <c r="B260" s="115">
        <v>555607</v>
      </c>
      <c r="C260" s="79">
        <v>630300</v>
      </c>
      <c r="D260" s="116" t="s">
        <v>380</v>
      </c>
      <c r="E260" s="86" t="s">
        <v>21</v>
      </c>
      <c r="F260" s="86"/>
      <c r="G260" s="88">
        <v>0</v>
      </c>
      <c r="H260" s="93">
        <v>0</v>
      </c>
      <c r="I260" s="90">
        <v>2652100</v>
      </c>
      <c r="J260" s="91" t="s">
        <v>28</v>
      </c>
      <c r="K260" s="50">
        <v>75000</v>
      </c>
      <c r="L260" s="51">
        <f t="shared" si="99"/>
        <v>2652100</v>
      </c>
      <c r="M260" s="51">
        <f t="shared" si="100"/>
        <v>2652100</v>
      </c>
      <c r="N260" s="52">
        <f t="shared" si="101"/>
        <v>2652100</v>
      </c>
      <c r="O260" s="53">
        <f t="shared" si="102"/>
        <v>2652100</v>
      </c>
      <c r="P260" s="52">
        <f t="shared" si="103"/>
        <v>0</v>
      </c>
      <c r="Q260" s="54">
        <f t="shared" si="104"/>
        <v>0</v>
      </c>
      <c r="R260" s="30">
        <f t="shared" si="106"/>
        <v>2652100</v>
      </c>
      <c r="S260" s="52">
        <f t="shared" si="107"/>
        <v>2652100</v>
      </c>
      <c r="T260" s="13" t="str">
        <f t="shared" si="105"/>
        <v>MENOR VALOR</v>
      </c>
      <c r="U260" s="35"/>
      <c r="V260" s="8"/>
      <c r="X260" s="36"/>
      <c r="Y260" s="36"/>
      <c r="Z260" s="36"/>
      <c r="AA260" s="36"/>
      <c r="AB260" s="16"/>
      <c r="AC260" s="11"/>
      <c r="AD260" s="16"/>
    </row>
    <row r="261" spans="1:30" ht="16.5">
      <c r="A261" s="73">
        <v>255</v>
      </c>
      <c r="B261" s="115">
        <v>555608</v>
      </c>
      <c r="C261" s="79">
        <v>631010</v>
      </c>
      <c r="D261" s="116" t="s">
        <v>381</v>
      </c>
      <c r="E261" s="86" t="s">
        <v>21</v>
      </c>
      <c r="F261" s="86"/>
      <c r="G261" s="88">
        <v>0</v>
      </c>
      <c r="H261" s="93">
        <v>0</v>
      </c>
      <c r="I261" s="90">
        <v>2652100</v>
      </c>
      <c r="J261" s="91" t="s">
        <v>28</v>
      </c>
      <c r="K261" s="50" t="s">
        <v>28</v>
      </c>
      <c r="L261" s="51">
        <f t="shared" si="99"/>
        <v>2652100</v>
      </c>
      <c r="M261" s="51">
        <f t="shared" si="100"/>
        <v>2652100</v>
      </c>
      <c r="N261" s="52">
        <f t="shared" si="101"/>
        <v>2652100</v>
      </c>
      <c r="O261" s="53">
        <f t="shared" si="102"/>
        <v>2652100</v>
      </c>
      <c r="P261" s="52">
        <f t="shared" si="103"/>
        <v>0</v>
      </c>
      <c r="Q261" s="54">
        <f t="shared" si="104"/>
        <v>0</v>
      </c>
      <c r="R261" s="30">
        <f t="shared" si="106"/>
        <v>2652100</v>
      </c>
      <c r="S261" s="52">
        <f t="shared" si="107"/>
        <v>2652100</v>
      </c>
      <c r="T261" s="13" t="str">
        <f t="shared" si="105"/>
        <v>MENOR VALOR</v>
      </c>
      <c r="U261" s="35"/>
      <c r="V261" s="8"/>
      <c r="X261" s="36"/>
      <c r="Y261" s="36"/>
      <c r="Z261" s="36"/>
      <c r="AA261" s="36"/>
      <c r="AB261" s="16"/>
      <c r="AC261" s="11"/>
      <c r="AD261" s="16"/>
    </row>
    <row r="262" spans="1:30" ht="16.5">
      <c r="A262" s="73">
        <v>256</v>
      </c>
      <c r="B262" s="115">
        <v>555721</v>
      </c>
      <c r="C262" s="79">
        <v>631011</v>
      </c>
      <c r="D262" s="116" t="s">
        <v>382</v>
      </c>
      <c r="E262" s="86" t="s">
        <v>21</v>
      </c>
      <c r="F262" s="86"/>
      <c r="G262" s="88">
        <v>0</v>
      </c>
      <c r="H262" s="93">
        <v>0</v>
      </c>
      <c r="I262" s="117">
        <v>8000000</v>
      </c>
      <c r="J262" s="91" t="s">
        <v>28</v>
      </c>
      <c r="K262" s="50" t="s">
        <v>28</v>
      </c>
      <c r="L262" s="51">
        <f t="shared" ref="L262:L325" si="108">MIN(I262,J262)</f>
        <v>8000000</v>
      </c>
      <c r="M262" s="51">
        <f t="shared" ref="M262:M325" si="109">AVERAGE(I262,J262)</f>
        <v>8000000</v>
      </c>
      <c r="N262" s="52">
        <f t="shared" ref="N262:N325" si="110">MEDIAN(J262,I262)</f>
        <v>8000000</v>
      </c>
      <c r="O262" s="53">
        <f t="shared" ref="O262:O325" si="111">GEOMEAN(I262,J262)</f>
        <v>8000000</v>
      </c>
      <c r="P262" s="52">
        <f t="shared" ref="P262:P325" si="112">STDEVA(N262,L262)</f>
        <v>0</v>
      </c>
      <c r="Q262" s="54">
        <f t="shared" ref="Q262:Q325" si="113">P262/N262*100%</f>
        <v>0</v>
      </c>
      <c r="R262" s="30">
        <f t="shared" si="106"/>
        <v>8000000</v>
      </c>
      <c r="S262" s="52">
        <f t="shared" si="107"/>
        <v>8000000</v>
      </c>
      <c r="T262" s="13" t="str">
        <f t="shared" si="105"/>
        <v>MENOR VALOR</v>
      </c>
      <c r="U262" s="35"/>
      <c r="V262" s="8"/>
      <c r="X262" s="36"/>
      <c r="Y262" s="36"/>
      <c r="Z262" s="36"/>
      <c r="AA262" s="36"/>
      <c r="AB262" s="16"/>
      <c r="AC262" s="11"/>
      <c r="AD262" s="16"/>
    </row>
    <row r="263" spans="1:30" ht="16.5">
      <c r="A263" s="95">
        <v>257</v>
      </c>
      <c r="B263" s="115">
        <v>558701</v>
      </c>
      <c r="C263" s="79">
        <v>631301</v>
      </c>
      <c r="D263" s="116" t="s">
        <v>383</v>
      </c>
      <c r="E263" s="86" t="s">
        <v>21</v>
      </c>
      <c r="F263" s="86"/>
      <c r="G263" s="88">
        <v>0</v>
      </c>
      <c r="H263" s="93">
        <v>0</v>
      </c>
      <c r="I263" s="90">
        <v>4000000</v>
      </c>
      <c r="J263" s="91" t="s">
        <v>28</v>
      </c>
      <c r="K263" s="50" t="s">
        <v>28</v>
      </c>
      <c r="L263" s="51">
        <f t="shared" si="108"/>
        <v>4000000</v>
      </c>
      <c r="M263" s="51">
        <f t="shared" si="109"/>
        <v>4000000</v>
      </c>
      <c r="N263" s="52">
        <f t="shared" si="110"/>
        <v>4000000</v>
      </c>
      <c r="O263" s="53">
        <f t="shared" si="111"/>
        <v>4000000</v>
      </c>
      <c r="P263" s="52">
        <f t="shared" si="112"/>
        <v>0</v>
      </c>
      <c r="Q263" s="54">
        <f t="shared" si="113"/>
        <v>0</v>
      </c>
      <c r="R263" s="30">
        <f t="shared" si="106"/>
        <v>4000000</v>
      </c>
      <c r="S263" s="52">
        <f t="shared" si="107"/>
        <v>4000000</v>
      </c>
      <c r="T263" s="13" t="str">
        <f t="shared" si="105"/>
        <v>MENOR VALOR</v>
      </c>
      <c r="U263" s="35"/>
      <c r="V263" s="8"/>
      <c r="X263" s="36"/>
      <c r="Y263" s="36"/>
      <c r="Z263" s="36"/>
      <c r="AA263" s="36"/>
      <c r="AB263" s="16"/>
      <c r="AC263" s="11"/>
      <c r="AD263" s="16"/>
    </row>
    <row r="264" spans="1:30" ht="16.5">
      <c r="A264" s="73">
        <v>258</v>
      </c>
      <c r="B264" s="115">
        <v>559101</v>
      </c>
      <c r="C264" s="79">
        <v>631302</v>
      </c>
      <c r="D264" s="116" t="s">
        <v>384</v>
      </c>
      <c r="E264" s="86" t="s">
        <v>21</v>
      </c>
      <c r="F264" s="86"/>
      <c r="G264" s="88">
        <v>0</v>
      </c>
      <c r="H264" s="93">
        <v>0</v>
      </c>
      <c r="I264" s="90">
        <v>4000000</v>
      </c>
      <c r="J264" s="94">
        <v>2541800</v>
      </c>
      <c r="K264" s="50" t="s">
        <v>28</v>
      </c>
      <c r="L264" s="51">
        <f t="shared" si="108"/>
        <v>2541800</v>
      </c>
      <c r="M264" s="51">
        <f t="shared" si="109"/>
        <v>3270900</v>
      </c>
      <c r="N264" s="52">
        <f t="shared" si="110"/>
        <v>3270900</v>
      </c>
      <c r="O264" s="53">
        <f t="shared" si="111"/>
        <v>3188604.7105277884</v>
      </c>
      <c r="P264" s="52">
        <f t="shared" si="112"/>
        <v>515551.55416311178</v>
      </c>
      <c r="Q264" s="54">
        <f t="shared" si="113"/>
        <v>0.15761764473481665</v>
      </c>
      <c r="R264" s="30">
        <f t="shared" si="106"/>
        <v>3270900</v>
      </c>
      <c r="S264" s="52">
        <f t="shared" si="107"/>
        <v>3270900</v>
      </c>
      <c r="T264" s="13" t="str">
        <f t="shared" si="105"/>
        <v>MEDIANA</v>
      </c>
      <c r="U264" s="35"/>
      <c r="V264" s="8"/>
      <c r="X264" s="36"/>
      <c r="Y264" s="36"/>
      <c r="Z264" s="36"/>
      <c r="AA264" s="36"/>
      <c r="AB264" s="16"/>
      <c r="AC264" s="11"/>
      <c r="AD264" s="16"/>
    </row>
    <row r="265" spans="1:30" ht="16.5">
      <c r="A265" s="73">
        <v>259</v>
      </c>
      <c r="B265" s="115">
        <v>559300</v>
      </c>
      <c r="C265" s="79">
        <v>632100</v>
      </c>
      <c r="D265" s="116" t="s">
        <v>385</v>
      </c>
      <c r="E265" s="86" t="s">
        <v>21</v>
      </c>
      <c r="F265" s="86"/>
      <c r="G265" s="88">
        <v>0</v>
      </c>
      <c r="H265" s="93">
        <v>0</v>
      </c>
      <c r="I265" s="90">
        <v>4000000</v>
      </c>
      <c r="J265" s="91" t="s">
        <v>28</v>
      </c>
      <c r="K265" s="50" t="s">
        <v>28</v>
      </c>
      <c r="L265" s="51">
        <f t="shared" si="108"/>
        <v>4000000</v>
      </c>
      <c r="M265" s="51">
        <f t="shared" si="109"/>
        <v>4000000</v>
      </c>
      <c r="N265" s="52">
        <f t="shared" si="110"/>
        <v>4000000</v>
      </c>
      <c r="O265" s="53">
        <f t="shared" si="111"/>
        <v>4000000</v>
      </c>
      <c r="P265" s="52">
        <f t="shared" si="112"/>
        <v>0</v>
      </c>
      <c r="Q265" s="54">
        <f t="shared" si="113"/>
        <v>0</v>
      </c>
      <c r="R265" s="30">
        <f t="shared" si="106"/>
        <v>4000000</v>
      </c>
      <c r="S265" s="52">
        <f t="shared" si="107"/>
        <v>4000000</v>
      </c>
      <c r="T265" s="13" t="str">
        <f t="shared" ref="T265:T328" si="114">IF(Q265&lt;=$Q$1,"MENOR VALOR","MEDIANA")</f>
        <v>MENOR VALOR</v>
      </c>
      <c r="U265" s="35"/>
      <c r="V265" s="8"/>
      <c r="X265" s="36"/>
      <c r="Y265" s="36"/>
      <c r="Z265" s="36"/>
      <c r="AA265" s="36"/>
      <c r="AB265" s="16"/>
      <c r="AC265" s="11"/>
      <c r="AD265" s="16"/>
    </row>
    <row r="266" spans="1:30" ht="16.5">
      <c r="A266" s="73">
        <v>260</v>
      </c>
      <c r="B266" s="115">
        <v>561101</v>
      </c>
      <c r="C266" s="79">
        <v>633200</v>
      </c>
      <c r="D266" s="116" t="s">
        <v>386</v>
      </c>
      <c r="E266" s="86" t="s">
        <v>21</v>
      </c>
      <c r="F266" s="86"/>
      <c r="G266" s="88">
        <v>0</v>
      </c>
      <c r="H266" s="93">
        <v>0</v>
      </c>
      <c r="I266" s="90">
        <v>4000000</v>
      </c>
      <c r="J266" s="91" t="s">
        <v>28</v>
      </c>
      <c r="K266" s="50" t="s">
        <v>28</v>
      </c>
      <c r="L266" s="51">
        <f t="shared" si="108"/>
        <v>4000000</v>
      </c>
      <c r="M266" s="51">
        <f t="shared" si="109"/>
        <v>4000000</v>
      </c>
      <c r="N266" s="52">
        <f t="shared" si="110"/>
        <v>4000000</v>
      </c>
      <c r="O266" s="53">
        <f t="shared" si="111"/>
        <v>4000000</v>
      </c>
      <c r="P266" s="52">
        <f t="shared" si="112"/>
        <v>0</v>
      </c>
      <c r="Q266" s="54">
        <f t="shared" si="113"/>
        <v>0</v>
      </c>
      <c r="R266" s="30">
        <f t="shared" si="106"/>
        <v>4000000</v>
      </c>
      <c r="S266" s="52">
        <f t="shared" si="107"/>
        <v>4000000</v>
      </c>
      <c r="T266" s="13" t="str">
        <f t="shared" si="114"/>
        <v>MENOR VALOR</v>
      </c>
      <c r="U266" s="35"/>
      <c r="V266" s="8"/>
      <c r="X266" s="36"/>
      <c r="Y266" s="36"/>
      <c r="Z266" s="36"/>
      <c r="AA266" s="36"/>
      <c r="AB266" s="16"/>
      <c r="AC266" s="11"/>
      <c r="AD266" s="16"/>
    </row>
    <row r="267" spans="1:30" ht="16.5">
      <c r="A267" s="95">
        <v>261</v>
      </c>
      <c r="B267" s="115">
        <v>563101</v>
      </c>
      <c r="C267" s="79">
        <v>634000</v>
      </c>
      <c r="D267" s="116" t="s">
        <v>387</v>
      </c>
      <c r="E267" s="86" t="s">
        <v>21</v>
      </c>
      <c r="F267" s="86"/>
      <c r="G267" s="88">
        <v>0</v>
      </c>
      <c r="H267" s="93">
        <v>0</v>
      </c>
      <c r="I267" s="90">
        <v>4000000</v>
      </c>
      <c r="J267" s="94">
        <v>1585100</v>
      </c>
      <c r="K267" s="50" t="s">
        <v>28</v>
      </c>
      <c r="L267" s="51">
        <f t="shared" si="108"/>
        <v>1585100</v>
      </c>
      <c r="M267" s="51">
        <f t="shared" si="109"/>
        <v>2792550</v>
      </c>
      <c r="N267" s="52">
        <f t="shared" si="110"/>
        <v>2792550</v>
      </c>
      <c r="O267" s="53">
        <f t="shared" si="111"/>
        <v>2518015.0912971115</v>
      </c>
      <c r="P267" s="52">
        <f t="shared" si="112"/>
        <v>853796.08294369676</v>
      </c>
      <c r="Q267" s="54">
        <f t="shared" si="113"/>
        <v>0.30574066102440306</v>
      </c>
      <c r="R267" s="30">
        <f t="shared" si="106"/>
        <v>2792550</v>
      </c>
      <c r="S267" s="52">
        <f t="shared" si="107"/>
        <v>2792600</v>
      </c>
      <c r="T267" s="13" t="str">
        <f t="shared" si="114"/>
        <v>MEDIANA</v>
      </c>
      <c r="U267" s="35"/>
      <c r="V267" s="8"/>
      <c r="X267" s="36"/>
      <c r="Y267" s="36"/>
      <c r="Z267" s="36"/>
      <c r="AA267" s="36"/>
      <c r="AB267" s="16"/>
      <c r="AC267" s="11"/>
      <c r="AD267" s="16"/>
    </row>
    <row r="268" spans="1:30" ht="16.5">
      <c r="A268" s="73">
        <v>262</v>
      </c>
      <c r="B268" s="115">
        <v>563102</v>
      </c>
      <c r="C268" s="79">
        <v>635200</v>
      </c>
      <c r="D268" s="116" t="s">
        <v>388</v>
      </c>
      <c r="E268" s="99" t="s">
        <v>21</v>
      </c>
      <c r="F268" s="99">
        <v>1</v>
      </c>
      <c r="G268" s="103">
        <v>0</v>
      </c>
      <c r="H268" s="104">
        <v>0</v>
      </c>
      <c r="I268" s="90">
        <v>4000000</v>
      </c>
      <c r="J268" s="91" t="s">
        <v>28</v>
      </c>
      <c r="K268" s="92" t="s">
        <v>27</v>
      </c>
      <c r="L268" s="51">
        <f t="shared" si="108"/>
        <v>4000000</v>
      </c>
      <c r="M268" s="51">
        <f t="shared" si="109"/>
        <v>4000000</v>
      </c>
      <c r="N268" s="52">
        <f t="shared" si="110"/>
        <v>4000000</v>
      </c>
      <c r="O268" s="53">
        <f t="shared" si="111"/>
        <v>4000000</v>
      </c>
      <c r="P268" s="52">
        <f t="shared" si="112"/>
        <v>0</v>
      </c>
      <c r="Q268" s="54">
        <f t="shared" si="113"/>
        <v>0</v>
      </c>
      <c r="R268" s="30">
        <f t="shared" si="106"/>
        <v>4000000</v>
      </c>
      <c r="S268" s="52">
        <f t="shared" si="107"/>
        <v>4000000</v>
      </c>
      <c r="T268" s="13" t="str">
        <f t="shared" si="114"/>
        <v>MENOR VALOR</v>
      </c>
      <c r="U268" s="35"/>
      <c r="V268" s="8"/>
      <c r="X268" s="36" t="e">
        <f>+I269/J269</f>
        <v>#VALUE!</v>
      </c>
      <c r="Y268" s="36">
        <f>+I269/K269</f>
        <v>125</v>
      </c>
      <c r="Z268" s="36"/>
      <c r="AA268" s="36"/>
      <c r="AB268" s="16"/>
      <c r="AC268" s="11"/>
      <c r="AD268" s="16"/>
    </row>
    <row r="269" spans="1:30" ht="16.5">
      <c r="A269" s="73">
        <v>263</v>
      </c>
      <c r="B269" s="115">
        <v>563301</v>
      </c>
      <c r="C269" s="79">
        <v>637100</v>
      </c>
      <c r="D269" s="116" t="s">
        <v>389</v>
      </c>
      <c r="E269" s="86" t="s">
        <v>21</v>
      </c>
      <c r="F269" s="86">
        <v>1</v>
      </c>
      <c r="G269" s="88">
        <v>0</v>
      </c>
      <c r="H269" s="93">
        <v>0</v>
      </c>
      <c r="I269" s="90">
        <v>4000000</v>
      </c>
      <c r="J269" s="91" t="s">
        <v>28</v>
      </c>
      <c r="K269" s="50">
        <v>32000</v>
      </c>
      <c r="L269" s="51">
        <f t="shared" si="108"/>
        <v>4000000</v>
      </c>
      <c r="M269" s="51">
        <f t="shared" si="109"/>
        <v>4000000</v>
      </c>
      <c r="N269" s="52">
        <f t="shared" si="110"/>
        <v>4000000</v>
      </c>
      <c r="O269" s="53">
        <f t="shared" si="111"/>
        <v>4000000</v>
      </c>
      <c r="P269" s="52">
        <f t="shared" si="112"/>
        <v>0</v>
      </c>
      <c r="Q269" s="54">
        <f t="shared" si="113"/>
        <v>0</v>
      </c>
      <c r="R269" s="30">
        <f t="shared" si="106"/>
        <v>4000000</v>
      </c>
      <c r="S269" s="52">
        <f t="shared" si="107"/>
        <v>4000000</v>
      </c>
      <c r="T269" s="13" t="str">
        <f t="shared" si="114"/>
        <v>MENOR VALOR</v>
      </c>
      <c r="U269" s="35"/>
      <c r="V269" s="8"/>
      <c r="X269" s="36"/>
      <c r="Y269" s="36"/>
      <c r="Z269" s="36"/>
      <c r="AA269" s="36"/>
      <c r="AB269" s="16"/>
      <c r="AC269" s="11"/>
      <c r="AD269" s="16"/>
    </row>
    <row r="270" spans="1:30" ht="16.5">
      <c r="A270" s="73">
        <v>264</v>
      </c>
      <c r="B270" s="115">
        <v>563311</v>
      </c>
      <c r="C270" s="79">
        <v>637300</v>
      </c>
      <c r="D270" s="116" t="s">
        <v>390</v>
      </c>
      <c r="E270" s="86" t="s">
        <v>21</v>
      </c>
      <c r="F270" s="86">
        <v>1</v>
      </c>
      <c r="G270" s="88">
        <v>0</v>
      </c>
      <c r="H270" s="93">
        <v>0</v>
      </c>
      <c r="I270" s="90">
        <v>4000000</v>
      </c>
      <c r="J270" s="91" t="s">
        <v>28</v>
      </c>
      <c r="K270" s="50" t="s">
        <v>28</v>
      </c>
      <c r="L270" s="51">
        <f t="shared" si="108"/>
        <v>4000000</v>
      </c>
      <c r="M270" s="51">
        <f t="shared" si="109"/>
        <v>4000000</v>
      </c>
      <c r="N270" s="52">
        <f t="shared" si="110"/>
        <v>4000000</v>
      </c>
      <c r="O270" s="53">
        <f t="shared" si="111"/>
        <v>4000000</v>
      </c>
      <c r="P270" s="52">
        <f t="shared" si="112"/>
        <v>0</v>
      </c>
      <c r="Q270" s="54">
        <f t="shared" si="113"/>
        <v>0</v>
      </c>
      <c r="R270" s="30">
        <f t="shared" si="106"/>
        <v>4000000</v>
      </c>
      <c r="S270" s="52">
        <f t="shared" si="107"/>
        <v>4000000</v>
      </c>
      <c r="T270" s="13" t="str">
        <f t="shared" si="114"/>
        <v>MENOR VALOR</v>
      </c>
      <c r="U270" s="35"/>
      <c r="V270" s="8"/>
      <c r="X270" s="36"/>
      <c r="Y270" s="36"/>
      <c r="Z270" s="36"/>
      <c r="AA270" s="36"/>
      <c r="AB270" s="16"/>
      <c r="AC270" s="11"/>
      <c r="AD270" s="16"/>
    </row>
    <row r="271" spans="1:30" ht="16.5">
      <c r="A271" s="95">
        <v>265</v>
      </c>
      <c r="B271" s="115">
        <v>569001</v>
      </c>
      <c r="C271" s="79">
        <v>638201</v>
      </c>
      <c r="D271" s="116" t="s">
        <v>391</v>
      </c>
      <c r="E271" s="86" t="s">
        <v>21</v>
      </c>
      <c r="F271" s="86">
        <v>1</v>
      </c>
      <c r="G271" s="88">
        <v>0</v>
      </c>
      <c r="H271" s="93">
        <v>0</v>
      </c>
      <c r="I271" s="90">
        <v>4000000</v>
      </c>
      <c r="J271" s="91" t="s">
        <v>28</v>
      </c>
      <c r="K271" s="50" t="s">
        <v>28</v>
      </c>
      <c r="L271" s="51">
        <f t="shared" si="108"/>
        <v>4000000</v>
      </c>
      <c r="M271" s="51">
        <f t="shared" si="109"/>
        <v>4000000</v>
      </c>
      <c r="N271" s="52">
        <f t="shared" si="110"/>
        <v>4000000</v>
      </c>
      <c r="O271" s="53">
        <f t="shared" si="111"/>
        <v>4000000</v>
      </c>
      <c r="P271" s="52">
        <f t="shared" si="112"/>
        <v>0</v>
      </c>
      <c r="Q271" s="54">
        <f t="shared" si="113"/>
        <v>0</v>
      </c>
      <c r="R271" s="30">
        <f t="shared" si="106"/>
        <v>4000000</v>
      </c>
      <c r="S271" s="52">
        <f t="shared" si="107"/>
        <v>4000000</v>
      </c>
      <c r="T271" s="13" t="str">
        <f t="shared" si="114"/>
        <v>MENOR VALOR</v>
      </c>
      <c r="U271" s="35"/>
      <c r="V271" s="8"/>
      <c r="X271" s="36"/>
      <c r="Y271" s="36"/>
      <c r="Z271" s="36"/>
      <c r="AA271" s="36"/>
      <c r="AB271" s="16"/>
      <c r="AC271" s="11"/>
      <c r="AD271" s="16"/>
    </row>
    <row r="272" spans="1:30" ht="16.5">
      <c r="A272" s="73">
        <v>266</v>
      </c>
      <c r="B272" s="115">
        <v>569002</v>
      </c>
      <c r="C272" s="79">
        <v>638300</v>
      </c>
      <c r="D272" s="116" t="s">
        <v>392</v>
      </c>
      <c r="E272" s="86" t="s">
        <v>21</v>
      </c>
      <c r="F272" s="86">
        <v>1</v>
      </c>
      <c r="G272" s="88">
        <v>0</v>
      </c>
      <c r="H272" s="93">
        <v>0</v>
      </c>
      <c r="I272" s="90">
        <v>4000000</v>
      </c>
      <c r="J272" s="91" t="s">
        <v>28</v>
      </c>
      <c r="K272" s="50" t="s">
        <v>28</v>
      </c>
      <c r="L272" s="51">
        <f t="shared" si="108"/>
        <v>4000000</v>
      </c>
      <c r="M272" s="51">
        <f t="shared" si="109"/>
        <v>4000000</v>
      </c>
      <c r="N272" s="52">
        <f t="shared" si="110"/>
        <v>4000000</v>
      </c>
      <c r="O272" s="53">
        <f t="shared" si="111"/>
        <v>4000000</v>
      </c>
      <c r="P272" s="52">
        <f t="shared" si="112"/>
        <v>0</v>
      </c>
      <c r="Q272" s="54">
        <f t="shared" si="113"/>
        <v>0</v>
      </c>
      <c r="R272" s="30">
        <f t="shared" si="106"/>
        <v>4000000</v>
      </c>
      <c r="S272" s="52">
        <f t="shared" si="107"/>
        <v>4000000</v>
      </c>
      <c r="T272" s="13" t="str">
        <f t="shared" si="114"/>
        <v>MENOR VALOR</v>
      </c>
      <c r="U272" s="35"/>
      <c r="V272" s="8"/>
      <c r="X272" s="36"/>
      <c r="Y272" s="36"/>
      <c r="Z272" s="36"/>
      <c r="AA272" s="36"/>
      <c r="AB272" s="16"/>
      <c r="AC272" s="11"/>
      <c r="AD272" s="16"/>
    </row>
    <row r="273" spans="1:30" ht="16.5">
      <c r="A273" s="73">
        <v>267</v>
      </c>
      <c r="B273" s="115">
        <v>570503</v>
      </c>
      <c r="C273" s="79">
        <v>639201</v>
      </c>
      <c r="D273" s="116" t="s">
        <v>393</v>
      </c>
      <c r="E273" s="86" t="s">
        <v>21</v>
      </c>
      <c r="F273" s="86">
        <v>1</v>
      </c>
      <c r="G273" s="88">
        <v>0</v>
      </c>
      <c r="H273" s="93">
        <v>0</v>
      </c>
      <c r="I273" s="90">
        <v>4000000</v>
      </c>
      <c r="J273" s="91" t="s">
        <v>28</v>
      </c>
      <c r="K273" s="50" t="s">
        <v>28</v>
      </c>
      <c r="L273" s="51">
        <f t="shared" si="108"/>
        <v>4000000</v>
      </c>
      <c r="M273" s="51">
        <f t="shared" si="109"/>
        <v>4000000</v>
      </c>
      <c r="N273" s="52">
        <f t="shared" si="110"/>
        <v>4000000</v>
      </c>
      <c r="O273" s="53">
        <f t="shared" si="111"/>
        <v>4000000</v>
      </c>
      <c r="P273" s="52">
        <f t="shared" si="112"/>
        <v>0</v>
      </c>
      <c r="Q273" s="54">
        <f t="shared" si="113"/>
        <v>0</v>
      </c>
      <c r="R273" s="30">
        <f t="shared" si="106"/>
        <v>4000000</v>
      </c>
      <c r="S273" s="52">
        <f t="shared" si="107"/>
        <v>4000000</v>
      </c>
      <c r="T273" s="13" t="str">
        <f t="shared" si="114"/>
        <v>MENOR VALOR</v>
      </c>
      <c r="U273" s="35"/>
      <c r="V273" s="8"/>
      <c r="X273" s="36"/>
      <c r="Y273" s="36"/>
      <c r="Z273" s="36"/>
      <c r="AA273" s="36"/>
      <c r="AB273" s="16"/>
      <c r="AC273" s="11"/>
      <c r="AD273" s="16"/>
    </row>
    <row r="274" spans="1:30" ht="16.5">
      <c r="A274" s="73">
        <v>268</v>
      </c>
      <c r="B274" s="115">
        <v>573201</v>
      </c>
      <c r="C274" s="79">
        <v>639600</v>
      </c>
      <c r="D274" s="116" t="s">
        <v>394</v>
      </c>
      <c r="E274" s="86" t="s">
        <v>21</v>
      </c>
      <c r="F274" s="86">
        <v>1</v>
      </c>
      <c r="G274" s="88">
        <v>0</v>
      </c>
      <c r="H274" s="93">
        <v>0</v>
      </c>
      <c r="I274" s="90">
        <v>4000000</v>
      </c>
      <c r="J274" s="94">
        <v>1585100</v>
      </c>
      <c r="K274" s="50" t="s">
        <v>28</v>
      </c>
      <c r="L274" s="51">
        <f t="shared" si="108"/>
        <v>1585100</v>
      </c>
      <c r="M274" s="51">
        <f t="shared" si="109"/>
        <v>2792550</v>
      </c>
      <c r="N274" s="52">
        <f t="shared" si="110"/>
        <v>2792550</v>
      </c>
      <c r="O274" s="53">
        <f t="shared" si="111"/>
        <v>2518015.0912971115</v>
      </c>
      <c r="P274" s="52">
        <f t="shared" si="112"/>
        <v>853796.08294369676</v>
      </c>
      <c r="Q274" s="54">
        <f t="shared" si="113"/>
        <v>0.30574066102440306</v>
      </c>
      <c r="R274" s="30">
        <f t="shared" si="106"/>
        <v>2792550</v>
      </c>
      <c r="S274" s="52">
        <f t="shared" si="107"/>
        <v>2792600</v>
      </c>
      <c r="T274" s="13" t="str">
        <f t="shared" si="114"/>
        <v>MEDIANA</v>
      </c>
      <c r="U274" s="35"/>
      <c r="V274" s="8"/>
      <c r="X274" s="36"/>
      <c r="Y274" s="36"/>
      <c r="Z274" s="36"/>
      <c r="AA274" s="36"/>
      <c r="AB274" s="16"/>
      <c r="AC274" s="11"/>
      <c r="AD274" s="16"/>
    </row>
    <row r="275" spans="1:30" ht="16.5">
      <c r="A275" s="95">
        <v>269</v>
      </c>
      <c r="B275" s="115">
        <v>573301</v>
      </c>
      <c r="C275" s="79">
        <v>640000</v>
      </c>
      <c r="D275" s="116" t="s">
        <v>395</v>
      </c>
      <c r="E275" s="86" t="s">
        <v>21</v>
      </c>
      <c r="F275" s="86">
        <v>1</v>
      </c>
      <c r="G275" s="88">
        <v>0</v>
      </c>
      <c r="H275" s="93">
        <v>0</v>
      </c>
      <c r="I275" s="90">
        <v>4000000</v>
      </c>
      <c r="J275" s="91" t="s">
        <v>28</v>
      </c>
      <c r="K275" s="50" t="s">
        <v>28</v>
      </c>
      <c r="L275" s="51">
        <f t="shared" si="108"/>
        <v>4000000</v>
      </c>
      <c r="M275" s="51">
        <f t="shared" si="109"/>
        <v>4000000</v>
      </c>
      <c r="N275" s="52">
        <f t="shared" si="110"/>
        <v>4000000</v>
      </c>
      <c r="O275" s="53">
        <f t="shared" si="111"/>
        <v>4000000</v>
      </c>
      <c r="P275" s="52">
        <f t="shared" si="112"/>
        <v>0</v>
      </c>
      <c r="Q275" s="54">
        <f t="shared" si="113"/>
        <v>0</v>
      </c>
      <c r="R275" s="30">
        <f t="shared" si="106"/>
        <v>4000000</v>
      </c>
      <c r="S275" s="52">
        <f t="shared" si="107"/>
        <v>4000000</v>
      </c>
      <c r="T275" s="13" t="str">
        <f t="shared" si="114"/>
        <v>MENOR VALOR</v>
      </c>
      <c r="U275" s="35"/>
      <c r="V275" s="8"/>
      <c r="X275" s="36"/>
      <c r="Y275" s="36"/>
      <c r="Z275" s="36"/>
      <c r="AA275" s="36"/>
      <c r="AB275" s="16"/>
      <c r="AC275" s="11"/>
      <c r="AD275" s="16"/>
    </row>
    <row r="276" spans="1:30" ht="16.5">
      <c r="A276" s="73">
        <v>270</v>
      </c>
      <c r="B276" s="115">
        <v>573302</v>
      </c>
      <c r="C276" s="79">
        <v>641100</v>
      </c>
      <c r="D276" s="116" t="s">
        <v>396</v>
      </c>
      <c r="E276" s="86" t="s">
        <v>21</v>
      </c>
      <c r="F276" s="86">
        <v>1</v>
      </c>
      <c r="G276" s="88">
        <v>0</v>
      </c>
      <c r="H276" s="93">
        <v>0</v>
      </c>
      <c r="I276" s="90">
        <v>4000000</v>
      </c>
      <c r="J276" s="91" t="s">
        <v>28</v>
      </c>
      <c r="K276" s="50" t="s">
        <v>28</v>
      </c>
      <c r="L276" s="51">
        <f t="shared" si="108"/>
        <v>4000000</v>
      </c>
      <c r="M276" s="51">
        <f t="shared" si="109"/>
        <v>4000000</v>
      </c>
      <c r="N276" s="52">
        <f t="shared" si="110"/>
        <v>4000000</v>
      </c>
      <c r="O276" s="53">
        <f t="shared" si="111"/>
        <v>4000000</v>
      </c>
      <c r="P276" s="52">
        <f t="shared" si="112"/>
        <v>0</v>
      </c>
      <c r="Q276" s="54">
        <f t="shared" si="113"/>
        <v>0</v>
      </c>
      <c r="R276" s="30">
        <f t="shared" si="106"/>
        <v>4000000</v>
      </c>
      <c r="S276" s="52">
        <f t="shared" si="107"/>
        <v>4000000</v>
      </c>
      <c r="T276" s="13" t="str">
        <f t="shared" si="114"/>
        <v>MENOR VALOR</v>
      </c>
      <c r="U276" s="35"/>
      <c r="V276" s="8"/>
      <c r="X276" s="36"/>
      <c r="Y276" s="36"/>
      <c r="Z276" s="36"/>
      <c r="AA276" s="36"/>
      <c r="AB276" s="16"/>
      <c r="AC276" s="11"/>
      <c r="AD276" s="16"/>
    </row>
    <row r="277" spans="1:30" ht="16.5">
      <c r="A277" s="73">
        <v>271</v>
      </c>
      <c r="B277" s="115">
        <v>574202</v>
      </c>
      <c r="C277" s="79">
        <v>642100</v>
      </c>
      <c r="D277" s="116" t="s">
        <v>397</v>
      </c>
      <c r="E277" s="99" t="s">
        <v>21</v>
      </c>
      <c r="F277" s="99">
        <v>1</v>
      </c>
      <c r="G277" s="103">
        <v>0</v>
      </c>
      <c r="H277" s="104">
        <v>0</v>
      </c>
      <c r="I277" s="90">
        <v>4000000</v>
      </c>
      <c r="J277" s="94">
        <v>3889700</v>
      </c>
      <c r="K277" s="92" t="s">
        <v>27</v>
      </c>
      <c r="L277" s="51">
        <f t="shared" si="108"/>
        <v>3889700</v>
      </c>
      <c r="M277" s="51">
        <f t="shared" si="109"/>
        <v>3944850</v>
      </c>
      <c r="N277" s="52">
        <f t="shared" si="110"/>
        <v>3944850</v>
      </c>
      <c r="O277" s="53">
        <f t="shared" si="111"/>
        <v>3944464.4756924859</v>
      </c>
      <c r="P277" s="52">
        <f t="shared" si="112"/>
        <v>38996.938982438092</v>
      </c>
      <c r="Q277" s="54">
        <f t="shared" si="113"/>
        <v>9.8855315113218732E-3</v>
      </c>
      <c r="R277" s="30">
        <f t="shared" si="106"/>
        <v>3889700</v>
      </c>
      <c r="S277" s="52">
        <f t="shared" si="107"/>
        <v>3889700</v>
      </c>
      <c r="T277" s="13" t="str">
        <f t="shared" si="114"/>
        <v>MENOR VALOR</v>
      </c>
      <c r="U277" s="35"/>
      <c r="V277" s="8"/>
      <c r="X277" s="36" t="e">
        <f>+I278/J278</f>
        <v>#VALUE!</v>
      </c>
      <c r="Y277" s="36">
        <f>+I278/K278</f>
        <v>90.909090909090907</v>
      </c>
      <c r="Z277" s="36"/>
      <c r="AA277" s="36"/>
      <c r="AB277" s="16"/>
      <c r="AC277" s="11"/>
      <c r="AD277" s="16"/>
    </row>
    <row r="278" spans="1:30" ht="16.5">
      <c r="A278" s="73">
        <v>272</v>
      </c>
      <c r="B278" s="115">
        <v>574203</v>
      </c>
      <c r="C278" s="79">
        <v>644920</v>
      </c>
      <c r="D278" s="116" t="s">
        <v>398</v>
      </c>
      <c r="E278" s="86" t="s">
        <v>21</v>
      </c>
      <c r="F278" s="86">
        <v>1</v>
      </c>
      <c r="G278" s="88">
        <v>0</v>
      </c>
      <c r="H278" s="93">
        <v>0</v>
      </c>
      <c r="I278" s="90">
        <v>4000000</v>
      </c>
      <c r="J278" s="91" t="s">
        <v>28</v>
      </c>
      <c r="K278" s="50">
        <v>44000</v>
      </c>
      <c r="L278" s="51">
        <f t="shared" si="108"/>
        <v>4000000</v>
      </c>
      <c r="M278" s="51">
        <f t="shared" si="109"/>
        <v>4000000</v>
      </c>
      <c r="N278" s="52">
        <f t="shared" si="110"/>
        <v>4000000</v>
      </c>
      <c r="O278" s="53">
        <f t="shared" si="111"/>
        <v>4000000</v>
      </c>
      <c r="P278" s="52">
        <f t="shared" si="112"/>
        <v>0</v>
      </c>
      <c r="Q278" s="54">
        <f t="shared" si="113"/>
        <v>0</v>
      </c>
      <c r="R278" s="30">
        <f t="shared" si="106"/>
        <v>4000000</v>
      </c>
      <c r="S278" s="52">
        <f t="shared" si="107"/>
        <v>4000000</v>
      </c>
      <c r="T278" s="13" t="str">
        <f t="shared" si="114"/>
        <v>MENOR VALOR</v>
      </c>
      <c r="U278" s="35"/>
      <c r="V278" s="8"/>
      <c r="X278" s="36"/>
      <c r="Y278" s="36"/>
      <c r="Z278" s="36"/>
      <c r="AA278" s="36"/>
      <c r="AB278" s="16"/>
      <c r="AC278" s="11"/>
      <c r="AD278" s="16"/>
    </row>
    <row r="279" spans="1:30" ht="16.5">
      <c r="A279" s="95">
        <v>273</v>
      </c>
      <c r="B279" s="115">
        <v>576060</v>
      </c>
      <c r="C279" s="79">
        <v>649100</v>
      </c>
      <c r="D279" s="116" t="s">
        <v>399</v>
      </c>
      <c r="E279" s="86" t="s">
        <v>21</v>
      </c>
      <c r="F279" s="86">
        <v>1</v>
      </c>
      <c r="G279" s="88">
        <v>0</v>
      </c>
      <c r="H279" s="93">
        <v>0</v>
      </c>
      <c r="I279" s="90">
        <v>4000000</v>
      </c>
      <c r="J279" s="91" t="s">
        <v>28</v>
      </c>
      <c r="K279" s="50" t="s">
        <v>28</v>
      </c>
      <c r="L279" s="51">
        <f t="shared" si="108"/>
        <v>4000000</v>
      </c>
      <c r="M279" s="51">
        <f t="shared" si="109"/>
        <v>4000000</v>
      </c>
      <c r="N279" s="52">
        <f t="shared" si="110"/>
        <v>4000000</v>
      </c>
      <c r="O279" s="53">
        <f t="shared" si="111"/>
        <v>4000000</v>
      </c>
      <c r="P279" s="52">
        <f t="shared" si="112"/>
        <v>0</v>
      </c>
      <c r="Q279" s="54">
        <f t="shared" si="113"/>
        <v>0</v>
      </c>
      <c r="R279" s="30">
        <f t="shared" si="106"/>
        <v>4000000</v>
      </c>
      <c r="S279" s="52">
        <f t="shared" si="107"/>
        <v>4000000</v>
      </c>
      <c r="T279" s="13" t="str">
        <f t="shared" si="114"/>
        <v>MENOR VALOR</v>
      </c>
      <c r="U279" s="35"/>
      <c r="V279" s="8"/>
      <c r="X279" s="36"/>
      <c r="Y279" s="36"/>
      <c r="Z279" s="36"/>
      <c r="AA279" s="36"/>
      <c r="AB279" s="16"/>
      <c r="AC279" s="11"/>
      <c r="AD279" s="16"/>
    </row>
    <row r="280" spans="1:30" ht="16.5">
      <c r="A280" s="73">
        <v>274</v>
      </c>
      <c r="B280" s="115">
        <v>576061</v>
      </c>
      <c r="C280" s="79">
        <v>649803</v>
      </c>
      <c r="D280" s="116" t="s">
        <v>400</v>
      </c>
      <c r="E280" s="86" t="s">
        <v>21</v>
      </c>
      <c r="F280" s="86">
        <v>1</v>
      </c>
      <c r="G280" s="88">
        <v>0</v>
      </c>
      <c r="H280" s="93">
        <v>0</v>
      </c>
      <c r="I280" s="90">
        <v>123200</v>
      </c>
      <c r="J280" s="94">
        <v>3889700</v>
      </c>
      <c r="K280" s="50" t="s">
        <v>28</v>
      </c>
      <c r="L280" s="51">
        <f t="shared" si="108"/>
        <v>123200</v>
      </c>
      <c r="M280" s="51">
        <f t="shared" si="109"/>
        <v>2006450</v>
      </c>
      <c r="N280" s="52">
        <f t="shared" si="110"/>
        <v>2006450</v>
      </c>
      <c r="O280" s="53">
        <f t="shared" si="111"/>
        <v>692250.70603069814</v>
      </c>
      <c r="P280" s="52">
        <f t="shared" si="112"/>
        <v>1331658.8456695657</v>
      </c>
      <c r="Q280" s="54">
        <f t="shared" si="113"/>
        <v>0.66368902572681387</v>
      </c>
      <c r="R280" s="30">
        <f t="shared" si="106"/>
        <v>2006450</v>
      </c>
      <c r="S280" s="52">
        <f t="shared" si="107"/>
        <v>2006500</v>
      </c>
      <c r="T280" s="13" t="str">
        <f t="shared" si="114"/>
        <v>MEDIANA</v>
      </c>
      <c r="U280" s="35"/>
      <c r="V280" s="8"/>
      <c r="X280" s="36"/>
      <c r="Y280" s="36"/>
      <c r="Z280" s="36"/>
      <c r="AA280" s="36"/>
      <c r="AB280" s="16"/>
      <c r="AC280" s="11"/>
      <c r="AD280" s="16"/>
    </row>
    <row r="281" spans="1:30" ht="16.5">
      <c r="A281" s="73">
        <v>275</v>
      </c>
      <c r="B281" s="115">
        <v>578901</v>
      </c>
      <c r="C281" s="79">
        <v>649804</v>
      </c>
      <c r="D281" s="116" t="s">
        <v>401</v>
      </c>
      <c r="E281" s="86" t="s">
        <v>21</v>
      </c>
      <c r="F281" s="86">
        <v>1</v>
      </c>
      <c r="G281" s="88">
        <v>0</v>
      </c>
      <c r="H281" s="93">
        <v>0</v>
      </c>
      <c r="I281" s="90">
        <v>70880</v>
      </c>
      <c r="J281" s="94">
        <v>2213600</v>
      </c>
      <c r="K281" s="50" t="s">
        <v>28</v>
      </c>
      <c r="L281" s="51">
        <f t="shared" si="108"/>
        <v>70880</v>
      </c>
      <c r="M281" s="51">
        <f t="shared" si="109"/>
        <v>1142240</v>
      </c>
      <c r="N281" s="52">
        <f t="shared" si="110"/>
        <v>1142240</v>
      </c>
      <c r="O281" s="53">
        <f t="shared" si="111"/>
        <v>396106.00601354177</v>
      </c>
      <c r="P281" s="52">
        <f t="shared" si="112"/>
        <v>757565.92109201953</v>
      </c>
      <c r="Q281" s="54">
        <f t="shared" si="113"/>
        <v>0.6632283242506124</v>
      </c>
      <c r="R281" s="30">
        <f t="shared" si="106"/>
        <v>1142240</v>
      </c>
      <c r="S281" s="52">
        <f t="shared" si="107"/>
        <v>1142200</v>
      </c>
      <c r="T281" s="13" t="str">
        <f t="shared" si="114"/>
        <v>MEDIANA</v>
      </c>
      <c r="U281" s="35"/>
      <c r="V281" s="8"/>
      <c r="X281" s="36"/>
      <c r="Y281" s="36"/>
      <c r="Z281" s="36"/>
      <c r="AA281" s="36"/>
      <c r="AB281" s="16"/>
      <c r="AC281" s="11"/>
      <c r="AD281" s="16"/>
    </row>
    <row r="282" spans="1:30" ht="16.5">
      <c r="A282" s="73">
        <v>276</v>
      </c>
      <c r="B282" s="115">
        <v>579200</v>
      </c>
      <c r="C282" s="79">
        <v>649805</v>
      </c>
      <c r="D282" s="116" t="s">
        <v>402</v>
      </c>
      <c r="E282" s="86" t="s">
        <v>21</v>
      </c>
      <c r="F282" s="86">
        <v>1</v>
      </c>
      <c r="G282" s="88">
        <v>0</v>
      </c>
      <c r="H282" s="93">
        <v>0</v>
      </c>
      <c r="I282" s="90">
        <v>153600</v>
      </c>
      <c r="J282" s="91" t="s">
        <v>28</v>
      </c>
      <c r="K282" s="50" t="s">
        <v>28</v>
      </c>
      <c r="L282" s="51">
        <f t="shared" si="108"/>
        <v>153600</v>
      </c>
      <c r="M282" s="51">
        <f t="shared" si="109"/>
        <v>153600</v>
      </c>
      <c r="N282" s="52">
        <f t="shared" si="110"/>
        <v>153600</v>
      </c>
      <c r="O282" s="53">
        <f t="shared" si="111"/>
        <v>153600</v>
      </c>
      <c r="P282" s="52">
        <f t="shared" si="112"/>
        <v>0</v>
      </c>
      <c r="Q282" s="54">
        <f t="shared" si="113"/>
        <v>0</v>
      </c>
      <c r="R282" s="30">
        <f t="shared" si="106"/>
        <v>153600</v>
      </c>
      <c r="S282" s="52">
        <f t="shared" si="107"/>
        <v>153600</v>
      </c>
      <c r="T282" s="13" t="str">
        <f t="shared" si="114"/>
        <v>MENOR VALOR</v>
      </c>
      <c r="U282" s="35"/>
      <c r="V282" s="8"/>
      <c r="X282" s="36"/>
      <c r="Y282" s="36"/>
      <c r="Z282" s="36"/>
      <c r="AA282" s="36"/>
      <c r="AB282" s="16"/>
      <c r="AC282" s="11"/>
      <c r="AD282" s="16"/>
    </row>
    <row r="283" spans="1:30" ht="16.5">
      <c r="A283" s="95">
        <v>277</v>
      </c>
      <c r="B283" s="115">
        <v>579401</v>
      </c>
      <c r="C283" s="79">
        <v>651201</v>
      </c>
      <c r="D283" s="116" t="s">
        <v>403</v>
      </c>
      <c r="E283" s="86" t="s">
        <v>21</v>
      </c>
      <c r="F283" s="86">
        <v>1</v>
      </c>
      <c r="G283" s="88">
        <v>0</v>
      </c>
      <c r="H283" s="93">
        <v>0</v>
      </c>
      <c r="I283" s="90">
        <v>196800</v>
      </c>
      <c r="J283" s="94">
        <v>46100</v>
      </c>
      <c r="K283" s="50" t="s">
        <v>28</v>
      </c>
      <c r="L283" s="51">
        <f t="shared" si="108"/>
        <v>46100</v>
      </c>
      <c r="M283" s="51">
        <f t="shared" si="109"/>
        <v>121450</v>
      </c>
      <c r="N283" s="52">
        <f t="shared" si="110"/>
        <v>121450</v>
      </c>
      <c r="O283" s="53">
        <f t="shared" si="111"/>
        <v>95249.566928149346</v>
      </c>
      <c r="P283" s="52">
        <f t="shared" si="112"/>
        <v>53280.495962406356</v>
      </c>
      <c r="Q283" s="54">
        <f t="shared" si="113"/>
        <v>0.43870313678391398</v>
      </c>
      <c r="R283" s="30">
        <f t="shared" si="106"/>
        <v>121450</v>
      </c>
      <c r="S283" s="52">
        <f t="shared" si="107"/>
        <v>121500</v>
      </c>
      <c r="T283" s="13" t="str">
        <f t="shared" si="114"/>
        <v>MEDIANA</v>
      </c>
      <c r="U283" s="35"/>
      <c r="V283" s="8"/>
      <c r="X283" s="36"/>
      <c r="Y283" s="36"/>
      <c r="Z283" s="36"/>
      <c r="AA283" s="36"/>
      <c r="AB283" s="16"/>
      <c r="AC283" s="11"/>
      <c r="AD283" s="16"/>
    </row>
    <row r="284" spans="1:30" ht="16.5">
      <c r="A284" s="73">
        <v>278</v>
      </c>
      <c r="B284" s="115">
        <v>579501</v>
      </c>
      <c r="C284" s="79">
        <v>651202</v>
      </c>
      <c r="D284" s="116" t="s">
        <v>404</v>
      </c>
      <c r="E284" s="86" t="s">
        <v>21</v>
      </c>
      <c r="F284" s="86">
        <v>1</v>
      </c>
      <c r="G284" s="88">
        <v>0</v>
      </c>
      <c r="H284" s="93">
        <v>0</v>
      </c>
      <c r="I284" s="90">
        <v>78400</v>
      </c>
      <c r="J284" s="94">
        <v>85700</v>
      </c>
      <c r="K284" s="50" t="s">
        <v>28</v>
      </c>
      <c r="L284" s="51">
        <f t="shared" si="108"/>
        <v>78400</v>
      </c>
      <c r="M284" s="51">
        <f t="shared" si="109"/>
        <v>82050</v>
      </c>
      <c r="N284" s="52">
        <f t="shared" si="110"/>
        <v>82050</v>
      </c>
      <c r="O284" s="53">
        <f t="shared" si="111"/>
        <v>81968.774542504907</v>
      </c>
      <c r="P284" s="52">
        <f t="shared" si="112"/>
        <v>2580.9397513308986</v>
      </c>
      <c r="Q284" s="54">
        <f t="shared" si="113"/>
        <v>3.1455694714575246E-2</v>
      </c>
      <c r="R284" s="30">
        <f t="shared" si="106"/>
        <v>78400</v>
      </c>
      <c r="S284" s="52">
        <f t="shared" si="107"/>
        <v>78400</v>
      </c>
      <c r="T284" s="13" t="str">
        <f t="shared" si="114"/>
        <v>MENOR VALOR</v>
      </c>
      <c r="U284" s="35"/>
      <c r="V284" s="8"/>
      <c r="X284" s="36"/>
      <c r="Y284" s="36"/>
      <c r="Z284" s="36"/>
      <c r="AA284" s="36"/>
      <c r="AB284" s="16"/>
      <c r="AC284" s="11"/>
      <c r="AD284" s="16"/>
    </row>
    <row r="285" spans="1:30" ht="16.5">
      <c r="A285" s="73">
        <v>279</v>
      </c>
      <c r="B285" s="115">
        <v>580050</v>
      </c>
      <c r="C285" s="79">
        <v>652101</v>
      </c>
      <c r="D285" s="116" t="s">
        <v>405</v>
      </c>
      <c r="E285" s="86" t="s">
        <v>21</v>
      </c>
      <c r="F285" s="86">
        <v>1</v>
      </c>
      <c r="G285" s="88">
        <v>0</v>
      </c>
      <c r="H285" s="93">
        <v>0</v>
      </c>
      <c r="I285" s="90">
        <v>38400</v>
      </c>
      <c r="J285" s="94">
        <v>2541800</v>
      </c>
      <c r="K285" s="50" t="s">
        <v>28</v>
      </c>
      <c r="L285" s="51">
        <f t="shared" si="108"/>
        <v>38400</v>
      </c>
      <c r="M285" s="51">
        <f t="shared" si="109"/>
        <v>1290100</v>
      </c>
      <c r="N285" s="52">
        <f t="shared" si="110"/>
        <v>1290100</v>
      </c>
      <c r="O285" s="53">
        <f t="shared" si="111"/>
        <v>312418.18128911767</v>
      </c>
      <c r="P285" s="52">
        <f t="shared" si="112"/>
        <v>885085.55801120156</v>
      </c>
      <c r="Q285" s="54">
        <f t="shared" si="113"/>
        <v>0.68605965274878034</v>
      </c>
      <c r="R285" s="30">
        <f t="shared" si="106"/>
        <v>1290100</v>
      </c>
      <c r="S285" s="52">
        <f t="shared" si="107"/>
        <v>1290100</v>
      </c>
      <c r="T285" s="13" t="str">
        <f t="shared" si="114"/>
        <v>MEDIANA</v>
      </c>
      <c r="U285" s="35"/>
      <c r="V285" s="8"/>
      <c r="X285" s="36"/>
      <c r="Y285" s="36"/>
      <c r="Z285" s="36"/>
      <c r="AA285" s="36"/>
      <c r="AB285" s="16"/>
      <c r="AC285" s="11"/>
      <c r="AD285" s="16"/>
    </row>
    <row r="286" spans="1:30" ht="16.5">
      <c r="A286" s="73">
        <v>280</v>
      </c>
      <c r="B286" s="115">
        <v>581010</v>
      </c>
      <c r="C286" s="79">
        <v>652102</v>
      </c>
      <c r="D286" s="116" t="s">
        <v>406</v>
      </c>
      <c r="E286" s="99" t="s">
        <v>21</v>
      </c>
      <c r="F286" s="99">
        <v>1</v>
      </c>
      <c r="G286" s="103">
        <v>0</v>
      </c>
      <c r="H286" s="104">
        <v>0</v>
      </c>
      <c r="I286" s="90">
        <v>192000</v>
      </c>
      <c r="J286" s="91" t="s">
        <v>28</v>
      </c>
      <c r="K286" s="92" t="s">
        <v>27</v>
      </c>
      <c r="L286" s="51">
        <f t="shared" si="108"/>
        <v>192000</v>
      </c>
      <c r="M286" s="51">
        <f t="shared" si="109"/>
        <v>192000</v>
      </c>
      <c r="N286" s="52">
        <f t="shared" si="110"/>
        <v>192000</v>
      </c>
      <c r="O286" s="53">
        <f t="shared" si="111"/>
        <v>192000</v>
      </c>
      <c r="P286" s="52">
        <f t="shared" si="112"/>
        <v>0</v>
      </c>
      <c r="Q286" s="54">
        <f t="shared" si="113"/>
        <v>0</v>
      </c>
      <c r="R286" s="30">
        <f t="shared" si="106"/>
        <v>192000</v>
      </c>
      <c r="S286" s="52">
        <f t="shared" si="107"/>
        <v>192000</v>
      </c>
      <c r="T286" s="13" t="str">
        <f t="shared" si="114"/>
        <v>MENOR VALOR</v>
      </c>
      <c r="U286" s="35"/>
      <c r="V286" s="8"/>
      <c r="X286" s="36" t="e">
        <f>+I287/J287</f>
        <v>#VALUE!</v>
      </c>
      <c r="Y286" s="36">
        <f>+I287/K287</f>
        <v>0.28416988416988415</v>
      </c>
      <c r="Z286" s="36"/>
      <c r="AA286" s="36"/>
      <c r="AB286" s="16"/>
      <c r="AC286" s="11"/>
      <c r="AD286" s="16"/>
    </row>
    <row r="287" spans="1:30" ht="16.5">
      <c r="A287" s="95">
        <v>281</v>
      </c>
      <c r="B287" s="115">
        <v>582301</v>
      </c>
      <c r="C287" s="79">
        <v>652201</v>
      </c>
      <c r="D287" s="116" t="s">
        <v>407</v>
      </c>
      <c r="E287" s="86" t="s">
        <v>21</v>
      </c>
      <c r="F287" s="86">
        <v>1</v>
      </c>
      <c r="G287" s="88">
        <v>0</v>
      </c>
      <c r="H287" s="93">
        <v>0</v>
      </c>
      <c r="I287" s="90">
        <v>147200</v>
      </c>
      <c r="J287" s="91" t="s">
        <v>28</v>
      </c>
      <c r="K287" s="50">
        <v>518000</v>
      </c>
      <c r="L287" s="51">
        <f t="shared" si="108"/>
        <v>147200</v>
      </c>
      <c r="M287" s="51">
        <f t="shared" si="109"/>
        <v>147200</v>
      </c>
      <c r="N287" s="52">
        <f t="shared" si="110"/>
        <v>147200</v>
      </c>
      <c r="O287" s="53">
        <f t="shared" si="111"/>
        <v>147200</v>
      </c>
      <c r="P287" s="52">
        <f t="shared" si="112"/>
        <v>0</v>
      </c>
      <c r="Q287" s="54">
        <f t="shared" si="113"/>
        <v>0</v>
      </c>
      <c r="R287" s="30">
        <f t="shared" si="106"/>
        <v>147200</v>
      </c>
      <c r="S287" s="52">
        <f t="shared" si="107"/>
        <v>147200</v>
      </c>
      <c r="T287" s="13" t="str">
        <f t="shared" si="114"/>
        <v>MENOR VALOR</v>
      </c>
      <c r="U287" s="35"/>
      <c r="V287" s="8"/>
      <c r="X287" s="36"/>
      <c r="Y287" s="36"/>
      <c r="Z287" s="36"/>
      <c r="AA287" s="36"/>
      <c r="AB287" s="16"/>
      <c r="AC287" s="11"/>
      <c r="AD287" s="16"/>
    </row>
    <row r="288" spans="1:30" ht="16.5">
      <c r="A288" s="73">
        <v>282</v>
      </c>
      <c r="B288" s="115">
        <v>583103</v>
      </c>
      <c r="C288" s="79">
        <v>652301</v>
      </c>
      <c r="D288" s="116" t="s">
        <v>408</v>
      </c>
      <c r="E288" s="86" t="s">
        <v>21</v>
      </c>
      <c r="F288" s="86">
        <v>1</v>
      </c>
      <c r="G288" s="88">
        <v>0</v>
      </c>
      <c r="H288" s="93">
        <v>0</v>
      </c>
      <c r="I288" s="90">
        <v>52800</v>
      </c>
      <c r="J288" s="91" t="s">
        <v>28</v>
      </c>
      <c r="K288" s="50" t="s">
        <v>28</v>
      </c>
      <c r="L288" s="51">
        <f t="shared" si="108"/>
        <v>52800</v>
      </c>
      <c r="M288" s="51">
        <f t="shared" si="109"/>
        <v>52800</v>
      </c>
      <c r="N288" s="52">
        <f t="shared" si="110"/>
        <v>52800</v>
      </c>
      <c r="O288" s="53">
        <f t="shared" si="111"/>
        <v>52800</v>
      </c>
      <c r="P288" s="52">
        <f t="shared" si="112"/>
        <v>0</v>
      </c>
      <c r="Q288" s="54">
        <f t="shared" si="113"/>
        <v>0</v>
      </c>
      <c r="R288" s="30">
        <f t="shared" si="106"/>
        <v>52800</v>
      </c>
      <c r="S288" s="52">
        <f t="shared" si="107"/>
        <v>52800</v>
      </c>
      <c r="T288" s="13" t="str">
        <f t="shared" si="114"/>
        <v>MENOR VALOR</v>
      </c>
      <c r="U288" s="35"/>
      <c r="V288" s="8"/>
      <c r="X288" s="36"/>
      <c r="Y288" s="36"/>
      <c r="Z288" s="36"/>
      <c r="AA288" s="36"/>
      <c r="AB288" s="16"/>
      <c r="AC288" s="11"/>
      <c r="AD288" s="16"/>
    </row>
    <row r="289" spans="1:30" ht="16.5">
      <c r="A289" s="73">
        <v>283</v>
      </c>
      <c r="B289" s="115">
        <v>584901</v>
      </c>
      <c r="C289" s="79">
        <v>652302</v>
      </c>
      <c r="D289" s="116" t="s">
        <v>409</v>
      </c>
      <c r="E289" s="86" t="s">
        <v>21</v>
      </c>
      <c r="F289" s="86">
        <v>1</v>
      </c>
      <c r="G289" s="88">
        <v>0</v>
      </c>
      <c r="H289" s="93">
        <v>0</v>
      </c>
      <c r="I289" s="90">
        <v>555200</v>
      </c>
      <c r="J289" s="91" t="s">
        <v>28</v>
      </c>
      <c r="K289" s="50" t="s">
        <v>28</v>
      </c>
      <c r="L289" s="51">
        <f t="shared" si="108"/>
        <v>555200</v>
      </c>
      <c r="M289" s="51">
        <f t="shared" si="109"/>
        <v>555200</v>
      </c>
      <c r="N289" s="52">
        <f t="shared" si="110"/>
        <v>555200</v>
      </c>
      <c r="O289" s="53">
        <f t="shared" si="111"/>
        <v>555200</v>
      </c>
      <c r="P289" s="52">
        <f t="shared" si="112"/>
        <v>0</v>
      </c>
      <c r="Q289" s="54">
        <f t="shared" si="113"/>
        <v>0</v>
      </c>
      <c r="R289" s="30">
        <f t="shared" si="106"/>
        <v>555200</v>
      </c>
      <c r="S289" s="52">
        <f t="shared" si="107"/>
        <v>555200</v>
      </c>
      <c r="T289" s="13" t="str">
        <f t="shared" si="114"/>
        <v>MENOR VALOR</v>
      </c>
      <c r="U289" s="35"/>
      <c r="V289" s="8"/>
      <c r="X289" s="36"/>
      <c r="Y289" s="36"/>
      <c r="Z289" s="36"/>
      <c r="AA289" s="36"/>
      <c r="AB289" s="16"/>
      <c r="AC289" s="11"/>
      <c r="AD289" s="16"/>
    </row>
    <row r="290" spans="1:30" ht="16.5">
      <c r="A290" s="73">
        <v>284</v>
      </c>
      <c r="B290" s="115">
        <v>586101</v>
      </c>
      <c r="C290" s="79">
        <v>652401</v>
      </c>
      <c r="D290" s="116" t="s">
        <v>410</v>
      </c>
      <c r="E290" s="86" t="s">
        <v>21</v>
      </c>
      <c r="F290" s="86">
        <v>1</v>
      </c>
      <c r="G290" s="88">
        <v>0</v>
      </c>
      <c r="H290" s="93">
        <v>0</v>
      </c>
      <c r="I290" s="90">
        <v>81600</v>
      </c>
      <c r="J290" s="91" t="s">
        <v>28</v>
      </c>
      <c r="K290" s="50" t="s">
        <v>28</v>
      </c>
      <c r="L290" s="51">
        <f t="shared" si="108"/>
        <v>81600</v>
      </c>
      <c r="M290" s="51">
        <f t="shared" si="109"/>
        <v>81600</v>
      </c>
      <c r="N290" s="52">
        <f t="shared" si="110"/>
        <v>81600</v>
      </c>
      <c r="O290" s="53">
        <f t="shared" si="111"/>
        <v>81600</v>
      </c>
      <c r="P290" s="52">
        <f t="shared" si="112"/>
        <v>0</v>
      </c>
      <c r="Q290" s="54">
        <f t="shared" si="113"/>
        <v>0</v>
      </c>
      <c r="R290" s="30">
        <f t="shared" si="106"/>
        <v>81600</v>
      </c>
      <c r="S290" s="52">
        <f t="shared" si="107"/>
        <v>81600</v>
      </c>
      <c r="T290" s="13" t="str">
        <f t="shared" si="114"/>
        <v>MENOR VALOR</v>
      </c>
      <c r="U290" s="35"/>
      <c r="V290" s="8"/>
      <c r="X290" s="36"/>
      <c r="Y290" s="36"/>
      <c r="Z290" s="36"/>
      <c r="AA290" s="36"/>
      <c r="AB290" s="16"/>
      <c r="AC290" s="11"/>
      <c r="AD290" s="16"/>
    </row>
    <row r="291" spans="1:30" ht="16.5">
      <c r="A291" s="95">
        <v>285</v>
      </c>
      <c r="B291" s="115">
        <v>586102</v>
      </c>
      <c r="C291" s="79">
        <v>652402</v>
      </c>
      <c r="D291" s="116" t="s">
        <v>411</v>
      </c>
      <c r="E291" s="86" t="s">
        <v>21</v>
      </c>
      <c r="F291" s="86">
        <v>1</v>
      </c>
      <c r="G291" s="88">
        <v>0</v>
      </c>
      <c r="H291" s="93">
        <v>0</v>
      </c>
      <c r="I291" s="90">
        <v>115200</v>
      </c>
      <c r="J291" s="94">
        <v>1138500</v>
      </c>
      <c r="K291" s="50" t="s">
        <v>28</v>
      </c>
      <c r="L291" s="51">
        <f t="shared" si="108"/>
        <v>115200</v>
      </c>
      <c r="M291" s="51">
        <f t="shared" si="109"/>
        <v>626850</v>
      </c>
      <c r="N291" s="52">
        <f t="shared" si="110"/>
        <v>626850</v>
      </c>
      <c r="O291" s="53">
        <f t="shared" si="111"/>
        <v>362153.55859082763</v>
      </c>
      <c r="P291" s="52">
        <f t="shared" si="112"/>
        <v>361791.18459409702</v>
      </c>
      <c r="Q291" s="54">
        <f t="shared" si="113"/>
        <v>0.57715750912354957</v>
      </c>
      <c r="R291" s="30">
        <f t="shared" si="106"/>
        <v>626850</v>
      </c>
      <c r="S291" s="52">
        <f t="shared" si="107"/>
        <v>626900</v>
      </c>
      <c r="T291" s="13" t="str">
        <f t="shared" si="114"/>
        <v>MEDIANA</v>
      </c>
      <c r="U291" s="35"/>
      <c r="V291" s="8"/>
      <c r="X291" s="36"/>
      <c r="Y291" s="36"/>
      <c r="Z291" s="36"/>
      <c r="AA291" s="36"/>
      <c r="AB291" s="16"/>
      <c r="AC291" s="11"/>
      <c r="AD291" s="16"/>
    </row>
    <row r="292" spans="1:30" ht="16.5">
      <c r="A292" s="73">
        <v>286</v>
      </c>
      <c r="B292" s="115">
        <v>586300</v>
      </c>
      <c r="C292" s="79">
        <v>652404</v>
      </c>
      <c r="D292" s="116" t="s">
        <v>412</v>
      </c>
      <c r="E292" s="86" t="s">
        <v>21</v>
      </c>
      <c r="F292" s="86">
        <v>1</v>
      </c>
      <c r="G292" s="88">
        <v>0</v>
      </c>
      <c r="H292" s="93">
        <v>0</v>
      </c>
      <c r="I292" s="90">
        <v>416000</v>
      </c>
      <c r="J292" s="94">
        <v>1138500</v>
      </c>
      <c r="K292" s="50" t="s">
        <v>28</v>
      </c>
      <c r="L292" s="51">
        <f t="shared" si="108"/>
        <v>416000</v>
      </c>
      <c r="M292" s="51">
        <f t="shared" si="109"/>
        <v>777250</v>
      </c>
      <c r="N292" s="52">
        <f t="shared" si="110"/>
        <v>777250</v>
      </c>
      <c r="O292" s="53">
        <f t="shared" si="111"/>
        <v>688197.64602910413</v>
      </c>
      <c r="P292" s="52">
        <f t="shared" si="112"/>
        <v>255442.3247036403</v>
      </c>
      <c r="Q292" s="54">
        <f t="shared" si="113"/>
        <v>0.32864885777245456</v>
      </c>
      <c r="R292" s="30">
        <f t="shared" si="106"/>
        <v>777250</v>
      </c>
      <c r="S292" s="52">
        <f t="shared" si="107"/>
        <v>777300</v>
      </c>
      <c r="T292" s="13" t="str">
        <f t="shared" si="114"/>
        <v>MEDIANA</v>
      </c>
      <c r="U292" s="35"/>
      <c r="V292" s="8"/>
      <c r="X292" s="36"/>
      <c r="Y292" s="36"/>
      <c r="Z292" s="36"/>
      <c r="AA292" s="36"/>
      <c r="AB292" s="16"/>
      <c r="AC292" s="11"/>
      <c r="AD292" s="16"/>
    </row>
    <row r="293" spans="1:30" ht="16.5">
      <c r="A293" s="73">
        <v>287</v>
      </c>
      <c r="B293" s="115">
        <v>592002</v>
      </c>
      <c r="C293" s="79">
        <v>652410</v>
      </c>
      <c r="D293" s="116" t="s">
        <v>413</v>
      </c>
      <c r="E293" s="86" t="s">
        <v>21</v>
      </c>
      <c r="F293" s="86">
        <v>1</v>
      </c>
      <c r="G293" s="88">
        <v>0</v>
      </c>
      <c r="H293" s="93">
        <v>0</v>
      </c>
      <c r="I293" s="90">
        <v>956800</v>
      </c>
      <c r="J293" s="91" t="s">
        <v>28</v>
      </c>
      <c r="K293" s="50" t="s">
        <v>28</v>
      </c>
      <c r="L293" s="51">
        <f t="shared" si="108"/>
        <v>956800</v>
      </c>
      <c r="M293" s="51">
        <f t="shared" si="109"/>
        <v>956800</v>
      </c>
      <c r="N293" s="52">
        <f t="shared" si="110"/>
        <v>956800</v>
      </c>
      <c r="O293" s="53">
        <f t="shared" si="111"/>
        <v>956800</v>
      </c>
      <c r="P293" s="52">
        <f t="shared" si="112"/>
        <v>0</v>
      </c>
      <c r="Q293" s="54">
        <f t="shared" si="113"/>
        <v>0</v>
      </c>
      <c r="R293" s="30">
        <f t="shared" si="106"/>
        <v>956800</v>
      </c>
      <c r="S293" s="52">
        <f t="shared" si="107"/>
        <v>956800</v>
      </c>
      <c r="T293" s="13" t="str">
        <f t="shared" si="114"/>
        <v>MENOR VALOR</v>
      </c>
      <c r="U293" s="35"/>
      <c r="V293" s="8"/>
      <c r="X293" s="36"/>
      <c r="Y293" s="36"/>
      <c r="Z293" s="36"/>
      <c r="AA293" s="36"/>
      <c r="AB293" s="16"/>
      <c r="AC293" s="11"/>
      <c r="AD293" s="16"/>
    </row>
    <row r="294" spans="1:30" ht="16.5">
      <c r="A294" s="73">
        <v>288</v>
      </c>
      <c r="B294" s="115">
        <v>592003</v>
      </c>
      <c r="C294" s="79">
        <v>652702</v>
      </c>
      <c r="D294" s="116" t="s">
        <v>414</v>
      </c>
      <c r="E294" s="86" t="s">
        <v>21</v>
      </c>
      <c r="F294" s="86">
        <v>1</v>
      </c>
      <c r="G294" s="88">
        <v>0</v>
      </c>
      <c r="H294" s="93">
        <v>0</v>
      </c>
      <c r="I294" s="90">
        <v>156800</v>
      </c>
      <c r="J294" s="91" t="s">
        <v>28</v>
      </c>
      <c r="K294" s="50" t="s">
        <v>28</v>
      </c>
      <c r="L294" s="51">
        <f t="shared" si="108"/>
        <v>156800</v>
      </c>
      <c r="M294" s="51">
        <f t="shared" si="109"/>
        <v>156800</v>
      </c>
      <c r="N294" s="52">
        <f t="shared" si="110"/>
        <v>156800</v>
      </c>
      <c r="O294" s="53">
        <f t="shared" si="111"/>
        <v>156800</v>
      </c>
      <c r="P294" s="52">
        <f t="shared" si="112"/>
        <v>0</v>
      </c>
      <c r="Q294" s="54">
        <f t="shared" si="113"/>
        <v>0</v>
      </c>
      <c r="R294" s="30">
        <f t="shared" si="106"/>
        <v>156800</v>
      </c>
      <c r="S294" s="52">
        <f t="shared" si="107"/>
        <v>156800</v>
      </c>
      <c r="T294" s="13" t="str">
        <f t="shared" si="114"/>
        <v>MENOR VALOR</v>
      </c>
      <c r="U294" s="35"/>
      <c r="V294" s="8"/>
      <c r="X294" s="36"/>
      <c r="Y294" s="36"/>
      <c r="Z294" s="36"/>
      <c r="AA294" s="36"/>
      <c r="AB294" s="16"/>
      <c r="AC294" s="11"/>
      <c r="AD294" s="16"/>
    </row>
    <row r="295" spans="1:30" ht="16.5">
      <c r="A295" s="95">
        <v>289</v>
      </c>
      <c r="B295" s="115">
        <v>592004</v>
      </c>
      <c r="C295" s="79">
        <v>652801</v>
      </c>
      <c r="D295" s="116" t="s">
        <v>415</v>
      </c>
      <c r="E295" s="86" t="s">
        <v>21</v>
      </c>
      <c r="F295" s="86">
        <v>1</v>
      </c>
      <c r="G295" s="88">
        <v>0</v>
      </c>
      <c r="H295" s="93">
        <v>0</v>
      </c>
      <c r="I295" s="90">
        <v>108800</v>
      </c>
      <c r="J295" s="94">
        <v>773000</v>
      </c>
      <c r="K295" s="108" t="s">
        <v>27</v>
      </c>
      <c r="L295" s="51">
        <f t="shared" si="108"/>
        <v>108800</v>
      </c>
      <c r="M295" s="51">
        <f t="shared" si="109"/>
        <v>440900</v>
      </c>
      <c r="N295" s="52">
        <f t="shared" si="110"/>
        <v>440900</v>
      </c>
      <c r="O295" s="53">
        <f t="shared" si="111"/>
        <v>290004.13790151337</v>
      </c>
      <c r="P295" s="52">
        <f t="shared" si="112"/>
        <v>234830.16203205244</v>
      </c>
      <c r="Q295" s="54">
        <f t="shared" si="113"/>
        <v>0.5326154729690461</v>
      </c>
      <c r="R295" s="30">
        <f t="shared" si="106"/>
        <v>440900</v>
      </c>
      <c r="S295" s="52">
        <f t="shared" si="107"/>
        <v>440900</v>
      </c>
      <c r="T295" s="13" t="str">
        <f t="shared" si="114"/>
        <v>MEDIANA</v>
      </c>
      <c r="U295" s="35"/>
      <c r="V295" s="8"/>
      <c r="X295" s="36" t="e">
        <f>+I296/J296</f>
        <v>#VALUE!</v>
      </c>
      <c r="Y295" s="36">
        <f>+I296/K296</f>
        <v>2.1813076923076924</v>
      </c>
      <c r="Z295" s="36"/>
      <c r="AA295" s="36"/>
      <c r="AB295" s="16"/>
      <c r="AC295" s="11"/>
      <c r="AD295" s="16"/>
    </row>
    <row r="296" spans="1:30" ht="16.5">
      <c r="A296" s="73">
        <v>290</v>
      </c>
      <c r="B296" s="115">
        <v>592101</v>
      </c>
      <c r="C296" s="79">
        <v>652802</v>
      </c>
      <c r="D296" s="116" t="s">
        <v>416</v>
      </c>
      <c r="E296" s="86" t="s">
        <v>21</v>
      </c>
      <c r="F296" s="86">
        <v>1</v>
      </c>
      <c r="G296" s="88">
        <v>0</v>
      </c>
      <c r="H296" s="93">
        <v>0</v>
      </c>
      <c r="I296" s="90">
        <v>2835700</v>
      </c>
      <c r="J296" s="91" t="s">
        <v>28</v>
      </c>
      <c r="K296" s="50">
        <v>1300000</v>
      </c>
      <c r="L296" s="51">
        <f t="shared" si="108"/>
        <v>2835700</v>
      </c>
      <c r="M296" s="51">
        <f t="shared" si="109"/>
        <v>2835700</v>
      </c>
      <c r="N296" s="52">
        <f t="shared" si="110"/>
        <v>2835700</v>
      </c>
      <c r="O296" s="53">
        <f t="shared" si="111"/>
        <v>2835700</v>
      </c>
      <c r="P296" s="52">
        <f t="shared" si="112"/>
        <v>0</v>
      </c>
      <c r="Q296" s="54">
        <f t="shared" si="113"/>
        <v>0</v>
      </c>
      <c r="R296" s="30">
        <f t="shared" si="106"/>
        <v>2835700</v>
      </c>
      <c r="S296" s="52">
        <f t="shared" si="107"/>
        <v>2835700</v>
      </c>
      <c r="T296" s="13" t="str">
        <f t="shared" si="114"/>
        <v>MENOR VALOR</v>
      </c>
      <c r="U296" s="35"/>
      <c r="V296" s="8"/>
      <c r="X296" s="36"/>
      <c r="Y296" s="36"/>
      <c r="Z296" s="36"/>
      <c r="AA296" s="36"/>
      <c r="AB296" s="16"/>
      <c r="AC296" s="11"/>
      <c r="AD296" s="16"/>
    </row>
    <row r="297" spans="1:30" ht="16.5">
      <c r="A297" s="73">
        <v>291</v>
      </c>
      <c r="B297" s="115">
        <v>592102</v>
      </c>
      <c r="C297" s="79">
        <v>652901</v>
      </c>
      <c r="D297" s="116" t="s">
        <v>417</v>
      </c>
      <c r="E297" s="86" t="s">
        <v>21</v>
      </c>
      <c r="F297" s="86">
        <v>1</v>
      </c>
      <c r="G297" s="88">
        <v>0</v>
      </c>
      <c r="H297" s="93">
        <v>0</v>
      </c>
      <c r="I297" s="90">
        <v>2469300</v>
      </c>
      <c r="J297" s="91" t="s">
        <v>28</v>
      </c>
      <c r="K297" s="50" t="s">
        <v>28</v>
      </c>
      <c r="L297" s="51">
        <f t="shared" si="108"/>
        <v>2469300</v>
      </c>
      <c r="M297" s="51">
        <f t="shared" si="109"/>
        <v>2469300</v>
      </c>
      <c r="N297" s="52">
        <f t="shared" si="110"/>
        <v>2469300</v>
      </c>
      <c r="O297" s="53">
        <f t="shared" si="111"/>
        <v>2469300</v>
      </c>
      <c r="P297" s="52">
        <f t="shared" si="112"/>
        <v>0</v>
      </c>
      <c r="Q297" s="54">
        <f t="shared" si="113"/>
        <v>0</v>
      </c>
      <c r="R297" s="30">
        <f t="shared" si="106"/>
        <v>2469300</v>
      </c>
      <c r="S297" s="52">
        <f t="shared" si="107"/>
        <v>2469300</v>
      </c>
      <c r="T297" s="13" t="str">
        <f t="shared" si="114"/>
        <v>MENOR VALOR</v>
      </c>
      <c r="U297" s="35"/>
      <c r="V297" s="8"/>
      <c r="X297" s="36"/>
      <c r="Y297" s="36"/>
      <c r="Z297" s="36"/>
      <c r="AA297" s="36"/>
      <c r="AB297" s="16"/>
      <c r="AC297" s="11"/>
      <c r="AD297" s="16"/>
    </row>
    <row r="298" spans="1:30" ht="16.5">
      <c r="A298" s="73">
        <v>292</v>
      </c>
      <c r="B298" s="115">
        <v>592103</v>
      </c>
      <c r="C298" s="79">
        <v>652902</v>
      </c>
      <c r="D298" s="116" t="s">
        <v>418</v>
      </c>
      <c r="E298" s="86" t="s">
        <v>21</v>
      </c>
      <c r="F298" s="86">
        <v>1</v>
      </c>
      <c r="G298" s="88">
        <v>0</v>
      </c>
      <c r="H298" s="93">
        <v>0</v>
      </c>
      <c r="I298" s="90">
        <v>2469300</v>
      </c>
      <c r="J298" s="91" t="s">
        <v>28</v>
      </c>
      <c r="K298" s="50" t="s">
        <v>28</v>
      </c>
      <c r="L298" s="51">
        <f t="shared" si="108"/>
        <v>2469300</v>
      </c>
      <c r="M298" s="51">
        <f t="shared" si="109"/>
        <v>2469300</v>
      </c>
      <c r="N298" s="52">
        <f t="shared" si="110"/>
        <v>2469300</v>
      </c>
      <c r="O298" s="53">
        <f t="shared" si="111"/>
        <v>2469300</v>
      </c>
      <c r="P298" s="52">
        <f t="shared" si="112"/>
        <v>0</v>
      </c>
      <c r="Q298" s="54">
        <f t="shared" si="113"/>
        <v>0</v>
      </c>
      <c r="R298" s="30">
        <f t="shared" si="106"/>
        <v>2469300</v>
      </c>
      <c r="S298" s="52">
        <f t="shared" si="107"/>
        <v>2469300</v>
      </c>
      <c r="T298" s="13" t="str">
        <f t="shared" si="114"/>
        <v>MENOR VALOR</v>
      </c>
      <c r="U298" s="35"/>
      <c r="V298" s="8"/>
      <c r="X298" s="36"/>
      <c r="Y298" s="36"/>
      <c r="Z298" s="36"/>
      <c r="AA298" s="36"/>
      <c r="AB298" s="16"/>
      <c r="AC298" s="11"/>
      <c r="AD298" s="16"/>
    </row>
    <row r="299" spans="1:30" ht="16.5">
      <c r="A299" s="95">
        <v>293</v>
      </c>
      <c r="B299" s="115">
        <v>592201</v>
      </c>
      <c r="C299" s="79">
        <v>653101</v>
      </c>
      <c r="D299" s="116" t="s">
        <v>419</v>
      </c>
      <c r="E299" s="86" t="s">
        <v>21</v>
      </c>
      <c r="F299" s="86">
        <v>1</v>
      </c>
      <c r="G299" s="88">
        <v>0</v>
      </c>
      <c r="H299" s="93">
        <v>0</v>
      </c>
      <c r="I299" s="90">
        <v>2469300</v>
      </c>
      <c r="J299" s="94">
        <v>3367100</v>
      </c>
      <c r="K299" s="50" t="s">
        <v>28</v>
      </c>
      <c r="L299" s="51">
        <f t="shared" si="108"/>
        <v>2469300</v>
      </c>
      <c r="M299" s="51">
        <f t="shared" si="109"/>
        <v>2918200</v>
      </c>
      <c r="N299" s="52">
        <f t="shared" si="110"/>
        <v>2918200</v>
      </c>
      <c r="O299" s="53">
        <f t="shared" si="111"/>
        <v>2883466.6687860293</v>
      </c>
      <c r="P299" s="52">
        <f t="shared" si="112"/>
        <v>317420.23407464119</v>
      </c>
      <c r="Q299" s="54">
        <f t="shared" si="113"/>
        <v>0.10877261122426193</v>
      </c>
      <c r="R299" s="30">
        <f t="shared" si="106"/>
        <v>2918200</v>
      </c>
      <c r="S299" s="52">
        <f t="shared" si="107"/>
        <v>2918200</v>
      </c>
      <c r="T299" s="13" t="str">
        <f t="shared" si="114"/>
        <v>MEDIANA</v>
      </c>
      <c r="U299" s="35"/>
      <c r="V299" s="8"/>
      <c r="X299" s="36"/>
      <c r="Y299" s="36"/>
      <c r="Z299" s="36"/>
      <c r="AA299" s="36"/>
      <c r="AB299" s="16"/>
      <c r="AC299" s="11"/>
      <c r="AD299" s="16"/>
    </row>
    <row r="300" spans="1:30" ht="16.5">
      <c r="A300" s="73">
        <v>294</v>
      </c>
      <c r="B300" s="115">
        <v>592204</v>
      </c>
      <c r="C300" s="79">
        <v>653102</v>
      </c>
      <c r="D300" s="116" t="s">
        <v>420</v>
      </c>
      <c r="E300" s="86" t="s">
        <v>21</v>
      </c>
      <c r="F300" s="86">
        <v>1</v>
      </c>
      <c r="G300" s="88">
        <v>0</v>
      </c>
      <c r="H300" s="93">
        <v>0</v>
      </c>
      <c r="I300" s="90">
        <v>2469300</v>
      </c>
      <c r="J300" s="94">
        <v>3367100</v>
      </c>
      <c r="K300" s="50" t="s">
        <v>28</v>
      </c>
      <c r="L300" s="51">
        <f t="shared" si="108"/>
        <v>2469300</v>
      </c>
      <c r="M300" s="51">
        <f t="shared" si="109"/>
        <v>2918200</v>
      </c>
      <c r="N300" s="52">
        <f t="shared" si="110"/>
        <v>2918200</v>
      </c>
      <c r="O300" s="53">
        <f t="shared" si="111"/>
        <v>2883466.6687860293</v>
      </c>
      <c r="P300" s="52">
        <f t="shared" si="112"/>
        <v>317420.23407464119</v>
      </c>
      <c r="Q300" s="54">
        <f t="shared" si="113"/>
        <v>0.10877261122426193</v>
      </c>
      <c r="R300" s="30">
        <f t="shared" si="106"/>
        <v>2918200</v>
      </c>
      <c r="S300" s="52">
        <f t="shared" si="107"/>
        <v>2918200</v>
      </c>
      <c r="T300" s="13" t="str">
        <f t="shared" si="114"/>
        <v>MEDIANA</v>
      </c>
      <c r="U300" s="35"/>
      <c r="V300" s="8"/>
      <c r="X300" s="36"/>
      <c r="Y300" s="36"/>
      <c r="Z300" s="36"/>
      <c r="AA300" s="36"/>
      <c r="AB300" s="16"/>
      <c r="AC300" s="11"/>
      <c r="AD300" s="16"/>
    </row>
    <row r="301" spans="1:30" ht="16.5">
      <c r="A301" s="73">
        <v>295</v>
      </c>
      <c r="B301" s="115">
        <v>592301</v>
      </c>
      <c r="C301" s="79">
        <v>655101</v>
      </c>
      <c r="D301" s="116" t="s">
        <v>421</v>
      </c>
      <c r="E301" s="86" t="s">
        <v>21</v>
      </c>
      <c r="F301" s="86">
        <v>1</v>
      </c>
      <c r="G301" s="88">
        <v>0</v>
      </c>
      <c r="H301" s="93">
        <v>0</v>
      </c>
      <c r="I301" s="90">
        <v>2469300</v>
      </c>
      <c r="J301" s="94">
        <v>3367100</v>
      </c>
      <c r="K301" s="50" t="s">
        <v>28</v>
      </c>
      <c r="L301" s="51">
        <f t="shared" si="108"/>
        <v>2469300</v>
      </c>
      <c r="M301" s="51">
        <f t="shared" si="109"/>
        <v>2918200</v>
      </c>
      <c r="N301" s="52">
        <f t="shared" si="110"/>
        <v>2918200</v>
      </c>
      <c r="O301" s="53">
        <f t="shared" si="111"/>
        <v>2883466.6687860293</v>
      </c>
      <c r="P301" s="52">
        <f t="shared" si="112"/>
        <v>317420.23407464119</v>
      </c>
      <c r="Q301" s="54">
        <f t="shared" si="113"/>
        <v>0.10877261122426193</v>
      </c>
      <c r="R301" s="30">
        <f t="shared" ref="R301:R364" si="115">IF(Q301&lt;=$Q$1,L301,N301)</f>
        <v>2918200</v>
      </c>
      <c r="S301" s="52">
        <f t="shared" si="107"/>
        <v>2918200</v>
      </c>
      <c r="T301" s="13" t="str">
        <f t="shared" si="114"/>
        <v>MEDIANA</v>
      </c>
      <c r="U301" s="35"/>
      <c r="V301" s="8"/>
      <c r="X301" s="36"/>
      <c r="Y301" s="36"/>
      <c r="Z301" s="36"/>
      <c r="AA301" s="36"/>
      <c r="AB301" s="16"/>
      <c r="AC301" s="11"/>
      <c r="AD301" s="16"/>
    </row>
    <row r="302" spans="1:30" ht="16.5">
      <c r="A302" s="73">
        <v>296</v>
      </c>
      <c r="B302" s="118">
        <v>592401</v>
      </c>
      <c r="C302" s="79">
        <v>655102</v>
      </c>
      <c r="D302" s="116" t="s">
        <v>422</v>
      </c>
      <c r="E302" s="86" t="s">
        <v>21</v>
      </c>
      <c r="F302" s="86">
        <v>1</v>
      </c>
      <c r="G302" s="88">
        <v>0</v>
      </c>
      <c r="H302" s="93">
        <v>0</v>
      </c>
      <c r="I302" s="90">
        <v>2469300</v>
      </c>
      <c r="J302" s="94">
        <v>3889700</v>
      </c>
      <c r="K302" s="50" t="s">
        <v>28</v>
      </c>
      <c r="L302" s="51">
        <f t="shared" si="108"/>
        <v>2469300</v>
      </c>
      <c r="M302" s="51">
        <f t="shared" si="109"/>
        <v>3179500</v>
      </c>
      <c r="N302" s="52">
        <f t="shared" si="110"/>
        <v>3179500</v>
      </c>
      <c r="O302" s="53">
        <f t="shared" si="111"/>
        <v>3099167.0187326143</v>
      </c>
      <c r="P302" s="52">
        <f t="shared" si="112"/>
        <v>502187.23599868605</v>
      </c>
      <c r="Q302" s="54">
        <f t="shared" si="113"/>
        <v>0.15794534863930998</v>
      </c>
      <c r="R302" s="30">
        <f t="shared" si="115"/>
        <v>3179500</v>
      </c>
      <c r="S302" s="52">
        <f t="shared" si="107"/>
        <v>3179500</v>
      </c>
      <c r="T302" s="13" t="str">
        <f t="shared" si="114"/>
        <v>MEDIANA</v>
      </c>
      <c r="U302" s="35"/>
      <c r="V302" s="8"/>
      <c r="X302" s="36"/>
      <c r="Y302" s="36"/>
      <c r="Z302" s="36"/>
      <c r="AA302" s="36"/>
      <c r="AB302" s="16"/>
      <c r="AC302" s="11"/>
      <c r="AD302" s="16"/>
    </row>
    <row r="303" spans="1:30" ht="16.5">
      <c r="A303" s="95">
        <v>297</v>
      </c>
      <c r="B303" s="115">
        <v>592402</v>
      </c>
      <c r="C303" s="79">
        <v>657001</v>
      </c>
      <c r="D303" s="116" t="s">
        <v>423</v>
      </c>
      <c r="E303" s="86" t="s">
        <v>21</v>
      </c>
      <c r="F303" s="86">
        <v>1</v>
      </c>
      <c r="G303" s="88">
        <v>0</v>
      </c>
      <c r="H303" s="93">
        <v>0</v>
      </c>
      <c r="I303" s="117">
        <v>0</v>
      </c>
      <c r="J303" s="94">
        <v>12755500</v>
      </c>
      <c r="K303" s="50" t="s">
        <v>28</v>
      </c>
      <c r="L303" s="51">
        <f t="shared" si="108"/>
        <v>0</v>
      </c>
      <c r="M303" s="51">
        <f t="shared" si="109"/>
        <v>6377750</v>
      </c>
      <c r="N303" s="52">
        <f t="shared" si="110"/>
        <v>6377750</v>
      </c>
      <c r="O303" s="53" t="e">
        <f t="shared" si="111"/>
        <v>#NUM!</v>
      </c>
      <c r="P303" s="52">
        <f t="shared" si="112"/>
        <v>4509750.2737125037</v>
      </c>
      <c r="Q303" s="54">
        <f t="shared" si="113"/>
        <v>0.70710678118654757</v>
      </c>
      <c r="R303" s="30">
        <f t="shared" si="115"/>
        <v>6377750</v>
      </c>
      <c r="S303" s="52">
        <f t="shared" si="107"/>
        <v>6377800</v>
      </c>
      <c r="T303" s="13" t="str">
        <f t="shared" si="114"/>
        <v>MEDIANA</v>
      </c>
      <c r="U303" s="35"/>
      <c r="V303" s="8"/>
      <c r="X303" s="36"/>
      <c r="Y303" s="36"/>
      <c r="Z303" s="36"/>
      <c r="AA303" s="36"/>
      <c r="AB303" s="16"/>
      <c r="AC303" s="11"/>
      <c r="AD303" s="16"/>
    </row>
    <row r="304" spans="1:30" ht="16.5">
      <c r="A304" s="73">
        <v>298</v>
      </c>
      <c r="B304" s="115">
        <v>592403</v>
      </c>
      <c r="C304" s="79">
        <v>657801</v>
      </c>
      <c r="D304" s="116" t="s">
        <v>424</v>
      </c>
      <c r="E304" s="99" t="s">
        <v>21</v>
      </c>
      <c r="F304" s="99">
        <v>1</v>
      </c>
      <c r="G304" s="103">
        <v>0</v>
      </c>
      <c r="H304" s="104">
        <v>0</v>
      </c>
      <c r="I304" s="90">
        <v>12802500</v>
      </c>
      <c r="J304" s="94">
        <v>15304000</v>
      </c>
      <c r="K304" s="92" t="s">
        <v>27</v>
      </c>
      <c r="L304" s="51">
        <f t="shared" si="108"/>
        <v>12802500</v>
      </c>
      <c r="M304" s="51">
        <f t="shared" si="109"/>
        <v>14053250</v>
      </c>
      <c r="N304" s="52">
        <f t="shared" si="110"/>
        <v>14053250</v>
      </c>
      <c r="O304" s="53">
        <f t="shared" si="111"/>
        <v>13997480.487573469</v>
      </c>
      <c r="P304" s="52">
        <f t="shared" si="112"/>
        <v>884413.80656907428</v>
      </c>
      <c r="Q304" s="54">
        <f t="shared" si="113"/>
        <v>6.2933044425244999E-2</v>
      </c>
      <c r="R304" s="30">
        <f t="shared" si="115"/>
        <v>12802500</v>
      </c>
      <c r="S304" s="52">
        <f t="shared" si="107"/>
        <v>12802500</v>
      </c>
      <c r="T304" s="13" t="str">
        <f t="shared" si="114"/>
        <v>MENOR VALOR</v>
      </c>
      <c r="U304" s="35"/>
      <c r="V304" s="8"/>
      <c r="X304" s="36" t="e">
        <f>+I305/J305</f>
        <v>#VALUE!</v>
      </c>
      <c r="Y304" s="36">
        <f>+I305/K305</f>
        <v>2.0775641025641027</v>
      </c>
      <c r="Z304" s="36"/>
      <c r="AA304" s="36"/>
      <c r="AB304" s="16"/>
      <c r="AC304" s="11"/>
      <c r="AD304" s="16"/>
    </row>
    <row r="305" spans="1:30" ht="16.5">
      <c r="A305" s="73">
        <v>299</v>
      </c>
      <c r="B305" s="115">
        <v>597101</v>
      </c>
      <c r="C305" s="79">
        <v>657802</v>
      </c>
      <c r="D305" s="116" t="s">
        <v>425</v>
      </c>
      <c r="E305" s="86" t="s">
        <v>21</v>
      </c>
      <c r="F305" s="86">
        <v>1</v>
      </c>
      <c r="G305" s="88">
        <v>0</v>
      </c>
      <c r="H305" s="93">
        <v>0</v>
      </c>
      <c r="I305" s="90">
        <v>1620500</v>
      </c>
      <c r="J305" s="91" t="s">
        <v>28</v>
      </c>
      <c r="K305" s="50">
        <v>780000</v>
      </c>
      <c r="L305" s="51">
        <f t="shared" si="108"/>
        <v>1620500</v>
      </c>
      <c r="M305" s="51">
        <f t="shared" si="109"/>
        <v>1620500</v>
      </c>
      <c r="N305" s="52">
        <f t="shared" si="110"/>
        <v>1620500</v>
      </c>
      <c r="O305" s="53">
        <f t="shared" si="111"/>
        <v>1620500</v>
      </c>
      <c r="P305" s="52">
        <f t="shared" si="112"/>
        <v>0</v>
      </c>
      <c r="Q305" s="54">
        <f t="shared" si="113"/>
        <v>0</v>
      </c>
      <c r="R305" s="30">
        <f t="shared" si="115"/>
        <v>1620500</v>
      </c>
      <c r="S305" s="52">
        <f t="shared" si="107"/>
        <v>1620500</v>
      </c>
      <c r="T305" s="13" t="str">
        <f t="shared" si="114"/>
        <v>MENOR VALOR</v>
      </c>
      <c r="U305" s="35"/>
      <c r="V305" s="8"/>
      <c r="X305" s="36"/>
      <c r="Y305" s="36"/>
      <c r="Z305" s="36"/>
      <c r="AA305" s="36"/>
      <c r="AB305" s="16"/>
      <c r="AC305" s="11"/>
      <c r="AD305" s="16"/>
    </row>
    <row r="306" spans="1:30" ht="16.5">
      <c r="A306" s="73">
        <v>300</v>
      </c>
      <c r="B306" s="115">
        <v>597104</v>
      </c>
      <c r="C306" s="79">
        <v>657803</v>
      </c>
      <c r="D306" s="116" t="s">
        <v>426</v>
      </c>
      <c r="E306" s="86" t="s">
        <v>21</v>
      </c>
      <c r="F306" s="86">
        <v>1</v>
      </c>
      <c r="G306" s="88">
        <v>0</v>
      </c>
      <c r="H306" s="93">
        <v>0</v>
      </c>
      <c r="I306" s="90">
        <v>2835700</v>
      </c>
      <c r="J306" s="94">
        <v>3889700</v>
      </c>
      <c r="K306" s="50" t="s">
        <v>28</v>
      </c>
      <c r="L306" s="51">
        <f t="shared" si="108"/>
        <v>2835700</v>
      </c>
      <c r="M306" s="51">
        <f t="shared" si="109"/>
        <v>3362700</v>
      </c>
      <c r="N306" s="52">
        <f t="shared" si="110"/>
        <v>3362700</v>
      </c>
      <c r="O306" s="53">
        <f t="shared" si="111"/>
        <v>3321147.7368524275</v>
      </c>
      <c r="P306" s="52">
        <f t="shared" si="112"/>
        <v>372645.27368531056</v>
      </c>
      <c r="Q306" s="54">
        <f t="shared" si="113"/>
        <v>0.11081728185247289</v>
      </c>
      <c r="R306" s="30">
        <f t="shared" si="115"/>
        <v>3362700</v>
      </c>
      <c r="S306" s="52">
        <f t="shared" si="107"/>
        <v>3362700</v>
      </c>
      <c r="T306" s="13" t="str">
        <f t="shared" si="114"/>
        <v>MEDIANA</v>
      </c>
      <c r="U306" s="35"/>
      <c r="V306" s="8"/>
      <c r="X306" s="36"/>
      <c r="Y306" s="36"/>
      <c r="Z306" s="36"/>
      <c r="AA306" s="36"/>
      <c r="AB306" s="16"/>
      <c r="AC306" s="11"/>
      <c r="AD306" s="16"/>
    </row>
    <row r="307" spans="1:30" ht="16.5">
      <c r="A307" s="95">
        <v>301</v>
      </c>
      <c r="B307" s="119">
        <v>597920</v>
      </c>
      <c r="C307" s="79">
        <v>657804</v>
      </c>
      <c r="D307" s="85" t="s">
        <v>427</v>
      </c>
      <c r="E307" s="86" t="s">
        <v>21</v>
      </c>
      <c r="F307" s="86">
        <v>1</v>
      </c>
      <c r="G307" s="88">
        <v>0</v>
      </c>
      <c r="H307" s="93">
        <v>0</v>
      </c>
      <c r="I307" s="90">
        <v>2835700</v>
      </c>
      <c r="J307" s="91" t="s">
        <v>28</v>
      </c>
      <c r="K307" s="50" t="s">
        <v>28</v>
      </c>
      <c r="L307" s="51">
        <f t="shared" si="108"/>
        <v>2835700</v>
      </c>
      <c r="M307" s="51">
        <f t="shared" si="109"/>
        <v>2835700</v>
      </c>
      <c r="N307" s="52">
        <f t="shared" si="110"/>
        <v>2835700</v>
      </c>
      <c r="O307" s="53">
        <f t="shared" si="111"/>
        <v>2835700</v>
      </c>
      <c r="P307" s="52">
        <f t="shared" si="112"/>
        <v>0</v>
      </c>
      <c r="Q307" s="54">
        <f t="shared" si="113"/>
        <v>0</v>
      </c>
      <c r="R307" s="30">
        <f t="shared" si="115"/>
        <v>2835700</v>
      </c>
      <c r="S307" s="52">
        <f t="shared" si="107"/>
        <v>2835700</v>
      </c>
      <c r="T307" s="13" t="str">
        <f t="shared" si="114"/>
        <v>MENOR VALOR</v>
      </c>
      <c r="U307" s="35"/>
      <c r="V307" s="8"/>
      <c r="X307" s="36"/>
      <c r="Y307" s="36"/>
      <c r="Z307" s="36"/>
      <c r="AA307" s="36"/>
      <c r="AB307" s="16"/>
      <c r="AC307" s="11"/>
      <c r="AD307" s="16"/>
    </row>
    <row r="308" spans="1:30" ht="16.5">
      <c r="A308" s="73">
        <v>302</v>
      </c>
      <c r="B308" s="119">
        <v>597940</v>
      </c>
      <c r="C308" s="79">
        <v>659301</v>
      </c>
      <c r="D308" s="85" t="s">
        <v>428</v>
      </c>
      <c r="E308" s="86" t="s">
        <v>21</v>
      </c>
      <c r="F308" s="86">
        <v>1</v>
      </c>
      <c r="G308" s="88">
        <v>0</v>
      </c>
      <c r="H308" s="93">
        <v>0</v>
      </c>
      <c r="I308" s="90">
        <v>2469300</v>
      </c>
      <c r="J308" s="91" t="s">
        <v>28</v>
      </c>
      <c r="K308" s="50" t="s">
        <v>28</v>
      </c>
      <c r="L308" s="51">
        <f t="shared" si="108"/>
        <v>2469300</v>
      </c>
      <c r="M308" s="51">
        <f t="shared" si="109"/>
        <v>2469300</v>
      </c>
      <c r="N308" s="52">
        <f t="shared" si="110"/>
        <v>2469300</v>
      </c>
      <c r="O308" s="53">
        <f t="shared" si="111"/>
        <v>2469300</v>
      </c>
      <c r="P308" s="52">
        <f t="shared" si="112"/>
        <v>0</v>
      </c>
      <c r="Q308" s="54">
        <f t="shared" si="113"/>
        <v>0</v>
      </c>
      <c r="R308" s="30">
        <f t="shared" si="115"/>
        <v>2469300</v>
      </c>
      <c r="S308" s="52">
        <f t="shared" si="107"/>
        <v>2469300</v>
      </c>
      <c r="T308" s="13" t="str">
        <f t="shared" si="114"/>
        <v>MENOR VALOR</v>
      </c>
      <c r="U308" s="35"/>
      <c r="V308" s="8"/>
      <c r="X308" s="36"/>
      <c r="Y308" s="36"/>
      <c r="Z308" s="36"/>
      <c r="AA308" s="36"/>
      <c r="AB308" s="16"/>
      <c r="AC308" s="11"/>
      <c r="AD308" s="16"/>
    </row>
    <row r="309" spans="1:30" ht="25.5">
      <c r="A309" s="73">
        <v>303</v>
      </c>
      <c r="B309" s="119">
        <v>597941</v>
      </c>
      <c r="C309" s="79">
        <v>659302</v>
      </c>
      <c r="D309" s="85" t="s">
        <v>429</v>
      </c>
      <c r="E309" s="86" t="s">
        <v>21</v>
      </c>
      <c r="F309" s="86">
        <v>1</v>
      </c>
      <c r="G309" s="88">
        <v>0</v>
      </c>
      <c r="H309" s="93">
        <v>0</v>
      </c>
      <c r="I309" s="90">
        <v>2469300</v>
      </c>
      <c r="J309" s="91" t="s">
        <v>28</v>
      </c>
      <c r="K309" s="50" t="s">
        <v>28</v>
      </c>
      <c r="L309" s="51">
        <f t="shared" si="108"/>
        <v>2469300</v>
      </c>
      <c r="M309" s="51">
        <f t="shared" si="109"/>
        <v>2469300</v>
      </c>
      <c r="N309" s="52">
        <f t="shared" si="110"/>
        <v>2469300</v>
      </c>
      <c r="O309" s="53">
        <f t="shared" si="111"/>
        <v>2469300</v>
      </c>
      <c r="P309" s="52">
        <f t="shared" si="112"/>
        <v>0</v>
      </c>
      <c r="Q309" s="54">
        <f t="shared" si="113"/>
        <v>0</v>
      </c>
      <c r="R309" s="30">
        <f t="shared" si="115"/>
        <v>2469300</v>
      </c>
      <c r="S309" s="52">
        <f t="shared" si="107"/>
        <v>2469300</v>
      </c>
      <c r="T309" s="13" t="str">
        <f t="shared" si="114"/>
        <v>MENOR VALOR</v>
      </c>
      <c r="U309" s="35"/>
      <c r="V309" s="8"/>
      <c r="X309" s="36"/>
      <c r="Y309" s="36"/>
      <c r="Z309" s="36"/>
      <c r="AA309" s="36"/>
      <c r="AB309" s="16"/>
      <c r="AC309" s="11"/>
      <c r="AD309" s="16"/>
    </row>
    <row r="310" spans="1:30" ht="25.5">
      <c r="A310" s="73">
        <v>304</v>
      </c>
      <c r="B310" s="119">
        <v>598001</v>
      </c>
      <c r="C310" s="79">
        <v>659520</v>
      </c>
      <c r="D310" s="85" t="s">
        <v>430</v>
      </c>
      <c r="E310" s="86" t="s">
        <v>21</v>
      </c>
      <c r="F310" s="86">
        <v>1</v>
      </c>
      <c r="G310" s="88">
        <v>0</v>
      </c>
      <c r="H310" s="93">
        <v>0</v>
      </c>
      <c r="I310" s="90">
        <v>1850600</v>
      </c>
      <c r="J310" s="94">
        <v>2541800</v>
      </c>
      <c r="K310" s="50" t="s">
        <v>28</v>
      </c>
      <c r="L310" s="51">
        <f t="shared" si="108"/>
        <v>1850600</v>
      </c>
      <c r="M310" s="51">
        <f t="shared" si="109"/>
        <v>2196200</v>
      </c>
      <c r="N310" s="52">
        <f t="shared" si="110"/>
        <v>2196200</v>
      </c>
      <c r="O310" s="53">
        <f t="shared" si="111"/>
        <v>2168837.2645267788</v>
      </c>
      <c r="P310" s="52">
        <f t="shared" si="112"/>
        <v>244376.10357807082</v>
      </c>
      <c r="Q310" s="54">
        <f t="shared" si="113"/>
        <v>0.11127224459433149</v>
      </c>
      <c r="R310" s="30">
        <f t="shared" si="115"/>
        <v>2196200</v>
      </c>
      <c r="S310" s="52">
        <f t="shared" si="107"/>
        <v>2196200</v>
      </c>
      <c r="T310" s="13" t="str">
        <f t="shared" si="114"/>
        <v>MEDIANA</v>
      </c>
      <c r="U310" s="35"/>
      <c r="V310" s="8"/>
      <c r="X310" s="36"/>
      <c r="Y310" s="36"/>
      <c r="Z310" s="36"/>
      <c r="AA310" s="36"/>
      <c r="AB310" s="16"/>
      <c r="AC310" s="11"/>
      <c r="AD310" s="16"/>
    </row>
    <row r="311" spans="1:30" ht="25.5">
      <c r="A311" s="95">
        <v>305</v>
      </c>
      <c r="B311" s="119">
        <v>598002</v>
      </c>
      <c r="C311" s="79">
        <v>660201</v>
      </c>
      <c r="D311" s="85" t="s">
        <v>431</v>
      </c>
      <c r="E311" s="86" t="s">
        <v>21</v>
      </c>
      <c r="F311" s="86">
        <v>1</v>
      </c>
      <c r="G311" s="88">
        <v>0</v>
      </c>
      <c r="H311" s="93">
        <v>0</v>
      </c>
      <c r="I311" s="90">
        <v>1850600</v>
      </c>
      <c r="J311" s="91" t="s">
        <v>28</v>
      </c>
      <c r="K311" s="50" t="s">
        <v>28</v>
      </c>
      <c r="L311" s="51">
        <f t="shared" si="108"/>
        <v>1850600</v>
      </c>
      <c r="M311" s="51">
        <f t="shared" si="109"/>
        <v>1850600</v>
      </c>
      <c r="N311" s="52">
        <f t="shared" si="110"/>
        <v>1850600</v>
      </c>
      <c r="O311" s="53">
        <f t="shared" si="111"/>
        <v>1850600</v>
      </c>
      <c r="P311" s="52">
        <f t="shared" si="112"/>
        <v>0</v>
      </c>
      <c r="Q311" s="54">
        <f t="shared" si="113"/>
        <v>0</v>
      </c>
      <c r="R311" s="30">
        <f t="shared" si="115"/>
        <v>1850600</v>
      </c>
      <c r="S311" s="52">
        <f t="shared" si="107"/>
        <v>1850600</v>
      </c>
      <c r="T311" s="13" t="str">
        <f t="shared" si="114"/>
        <v>MENOR VALOR</v>
      </c>
      <c r="U311" s="35"/>
      <c r="V311" s="8"/>
      <c r="X311" s="36"/>
      <c r="Y311" s="36"/>
      <c r="Z311" s="36"/>
      <c r="AA311" s="36"/>
      <c r="AB311" s="16"/>
      <c r="AC311" s="11"/>
      <c r="AD311" s="16"/>
    </row>
    <row r="312" spans="1:30" ht="16.5">
      <c r="A312" s="73">
        <v>306</v>
      </c>
      <c r="B312" s="119">
        <v>599301</v>
      </c>
      <c r="C312" s="79">
        <v>660202</v>
      </c>
      <c r="D312" s="85" t="s">
        <v>432</v>
      </c>
      <c r="E312" s="86" t="s">
        <v>21</v>
      </c>
      <c r="F312" s="86">
        <v>1</v>
      </c>
      <c r="G312" s="88">
        <v>0</v>
      </c>
      <c r="H312" s="93">
        <v>0</v>
      </c>
      <c r="I312" s="90">
        <v>38700</v>
      </c>
      <c r="J312" s="91" t="s">
        <v>28</v>
      </c>
      <c r="K312" s="50" t="s">
        <v>28</v>
      </c>
      <c r="L312" s="51">
        <f t="shared" si="108"/>
        <v>38700</v>
      </c>
      <c r="M312" s="51">
        <f t="shared" si="109"/>
        <v>38700</v>
      </c>
      <c r="N312" s="52">
        <f t="shared" si="110"/>
        <v>38700</v>
      </c>
      <c r="O312" s="53">
        <f t="shared" si="111"/>
        <v>38700</v>
      </c>
      <c r="P312" s="52">
        <f t="shared" si="112"/>
        <v>0</v>
      </c>
      <c r="Q312" s="54">
        <f t="shared" si="113"/>
        <v>0</v>
      </c>
      <c r="R312" s="30">
        <f t="shared" si="115"/>
        <v>38700</v>
      </c>
      <c r="S312" s="52">
        <f t="shared" si="107"/>
        <v>38700</v>
      </c>
      <c r="T312" s="13" t="str">
        <f t="shared" si="114"/>
        <v>MENOR VALOR</v>
      </c>
      <c r="U312" s="35"/>
      <c r="V312" s="8"/>
      <c r="X312" s="36"/>
      <c r="Y312" s="36"/>
      <c r="Z312" s="36"/>
      <c r="AA312" s="36"/>
      <c r="AB312" s="16"/>
      <c r="AC312" s="11"/>
      <c r="AD312" s="16"/>
    </row>
    <row r="313" spans="1:30" ht="25.5">
      <c r="A313" s="73">
        <v>307</v>
      </c>
      <c r="B313" s="119">
        <v>601101</v>
      </c>
      <c r="C313" s="79">
        <v>661110</v>
      </c>
      <c r="D313" s="85" t="s">
        <v>433</v>
      </c>
      <c r="E313" s="99" t="s">
        <v>21</v>
      </c>
      <c r="F313" s="99">
        <v>1</v>
      </c>
      <c r="G313" s="103">
        <v>0</v>
      </c>
      <c r="H313" s="104">
        <v>0</v>
      </c>
      <c r="I313" s="90">
        <v>566700</v>
      </c>
      <c r="J313" s="91" t="s">
        <v>28</v>
      </c>
      <c r="K313" s="92" t="s">
        <v>27</v>
      </c>
      <c r="L313" s="51">
        <f t="shared" si="108"/>
        <v>566700</v>
      </c>
      <c r="M313" s="51">
        <f t="shared" si="109"/>
        <v>566700</v>
      </c>
      <c r="N313" s="52">
        <f t="shared" si="110"/>
        <v>566700</v>
      </c>
      <c r="O313" s="53">
        <f t="shared" si="111"/>
        <v>566700</v>
      </c>
      <c r="P313" s="52">
        <f t="shared" si="112"/>
        <v>0</v>
      </c>
      <c r="Q313" s="54">
        <f t="shared" si="113"/>
        <v>0</v>
      </c>
      <c r="R313" s="30">
        <f t="shared" si="115"/>
        <v>566700</v>
      </c>
      <c r="S313" s="52">
        <f t="shared" si="107"/>
        <v>566700</v>
      </c>
      <c r="T313" s="13" t="str">
        <f t="shared" si="114"/>
        <v>MENOR VALOR</v>
      </c>
      <c r="U313" s="35"/>
      <c r="V313" s="8"/>
      <c r="X313" s="36">
        <f>+I314/J314</f>
        <v>0.49776021080368904</v>
      </c>
      <c r="Y313" s="36">
        <f>+I314/K314</f>
        <v>0.62274725274725273</v>
      </c>
      <c r="Z313" s="36"/>
      <c r="AA313" s="36"/>
      <c r="AB313" s="16"/>
      <c r="AC313" s="11"/>
      <c r="AD313" s="16"/>
    </row>
    <row r="314" spans="1:30" ht="25.5">
      <c r="A314" s="73">
        <v>308</v>
      </c>
      <c r="B314" s="119">
        <v>601102</v>
      </c>
      <c r="C314" s="79">
        <v>661120</v>
      </c>
      <c r="D314" s="85" t="s">
        <v>434</v>
      </c>
      <c r="E314" s="86" t="s">
        <v>21</v>
      </c>
      <c r="F314" s="86">
        <v>1</v>
      </c>
      <c r="G314" s="88">
        <v>0</v>
      </c>
      <c r="H314" s="93">
        <v>0</v>
      </c>
      <c r="I314" s="90">
        <v>566700</v>
      </c>
      <c r="J314" s="94">
        <v>1138500</v>
      </c>
      <c r="K314" s="50">
        <v>910000</v>
      </c>
      <c r="L314" s="51">
        <f t="shared" si="108"/>
        <v>566700</v>
      </c>
      <c r="M314" s="51">
        <f t="shared" si="109"/>
        <v>852600</v>
      </c>
      <c r="N314" s="52">
        <f t="shared" si="110"/>
        <v>852600</v>
      </c>
      <c r="O314" s="53">
        <f t="shared" si="111"/>
        <v>803235.92424641969</v>
      </c>
      <c r="P314" s="52">
        <f t="shared" si="112"/>
        <v>202161.82874123394</v>
      </c>
      <c r="Q314" s="54">
        <f t="shared" si="113"/>
        <v>0.2371121613197677</v>
      </c>
      <c r="R314" s="30">
        <f t="shared" si="115"/>
        <v>852600</v>
      </c>
      <c r="S314" s="52">
        <f t="shared" si="107"/>
        <v>852600</v>
      </c>
      <c r="T314" s="13" t="str">
        <f t="shared" si="114"/>
        <v>MEDIANA</v>
      </c>
      <c r="U314" s="35"/>
      <c r="V314" s="8"/>
      <c r="X314" s="36"/>
      <c r="Y314" s="36"/>
      <c r="Z314" s="36"/>
      <c r="AA314" s="36"/>
      <c r="AB314" s="16"/>
      <c r="AC314" s="11"/>
      <c r="AD314" s="16"/>
    </row>
    <row r="315" spans="1:30" ht="25.5">
      <c r="A315" s="95">
        <v>309</v>
      </c>
      <c r="B315" s="119">
        <v>601103</v>
      </c>
      <c r="C315" s="79">
        <v>662201</v>
      </c>
      <c r="D315" s="85" t="s">
        <v>435</v>
      </c>
      <c r="E315" s="86" t="s">
        <v>21</v>
      </c>
      <c r="F315" s="86">
        <v>1</v>
      </c>
      <c r="G315" s="88">
        <v>0</v>
      </c>
      <c r="H315" s="93">
        <v>0</v>
      </c>
      <c r="I315" s="90">
        <v>901500</v>
      </c>
      <c r="J315" s="91" t="s">
        <v>28</v>
      </c>
      <c r="K315" s="50" t="s">
        <v>28</v>
      </c>
      <c r="L315" s="51">
        <f t="shared" si="108"/>
        <v>901500</v>
      </c>
      <c r="M315" s="51">
        <f t="shared" si="109"/>
        <v>901500</v>
      </c>
      <c r="N315" s="52">
        <f t="shared" si="110"/>
        <v>901500</v>
      </c>
      <c r="O315" s="53">
        <f t="shared" si="111"/>
        <v>901500</v>
      </c>
      <c r="P315" s="52">
        <f t="shared" si="112"/>
        <v>0</v>
      </c>
      <c r="Q315" s="54">
        <f t="shared" si="113"/>
        <v>0</v>
      </c>
      <c r="R315" s="30">
        <f t="shared" si="115"/>
        <v>901500</v>
      </c>
      <c r="S315" s="52">
        <f t="shared" si="107"/>
        <v>901500</v>
      </c>
      <c r="T315" s="13" t="str">
        <f t="shared" si="114"/>
        <v>MENOR VALOR</v>
      </c>
      <c r="U315" s="35"/>
      <c r="V315" s="8"/>
      <c r="X315" s="36"/>
      <c r="Y315" s="36"/>
      <c r="Z315" s="36"/>
      <c r="AA315" s="36"/>
      <c r="AB315" s="16"/>
      <c r="AC315" s="11"/>
      <c r="AD315" s="16"/>
    </row>
    <row r="316" spans="1:30" ht="16.5">
      <c r="A316" s="73">
        <v>310</v>
      </c>
      <c r="B316" s="119">
        <v>601201</v>
      </c>
      <c r="C316" s="79">
        <v>662202</v>
      </c>
      <c r="D316" s="85" t="s">
        <v>436</v>
      </c>
      <c r="E316" s="86" t="s">
        <v>21</v>
      </c>
      <c r="F316" s="86">
        <v>1</v>
      </c>
      <c r="G316" s="88">
        <v>0</v>
      </c>
      <c r="H316" s="93">
        <v>0</v>
      </c>
      <c r="I316" s="90">
        <v>901500</v>
      </c>
      <c r="J316" s="91" t="s">
        <v>28</v>
      </c>
      <c r="K316" s="50" t="s">
        <v>28</v>
      </c>
      <c r="L316" s="51">
        <f t="shared" si="108"/>
        <v>901500</v>
      </c>
      <c r="M316" s="51">
        <f t="shared" si="109"/>
        <v>901500</v>
      </c>
      <c r="N316" s="52">
        <f t="shared" si="110"/>
        <v>901500</v>
      </c>
      <c r="O316" s="53">
        <f t="shared" si="111"/>
        <v>901500</v>
      </c>
      <c r="P316" s="52">
        <f t="shared" si="112"/>
        <v>0</v>
      </c>
      <c r="Q316" s="54">
        <f t="shared" si="113"/>
        <v>0</v>
      </c>
      <c r="R316" s="30">
        <f t="shared" si="115"/>
        <v>901500</v>
      </c>
      <c r="S316" s="52">
        <f t="shared" si="107"/>
        <v>901500</v>
      </c>
      <c r="T316" s="13" t="str">
        <f t="shared" si="114"/>
        <v>MENOR VALOR</v>
      </c>
      <c r="U316" s="35"/>
      <c r="V316" s="8"/>
      <c r="X316" s="36"/>
      <c r="Y316" s="36"/>
      <c r="Z316" s="36"/>
      <c r="AA316" s="36"/>
      <c r="AB316" s="16"/>
      <c r="AC316" s="11"/>
      <c r="AD316" s="16"/>
    </row>
    <row r="317" spans="1:30" ht="38.25">
      <c r="A317" s="73">
        <v>311</v>
      </c>
      <c r="B317" s="119">
        <v>602001</v>
      </c>
      <c r="C317" s="79">
        <v>664001</v>
      </c>
      <c r="D317" s="85" t="s">
        <v>437</v>
      </c>
      <c r="E317" s="86" t="s">
        <v>21</v>
      </c>
      <c r="F317" s="86">
        <v>1</v>
      </c>
      <c r="G317" s="88">
        <v>0</v>
      </c>
      <c r="H317" s="93">
        <v>0</v>
      </c>
      <c r="I317" s="90">
        <v>3026800</v>
      </c>
      <c r="J317" s="94">
        <v>4161800</v>
      </c>
      <c r="K317" s="50" t="s">
        <v>28</v>
      </c>
      <c r="L317" s="51">
        <f t="shared" si="108"/>
        <v>3026800</v>
      </c>
      <c r="M317" s="51">
        <f t="shared" si="109"/>
        <v>3594300</v>
      </c>
      <c r="N317" s="52">
        <f t="shared" si="110"/>
        <v>3594300</v>
      </c>
      <c r="O317" s="53">
        <f t="shared" si="111"/>
        <v>3549216.2853227188</v>
      </c>
      <c r="P317" s="52">
        <f t="shared" si="112"/>
        <v>401283.09832336573</v>
      </c>
      <c r="Q317" s="54">
        <f t="shared" si="113"/>
        <v>0.11164429744967469</v>
      </c>
      <c r="R317" s="30">
        <f t="shared" si="115"/>
        <v>3594300</v>
      </c>
      <c r="S317" s="52">
        <f t="shared" si="107"/>
        <v>3594300</v>
      </c>
      <c r="T317" s="13" t="str">
        <f t="shared" si="114"/>
        <v>MEDIANA</v>
      </c>
      <c r="U317" s="35"/>
      <c r="V317" s="8"/>
      <c r="X317" s="36"/>
      <c r="Y317" s="36"/>
      <c r="Z317" s="36"/>
      <c r="AA317" s="36"/>
      <c r="AB317" s="16"/>
      <c r="AC317" s="11"/>
      <c r="AD317" s="16"/>
    </row>
    <row r="318" spans="1:30" ht="25.5">
      <c r="A318" s="73">
        <v>312</v>
      </c>
      <c r="B318" s="119">
        <v>602002</v>
      </c>
      <c r="C318" s="79">
        <v>664002</v>
      </c>
      <c r="D318" s="85" t="s">
        <v>438</v>
      </c>
      <c r="E318" s="86" t="s">
        <v>21</v>
      </c>
      <c r="F318" s="86">
        <v>1</v>
      </c>
      <c r="G318" s="88">
        <v>0</v>
      </c>
      <c r="H318" s="93">
        <v>0</v>
      </c>
      <c r="I318" s="90">
        <v>2835700</v>
      </c>
      <c r="J318" s="94">
        <v>3889700</v>
      </c>
      <c r="K318" s="50" t="s">
        <v>28</v>
      </c>
      <c r="L318" s="51">
        <f t="shared" si="108"/>
        <v>2835700</v>
      </c>
      <c r="M318" s="51">
        <f t="shared" si="109"/>
        <v>3362700</v>
      </c>
      <c r="N318" s="52">
        <f t="shared" si="110"/>
        <v>3362700</v>
      </c>
      <c r="O318" s="53">
        <f t="shared" si="111"/>
        <v>3321147.7368524275</v>
      </c>
      <c r="P318" s="52">
        <f t="shared" si="112"/>
        <v>372645.27368531056</v>
      </c>
      <c r="Q318" s="54">
        <f t="shared" si="113"/>
        <v>0.11081728185247289</v>
      </c>
      <c r="R318" s="30">
        <f t="shared" si="115"/>
        <v>3362700</v>
      </c>
      <c r="S318" s="52">
        <f t="shared" si="107"/>
        <v>3362700</v>
      </c>
      <c r="T318" s="13" t="str">
        <f t="shared" si="114"/>
        <v>MEDIANA</v>
      </c>
      <c r="U318" s="35"/>
      <c r="V318" s="8"/>
      <c r="X318" s="36"/>
      <c r="Y318" s="36"/>
      <c r="Z318" s="36"/>
      <c r="AA318" s="36"/>
      <c r="AB318" s="16"/>
      <c r="AC318" s="11"/>
      <c r="AD318" s="16"/>
    </row>
    <row r="319" spans="1:30" ht="25.5">
      <c r="A319" s="95">
        <v>313</v>
      </c>
      <c r="B319" s="119">
        <v>602004</v>
      </c>
      <c r="C319" s="79">
        <v>665001</v>
      </c>
      <c r="D319" s="85" t="s">
        <v>439</v>
      </c>
      <c r="E319" s="86" t="s">
        <v>21</v>
      </c>
      <c r="F319" s="86">
        <v>1</v>
      </c>
      <c r="G319" s="88">
        <v>0</v>
      </c>
      <c r="H319" s="93">
        <v>0</v>
      </c>
      <c r="I319" s="117">
        <v>0</v>
      </c>
      <c r="J319" s="91" t="s">
        <v>28</v>
      </c>
      <c r="K319" s="50" t="s">
        <v>28</v>
      </c>
      <c r="L319" s="51">
        <f t="shared" si="108"/>
        <v>0</v>
      </c>
      <c r="M319" s="51">
        <f t="shared" si="109"/>
        <v>0</v>
      </c>
      <c r="N319" s="52">
        <f t="shared" si="110"/>
        <v>0</v>
      </c>
      <c r="O319" s="53" t="e">
        <f t="shared" si="111"/>
        <v>#NUM!</v>
      </c>
      <c r="P319" s="52">
        <f t="shared" si="112"/>
        <v>0</v>
      </c>
      <c r="Q319" s="54" t="e">
        <f t="shared" si="113"/>
        <v>#DIV/0!</v>
      </c>
      <c r="R319" s="30" t="e">
        <f t="shared" si="115"/>
        <v>#DIV/0!</v>
      </c>
      <c r="S319" s="52" t="e">
        <f t="shared" si="107"/>
        <v>#DIV/0!</v>
      </c>
      <c r="T319" s="13" t="e">
        <f t="shared" si="114"/>
        <v>#DIV/0!</v>
      </c>
      <c r="U319" s="35"/>
      <c r="V319" s="8"/>
      <c r="X319" s="36"/>
      <c r="Y319" s="36"/>
      <c r="Z319" s="36"/>
      <c r="AA319" s="36"/>
      <c r="AB319" s="16"/>
      <c r="AC319" s="11"/>
      <c r="AD319" s="16"/>
    </row>
    <row r="320" spans="1:30" ht="25.5">
      <c r="A320" s="73">
        <v>314</v>
      </c>
      <c r="B320" s="119">
        <v>609401</v>
      </c>
      <c r="C320" s="79">
        <v>665002</v>
      </c>
      <c r="D320" s="85" t="s">
        <v>440</v>
      </c>
      <c r="E320" s="86" t="s">
        <v>21</v>
      </c>
      <c r="F320" s="86">
        <v>1</v>
      </c>
      <c r="G320" s="88">
        <v>0</v>
      </c>
      <c r="H320" s="93">
        <v>0</v>
      </c>
      <c r="I320" s="90">
        <v>1620500</v>
      </c>
      <c r="J320" s="91" t="s">
        <v>28</v>
      </c>
      <c r="K320" s="50" t="s">
        <v>28</v>
      </c>
      <c r="L320" s="51">
        <f t="shared" si="108"/>
        <v>1620500</v>
      </c>
      <c r="M320" s="51">
        <f t="shared" si="109"/>
        <v>1620500</v>
      </c>
      <c r="N320" s="52">
        <f t="shared" si="110"/>
        <v>1620500</v>
      </c>
      <c r="O320" s="53">
        <f t="shared" si="111"/>
        <v>1620500</v>
      </c>
      <c r="P320" s="52">
        <f t="shared" si="112"/>
        <v>0</v>
      </c>
      <c r="Q320" s="54">
        <f t="shared" si="113"/>
        <v>0</v>
      </c>
      <c r="R320" s="30">
        <f t="shared" si="115"/>
        <v>1620500</v>
      </c>
      <c r="S320" s="52">
        <f t="shared" si="107"/>
        <v>1620500</v>
      </c>
      <c r="T320" s="13" t="str">
        <f t="shared" si="114"/>
        <v>MENOR VALOR</v>
      </c>
      <c r="U320" s="35"/>
      <c r="V320" s="8"/>
      <c r="X320" s="36"/>
      <c r="Y320" s="36"/>
      <c r="Z320" s="36"/>
      <c r="AA320" s="36"/>
      <c r="AB320" s="16"/>
      <c r="AC320" s="11"/>
      <c r="AD320" s="16"/>
    </row>
    <row r="321" spans="1:30" ht="25.5">
      <c r="A321" s="73">
        <v>315</v>
      </c>
      <c r="B321" s="119">
        <v>609402</v>
      </c>
      <c r="C321" s="79">
        <v>666102</v>
      </c>
      <c r="D321" s="85" t="s">
        <v>441</v>
      </c>
      <c r="E321" s="86" t="s">
        <v>21</v>
      </c>
      <c r="F321" s="86">
        <v>1</v>
      </c>
      <c r="G321" s="88">
        <v>0</v>
      </c>
      <c r="H321" s="93">
        <v>0</v>
      </c>
      <c r="I321" s="90">
        <v>1620500</v>
      </c>
      <c r="J321" s="91" t="s">
        <v>28</v>
      </c>
      <c r="K321" s="50" t="s">
        <v>28</v>
      </c>
      <c r="L321" s="51">
        <f t="shared" si="108"/>
        <v>1620500</v>
      </c>
      <c r="M321" s="51">
        <f t="shared" si="109"/>
        <v>1620500</v>
      </c>
      <c r="N321" s="52">
        <f t="shared" si="110"/>
        <v>1620500</v>
      </c>
      <c r="O321" s="53">
        <f t="shared" si="111"/>
        <v>1620500</v>
      </c>
      <c r="P321" s="52">
        <f t="shared" si="112"/>
        <v>0</v>
      </c>
      <c r="Q321" s="54">
        <f t="shared" si="113"/>
        <v>0</v>
      </c>
      <c r="R321" s="30">
        <f t="shared" si="115"/>
        <v>1620500</v>
      </c>
      <c r="S321" s="52">
        <f t="shared" ref="S321:S384" si="116">+ROUND(R321,-2)</f>
        <v>1620500</v>
      </c>
      <c r="T321" s="13" t="str">
        <f t="shared" si="114"/>
        <v>MENOR VALOR</v>
      </c>
      <c r="U321" s="35"/>
      <c r="V321" s="8"/>
      <c r="X321" s="36"/>
      <c r="Y321" s="36"/>
      <c r="Z321" s="36"/>
      <c r="AA321" s="36"/>
      <c r="AB321" s="16"/>
      <c r="AC321" s="11"/>
      <c r="AD321" s="16"/>
    </row>
    <row r="322" spans="1:30" ht="25.5">
      <c r="A322" s="73">
        <v>316</v>
      </c>
      <c r="B322" s="119">
        <v>610101</v>
      </c>
      <c r="C322" s="79">
        <v>666111</v>
      </c>
      <c r="D322" s="85" t="s">
        <v>442</v>
      </c>
      <c r="E322" s="99" t="s">
        <v>21</v>
      </c>
      <c r="F322" s="99">
        <v>1</v>
      </c>
      <c r="G322" s="103">
        <v>0</v>
      </c>
      <c r="H322" s="104">
        <v>0</v>
      </c>
      <c r="I322" s="90">
        <v>828200</v>
      </c>
      <c r="J322" s="91" t="s">
        <v>28</v>
      </c>
      <c r="K322" s="92" t="s">
        <v>27</v>
      </c>
      <c r="L322" s="51">
        <f t="shared" si="108"/>
        <v>828200</v>
      </c>
      <c r="M322" s="51">
        <f t="shared" si="109"/>
        <v>828200</v>
      </c>
      <c r="N322" s="52">
        <f t="shared" si="110"/>
        <v>828200</v>
      </c>
      <c r="O322" s="53">
        <f t="shared" si="111"/>
        <v>828200</v>
      </c>
      <c r="P322" s="52">
        <f t="shared" si="112"/>
        <v>0</v>
      </c>
      <c r="Q322" s="54">
        <f t="shared" si="113"/>
        <v>0</v>
      </c>
      <c r="R322" s="30">
        <f t="shared" si="115"/>
        <v>828200</v>
      </c>
      <c r="S322" s="52">
        <f t="shared" si="116"/>
        <v>828200</v>
      </c>
      <c r="T322" s="13" t="str">
        <f t="shared" si="114"/>
        <v>MENOR VALOR</v>
      </c>
      <c r="U322" s="35"/>
      <c r="V322" s="8"/>
      <c r="X322" s="36" t="e">
        <f>+I323/J323</f>
        <v>#VALUE!</v>
      </c>
      <c r="Y322" s="36">
        <f>+I323/K323</f>
        <v>1.7430555555555556</v>
      </c>
      <c r="Z322" s="36"/>
      <c r="AA322" s="36"/>
      <c r="AB322" s="16"/>
      <c r="AC322" s="11"/>
      <c r="AD322" s="16"/>
    </row>
    <row r="323" spans="1:30" ht="16.5">
      <c r="A323" s="95">
        <v>317</v>
      </c>
      <c r="B323" s="119">
        <v>611101</v>
      </c>
      <c r="C323" s="79">
        <v>666210</v>
      </c>
      <c r="D323" s="85" t="s">
        <v>443</v>
      </c>
      <c r="E323" s="86" t="s">
        <v>21</v>
      </c>
      <c r="F323" s="86">
        <v>1</v>
      </c>
      <c r="G323" s="88">
        <v>0</v>
      </c>
      <c r="H323" s="93">
        <v>0</v>
      </c>
      <c r="I323" s="90">
        <v>376500</v>
      </c>
      <c r="J323" s="91" t="s">
        <v>28</v>
      </c>
      <c r="K323" s="50">
        <v>216000</v>
      </c>
      <c r="L323" s="51">
        <f t="shared" si="108"/>
        <v>376500</v>
      </c>
      <c r="M323" s="51">
        <f t="shared" si="109"/>
        <v>376500</v>
      </c>
      <c r="N323" s="52">
        <f t="shared" si="110"/>
        <v>376500</v>
      </c>
      <c r="O323" s="53">
        <f t="shared" si="111"/>
        <v>376500</v>
      </c>
      <c r="P323" s="52">
        <f t="shared" si="112"/>
        <v>0</v>
      </c>
      <c r="Q323" s="54">
        <f t="shared" si="113"/>
        <v>0</v>
      </c>
      <c r="R323" s="30">
        <f t="shared" si="115"/>
        <v>376500</v>
      </c>
      <c r="S323" s="52">
        <f t="shared" si="116"/>
        <v>376500</v>
      </c>
      <c r="T323" s="13" t="str">
        <f t="shared" si="114"/>
        <v>MENOR VALOR</v>
      </c>
      <c r="U323" s="35"/>
      <c r="V323" s="8"/>
      <c r="X323" s="36"/>
      <c r="Y323" s="36"/>
      <c r="Z323" s="36"/>
      <c r="AA323" s="36"/>
      <c r="AB323" s="16"/>
      <c r="AC323" s="11"/>
      <c r="AD323" s="16"/>
    </row>
    <row r="324" spans="1:30" ht="16.5">
      <c r="A324" s="73">
        <v>318</v>
      </c>
      <c r="B324" s="119">
        <v>611102</v>
      </c>
      <c r="C324" s="79">
        <v>666220</v>
      </c>
      <c r="D324" s="85" t="s">
        <v>444</v>
      </c>
      <c r="E324" s="86" t="s">
        <v>21</v>
      </c>
      <c r="F324" s="86">
        <v>1</v>
      </c>
      <c r="G324" s="88">
        <v>0</v>
      </c>
      <c r="H324" s="93">
        <v>0</v>
      </c>
      <c r="I324" s="90">
        <v>901500</v>
      </c>
      <c r="J324" s="91" t="s">
        <v>28</v>
      </c>
      <c r="K324" s="50" t="s">
        <v>28</v>
      </c>
      <c r="L324" s="51">
        <f t="shared" si="108"/>
        <v>901500</v>
      </c>
      <c r="M324" s="51">
        <f t="shared" si="109"/>
        <v>901500</v>
      </c>
      <c r="N324" s="52">
        <f t="shared" si="110"/>
        <v>901500</v>
      </c>
      <c r="O324" s="53">
        <f t="shared" si="111"/>
        <v>901500</v>
      </c>
      <c r="P324" s="52">
        <f t="shared" si="112"/>
        <v>0</v>
      </c>
      <c r="Q324" s="54">
        <f t="shared" si="113"/>
        <v>0</v>
      </c>
      <c r="R324" s="30">
        <f t="shared" si="115"/>
        <v>901500</v>
      </c>
      <c r="S324" s="52">
        <f t="shared" si="116"/>
        <v>901500</v>
      </c>
      <c r="T324" s="13" t="str">
        <f t="shared" si="114"/>
        <v>MENOR VALOR</v>
      </c>
      <c r="U324" s="35"/>
      <c r="V324" s="8"/>
      <c r="X324" s="36"/>
      <c r="Y324" s="36"/>
      <c r="Z324" s="36"/>
      <c r="AA324" s="36"/>
      <c r="AB324" s="16"/>
      <c r="AC324" s="11"/>
      <c r="AD324" s="16"/>
    </row>
    <row r="325" spans="1:30" ht="25.5">
      <c r="A325" s="73">
        <v>319</v>
      </c>
      <c r="B325" s="119">
        <v>612100</v>
      </c>
      <c r="C325" s="79">
        <v>667101</v>
      </c>
      <c r="D325" s="85" t="s">
        <v>445</v>
      </c>
      <c r="E325" s="86" t="s">
        <v>21</v>
      </c>
      <c r="F325" s="86">
        <v>1</v>
      </c>
      <c r="G325" s="88">
        <v>0</v>
      </c>
      <c r="H325" s="93">
        <v>0</v>
      </c>
      <c r="I325" s="90">
        <v>1850600</v>
      </c>
      <c r="J325" s="91" t="s">
        <v>28</v>
      </c>
      <c r="K325" s="50" t="s">
        <v>28</v>
      </c>
      <c r="L325" s="51">
        <f t="shared" si="108"/>
        <v>1850600</v>
      </c>
      <c r="M325" s="51">
        <f t="shared" si="109"/>
        <v>1850600</v>
      </c>
      <c r="N325" s="52">
        <f t="shared" si="110"/>
        <v>1850600</v>
      </c>
      <c r="O325" s="53">
        <f t="shared" si="111"/>
        <v>1850600</v>
      </c>
      <c r="P325" s="52">
        <f t="shared" si="112"/>
        <v>0</v>
      </c>
      <c r="Q325" s="54">
        <f t="shared" si="113"/>
        <v>0</v>
      </c>
      <c r="R325" s="30">
        <f t="shared" si="115"/>
        <v>1850600</v>
      </c>
      <c r="S325" s="52">
        <f t="shared" si="116"/>
        <v>1850600</v>
      </c>
      <c r="T325" s="13" t="str">
        <f t="shared" si="114"/>
        <v>MENOR VALOR</v>
      </c>
      <c r="U325" s="35"/>
      <c r="V325" s="8"/>
      <c r="X325" s="36"/>
      <c r="Y325" s="36"/>
      <c r="Z325" s="36"/>
      <c r="AA325" s="36"/>
      <c r="AB325" s="16"/>
      <c r="AC325" s="11"/>
      <c r="AD325" s="16"/>
    </row>
    <row r="326" spans="1:30" ht="16.5">
      <c r="A326" s="73">
        <v>320</v>
      </c>
      <c r="B326" s="119">
        <v>613101</v>
      </c>
      <c r="C326" s="79">
        <v>667301</v>
      </c>
      <c r="D326" s="85" t="s">
        <v>446</v>
      </c>
      <c r="E326" s="86" t="s">
        <v>21</v>
      </c>
      <c r="F326" s="86">
        <v>1</v>
      </c>
      <c r="G326" s="88">
        <v>0</v>
      </c>
      <c r="H326" s="93">
        <v>0</v>
      </c>
      <c r="I326" s="90">
        <v>654300</v>
      </c>
      <c r="J326" s="91" t="s">
        <v>28</v>
      </c>
      <c r="K326" s="50" t="s">
        <v>28</v>
      </c>
      <c r="L326" s="51">
        <f t="shared" ref="L326:L389" si="117">MIN(I326,J326)</f>
        <v>654300</v>
      </c>
      <c r="M326" s="51">
        <f t="shared" ref="M326:M389" si="118">AVERAGE(I326,J326)</f>
        <v>654300</v>
      </c>
      <c r="N326" s="52">
        <f t="shared" ref="N326:N389" si="119">MEDIAN(J326,I326)</f>
        <v>654300</v>
      </c>
      <c r="O326" s="53">
        <f t="shared" ref="O326:O389" si="120">GEOMEAN(I326,J326)</f>
        <v>654300</v>
      </c>
      <c r="P326" s="52">
        <f t="shared" ref="P326:P389" si="121">STDEVA(N326,L326)</f>
        <v>0</v>
      </c>
      <c r="Q326" s="54">
        <f t="shared" ref="Q326:Q389" si="122">P326/N326*100%</f>
        <v>0</v>
      </c>
      <c r="R326" s="30">
        <f t="shared" si="115"/>
        <v>654300</v>
      </c>
      <c r="S326" s="52">
        <f t="shared" si="116"/>
        <v>654300</v>
      </c>
      <c r="T326" s="13" t="str">
        <f t="shared" si="114"/>
        <v>MENOR VALOR</v>
      </c>
      <c r="U326" s="35"/>
      <c r="V326" s="8"/>
      <c r="X326" s="36"/>
      <c r="Y326" s="36"/>
      <c r="Z326" s="36"/>
      <c r="AA326" s="36"/>
      <c r="AB326" s="16"/>
      <c r="AC326" s="11"/>
      <c r="AD326" s="16"/>
    </row>
    <row r="327" spans="1:30" ht="16.5">
      <c r="A327" s="95">
        <v>321</v>
      </c>
      <c r="B327" s="119">
        <v>613102</v>
      </c>
      <c r="C327" s="79">
        <v>667302</v>
      </c>
      <c r="D327" s="85" t="s">
        <v>447</v>
      </c>
      <c r="E327" s="86" t="s">
        <v>21</v>
      </c>
      <c r="F327" s="86">
        <v>1</v>
      </c>
      <c r="G327" s="88">
        <v>0</v>
      </c>
      <c r="H327" s="93">
        <v>0</v>
      </c>
      <c r="I327" s="90">
        <v>446000</v>
      </c>
      <c r="J327" s="91" t="s">
        <v>28</v>
      </c>
      <c r="K327" s="50" t="s">
        <v>28</v>
      </c>
      <c r="L327" s="51">
        <f t="shared" si="117"/>
        <v>446000</v>
      </c>
      <c r="M327" s="51">
        <f t="shared" si="118"/>
        <v>446000</v>
      </c>
      <c r="N327" s="52">
        <f t="shared" si="119"/>
        <v>446000</v>
      </c>
      <c r="O327" s="53">
        <f t="shared" si="120"/>
        <v>446000</v>
      </c>
      <c r="P327" s="52">
        <f t="shared" si="121"/>
        <v>0</v>
      </c>
      <c r="Q327" s="54">
        <f t="shared" si="122"/>
        <v>0</v>
      </c>
      <c r="R327" s="30">
        <f t="shared" si="115"/>
        <v>446000</v>
      </c>
      <c r="S327" s="52">
        <f t="shared" si="116"/>
        <v>446000</v>
      </c>
      <c r="T327" s="13" t="str">
        <f t="shared" si="114"/>
        <v>MENOR VALOR</v>
      </c>
      <c r="U327" s="35"/>
      <c r="V327" s="8"/>
      <c r="X327" s="36"/>
      <c r="Y327" s="36"/>
      <c r="Z327" s="36"/>
      <c r="AA327" s="36"/>
      <c r="AB327" s="16"/>
      <c r="AC327" s="11"/>
      <c r="AD327" s="16"/>
    </row>
    <row r="328" spans="1:30" ht="16.5">
      <c r="A328" s="73">
        <v>322</v>
      </c>
      <c r="B328" s="119">
        <v>613103</v>
      </c>
      <c r="C328" s="79">
        <v>667601</v>
      </c>
      <c r="D328" s="85" t="s">
        <v>448</v>
      </c>
      <c r="E328" s="86" t="s">
        <v>21</v>
      </c>
      <c r="F328" s="86">
        <v>1</v>
      </c>
      <c r="G328" s="88">
        <v>0</v>
      </c>
      <c r="H328" s="93">
        <v>0</v>
      </c>
      <c r="I328" s="90">
        <v>2469300</v>
      </c>
      <c r="J328" s="94">
        <v>3367100</v>
      </c>
      <c r="K328" s="50" t="s">
        <v>28</v>
      </c>
      <c r="L328" s="51">
        <f t="shared" si="117"/>
        <v>2469300</v>
      </c>
      <c r="M328" s="51">
        <f t="shared" si="118"/>
        <v>2918200</v>
      </c>
      <c r="N328" s="52">
        <f t="shared" si="119"/>
        <v>2918200</v>
      </c>
      <c r="O328" s="53">
        <f t="shared" si="120"/>
        <v>2883466.6687860293</v>
      </c>
      <c r="P328" s="52">
        <f t="shared" si="121"/>
        <v>317420.23407464119</v>
      </c>
      <c r="Q328" s="54">
        <f t="shared" si="122"/>
        <v>0.10877261122426193</v>
      </c>
      <c r="R328" s="30">
        <f t="shared" si="115"/>
        <v>2918200</v>
      </c>
      <c r="S328" s="52">
        <f t="shared" si="116"/>
        <v>2918200</v>
      </c>
      <c r="T328" s="13" t="str">
        <f t="shared" si="114"/>
        <v>MEDIANA</v>
      </c>
      <c r="U328" s="35"/>
      <c r="V328" s="8"/>
      <c r="X328" s="36"/>
      <c r="Y328" s="36"/>
      <c r="Z328" s="36"/>
      <c r="AA328" s="36"/>
      <c r="AB328" s="16"/>
      <c r="AC328" s="11"/>
      <c r="AD328" s="16"/>
    </row>
    <row r="329" spans="1:30" ht="16.5">
      <c r="A329" s="73">
        <v>323</v>
      </c>
      <c r="B329" s="119">
        <v>613401</v>
      </c>
      <c r="C329" s="79">
        <v>667610</v>
      </c>
      <c r="D329" s="85" t="s">
        <v>449</v>
      </c>
      <c r="E329" s="86" t="s">
        <v>21</v>
      </c>
      <c r="F329" s="86">
        <v>1</v>
      </c>
      <c r="G329" s="88">
        <v>0</v>
      </c>
      <c r="H329" s="93">
        <v>0</v>
      </c>
      <c r="I329" s="90">
        <v>2469300</v>
      </c>
      <c r="J329" s="91" t="s">
        <v>28</v>
      </c>
      <c r="K329" s="50" t="s">
        <v>28</v>
      </c>
      <c r="L329" s="51">
        <f t="shared" si="117"/>
        <v>2469300</v>
      </c>
      <c r="M329" s="51">
        <f t="shared" si="118"/>
        <v>2469300</v>
      </c>
      <c r="N329" s="52">
        <f t="shared" si="119"/>
        <v>2469300</v>
      </c>
      <c r="O329" s="53">
        <f t="shared" si="120"/>
        <v>2469300</v>
      </c>
      <c r="P329" s="52">
        <f t="shared" si="121"/>
        <v>0</v>
      </c>
      <c r="Q329" s="54">
        <f t="shared" si="122"/>
        <v>0</v>
      </c>
      <c r="R329" s="30">
        <f t="shared" si="115"/>
        <v>2469300</v>
      </c>
      <c r="S329" s="52">
        <f t="shared" si="116"/>
        <v>2469300</v>
      </c>
      <c r="T329" s="13" t="str">
        <f t="shared" ref="T329:T360" si="123">IF(Q329&lt;=$Q$1,"MENOR VALOR","MEDIANA")</f>
        <v>MENOR VALOR</v>
      </c>
      <c r="U329" s="35"/>
      <c r="V329" s="8"/>
      <c r="X329" s="36"/>
      <c r="Y329" s="36"/>
      <c r="Z329" s="36"/>
      <c r="AA329" s="36"/>
      <c r="AB329" s="16"/>
      <c r="AC329" s="11"/>
      <c r="AD329" s="16"/>
    </row>
    <row r="330" spans="1:30" ht="16.5">
      <c r="A330" s="73">
        <v>324</v>
      </c>
      <c r="B330" s="119">
        <v>613402</v>
      </c>
      <c r="C330" s="79">
        <v>667901</v>
      </c>
      <c r="D330" s="85" t="s">
        <v>450</v>
      </c>
      <c r="E330" s="86" t="s">
        <v>21</v>
      </c>
      <c r="F330" s="86">
        <v>1</v>
      </c>
      <c r="G330" s="88">
        <v>0</v>
      </c>
      <c r="H330" s="93">
        <v>0</v>
      </c>
      <c r="I330" s="90">
        <v>3026800</v>
      </c>
      <c r="J330" s="91" t="s">
        <v>28</v>
      </c>
      <c r="K330" s="50" t="s">
        <v>28</v>
      </c>
      <c r="L330" s="51">
        <f t="shared" si="117"/>
        <v>3026800</v>
      </c>
      <c r="M330" s="51">
        <f t="shared" si="118"/>
        <v>3026800</v>
      </c>
      <c r="N330" s="52">
        <f t="shared" si="119"/>
        <v>3026800</v>
      </c>
      <c r="O330" s="53">
        <f t="shared" si="120"/>
        <v>3026800</v>
      </c>
      <c r="P330" s="52">
        <f t="shared" si="121"/>
        <v>0</v>
      </c>
      <c r="Q330" s="54">
        <f t="shared" si="122"/>
        <v>0</v>
      </c>
      <c r="R330" s="30">
        <f t="shared" si="115"/>
        <v>3026800</v>
      </c>
      <c r="S330" s="52">
        <f t="shared" si="116"/>
        <v>3026800</v>
      </c>
      <c r="T330" s="13" t="str">
        <f t="shared" si="123"/>
        <v>MENOR VALOR</v>
      </c>
      <c r="U330" s="35"/>
      <c r="V330" s="8"/>
      <c r="X330" s="36"/>
      <c r="Y330" s="36"/>
      <c r="Z330" s="36"/>
      <c r="AA330" s="36"/>
      <c r="AB330" s="16"/>
      <c r="AC330" s="11"/>
      <c r="AD330" s="16"/>
    </row>
    <row r="331" spans="1:30" ht="16.5">
      <c r="A331" s="95">
        <v>325</v>
      </c>
      <c r="B331" s="119">
        <v>614200</v>
      </c>
      <c r="C331" s="79">
        <v>667902</v>
      </c>
      <c r="D331" s="85" t="s">
        <v>451</v>
      </c>
      <c r="E331" s="99" t="s">
        <v>21</v>
      </c>
      <c r="F331" s="99">
        <v>1</v>
      </c>
      <c r="G331" s="88">
        <v>0</v>
      </c>
      <c r="H331" s="93">
        <v>0</v>
      </c>
      <c r="I331" s="90">
        <v>1620500</v>
      </c>
      <c r="J331" s="91" t="s">
        <v>28</v>
      </c>
      <c r="K331" s="92" t="s">
        <v>27</v>
      </c>
      <c r="L331" s="51">
        <f t="shared" si="117"/>
        <v>1620500</v>
      </c>
      <c r="M331" s="51">
        <f t="shared" si="118"/>
        <v>1620500</v>
      </c>
      <c r="N331" s="52">
        <f t="shared" si="119"/>
        <v>1620500</v>
      </c>
      <c r="O331" s="53">
        <f t="shared" si="120"/>
        <v>1620500</v>
      </c>
      <c r="P331" s="52">
        <f t="shared" si="121"/>
        <v>0</v>
      </c>
      <c r="Q331" s="54">
        <f t="shared" si="122"/>
        <v>0</v>
      </c>
      <c r="R331" s="30">
        <f t="shared" si="115"/>
        <v>1620500</v>
      </c>
      <c r="S331" s="52">
        <f t="shared" si="116"/>
        <v>1620500</v>
      </c>
      <c r="T331" s="13" t="str">
        <f t="shared" si="123"/>
        <v>MENOR VALOR</v>
      </c>
      <c r="U331" s="35"/>
      <c r="V331" s="8"/>
      <c r="X331" s="36" t="e">
        <f>+I332/J332</f>
        <v>#VALUE!</v>
      </c>
      <c r="Y331" s="36">
        <f>+I332/K332</f>
        <v>2.7484756097560976</v>
      </c>
      <c r="Z331" s="36"/>
      <c r="AA331" s="36"/>
      <c r="AB331" s="16"/>
      <c r="AC331" s="11"/>
      <c r="AD331" s="16"/>
    </row>
    <row r="332" spans="1:30" ht="25.5">
      <c r="A332" s="73">
        <v>326</v>
      </c>
      <c r="B332" s="119">
        <v>621100</v>
      </c>
      <c r="C332" s="79">
        <v>669101</v>
      </c>
      <c r="D332" s="85" t="s">
        <v>452</v>
      </c>
      <c r="E332" s="86" t="s">
        <v>21</v>
      </c>
      <c r="F332" s="86">
        <v>1</v>
      </c>
      <c r="G332" s="88">
        <v>0</v>
      </c>
      <c r="H332" s="93">
        <v>0</v>
      </c>
      <c r="I332" s="90">
        <v>901500</v>
      </c>
      <c r="J332" s="91" t="s">
        <v>28</v>
      </c>
      <c r="K332" s="50">
        <v>328000</v>
      </c>
      <c r="L332" s="51">
        <f t="shared" si="117"/>
        <v>901500</v>
      </c>
      <c r="M332" s="51">
        <f t="shared" si="118"/>
        <v>901500</v>
      </c>
      <c r="N332" s="52">
        <f t="shared" si="119"/>
        <v>901500</v>
      </c>
      <c r="O332" s="53">
        <f t="shared" si="120"/>
        <v>901500</v>
      </c>
      <c r="P332" s="52">
        <f t="shared" si="121"/>
        <v>0</v>
      </c>
      <c r="Q332" s="54">
        <f t="shared" si="122"/>
        <v>0</v>
      </c>
      <c r="R332" s="30">
        <f t="shared" si="115"/>
        <v>901500</v>
      </c>
      <c r="S332" s="52">
        <f t="shared" si="116"/>
        <v>901500</v>
      </c>
      <c r="T332" s="13" t="str">
        <f t="shared" si="123"/>
        <v>MENOR VALOR</v>
      </c>
      <c r="U332" s="35"/>
      <c r="V332" s="8"/>
      <c r="X332" s="36"/>
      <c r="Y332" s="36"/>
      <c r="Z332" s="36"/>
      <c r="AA332" s="36"/>
      <c r="AB332" s="16"/>
      <c r="AC332" s="11"/>
      <c r="AD332" s="16"/>
    </row>
    <row r="333" spans="1:30" ht="16.5">
      <c r="A333" s="73">
        <v>327</v>
      </c>
      <c r="B333" s="119">
        <v>621200</v>
      </c>
      <c r="C333" s="79">
        <v>669102</v>
      </c>
      <c r="D333" s="85" t="s">
        <v>453</v>
      </c>
      <c r="E333" s="86" t="s">
        <v>21</v>
      </c>
      <c r="F333" s="86">
        <v>1</v>
      </c>
      <c r="G333" s="88">
        <v>0</v>
      </c>
      <c r="H333" s="93">
        <v>0</v>
      </c>
      <c r="I333" s="90">
        <v>901500</v>
      </c>
      <c r="J333" s="91" t="s">
        <v>28</v>
      </c>
      <c r="K333" s="50" t="s">
        <v>28</v>
      </c>
      <c r="L333" s="51">
        <f t="shared" si="117"/>
        <v>901500</v>
      </c>
      <c r="M333" s="51">
        <f t="shared" si="118"/>
        <v>901500</v>
      </c>
      <c r="N333" s="52">
        <f t="shared" si="119"/>
        <v>901500</v>
      </c>
      <c r="O333" s="53">
        <f t="shared" si="120"/>
        <v>901500</v>
      </c>
      <c r="P333" s="52">
        <f t="shared" si="121"/>
        <v>0</v>
      </c>
      <c r="Q333" s="54">
        <f t="shared" si="122"/>
        <v>0</v>
      </c>
      <c r="R333" s="30">
        <f t="shared" si="115"/>
        <v>901500</v>
      </c>
      <c r="S333" s="52">
        <f t="shared" si="116"/>
        <v>901500</v>
      </c>
      <c r="T333" s="13" t="str">
        <f t="shared" si="123"/>
        <v>MENOR VALOR</v>
      </c>
      <c r="U333" s="35"/>
      <c r="V333" s="8"/>
      <c r="X333" s="36"/>
      <c r="Y333" s="36"/>
      <c r="Z333" s="36"/>
      <c r="AA333" s="36"/>
      <c r="AB333" s="16"/>
      <c r="AC333" s="11"/>
      <c r="AD333" s="16"/>
    </row>
    <row r="334" spans="1:30" ht="25.5">
      <c r="A334" s="73">
        <v>328</v>
      </c>
      <c r="B334" s="119">
        <v>621911</v>
      </c>
      <c r="C334" s="79">
        <v>669201</v>
      </c>
      <c r="D334" s="85" t="s">
        <v>454</v>
      </c>
      <c r="E334" s="86" t="s">
        <v>21</v>
      </c>
      <c r="F334" s="86">
        <v>1</v>
      </c>
      <c r="G334" s="88">
        <v>0</v>
      </c>
      <c r="H334" s="93">
        <v>0</v>
      </c>
      <c r="I334" s="117">
        <v>0</v>
      </c>
      <c r="J334" s="91" t="s">
        <v>28</v>
      </c>
      <c r="K334" s="50" t="s">
        <v>28</v>
      </c>
      <c r="L334" s="51">
        <f t="shared" si="117"/>
        <v>0</v>
      </c>
      <c r="M334" s="51">
        <f t="shared" si="118"/>
        <v>0</v>
      </c>
      <c r="N334" s="52">
        <f t="shared" si="119"/>
        <v>0</v>
      </c>
      <c r="O334" s="53" t="e">
        <f t="shared" si="120"/>
        <v>#NUM!</v>
      </c>
      <c r="P334" s="52">
        <f t="shared" si="121"/>
        <v>0</v>
      </c>
      <c r="Q334" s="54" t="e">
        <f t="shared" si="122"/>
        <v>#DIV/0!</v>
      </c>
      <c r="R334" s="30" t="e">
        <f t="shared" si="115"/>
        <v>#DIV/0!</v>
      </c>
      <c r="S334" s="52" t="e">
        <f t="shared" si="116"/>
        <v>#DIV/0!</v>
      </c>
      <c r="T334" s="13" t="e">
        <f t="shared" si="123"/>
        <v>#DIV/0!</v>
      </c>
      <c r="U334" s="35"/>
      <c r="V334" s="8"/>
      <c r="X334" s="36"/>
      <c r="Y334" s="36"/>
      <c r="Z334" s="36"/>
      <c r="AA334" s="36"/>
      <c r="AB334" s="16"/>
      <c r="AC334" s="11"/>
      <c r="AD334" s="16"/>
    </row>
    <row r="335" spans="1:30" ht="16.5">
      <c r="A335" s="95">
        <v>329</v>
      </c>
      <c r="B335" s="119">
        <v>622100</v>
      </c>
      <c r="C335" s="79">
        <v>669202</v>
      </c>
      <c r="D335" s="85" t="s">
        <v>455</v>
      </c>
      <c r="E335" s="86" t="s">
        <v>21</v>
      </c>
      <c r="F335" s="86">
        <v>1</v>
      </c>
      <c r="G335" s="88">
        <v>0</v>
      </c>
      <c r="H335" s="93">
        <v>0</v>
      </c>
      <c r="I335" s="90">
        <v>1850600</v>
      </c>
      <c r="J335" s="91" t="s">
        <v>28</v>
      </c>
      <c r="K335" s="50" t="s">
        <v>28</v>
      </c>
      <c r="L335" s="51">
        <f t="shared" si="117"/>
        <v>1850600</v>
      </c>
      <c r="M335" s="51">
        <f t="shared" si="118"/>
        <v>1850600</v>
      </c>
      <c r="N335" s="52">
        <f t="shared" si="119"/>
        <v>1850600</v>
      </c>
      <c r="O335" s="53">
        <f t="shared" si="120"/>
        <v>1850600</v>
      </c>
      <c r="P335" s="52">
        <f t="shared" si="121"/>
        <v>0</v>
      </c>
      <c r="Q335" s="54">
        <f t="shared" si="122"/>
        <v>0</v>
      </c>
      <c r="R335" s="30">
        <f t="shared" si="115"/>
        <v>1850600</v>
      </c>
      <c r="S335" s="52">
        <f t="shared" si="116"/>
        <v>1850600</v>
      </c>
      <c r="T335" s="13" t="str">
        <f t="shared" si="123"/>
        <v>MENOR VALOR</v>
      </c>
      <c r="U335" s="35"/>
      <c r="V335" s="8"/>
      <c r="X335" s="36"/>
      <c r="Y335" s="36"/>
      <c r="Z335" s="36"/>
      <c r="AA335" s="36"/>
      <c r="AB335" s="16"/>
      <c r="AC335" s="11"/>
      <c r="AD335" s="16"/>
    </row>
    <row r="336" spans="1:30" ht="16.5">
      <c r="A336" s="73">
        <v>330</v>
      </c>
      <c r="B336" s="119">
        <v>623001</v>
      </c>
      <c r="C336" s="79">
        <v>669410</v>
      </c>
      <c r="D336" s="85" t="s">
        <v>456</v>
      </c>
      <c r="E336" s="86" t="s">
        <v>21</v>
      </c>
      <c r="F336" s="86">
        <v>1</v>
      </c>
      <c r="G336" s="88">
        <v>0</v>
      </c>
      <c r="H336" s="93">
        <v>0</v>
      </c>
      <c r="I336" s="90">
        <v>1850600</v>
      </c>
      <c r="J336" s="94">
        <v>2541800</v>
      </c>
      <c r="K336" s="50" t="s">
        <v>28</v>
      </c>
      <c r="L336" s="51">
        <f t="shared" si="117"/>
        <v>1850600</v>
      </c>
      <c r="M336" s="51">
        <f t="shared" si="118"/>
        <v>2196200</v>
      </c>
      <c r="N336" s="52">
        <f t="shared" si="119"/>
        <v>2196200</v>
      </c>
      <c r="O336" s="53">
        <f t="shared" si="120"/>
        <v>2168837.2645267788</v>
      </c>
      <c r="P336" s="52">
        <f t="shared" si="121"/>
        <v>244376.10357807082</v>
      </c>
      <c r="Q336" s="54">
        <f t="shared" si="122"/>
        <v>0.11127224459433149</v>
      </c>
      <c r="R336" s="30">
        <f t="shared" si="115"/>
        <v>2196200</v>
      </c>
      <c r="S336" s="52">
        <f t="shared" si="116"/>
        <v>2196200</v>
      </c>
      <c r="T336" s="13" t="str">
        <f t="shared" si="123"/>
        <v>MEDIANA</v>
      </c>
      <c r="U336" s="35"/>
      <c r="V336" s="8"/>
      <c r="X336" s="36"/>
      <c r="Y336" s="36"/>
      <c r="Z336" s="36"/>
      <c r="AA336" s="36"/>
      <c r="AB336" s="16"/>
      <c r="AC336" s="11"/>
      <c r="AD336" s="16"/>
    </row>
    <row r="337" spans="1:30" ht="16.5">
      <c r="A337" s="73">
        <v>331</v>
      </c>
      <c r="B337" s="120">
        <v>623002</v>
      </c>
      <c r="C337" s="79">
        <v>669901</v>
      </c>
      <c r="D337" s="85" t="s">
        <v>457</v>
      </c>
      <c r="E337" s="86" t="s">
        <v>21</v>
      </c>
      <c r="F337" s="86">
        <v>1</v>
      </c>
      <c r="G337" s="88">
        <v>0</v>
      </c>
      <c r="H337" s="93">
        <v>0</v>
      </c>
      <c r="I337" s="90">
        <v>1850600</v>
      </c>
      <c r="J337" s="94">
        <v>2541800</v>
      </c>
      <c r="K337" s="50" t="s">
        <v>28</v>
      </c>
      <c r="L337" s="51">
        <f t="shared" si="117"/>
        <v>1850600</v>
      </c>
      <c r="M337" s="51">
        <f t="shared" si="118"/>
        <v>2196200</v>
      </c>
      <c r="N337" s="52">
        <f t="shared" si="119"/>
        <v>2196200</v>
      </c>
      <c r="O337" s="53">
        <f t="shared" si="120"/>
        <v>2168837.2645267788</v>
      </c>
      <c r="P337" s="52">
        <f t="shared" si="121"/>
        <v>244376.10357807082</v>
      </c>
      <c r="Q337" s="54">
        <f t="shared" si="122"/>
        <v>0.11127224459433149</v>
      </c>
      <c r="R337" s="30">
        <f t="shared" si="115"/>
        <v>2196200</v>
      </c>
      <c r="S337" s="52">
        <f t="shared" si="116"/>
        <v>2196200</v>
      </c>
      <c r="T337" s="13" t="str">
        <f t="shared" si="123"/>
        <v>MEDIANA</v>
      </c>
      <c r="U337" s="35"/>
      <c r="V337" s="8"/>
      <c r="X337" s="36"/>
      <c r="Y337" s="36"/>
      <c r="Z337" s="36"/>
      <c r="AA337" s="36"/>
      <c r="AB337" s="16"/>
      <c r="AC337" s="11"/>
      <c r="AD337" s="16"/>
    </row>
    <row r="338" spans="1:30" ht="25.5">
      <c r="A338" s="73">
        <v>332</v>
      </c>
      <c r="B338" s="119">
        <v>625101</v>
      </c>
      <c r="C338" s="79">
        <v>669902</v>
      </c>
      <c r="D338" s="85" t="s">
        <v>458</v>
      </c>
      <c r="E338" s="86" t="s">
        <v>21</v>
      </c>
      <c r="F338" s="86">
        <v>1</v>
      </c>
      <c r="G338" s="88">
        <v>0</v>
      </c>
      <c r="H338" s="93">
        <v>0</v>
      </c>
      <c r="I338" s="90">
        <v>2469300</v>
      </c>
      <c r="J338" s="91" t="s">
        <v>28</v>
      </c>
      <c r="K338" s="50" t="s">
        <v>28</v>
      </c>
      <c r="L338" s="51">
        <f t="shared" si="117"/>
        <v>2469300</v>
      </c>
      <c r="M338" s="51">
        <f t="shared" si="118"/>
        <v>2469300</v>
      </c>
      <c r="N338" s="52">
        <f t="shared" si="119"/>
        <v>2469300</v>
      </c>
      <c r="O338" s="53">
        <f t="shared" si="120"/>
        <v>2469300</v>
      </c>
      <c r="P338" s="52">
        <f t="shared" si="121"/>
        <v>0</v>
      </c>
      <c r="Q338" s="54">
        <f t="shared" si="122"/>
        <v>0</v>
      </c>
      <c r="R338" s="30">
        <f t="shared" si="115"/>
        <v>2469300</v>
      </c>
      <c r="S338" s="52">
        <f t="shared" si="116"/>
        <v>2469300</v>
      </c>
      <c r="T338" s="13" t="str">
        <f t="shared" si="123"/>
        <v>MENOR VALOR</v>
      </c>
      <c r="U338" s="35"/>
      <c r="V338" s="8"/>
      <c r="X338" s="36"/>
      <c r="Y338" s="36"/>
      <c r="Z338" s="36"/>
      <c r="AA338" s="36"/>
      <c r="AB338" s="16"/>
      <c r="AC338" s="11"/>
      <c r="AD338" s="16"/>
    </row>
    <row r="339" spans="1:30" ht="16.5">
      <c r="A339" s="95">
        <v>333</v>
      </c>
      <c r="B339" s="119">
        <v>625104</v>
      </c>
      <c r="C339" s="79">
        <v>671201</v>
      </c>
      <c r="D339" s="85" t="s">
        <v>459</v>
      </c>
      <c r="E339" s="86" t="s">
        <v>21</v>
      </c>
      <c r="F339" s="86">
        <v>1</v>
      </c>
      <c r="G339" s="88">
        <v>0</v>
      </c>
      <c r="H339" s="93">
        <v>0</v>
      </c>
      <c r="I339" s="90">
        <v>1620500</v>
      </c>
      <c r="J339" s="94">
        <v>2213600</v>
      </c>
      <c r="K339" s="50" t="s">
        <v>28</v>
      </c>
      <c r="L339" s="51">
        <f t="shared" si="117"/>
        <v>1620500</v>
      </c>
      <c r="M339" s="51">
        <f t="shared" si="118"/>
        <v>1917050</v>
      </c>
      <c r="N339" s="52">
        <f t="shared" si="119"/>
        <v>1917050</v>
      </c>
      <c r="O339" s="53">
        <f t="shared" si="120"/>
        <v>1893974.339847296</v>
      </c>
      <c r="P339" s="52">
        <f t="shared" si="121"/>
        <v>209692.51596087066</v>
      </c>
      <c r="Q339" s="54">
        <f t="shared" si="122"/>
        <v>0.10938291435323579</v>
      </c>
      <c r="R339" s="30">
        <f t="shared" si="115"/>
        <v>1917050</v>
      </c>
      <c r="S339" s="52">
        <f t="shared" si="116"/>
        <v>1917100</v>
      </c>
      <c r="T339" s="13" t="str">
        <f t="shared" si="123"/>
        <v>MEDIANA</v>
      </c>
      <c r="U339" s="35"/>
      <c r="V339" s="8"/>
      <c r="X339" s="36"/>
      <c r="Y339" s="36"/>
      <c r="Z339" s="36"/>
      <c r="AA339" s="36"/>
      <c r="AB339" s="16"/>
      <c r="AC339" s="11"/>
      <c r="AD339" s="16"/>
    </row>
    <row r="340" spans="1:30" ht="16.5">
      <c r="A340" s="73">
        <v>334</v>
      </c>
      <c r="B340" s="119">
        <v>625203</v>
      </c>
      <c r="C340" s="79">
        <v>671202</v>
      </c>
      <c r="D340" s="85" t="s">
        <v>460</v>
      </c>
      <c r="E340" s="99" t="s">
        <v>21</v>
      </c>
      <c r="F340" s="99">
        <v>1</v>
      </c>
      <c r="G340" s="88">
        <v>0</v>
      </c>
      <c r="H340" s="93">
        <v>0</v>
      </c>
      <c r="I340" s="90">
        <v>2469300</v>
      </c>
      <c r="J340" s="91" t="s">
        <v>28</v>
      </c>
      <c r="K340" s="92" t="s">
        <v>27</v>
      </c>
      <c r="L340" s="51">
        <f t="shared" si="117"/>
        <v>2469300</v>
      </c>
      <c r="M340" s="51">
        <f t="shared" si="118"/>
        <v>2469300</v>
      </c>
      <c r="N340" s="52">
        <f t="shared" si="119"/>
        <v>2469300</v>
      </c>
      <c r="O340" s="53">
        <f t="shared" si="120"/>
        <v>2469300</v>
      </c>
      <c r="P340" s="52">
        <f t="shared" si="121"/>
        <v>0</v>
      </c>
      <c r="Q340" s="54">
        <f t="shared" si="122"/>
        <v>0</v>
      </c>
      <c r="R340" s="30">
        <f t="shared" si="115"/>
        <v>2469300</v>
      </c>
      <c r="S340" s="52">
        <f t="shared" si="116"/>
        <v>2469300</v>
      </c>
      <c r="T340" s="13" t="str">
        <f t="shared" si="123"/>
        <v>MENOR VALOR</v>
      </c>
      <c r="U340" s="35"/>
      <c r="V340" s="8"/>
      <c r="X340" s="36">
        <f>+I341/J341</f>
        <v>0.73336105253779216</v>
      </c>
      <c r="Y340" s="36">
        <f>+I341/K341</f>
        <v>7.0551428571428572</v>
      </c>
      <c r="Z340" s="36"/>
      <c r="AA340" s="36"/>
      <c r="AB340" s="16"/>
      <c r="AC340" s="11"/>
      <c r="AD340" s="16"/>
    </row>
    <row r="341" spans="1:30" ht="16.5">
      <c r="A341" s="73">
        <v>335</v>
      </c>
      <c r="B341" s="119">
        <v>625205</v>
      </c>
      <c r="C341" s="79">
        <v>672001</v>
      </c>
      <c r="D341" s="85" t="s">
        <v>461</v>
      </c>
      <c r="E341" s="86" t="s">
        <v>21</v>
      </c>
      <c r="F341" s="86">
        <v>1</v>
      </c>
      <c r="G341" s="88">
        <v>0</v>
      </c>
      <c r="H341" s="93">
        <v>0</v>
      </c>
      <c r="I341" s="90">
        <v>2469300</v>
      </c>
      <c r="J341" s="94">
        <v>3367100</v>
      </c>
      <c r="K341" s="50">
        <v>350000</v>
      </c>
      <c r="L341" s="51">
        <f t="shared" si="117"/>
        <v>2469300</v>
      </c>
      <c r="M341" s="51">
        <f t="shared" si="118"/>
        <v>2918200</v>
      </c>
      <c r="N341" s="52">
        <f t="shared" si="119"/>
        <v>2918200</v>
      </c>
      <c r="O341" s="53">
        <f t="shared" si="120"/>
        <v>2883466.6687860293</v>
      </c>
      <c r="P341" s="52">
        <f t="shared" si="121"/>
        <v>317420.23407464119</v>
      </c>
      <c r="Q341" s="54">
        <f t="shared" si="122"/>
        <v>0.10877261122426193</v>
      </c>
      <c r="R341" s="30">
        <f t="shared" si="115"/>
        <v>2918200</v>
      </c>
      <c r="S341" s="52">
        <f t="shared" si="116"/>
        <v>2918200</v>
      </c>
      <c r="T341" s="13" t="str">
        <f t="shared" si="123"/>
        <v>MEDIANA</v>
      </c>
      <c r="U341" s="35"/>
      <c r="V341" s="8"/>
      <c r="X341" s="36"/>
      <c r="Y341" s="36"/>
      <c r="Z341" s="36"/>
      <c r="AA341" s="36"/>
      <c r="AB341" s="16"/>
      <c r="AC341" s="11"/>
      <c r="AD341" s="16"/>
    </row>
    <row r="342" spans="1:30" ht="16.5">
      <c r="A342" s="73">
        <v>336</v>
      </c>
      <c r="B342" s="119">
        <v>626100</v>
      </c>
      <c r="C342" s="79">
        <v>673101</v>
      </c>
      <c r="D342" s="85" t="s">
        <v>462</v>
      </c>
      <c r="E342" s="86" t="s">
        <v>21</v>
      </c>
      <c r="F342" s="86">
        <v>1</v>
      </c>
      <c r="G342" s="88">
        <v>0</v>
      </c>
      <c r="H342" s="93">
        <v>0</v>
      </c>
      <c r="I342" s="90">
        <v>1850600</v>
      </c>
      <c r="J342" s="91" t="s">
        <v>28</v>
      </c>
      <c r="K342" s="50" t="s">
        <v>28</v>
      </c>
      <c r="L342" s="51">
        <f t="shared" si="117"/>
        <v>1850600</v>
      </c>
      <c r="M342" s="51">
        <f t="shared" si="118"/>
        <v>1850600</v>
      </c>
      <c r="N342" s="52">
        <f t="shared" si="119"/>
        <v>1850600</v>
      </c>
      <c r="O342" s="53">
        <f t="shared" si="120"/>
        <v>1850600</v>
      </c>
      <c r="P342" s="52">
        <f t="shared" si="121"/>
        <v>0</v>
      </c>
      <c r="Q342" s="54">
        <f t="shared" si="122"/>
        <v>0</v>
      </c>
      <c r="R342" s="30">
        <f t="shared" si="115"/>
        <v>1850600</v>
      </c>
      <c r="S342" s="52">
        <f t="shared" si="116"/>
        <v>1850600</v>
      </c>
      <c r="T342" s="13" t="str">
        <f t="shared" si="123"/>
        <v>MENOR VALOR</v>
      </c>
      <c r="U342" s="35"/>
      <c r="V342" s="8"/>
      <c r="X342" s="36"/>
      <c r="Y342" s="36"/>
      <c r="Z342" s="36"/>
      <c r="AA342" s="36"/>
      <c r="AB342" s="16"/>
      <c r="AC342" s="11"/>
      <c r="AD342" s="16"/>
    </row>
    <row r="343" spans="1:30" ht="25.5">
      <c r="A343" s="95">
        <v>337</v>
      </c>
      <c r="B343" s="119">
        <v>629300</v>
      </c>
      <c r="C343" s="79">
        <v>673102</v>
      </c>
      <c r="D343" s="85" t="s">
        <v>463</v>
      </c>
      <c r="E343" s="86" t="s">
        <v>21</v>
      </c>
      <c r="F343" s="86">
        <v>1</v>
      </c>
      <c r="G343" s="88">
        <v>0</v>
      </c>
      <c r="H343" s="93">
        <v>0</v>
      </c>
      <c r="I343" s="90">
        <v>1850600</v>
      </c>
      <c r="J343" s="91" t="s">
        <v>28</v>
      </c>
      <c r="K343" s="50" t="s">
        <v>28</v>
      </c>
      <c r="L343" s="51">
        <f t="shared" si="117"/>
        <v>1850600</v>
      </c>
      <c r="M343" s="51">
        <f t="shared" si="118"/>
        <v>1850600</v>
      </c>
      <c r="N343" s="52">
        <f t="shared" si="119"/>
        <v>1850600</v>
      </c>
      <c r="O343" s="53">
        <f t="shared" si="120"/>
        <v>1850600</v>
      </c>
      <c r="P343" s="52">
        <f t="shared" si="121"/>
        <v>0</v>
      </c>
      <c r="Q343" s="54">
        <f t="shared" si="122"/>
        <v>0</v>
      </c>
      <c r="R343" s="30">
        <f t="shared" si="115"/>
        <v>1850600</v>
      </c>
      <c r="S343" s="52">
        <f t="shared" si="116"/>
        <v>1850600</v>
      </c>
      <c r="T343" s="13" t="str">
        <f t="shared" si="123"/>
        <v>MENOR VALOR</v>
      </c>
      <c r="U343" s="35"/>
      <c r="V343" s="8"/>
      <c r="X343" s="36"/>
      <c r="Y343" s="36"/>
      <c r="Z343" s="36"/>
      <c r="AA343" s="36"/>
      <c r="AB343" s="16"/>
      <c r="AC343" s="11"/>
      <c r="AD343" s="16"/>
    </row>
    <row r="344" spans="1:30" ht="16.5">
      <c r="A344" s="73">
        <v>338</v>
      </c>
      <c r="B344" s="119">
        <v>630100</v>
      </c>
      <c r="C344" s="79">
        <v>673201</v>
      </c>
      <c r="D344" s="85" t="s">
        <v>464</v>
      </c>
      <c r="E344" s="86" t="s">
        <v>21</v>
      </c>
      <c r="F344" s="86">
        <v>1</v>
      </c>
      <c r="G344" s="88">
        <v>0</v>
      </c>
      <c r="H344" s="93">
        <v>0</v>
      </c>
      <c r="I344" s="90">
        <v>792800</v>
      </c>
      <c r="J344" s="91" t="s">
        <v>28</v>
      </c>
      <c r="K344" s="50" t="s">
        <v>28</v>
      </c>
      <c r="L344" s="51">
        <f t="shared" si="117"/>
        <v>792800</v>
      </c>
      <c r="M344" s="51">
        <f t="shared" si="118"/>
        <v>792800</v>
      </c>
      <c r="N344" s="52">
        <f t="shared" si="119"/>
        <v>792800</v>
      </c>
      <c r="O344" s="53">
        <f t="shared" si="120"/>
        <v>792800</v>
      </c>
      <c r="P344" s="52">
        <f t="shared" si="121"/>
        <v>0</v>
      </c>
      <c r="Q344" s="54">
        <f t="shared" si="122"/>
        <v>0</v>
      </c>
      <c r="R344" s="30">
        <f t="shared" si="115"/>
        <v>792800</v>
      </c>
      <c r="S344" s="52">
        <f t="shared" si="116"/>
        <v>792800</v>
      </c>
      <c r="T344" s="13" t="str">
        <f t="shared" si="123"/>
        <v>MENOR VALOR</v>
      </c>
      <c r="U344" s="35"/>
      <c r="V344" s="8"/>
      <c r="X344" s="36"/>
      <c r="Y344" s="36"/>
      <c r="Z344" s="36"/>
      <c r="AA344" s="36"/>
      <c r="AB344" s="16"/>
      <c r="AC344" s="11"/>
      <c r="AD344" s="16"/>
    </row>
    <row r="345" spans="1:30" ht="16.5">
      <c r="A345" s="73">
        <v>339</v>
      </c>
      <c r="B345" s="119">
        <v>630200</v>
      </c>
      <c r="C345" s="79">
        <v>675101</v>
      </c>
      <c r="D345" s="85" t="s">
        <v>465</v>
      </c>
      <c r="E345" s="86" t="s">
        <v>21</v>
      </c>
      <c r="F345" s="86">
        <v>1</v>
      </c>
      <c r="G345" s="88">
        <v>0</v>
      </c>
      <c r="H345" s="93">
        <v>0</v>
      </c>
      <c r="I345" s="90">
        <v>901500</v>
      </c>
      <c r="J345" s="91" t="s">
        <v>28</v>
      </c>
      <c r="K345" s="50" t="s">
        <v>28</v>
      </c>
      <c r="L345" s="51">
        <f t="shared" si="117"/>
        <v>901500</v>
      </c>
      <c r="M345" s="51">
        <f t="shared" si="118"/>
        <v>901500</v>
      </c>
      <c r="N345" s="52">
        <f t="shared" si="119"/>
        <v>901500</v>
      </c>
      <c r="O345" s="53">
        <f t="shared" si="120"/>
        <v>901500</v>
      </c>
      <c r="P345" s="52">
        <f t="shared" si="121"/>
        <v>0</v>
      </c>
      <c r="Q345" s="54">
        <f t="shared" si="122"/>
        <v>0</v>
      </c>
      <c r="R345" s="30">
        <f t="shared" si="115"/>
        <v>901500</v>
      </c>
      <c r="S345" s="52">
        <f t="shared" si="116"/>
        <v>901500</v>
      </c>
      <c r="T345" s="13" t="str">
        <f t="shared" si="123"/>
        <v>MENOR VALOR</v>
      </c>
      <c r="U345" s="35"/>
      <c r="V345" s="8"/>
      <c r="X345" s="36"/>
      <c r="Y345" s="36"/>
      <c r="Z345" s="36"/>
      <c r="AA345" s="36"/>
      <c r="AB345" s="16"/>
      <c r="AC345" s="11"/>
      <c r="AD345" s="16"/>
    </row>
    <row r="346" spans="1:30" ht="16.5">
      <c r="A346" s="73">
        <v>340</v>
      </c>
      <c r="B346" s="119">
        <v>630300</v>
      </c>
      <c r="C346" s="79">
        <v>675103</v>
      </c>
      <c r="D346" s="85" t="s">
        <v>466</v>
      </c>
      <c r="E346" s="86" t="s">
        <v>21</v>
      </c>
      <c r="F346" s="86">
        <v>1</v>
      </c>
      <c r="G346" s="88">
        <v>0</v>
      </c>
      <c r="H346" s="93">
        <v>0</v>
      </c>
      <c r="I346" s="90">
        <v>792800</v>
      </c>
      <c r="J346" s="91" t="s">
        <v>28</v>
      </c>
      <c r="K346" s="50" t="s">
        <v>28</v>
      </c>
      <c r="L346" s="51">
        <f t="shared" si="117"/>
        <v>792800</v>
      </c>
      <c r="M346" s="51">
        <f t="shared" si="118"/>
        <v>792800</v>
      </c>
      <c r="N346" s="52">
        <f t="shared" si="119"/>
        <v>792800</v>
      </c>
      <c r="O346" s="53">
        <f t="shared" si="120"/>
        <v>792800</v>
      </c>
      <c r="P346" s="52">
        <f t="shared" si="121"/>
        <v>0</v>
      </c>
      <c r="Q346" s="54">
        <f t="shared" si="122"/>
        <v>0</v>
      </c>
      <c r="R346" s="30">
        <f t="shared" si="115"/>
        <v>792800</v>
      </c>
      <c r="S346" s="52">
        <f t="shared" si="116"/>
        <v>792800</v>
      </c>
      <c r="T346" s="13" t="str">
        <f t="shared" si="123"/>
        <v>MENOR VALOR</v>
      </c>
      <c r="U346" s="35"/>
      <c r="V346" s="8"/>
      <c r="X346" s="36"/>
      <c r="Y346" s="36"/>
      <c r="Z346" s="36"/>
      <c r="AA346" s="36"/>
      <c r="AB346" s="16"/>
      <c r="AC346" s="11"/>
      <c r="AD346" s="16"/>
    </row>
    <row r="347" spans="1:30" ht="25.5">
      <c r="A347" s="95">
        <v>341</v>
      </c>
      <c r="B347" s="119">
        <v>631010</v>
      </c>
      <c r="C347" s="79">
        <v>676101</v>
      </c>
      <c r="D347" s="85" t="s">
        <v>467</v>
      </c>
      <c r="E347" s="86" t="s">
        <v>21</v>
      </c>
      <c r="F347" s="86">
        <v>1</v>
      </c>
      <c r="G347" s="88">
        <v>0</v>
      </c>
      <c r="H347" s="93">
        <v>0</v>
      </c>
      <c r="I347" s="90">
        <v>1850600</v>
      </c>
      <c r="J347" s="91" t="s">
        <v>28</v>
      </c>
      <c r="K347" s="50" t="s">
        <v>28</v>
      </c>
      <c r="L347" s="51">
        <f t="shared" si="117"/>
        <v>1850600</v>
      </c>
      <c r="M347" s="51">
        <f t="shared" si="118"/>
        <v>1850600</v>
      </c>
      <c r="N347" s="52">
        <f t="shared" si="119"/>
        <v>1850600</v>
      </c>
      <c r="O347" s="53">
        <f t="shared" si="120"/>
        <v>1850600</v>
      </c>
      <c r="P347" s="52">
        <f t="shared" si="121"/>
        <v>0</v>
      </c>
      <c r="Q347" s="54">
        <f t="shared" si="122"/>
        <v>0</v>
      </c>
      <c r="R347" s="30">
        <f t="shared" si="115"/>
        <v>1850600</v>
      </c>
      <c r="S347" s="52">
        <f t="shared" si="116"/>
        <v>1850600</v>
      </c>
      <c r="T347" s="13" t="str">
        <f t="shared" si="123"/>
        <v>MENOR VALOR</v>
      </c>
      <c r="U347" s="35"/>
      <c r="V347" s="8"/>
      <c r="X347" s="36"/>
      <c r="Y347" s="36"/>
      <c r="Z347" s="36"/>
      <c r="AA347" s="36"/>
      <c r="AB347" s="16"/>
      <c r="AC347" s="11"/>
      <c r="AD347" s="16"/>
    </row>
    <row r="348" spans="1:30" ht="25.5">
      <c r="A348" s="73">
        <v>342</v>
      </c>
      <c r="B348" s="119">
        <v>631011</v>
      </c>
      <c r="C348" s="79">
        <v>676910</v>
      </c>
      <c r="D348" s="85" t="s">
        <v>468</v>
      </c>
      <c r="E348" s="86" t="s">
        <v>21</v>
      </c>
      <c r="F348" s="86">
        <v>1</v>
      </c>
      <c r="G348" s="88">
        <v>0</v>
      </c>
      <c r="H348" s="93">
        <v>0</v>
      </c>
      <c r="I348" s="90">
        <v>1850600</v>
      </c>
      <c r="J348" s="94">
        <v>2541800</v>
      </c>
      <c r="K348" s="50" t="s">
        <v>28</v>
      </c>
      <c r="L348" s="51">
        <f t="shared" si="117"/>
        <v>1850600</v>
      </c>
      <c r="M348" s="51">
        <f t="shared" si="118"/>
        <v>2196200</v>
      </c>
      <c r="N348" s="52">
        <f t="shared" si="119"/>
        <v>2196200</v>
      </c>
      <c r="O348" s="53">
        <f t="shared" si="120"/>
        <v>2168837.2645267788</v>
      </c>
      <c r="P348" s="52">
        <f t="shared" si="121"/>
        <v>244376.10357807082</v>
      </c>
      <c r="Q348" s="54">
        <f t="shared" si="122"/>
        <v>0.11127224459433149</v>
      </c>
      <c r="R348" s="30">
        <f t="shared" si="115"/>
        <v>2196200</v>
      </c>
      <c r="S348" s="52">
        <f t="shared" si="116"/>
        <v>2196200</v>
      </c>
      <c r="T348" s="13" t="str">
        <f t="shared" si="123"/>
        <v>MEDIANA</v>
      </c>
      <c r="U348" s="35"/>
      <c r="V348" s="8"/>
      <c r="X348" s="36"/>
      <c r="Y348" s="36"/>
      <c r="Z348" s="36"/>
      <c r="AA348" s="36"/>
      <c r="AB348" s="16"/>
      <c r="AC348" s="11"/>
      <c r="AD348" s="16"/>
    </row>
    <row r="349" spans="1:30" ht="25.5">
      <c r="A349" s="73">
        <v>343</v>
      </c>
      <c r="B349" s="119">
        <v>631301</v>
      </c>
      <c r="C349" s="79">
        <v>680101</v>
      </c>
      <c r="D349" s="85" t="s">
        <v>469</v>
      </c>
      <c r="E349" s="99" t="s">
        <v>21</v>
      </c>
      <c r="F349" s="99">
        <v>1</v>
      </c>
      <c r="G349" s="88">
        <v>0</v>
      </c>
      <c r="H349" s="93">
        <v>0</v>
      </c>
      <c r="I349" s="90">
        <v>1850600</v>
      </c>
      <c r="J349" s="94">
        <v>2541800</v>
      </c>
      <c r="K349" s="92" t="s">
        <v>27</v>
      </c>
      <c r="L349" s="51">
        <f t="shared" si="117"/>
        <v>1850600</v>
      </c>
      <c r="M349" s="51">
        <f t="shared" si="118"/>
        <v>2196200</v>
      </c>
      <c r="N349" s="52">
        <f t="shared" si="119"/>
        <v>2196200</v>
      </c>
      <c r="O349" s="53">
        <f t="shared" si="120"/>
        <v>2168837.2645267788</v>
      </c>
      <c r="P349" s="52">
        <f t="shared" si="121"/>
        <v>244376.10357807082</v>
      </c>
      <c r="Q349" s="54">
        <f t="shared" si="122"/>
        <v>0.11127224459433149</v>
      </c>
      <c r="R349" s="30">
        <f t="shared" si="115"/>
        <v>2196200</v>
      </c>
      <c r="S349" s="52">
        <f t="shared" si="116"/>
        <v>2196200</v>
      </c>
      <c r="T349" s="13" t="str">
        <f t="shared" si="123"/>
        <v>MEDIANA</v>
      </c>
      <c r="X349" s="1" t="e">
        <f>+I350/J350</f>
        <v>#VALUE!</v>
      </c>
      <c r="Y349" s="1">
        <f>+I350/K350</f>
        <v>1.7561538461538462</v>
      </c>
    </row>
    <row r="350" spans="1:30" ht="25.5">
      <c r="A350" s="73">
        <v>344</v>
      </c>
      <c r="B350" s="119">
        <v>631302</v>
      </c>
      <c r="C350" s="79">
        <v>681101</v>
      </c>
      <c r="D350" s="85" t="s">
        <v>470</v>
      </c>
      <c r="E350" s="86" t="s">
        <v>21</v>
      </c>
      <c r="F350" s="86">
        <v>1</v>
      </c>
      <c r="G350" s="88">
        <v>0</v>
      </c>
      <c r="H350" s="93">
        <v>0</v>
      </c>
      <c r="I350" s="90">
        <v>1141500</v>
      </c>
      <c r="J350" s="91" t="s">
        <v>28</v>
      </c>
      <c r="K350" s="50">
        <v>650000</v>
      </c>
      <c r="L350" s="51">
        <f t="shared" si="117"/>
        <v>1141500</v>
      </c>
      <c r="M350" s="51">
        <f t="shared" si="118"/>
        <v>1141500</v>
      </c>
      <c r="N350" s="52">
        <f t="shared" si="119"/>
        <v>1141500</v>
      </c>
      <c r="O350" s="53">
        <f t="shared" si="120"/>
        <v>1141500</v>
      </c>
      <c r="P350" s="52">
        <f t="shared" si="121"/>
        <v>0</v>
      </c>
      <c r="Q350" s="54">
        <f t="shared" si="122"/>
        <v>0</v>
      </c>
      <c r="R350" s="30">
        <f t="shared" si="115"/>
        <v>1141500</v>
      </c>
      <c r="S350" s="52">
        <f t="shared" si="116"/>
        <v>1141500</v>
      </c>
      <c r="T350" s="13" t="str">
        <f t="shared" si="123"/>
        <v>MENOR VALOR</v>
      </c>
    </row>
    <row r="351" spans="1:30" ht="25.5">
      <c r="A351" s="95">
        <v>345</v>
      </c>
      <c r="B351" s="119">
        <v>632100</v>
      </c>
      <c r="C351" s="79">
        <v>681105</v>
      </c>
      <c r="D351" s="85" t="s">
        <v>471</v>
      </c>
      <c r="E351" s="86" t="s">
        <v>21</v>
      </c>
      <c r="F351" s="86">
        <v>1</v>
      </c>
      <c r="G351" s="88">
        <v>0</v>
      </c>
      <c r="H351" s="93">
        <v>0</v>
      </c>
      <c r="I351" s="90">
        <v>1850600</v>
      </c>
      <c r="J351" s="94">
        <v>2541800</v>
      </c>
      <c r="K351" s="50" t="s">
        <v>28</v>
      </c>
      <c r="L351" s="51">
        <f t="shared" si="117"/>
        <v>1850600</v>
      </c>
      <c r="M351" s="51">
        <f t="shared" si="118"/>
        <v>2196200</v>
      </c>
      <c r="N351" s="52">
        <f t="shared" si="119"/>
        <v>2196200</v>
      </c>
      <c r="O351" s="53">
        <f t="shared" si="120"/>
        <v>2168837.2645267788</v>
      </c>
      <c r="P351" s="52">
        <f t="shared" si="121"/>
        <v>244376.10357807082</v>
      </c>
      <c r="Q351" s="54">
        <f t="shared" si="122"/>
        <v>0.11127224459433149</v>
      </c>
      <c r="R351" s="30">
        <f t="shared" si="115"/>
        <v>2196200</v>
      </c>
      <c r="S351" s="52">
        <f t="shared" si="116"/>
        <v>2196200</v>
      </c>
      <c r="T351" s="13" t="str">
        <f t="shared" si="123"/>
        <v>MEDIANA</v>
      </c>
    </row>
    <row r="352" spans="1:30" ht="25.5">
      <c r="A352" s="73">
        <v>346</v>
      </c>
      <c r="B352" s="119">
        <v>633200</v>
      </c>
      <c r="C352" s="79">
        <v>681201</v>
      </c>
      <c r="D352" s="85" t="s">
        <v>472</v>
      </c>
      <c r="E352" s="86" t="s">
        <v>21</v>
      </c>
      <c r="F352" s="86">
        <v>1</v>
      </c>
      <c r="G352" s="88">
        <v>0</v>
      </c>
      <c r="H352" s="93">
        <v>0</v>
      </c>
      <c r="I352" s="90">
        <v>1850600</v>
      </c>
      <c r="J352" s="94">
        <v>2541800</v>
      </c>
      <c r="K352" s="50" t="s">
        <v>28</v>
      </c>
      <c r="L352" s="51">
        <f t="shared" si="117"/>
        <v>1850600</v>
      </c>
      <c r="M352" s="51">
        <f t="shared" si="118"/>
        <v>2196200</v>
      </c>
      <c r="N352" s="52">
        <f t="shared" si="119"/>
        <v>2196200</v>
      </c>
      <c r="O352" s="53">
        <f t="shared" si="120"/>
        <v>2168837.2645267788</v>
      </c>
      <c r="P352" s="52">
        <f t="shared" si="121"/>
        <v>244376.10357807082</v>
      </c>
      <c r="Q352" s="54">
        <f t="shared" si="122"/>
        <v>0.11127224459433149</v>
      </c>
      <c r="R352" s="30">
        <f t="shared" si="115"/>
        <v>2196200</v>
      </c>
      <c r="S352" s="52">
        <f t="shared" si="116"/>
        <v>2196200</v>
      </c>
      <c r="T352" s="13" t="str">
        <f t="shared" si="123"/>
        <v>MEDIANA</v>
      </c>
    </row>
    <row r="353" spans="1:20" ht="16.5">
      <c r="A353" s="73">
        <v>347</v>
      </c>
      <c r="B353" s="119">
        <v>634000</v>
      </c>
      <c r="C353" s="79">
        <v>682101</v>
      </c>
      <c r="D353" s="85" t="s">
        <v>473</v>
      </c>
      <c r="E353" s="86" t="s">
        <v>21</v>
      </c>
      <c r="F353" s="86">
        <v>1</v>
      </c>
      <c r="G353" s="88">
        <v>0</v>
      </c>
      <c r="H353" s="93">
        <v>0</v>
      </c>
      <c r="I353" s="90">
        <v>1850600</v>
      </c>
      <c r="J353" s="91" t="s">
        <v>28</v>
      </c>
      <c r="K353" s="50" t="s">
        <v>28</v>
      </c>
      <c r="L353" s="51">
        <f t="shared" si="117"/>
        <v>1850600</v>
      </c>
      <c r="M353" s="51">
        <f t="shared" si="118"/>
        <v>1850600</v>
      </c>
      <c r="N353" s="52">
        <f t="shared" si="119"/>
        <v>1850600</v>
      </c>
      <c r="O353" s="53">
        <f t="shared" si="120"/>
        <v>1850600</v>
      </c>
      <c r="P353" s="52">
        <f t="shared" si="121"/>
        <v>0</v>
      </c>
      <c r="Q353" s="54">
        <f t="shared" si="122"/>
        <v>0</v>
      </c>
      <c r="R353" s="30">
        <f t="shared" si="115"/>
        <v>1850600</v>
      </c>
      <c r="S353" s="52">
        <f t="shared" si="116"/>
        <v>1850600</v>
      </c>
      <c r="T353" s="13" t="str">
        <f t="shared" si="123"/>
        <v>MENOR VALOR</v>
      </c>
    </row>
    <row r="354" spans="1:20" ht="25.5">
      <c r="A354" s="73">
        <v>348</v>
      </c>
      <c r="B354" s="119">
        <v>635200</v>
      </c>
      <c r="C354" s="79">
        <v>682302</v>
      </c>
      <c r="D354" s="85" t="s">
        <v>474</v>
      </c>
      <c r="E354" s="86" t="s">
        <v>21</v>
      </c>
      <c r="F354" s="86">
        <v>1</v>
      </c>
      <c r="G354" s="88">
        <v>0</v>
      </c>
      <c r="H354" s="93">
        <v>0</v>
      </c>
      <c r="I354" s="90">
        <v>1850600</v>
      </c>
      <c r="J354" s="91" t="s">
        <v>28</v>
      </c>
      <c r="K354" s="50" t="s">
        <v>28</v>
      </c>
      <c r="L354" s="51">
        <f t="shared" si="117"/>
        <v>1850600</v>
      </c>
      <c r="M354" s="51">
        <f t="shared" si="118"/>
        <v>1850600</v>
      </c>
      <c r="N354" s="52">
        <f t="shared" si="119"/>
        <v>1850600</v>
      </c>
      <c r="O354" s="53">
        <f t="shared" si="120"/>
        <v>1850600</v>
      </c>
      <c r="P354" s="52">
        <f t="shared" si="121"/>
        <v>0</v>
      </c>
      <c r="Q354" s="54">
        <f t="shared" si="122"/>
        <v>0</v>
      </c>
      <c r="R354" s="30">
        <f t="shared" si="115"/>
        <v>1850600</v>
      </c>
      <c r="S354" s="52">
        <f t="shared" si="116"/>
        <v>1850600</v>
      </c>
      <c r="T354" s="13" t="str">
        <f t="shared" si="123"/>
        <v>MENOR VALOR</v>
      </c>
    </row>
    <row r="355" spans="1:20" ht="25.5">
      <c r="A355" s="95">
        <v>349</v>
      </c>
      <c r="B355" s="119">
        <v>637100</v>
      </c>
      <c r="C355" s="79">
        <v>682303</v>
      </c>
      <c r="D355" s="85" t="s">
        <v>475</v>
      </c>
      <c r="E355" s="86" t="s">
        <v>21</v>
      </c>
      <c r="F355" s="86">
        <v>1</v>
      </c>
      <c r="G355" s="88">
        <v>0</v>
      </c>
      <c r="H355" s="93">
        <v>0</v>
      </c>
      <c r="I355" s="90">
        <v>828200</v>
      </c>
      <c r="J355" s="91" t="s">
        <v>28</v>
      </c>
      <c r="K355" s="50" t="s">
        <v>28</v>
      </c>
      <c r="L355" s="51">
        <f t="shared" si="117"/>
        <v>828200</v>
      </c>
      <c r="M355" s="51">
        <f t="shared" si="118"/>
        <v>828200</v>
      </c>
      <c r="N355" s="52">
        <f t="shared" si="119"/>
        <v>828200</v>
      </c>
      <c r="O355" s="53">
        <f t="shared" si="120"/>
        <v>828200</v>
      </c>
      <c r="P355" s="52">
        <f t="shared" si="121"/>
        <v>0</v>
      </c>
      <c r="Q355" s="54">
        <f t="shared" si="122"/>
        <v>0</v>
      </c>
      <c r="R355" s="30">
        <f t="shared" si="115"/>
        <v>828200</v>
      </c>
      <c r="S355" s="52">
        <f t="shared" si="116"/>
        <v>828200</v>
      </c>
      <c r="T355" s="13" t="str">
        <f t="shared" si="123"/>
        <v>MENOR VALOR</v>
      </c>
    </row>
    <row r="356" spans="1:20" ht="16.5">
      <c r="A356" s="73">
        <v>350</v>
      </c>
      <c r="B356" s="119">
        <v>637300</v>
      </c>
      <c r="C356" s="79">
        <v>682401</v>
      </c>
      <c r="D356" s="85" t="s">
        <v>476</v>
      </c>
      <c r="E356" s="86" t="s">
        <v>21</v>
      </c>
      <c r="F356" s="86">
        <v>1</v>
      </c>
      <c r="G356" s="88">
        <v>0</v>
      </c>
      <c r="H356" s="93">
        <v>0</v>
      </c>
      <c r="I356" s="90">
        <v>828200</v>
      </c>
      <c r="J356" s="94">
        <v>1138500</v>
      </c>
      <c r="K356" s="50" t="s">
        <v>28</v>
      </c>
      <c r="L356" s="51">
        <f t="shared" si="117"/>
        <v>828200</v>
      </c>
      <c r="M356" s="51">
        <f t="shared" si="118"/>
        <v>983350</v>
      </c>
      <c r="N356" s="52">
        <f t="shared" si="119"/>
        <v>983350</v>
      </c>
      <c r="O356" s="53">
        <f t="shared" si="120"/>
        <v>971033.31559735886</v>
      </c>
      <c r="P356" s="52">
        <f t="shared" si="121"/>
        <v>109707.61710109285</v>
      </c>
      <c r="Q356" s="54">
        <f t="shared" si="122"/>
        <v>0.11156517730319099</v>
      </c>
      <c r="R356" s="30">
        <f t="shared" si="115"/>
        <v>983350</v>
      </c>
      <c r="S356" s="52">
        <f t="shared" si="116"/>
        <v>983400</v>
      </c>
      <c r="T356" s="13" t="str">
        <f t="shared" si="123"/>
        <v>MEDIANA</v>
      </c>
    </row>
    <row r="357" spans="1:20" ht="25.5">
      <c r="A357" s="73">
        <v>351</v>
      </c>
      <c r="B357" s="119">
        <v>638201</v>
      </c>
      <c r="C357" s="79">
        <v>682402</v>
      </c>
      <c r="D357" s="85" t="s">
        <v>477</v>
      </c>
      <c r="E357" s="121" t="s">
        <v>21</v>
      </c>
      <c r="F357" s="74">
        <v>1</v>
      </c>
      <c r="G357" s="122">
        <v>0</v>
      </c>
      <c r="H357" s="123">
        <v>0</v>
      </c>
      <c r="I357" s="90">
        <v>3026800</v>
      </c>
      <c r="J357" s="91" t="s">
        <v>28</v>
      </c>
      <c r="K357" s="50" t="s">
        <v>28</v>
      </c>
      <c r="L357" s="51">
        <f t="shared" si="117"/>
        <v>3026800</v>
      </c>
      <c r="M357" s="51">
        <f t="shared" si="118"/>
        <v>3026800</v>
      </c>
      <c r="N357" s="52">
        <f t="shared" si="119"/>
        <v>3026800</v>
      </c>
      <c r="O357" s="53">
        <f t="shared" si="120"/>
        <v>3026800</v>
      </c>
      <c r="P357" s="52">
        <f t="shared" si="121"/>
        <v>0</v>
      </c>
      <c r="Q357" s="54">
        <f t="shared" si="122"/>
        <v>0</v>
      </c>
      <c r="R357" s="30">
        <f t="shared" si="115"/>
        <v>3026800</v>
      </c>
      <c r="S357" s="52">
        <f t="shared" si="116"/>
        <v>3026800</v>
      </c>
      <c r="T357" s="13" t="str">
        <f t="shared" si="123"/>
        <v>MENOR VALOR</v>
      </c>
    </row>
    <row r="358" spans="1:20" ht="16.5">
      <c r="A358" s="95">
        <v>352</v>
      </c>
      <c r="B358" s="119">
        <v>638300</v>
      </c>
      <c r="C358" s="79">
        <v>682403</v>
      </c>
      <c r="D358" s="85" t="s">
        <v>478</v>
      </c>
      <c r="E358" s="121" t="s">
        <v>21</v>
      </c>
      <c r="F358" s="74">
        <v>1</v>
      </c>
      <c r="G358" s="122">
        <v>0</v>
      </c>
      <c r="H358" s="123">
        <v>0</v>
      </c>
      <c r="I358" s="90">
        <v>3026800</v>
      </c>
      <c r="J358" s="91" t="s">
        <v>28</v>
      </c>
      <c r="K358" s="50"/>
      <c r="L358" s="51">
        <f t="shared" si="117"/>
        <v>3026800</v>
      </c>
      <c r="M358" s="51">
        <f t="shared" si="118"/>
        <v>3026800</v>
      </c>
      <c r="N358" s="52">
        <f t="shared" si="119"/>
        <v>3026800</v>
      </c>
      <c r="O358" s="53">
        <f t="shared" si="120"/>
        <v>3026800</v>
      </c>
      <c r="P358" s="52">
        <f t="shared" si="121"/>
        <v>0</v>
      </c>
      <c r="Q358" s="54">
        <f t="shared" si="122"/>
        <v>0</v>
      </c>
      <c r="R358" s="30">
        <f t="shared" si="115"/>
        <v>3026800</v>
      </c>
      <c r="S358" s="52">
        <f t="shared" si="116"/>
        <v>3026800</v>
      </c>
      <c r="T358" s="13" t="str">
        <f t="shared" si="123"/>
        <v>MENOR VALOR</v>
      </c>
    </row>
    <row r="359" spans="1:20" ht="25.5">
      <c r="A359" s="73">
        <v>353</v>
      </c>
      <c r="B359" s="119">
        <v>639201</v>
      </c>
      <c r="C359" s="79">
        <v>682404</v>
      </c>
      <c r="D359" s="85" t="s">
        <v>479</v>
      </c>
      <c r="E359" s="121" t="s">
        <v>21</v>
      </c>
      <c r="F359" s="74">
        <v>1</v>
      </c>
      <c r="G359" s="122">
        <v>0</v>
      </c>
      <c r="H359" s="123">
        <v>0</v>
      </c>
      <c r="I359" s="90">
        <v>1850600</v>
      </c>
      <c r="J359" s="91" t="s">
        <v>28</v>
      </c>
      <c r="K359" s="50"/>
      <c r="L359" s="51">
        <f t="shared" si="117"/>
        <v>1850600</v>
      </c>
      <c r="M359" s="51">
        <f t="shared" si="118"/>
        <v>1850600</v>
      </c>
      <c r="N359" s="52">
        <f t="shared" si="119"/>
        <v>1850600</v>
      </c>
      <c r="O359" s="53">
        <f t="shared" si="120"/>
        <v>1850600</v>
      </c>
      <c r="P359" s="52">
        <f t="shared" si="121"/>
        <v>0</v>
      </c>
      <c r="Q359" s="54">
        <f t="shared" si="122"/>
        <v>0</v>
      </c>
      <c r="R359" s="30">
        <f t="shared" si="115"/>
        <v>1850600</v>
      </c>
      <c r="S359" s="52">
        <f t="shared" si="116"/>
        <v>1850600</v>
      </c>
      <c r="T359" s="13" t="str">
        <f t="shared" si="123"/>
        <v>MENOR VALOR</v>
      </c>
    </row>
    <row r="360" spans="1:20" ht="25.5">
      <c r="A360" s="73">
        <v>354</v>
      </c>
      <c r="B360" s="119">
        <v>639600</v>
      </c>
      <c r="C360" s="79">
        <v>683101</v>
      </c>
      <c r="D360" s="85" t="s">
        <v>480</v>
      </c>
      <c r="E360" s="121" t="s">
        <v>21</v>
      </c>
      <c r="F360" s="74">
        <v>1</v>
      </c>
      <c r="G360" s="122">
        <v>0</v>
      </c>
      <c r="H360" s="123">
        <v>0</v>
      </c>
      <c r="I360" s="90">
        <v>1850600</v>
      </c>
      <c r="J360" s="91" t="s">
        <v>28</v>
      </c>
      <c r="K360" s="50"/>
      <c r="L360" s="51">
        <f t="shared" si="117"/>
        <v>1850600</v>
      </c>
      <c r="M360" s="51">
        <f t="shared" si="118"/>
        <v>1850600</v>
      </c>
      <c r="N360" s="52">
        <f t="shared" si="119"/>
        <v>1850600</v>
      </c>
      <c r="O360" s="53">
        <f t="shared" si="120"/>
        <v>1850600</v>
      </c>
      <c r="P360" s="52">
        <f t="shared" si="121"/>
        <v>0</v>
      </c>
      <c r="Q360" s="54">
        <f t="shared" si="122"/>
        <v>0</v>
      </c>
      <c r="R360" s="30">
        <f t="shared" si="115"/>
        <v>1850600</v>
      </c>
      <c r="S360" s="52">
        <f t="shared" si="116"/>
        <v>1850600</v>
      </c>
      <c r="T360" s="13" t="str">
        <f t="shared" si="123"/>
        <v>MENOR VALOR</v>
      </c>
    </row>
    <row r="361" spans="1:20" ht="16.5">
      <c r="A361" s="95">
        <v>355</v>
      </c>
      <c r="B361" s="119">
        <v>640000</v>
      </c>
      <c r="C361" s="79">
        <v>683111</v>
      </c>
      <c r="D361" s="85" t="s">
        <v>481</v>
      </c>
      <c r="E361" s="121" t="s">
        <v>21</v>
      </c>
      <c r="F361" s="74">
        <v>1</v>
      </c>
      <c r="G361" s="122">
        <v>0</v>
      </c>
      <c r="H361" s="123">
        <v>0</v>
      </c>
      <c r="I361" s="90">
        <v>1141500</v>
      </c>
      <c r="J361" s="94">
        <v>1006200</v>
      </c>
      <c r="K361" s="50"/>
      <c r="L361" s="51">
        <f t="shared" si="117"/>
        <v>1006200</v>
      </c>
      <c r="M361" s="51">
        <f t="shared" si="118"/>
        <v>1073850</v>
      </c>
      <c r="N361" s="52">
        <f t="shared" si="119"/>
        <v>1073850</v>
      </c>
      <c r="O361" s="53">
        <f t="shared" si="120"/>
        <v>1071716.9868953277</v>
      </c>
      <c r="P361" s="52">
        <f t="shared" si="121"/>
        <v>47835.773747269937</v>
      </c>
      <c r="Q361" s="54">
        <f t="shared" si="122"/>
        <v>4.4546048095422952E-2</v>
      </c>
      <c r="R361" s="30">
        <f t="shared" si="115"/>
        <v>1006200</v>
      </c>
      <c r="S361" s="52">
        <f t="shared" si="116"/>
        <v>1006200</v>
      </c>
      <c r="T361" s="13" t="str">
        <f t="shared" ref="T361:T392" si="124">IF(Q361&lt;=$Q$1,"MENOR VALOR","MEDIANA")</f>
        <v>MENOR VALOR</v>
      </c>
    </row>
    <row r="362" spans="1:20" ht="16.5">
      <c r="A362" s="73">
        <v>356</v>
      </c>
      <c r="B362" s="119">
        <v>641100</v>
      </c>
      <c r="C362" s="79">
        <v>684001</v>
      </c>
      <c r="D362" s="85" t="s">
        <v>482</v>
      </c>
      <c r="E362" s="121" t="s">
        <v>21</v>
      </c>
      <c r="F362" s="74">
        <v>1</v>
      </c>
      <c r="G362" s="122">
        <v>0</v>
      </c>
      <c r="H362" s="123">
        <v>0</v>
      </c>
      <c r="I362" s="90">
        <v>446000</v>
      </c>
      <c r="J362" s="94">
        <v>891100</v>
      </c>
      <c r="K362" s="50"/>
      <c r="L362" s="51">
        <f t="shared" si="117"/>
        <v>446000</v>
      </c>
      <c r="M362" s="51">
        <f t="shared" si="118"/>
        <v>668550</v>
      </c>
      <c r="N362" s="52">
        <f t="shared" si="119"/>
        <v>668550</v>
      </c>
      <c r="O362" s="53">
        <f t="shared" si="120"/>
        <v>630420.97046338802</v>
      </c>
      <c r="P362" s="52">
        <f t="shared" si="121"/>
        <v>157366.61415306616</v>
      </c>
      <c r="Q362" s="54">
        <f t="shared" si="122"/>
        <v>0.23538495872121182</v>
      </c>
      <c r="R362" s="30">
        <f t="shared" si="115"/>
        <v>668550</v>
      </c>
      <c r="S362" s="52">
        <f t="shared" si="116"/>
        <v>668600</v>
      </c>
      <c r="T362" s="13" t="str">
        <f t="shared" si="124"/>
        <v>MEDIANA</v>
      </c>
    </row>
    <row r="363" spans="1:20" ht="25.5">
      <c r="A363" s="73">
        <v>357</v>
      </c>
      <c r="B363" s="119">
        <v>642100</v>
      </c>
      <c r="C363" s="79">
        <v>684003</v>
      </c>
      <c r="D363" s="85" t="s">
        <v>483</v>
      </c>
      <c r="E363" s="121" t="s">
        <v>21</v>
      </c>
      <c r="F363" s="74">
        <v>1</v>
      </c>
      <c r="G363" s="122">
        <v>0</v>
      </c>
      <c r="H363" s="123">
        <v>0</v>
      </c>
      <c r="I363" s="90">
        <v>446000</v>
      </c>
      <c r="J363" s="94">
        <v>891100</v>
      </c>
      <c r="K363" s="50"/>
      <c r="L363" s="51">
        <f t="shared" si="117"/>
        <v>446000</v>
      </c>
      <c r="M363" s="51">
        <f t="shared" si="118"/>
        <v>668550</v>
      </c>
      <c r="N363" s="52">
        <f t="shared" si="119"/>
        <v>668550</v>
      </c>
      <c r="O363" s="53">
        <f t="shared" si="120"/>
        <v>630420.97046338802</v>
      </c>
      <c r="P363" s="52">
        <f t="shared" si="121"/>
        <v>157366.61415306616</v>
      </c>
      <c r="Q363" s="54">
        <f t="shared" si="122"/>
        <v>0.23538495872121182</v>
      </c>
      <c r="R363" s="30">
        <f t="shared" si="115"/>
        <v>668550</v>
      </c>
      <c r="S363" s="52">
        <f t="shared" si="116"/>
        <v>668600</v>
      </c>
      <c r="T363" s="13" t="str">
        <f t="shared" si="124"/>
        <v>MEDIANA</v>
      </c>
    </row>
    <row r="364" spans="1:20" ht="16.5">
      <c r="A364" s="95">
        <v>358</v>
      </c>
      <c r="B364" s="119">
        <v>644920</v>
      </c>
      <c r="C364" s="79">
        <v>684020</v>
      </c>
      <c r="D364" s="85" t="s">
        <v>484</v>
      </c>
      <c r="E364" s="121" t="s">
        <v>21</v>
      </c>
      <c r="F364" s="74">
        <v>1</v>
      </c>
      <c r="G364" s="122">
        <v>0</v>
      </c>
      <c r="H364" s="123">
        <v>0</v>
      </c>
      <c r="I364" s="90">
        <v>654300</v>
      </c>
      <c r="J364" s="91" t="s">
        <v>28</v>
      </c>
      <c r="K364" s="50"/>
      <c r="L364" s="51">
        <f t="shared" si="117"/>
        <v>654300</v>
      </c>
      <c r="M364" s="51">
        <f t="shared" si="118"/>
        <v>654300</v>
      </c>
      <c r="N364" s="52">
        <f t="shared" si="119"/>
        <v>654300</v>
      </c>
      <c r="O364" s="53">
        <f t="shared" si="120"/>
        <v>654300</v>
      </c>
      <c r="P364" s="52">
        <f t="shared" si="121"/>
        <v>0</v>
      </c>
      <c r="Q364" s="54">
        <f t="shared" si="122"/>
        <v>0</v>
      </c>
      <c r="R364" s="30">
        <f t="shared" si="115"/>
        <v>654300</v>
      </c>
      <c r="S364" s="52">
        <f t="shared" si="116"/>
        <v>654300</v>
      </c>
      <c r="T364" s="13" t="str">
        <f t="shared" si="124"/>
        <v>MENOR VALOR</v>
      </c>
    </row>
    <row r="365" spans="1:20" ht="16.5">
      <c r="A365" s="73">
        <v>359</v>
      </c>
      <c r="B365" s="119">
        <v>649100</v>
      </c>
      <c r="C365" s="79">
        <v>684103</v>
      </c>
      <c r="D365" s="85" t="s">
        <v>485</v>
      </c>
      <c r="E365" s="121" t="s">
        <v>21</v>
      </c>
      <c r="F365" s="74">
        <v>1</v>
      </c>
      <c r="G365" s="122">
        <v>0</v>
      </c>
      <c r="H365" s="123">
        <v>0</v>
      </c>
      <c r="I365" s="90">
        <v>1474400</v>
      </c>
      <c r="J365" s="94">
        <v>2005200</v>
      </c>
      <c r="K365" s="50"/>
      <c r="L365" s="51">
        <f t="shared" si="117"/>
        <v>1474400</v>
      </c>
      <c r="M365" s="51">
        <f t="shared" si="118"/>
        <v>1739800</v>
      </c>
      <c r="N365" s="52">
        <f t="shared" si="119"/>
        <v>1739800</v>
      </c>
      <c r="O365" s="53">
        <f t="shared" si="120"/>
        <v>1719437.9546817036</v>
      </c>
      <c r="P365" s="52">
        <f t="shared" si="121"/>
        <v>187666.13972690972</v>
      </c>
      <c r="Q365" s="54">
        <f t="shared" si="122"/>
        <v>0.10786650173980326</v>
      </c>
      <c r="R365" s="30">
        <f t="shared" ref="R365:R428" si="125">IF(Q365&lt;=$Q$1,L365,N365)</f>
        <v>1739800</v>
      </c>
      <c r="S365" s="52">
        <f t="shared" si="116"/>
        <v>1739800</v>
      </c>
      <c r="T365" s="13" t="str">
        <f t="shared" si="124"/>
        <v>MEDIANA</v>
      </c>
    </row>
    <row r="366" spans="1:20" ht="25.5">
      <c r="A366" s="73">
        <v>360</v>
      </c>
      <c r="B366" s="119">
        <v>649803</v>
      </c>
      <c r="C366" s="79">
        <v>685102</v>
      </c>
      <c r="D366" s="85" t="s">
        <v>486</v>
      </c>
      <c r="E366" s="121" t="s">
        <v>21</v>
      </c>
      <c r="F366" s="74">
        <v>1</v>
      </c>
      <c r="G366" s="122">
        <v>0</v>
      </c>
      <c r="H366" s="123">
        <v>0</v>
      </c>
      <c r="I366" s="90">
        <v>2469300</v>
      </c>
      <c r="J366" s="94">
        <v>3367100</v>
      </c>
      <c r="K366" s="50"/>
      <c r="L366" s="51">
        <f t="shared" si="117"/>
        <v>2469300</v>
      </c>
      <c r="M366" s="51">
        <f t="shared" si="118"/>
        <v>2918200</v>
      </c>
      <c r="N366" s="52">
        <f t="shared" si="119"/>
        <v>2918200</v>
      </c>
      <c r="O366" s="53">
        <f t="shared" si="120"/>
        <v>2883466.6687860293</v>
      </c>
      <c r="P366" s="52">
        <f t="shared" si="121"/>
        <v>317420.23407464119</v>
      </c>
      <c r="Q366" s="54">
        <f t="shared" si="122"/>
        <v>0.10877261122426193</v>
      </c>
      <c r="R366" s="30">
        <f t="shared" si="125"/>
        <v>2918200</v>
      </c>
      <c r="S366" s="52">
        <f t="shared" si="116"/>
        <v>2918200</v>
      </c>
      <c r="T366" s="13" t="str">
        <f t="shared" si="124"/>
        <v>MEDIANA</v>
      </c>
    </row>
    <row r="367" spans="1:20" ht="16.5">
      <c r="A367" s="95">
        <v>361</v>
      </c>
      <c r="B367" s="119">
        <v>649804</v>
      </c>
      <c r="C367" s="79">
        <v>686001</v>
      </c>
      <c r="D367" s="85" t="s">
        <v>487</v>
      </c>
      <c r="E367" s="121" t="s">
        <v>21</v>
      </c>
      <c r="F367" s="74">
        <v>1</v>
      </c>
      <c r="G367" s="122">
        <v>0</v>
      </c>
      <c r="H367" s="123">
        <v>0</v>
      </c>
      <c r="I367" s="90">
        <v>1474400</v>
      </c>
      <c r="J367" s="91" t="s">
        <v>28</v>
      </c>
      <c r="K367" s="50"/>
      <c r="L367" s="51">
        <f t="shared" si="117"/>
        <v>1474400</v>
      </c>
      <c r="M367" s="51">
        <f t="shared" si="118"/>
        <v>1474400</v>
      </c>
      <c r="N367" s="52">
        <f t="shared" si="119"/>
        <v>1474400</v>
      </c>
      <c r="O367" s="53">
        <f t="shared" si="120"/>
        <v>1474400</v>
      </c>
      <c r="P367" s="52">
        <f t="shared" si="121"/>
        <v>0</v>
      </c>
      <c r="Q367" s="54">
        <f t="shared" si="122"/>
        <v>0</v>
      </c>
      <c r="R367" s="30">
        <f t="shared" si="125"/>
        <v>1474400</v>
      </c>
      <c r="S367" s="52">
        <f t="shared" si="116"/>
        <v>1474400</v>
      </c>
      <c r="T367" s="13" t="str">
        <f t="shared" si="124"/>
        <v>MENOR VALOR</v>
      </c>
    </row>
    <row r="368" spans="1:20" ht="16.5">
      <c r="A368" s="73">
        <v>362</v>
      </c>
      <c r="B368" s="119">
        <v>649805</v>
      </c>
      <c r="C368" s="79">
        <v>690103</v>
      </c>
      <c r="D368" s="85" t="s">
        <v>488</v>
      </c>
      <c r="E368" s="121" t="s">
        <v>21</v>
      </c>
      <c r="F368" s="74">
        <v>1</v>
      </c>
      <c r="G368" s="122">
        <v>0</v>
      </c>
      <c r="H368" s="123">
        <v>0</v>
      </c>
      <c r="I368" s="90">
        <v>1141500</v>
      </c>
      <c r="J368" s="91" t="s">
        <v>28</v>
      </c>
      <c r="K368" s="50"/>
      <c r="L368" s="51">
        <f t="shared" si="117"/>
        <v>1141500</v>
      </c>
      <c r="M368" s="51">
        <f t="shared" si="118"/>
        <v>1141500</v>
      </c>
      <c r="N368" s="52">
        <f t="shared" si="119"/>
        <v>1141500</v>
      </c>
      <c r="O368" s="53">
        <f t="shared" si="120"/>
        <v>1141500</v>
      </c>
      <c r="P368" s="52">
        <f t="shared" si="121"/>
        <v>0</v>
      </c>
      <c r="Q368" s="54">
        <f t="shared" si="122"/>
        <v>0</v>
      </c>
      <c r="R368" s="30">
        <f t="shared" si="125"/>
        <v>1141500</v>
      </c>
      <c r="S368" s="52">
        <f t="shared" si="116"/>
        <v>1141500</v>
      </c>
      <c r="T368" s="13" t="str">
        <f t="shared" si="124"/>
        <v>MENOR VALOR</v>
      </c>
    </row>
    <row r="369" spans="1:20" ht="16.5">
      <c r="A369" s="73">
        <v>363</v>
      </c>
      <c r="B369" s="119">
        <v>651201</v>
      </c>
      <c r="C369" s="79">
        <v>691101</v>
      </c>
      <c r="D369" s="85" t="s">
        <v>489</v>
      </c>
      <c r="E369" s="121" t="s">
        <v>21</v>
      </c>
      <c r="F369" s="74">
        <v>1</v>
      </c>
      <c r="G369" s="122">
        <v>0</v>
      </c>
      <c r="H369" s="123">
        <v>0</v>
      </c>
      <c r="I369" s="90">
        <v>924500</v>
      </c>
      <c r="J369" s="91" t="s">
        <v>28</v>
      </c>
      <c r="K369" s="50"/>
      <c r="L369" s="51">
        <f t="shared" si="117"/>
        <v>924500</v>
      </c>
      <c r="M369" s="51">
        <f t="shared" si="118"/>
        <v>924500</v>
      </c>
      <c r="N369" s="52">
        <f t="shared" si="119"/>
        <v>924500</v>
      </c>
      <c r="O369" s="53">
        <f t="shared" si="120"/>
        <v>924500</v>
      </c>
      <c r="P369" s="52">
        <f t="shared" si="121"/>
        <v>0</v>
      </c>
      <c r="Q369" s="54">
        <f t="shared" si="122"/>
        <v>0</v>
      </c>
      <c r="R369" s="30">
        <f t="shared" si="125"/>
        <v>924500</v>
      </c>
      <c r="S369" s="52">
        <f t="shared" si="116"/>
        <v>924500</v>
      </c>
      <c r="T369" s="13" t="str">
        <f t="shared" si="124"/>
        <v>MENOR VALOR</v>
      </c>
    </row>
    <row r="370" spans="1:20" ht="16.5">
      <c r="A370" s="95">
        <v>364</v>
      </c>
      <c r="B370" s="119">
        <v>651202</v>
      </c>
      <c r="C370" s="79">
        <v>691103</v>
      </c>
      <c r="D370" s="85" t="s">
        <v>490</v>
      </c>
      <c r="E370" s="121" t="s">
        <v>21</v>
      </c>
      <c r="F370" s="74">
        <v>1</v>
      </c>
      <c r="G370" s="122">
        <v>0</v>
      </c>
      <c r="H370" s="123">
        <v>0</v>
      </c>
      <c r="I370" s="90">
        <v>1119100</v>
      </c>
      <c r="J370" s="91" t="s">
        <v>28</v>
      </c>
      <c r="K370" s="50"/>
      <c r="L370" s="51">
        <f t="shared" si="117"/>
        <v>1119100</v>
      </c>
      <c r="M370" s="51">
        <f t="shared" si="118"/>
        <v>1119100</v>
      </c>
      <c r="N370" s="52">
        <f t="shared" si="119"/>
        <v>1119100</v>
      </c>
      <c r="O370" s="53">
        <f t="shared" si="120"/>
        <v>1119100</v>
      </c>
      <c r="P370" s="52">
        <f t="shared" si="121"/>
        <v>0</v>
      </c>
      <c r="Q370" s="54">
        <f t="shared" si="122"/>
        <v>0</v>
      </c>
      <c r="R370" s="30">
        <f t="shared" si="125"/>
        <v>1119100</v>
      </c>
      <c r="S370" s="52">
        <f t="shared" si="116"/>
        <v>1119100</v>
      </c>
      <c r="T370" s="13" t="str">
        <f t="shared" si="124"/>
        <v>MENOR VALOR</v>
      </c>
    </row>
    <row r="371" spans="1:20" ht="16.5">
      <c r="A371" s="73">
        <v>365</v>
      </c>
      <c r="B371" s="119">
        <v>652101</v>
      </c>
      <c r="C371" s="79">
        <v>691110</v>
      </c>
      <c r="D371" s="85" t="s">
        <v>491</v>
      </c>
      <c r="E371" s="121" t="s">
        <v>21</v>
      </c>
      <c r="F371" s="74">
        <v>1</v>
      </c>
      <c r="G371" s="122">
        <v>0</v>
      </c>
      <c r="H371" s="123">
        <v>0</v>
      </c>
      <c r="I371" s="90">
        <v>1474400</v>
      </c>
      <c r="J371" s="94">
        <v>2005200</v>
      </c>
      <c r="K371" s="50"/>
      <c r="L371" s="51">
        <f t="shared" si="117"/>
        <v>1474400</v>
      </c>
      <c r="M371" s="51">
        <f t="shared" si="118"/>
        <v>1739800</v>
      </c>
      <c r="N371" s="52">
        <f t="shared" si="119"/>
        <v>1739800</v>
      </c>
      <c r="O371" s="53">
        <f t="shared" si="120"/>
        <v>1719437.9546817036</v>
      </c>
      <c r="P371" s="52">
        <f t="shared" si="121"/>
        <v>187666.13972690972</v>
      </c>
      <c r="Q371" s="54">
        <f t="shared" si="122"/>
        <v>0.10786650173980326</v>
      </c>
      <c r="R371" s="30">
        <f t="shared" si="125"/>
        <v>1739800</v>
      </c>
      <c r="S371" s="52">
        <f t="shared" si="116"/>
        <v>1739800</v>
      </c>
      <c r="T371" s="13" t="str">
        <f t="shared" si="124"/>
        <v>MEDIANA</v>
      </c>
    </row>
    <row r="372" spans="1:20" ht="16.5">
      <c r="A372" s="73">
        <v>366</v>
      </c>
      <c r="B372" s="119">
        <v>652102</v>
      </c>
      <c r="C372" s="79">
        <v>691130</v>
      </c>
      <c r="D372" s="85" t="s">
        <v>492</v>
      </c>
      <c r="E372" s="121" t="s">
        <v>21</v>
      </c>
      <c r="F372" s="74">
        <v>1</v>
      </c>
      <c r="G372" s="122">
        <v>0</v>
      </c>
      <c r="H372" s="123">
        <v>0</v>
      </c>
      <c r="I372" s="117">
        <v>0</v>
      </c>
      <c r="J372" s="94">
        <v>5646318</v>
      </c>
      <c r="K372" s="50"/>
      <c r="L372" s="51">
        <f t="shared" si="117"/>
        <v>0</v>
      </c>
      <c r="M372" s="51">
        <f t="shared" si="118"/>
        <v>2823159</v>
      </c>
      <c r="N372" s="52">
        <f t="shared" si="119"/>
        <v>2823159</v>
      </c>
      <c r="O372" s="53" t="e">
        <f t="shared" si="120"/>
        <v>#NUM!</v>
      </c>
      <c r="P372" s="52">
        <f t="shared" si="121"/>
        <v>1996274.8732678322</v>
      </c>
      <c r="Q372" s="54">
        <f t="shared" si="122"/>
        <v>0.70710678118654746</v>
      </c>
      <c r="R372" s="30">
        <f t="shared" si="125"/>
        <v>2823159</v>
      </c>
      <c r="S372" s="52">
        <f t="shared" si="116"/>
        <v>2823200</v>
      </c>
      <c r="T372" s="13" t="str">
        <f t="shared" si="124"/>
        <v>MEDIANA</v>
      </c>
    </row>
    <row r="373" spans="1:20" ht="25.5">
      <c r="A373" s="95">
        <v>367</v>
      </c>
      <c r="B373" s="119">
        <v>652201</v>
      </c>
      <c r="C373" s="79">
        <v>691201</v>
      </c>
      <c r="D373" s="85" t="s">
        <v>493</v>
      </c>
      <c r="E373" s="121" t="s">
        <v>21</v>
      </c>
      <c r="F373" s="74">
        <v>1</v>
      </c>
      <c r="G373" s="122">
        <v>0</v>
      </c>
      <c r="H373" s="123">
        <v>0</v>
      </c>
      <c r="I373" s="90">
        <v>1474400</v>
      </c>
      <c r="J373" s="91" t="s">
        <v>28</v>
      </c>
      <c r="K373" s="50"/>
      <c r="L373" s="51">
        <f t="shared" si="117"/>
        <v>1474400</v>
      </c>
      <c r="M373" s="51">
        <f t="shared" si="118"/>
        <v>1474400</v>
      </c>
      <c r="N373" s="52">
        <f t="shared" si="119"/>
        <v>1474400</v>
      </c>
      <c r="O373" s="53">
        <f t="shared" si="120"/>
        <v>1474400</v>
      </c>
      <c r="P373" s="52">
        <f t="shared" si="121"/>
        <v>0</v>
      </c>
      <c r="Q373" s="54">
        <f t="shared" si="122"/>
        <v>0</v>
      </c>
      <c r="R373" s="30">
        <f t="shared" si="125"/>
        <v>1474400</v>
      </c>
      <c r="S373" s="52">
        <f t="shared" si="116"/>
        <v>1474400</v>
      </c>
      <c r="T373" s="13" t="str">
        <f t="shared" si="124"/>
        <v>MENOR VALOR</v>
      </c>
    </row>
    <row r="374" spans="1:20" ht="25.5">
      <c r="A374" s="73">
        <v>368</v>
      </c>
      <c r="B374" s="119">
        <v>652301</v>
      </c>
      <c r="C374" s="79">
        <v>691202</v>
      </c>
      <c r="D374" s="85" t="s">
        <v>494</v>
      </c>
      <c r="E374" s="121" t="s">
        <v>21</v>
      </c>
      <c r="F374" s="74">
        <v>1</v>
      </c>
      <c r="G374" s="122">
        <v>0</v>
      </c>
      <c r="H374" s="123">
        <v>0</v>
      </c>
      <c r="I374" s="90">
        <v>1474400</v>
      </c>
      <c r="J374" s="94">
        <v>2005200</v>
      </c>
      <c r="K374" s="50"/>
      <c r="L374" s="51">
        <f t="shared" si="117"/>
        <v>1474400</v>
      </c>
      <c r="M374" s="51">
        <f t="shared" si="118"/>
        <v>1739800</v>
      </c>
      <c r="N374" s="52">
        <f t="shared" si="119"/>
        <v>1739800</v>
      </c>
      <c r="O374" s="53">
        <f t="shared" si="120"/>
        <v>1719437.9546817036</v>
      </c>
      <c r="P374" s="52">
        <f t="shared" si="121"/>
        <v>187666.13972690972</v>
      </c>
      <c r="Q374" s="54">
        <f t="shared" si="122"/>
        <v>0.10786650173980326</v>
      </c>
      <c r="R374" s="30">
        <f t="shared" si="125"/>
        <v>1739800</v>
      </c>
      <c r="S374" s="52">
        <f t="shared" si="116"/>
        <v>1739800</v>
      </c>
      <c r="T374" s="13" t="str">
        <f t="shared" si="124"/>
        <v>MEDIANA</v>
      </c>
    </row>
    <row r="375" spans="1:20" ht="25.5">
      <c r="A375" s="73">
        <v>369</v>
      </c>
      <c r="B375" s="119">
        <v>652302</v>
      </c>
      <c r="C375" s="79">
        <v>691204</v>
      </c>
      <c r="D375" s="85" t="s">
        <v>495</v>
      </c>
      <c r="E375" s="121" t="s">
        <v>21</v>
      </c>
      <c r="F375" s="74">
        <v>1</v>
      </c>
      <c r="G375" s="122">
        <v>0</v>
      </c>
      <c r="H375" s="123">
        <v>0</v>
      </c>
      <c r="I375" s="117">
        <v>4000000</v>
      </c>
      <c r="J375" s="91" t="s">
        <v>28</v>
      </c>
      <c r="K375" s="50"/>
      <c r="L375" s="51">
        <f t="shared" si="117"/>
        <v>4000000</v>
      </c>
      <c r="M375" s="51">
        <f t="shared" si="118"/>
        <v>4000000</v>
      </c>
      <c r="N375" s="52">
        <f t="shared" si="119"/>
        <v>4000000</v>
      </c>
      <c r="O375" s="53">
        <f t="shared" si="120"/>
        <v>4000000</v>
      </c>
      <c r="P375" s="52">
        <f t="shared" si="121"/>
        <v>0</v>
      </c>
      <c r="Q375" s="54">
        <f t="shared" si="122"/>
        <v>0</v>
      </c>
      <c r="R375" s="30">
        <f t="shared" si="125"/>
        <v>4000000</v>
      </c>
      <c r="S375" s="52">
        <f t="shared" si="116"/>
        <v>4000000</v>
      </c>
      <c r="T375" s="13" t="str">
        <f t="shared" si="124"/>
        <v>MENOR VALOR</v>
      </c>
    </row>
    <row r="376" spans="1:20" ht="25.5">
      <c r="A376" s="95">
        <v>370</v>
      </c>
      <c r="B376" s="119">
        <v>652304</v>
      </c>
      <c r="C376" s="79">
        <v>691301</v>
      </c>
      <c r="D376" s="85" t="s">
        <v>496</v>
      </c>
      <c r="E376" s="121" t="s">
        <v>21</v>
      </c>
      <c r="F376" s="74">
        <v>1</v>
      </c>
      <c r="G376" s="122">
        <v>0</v>
      </c>
      <c r="H376" s="123">
        <v>0</v>
      </c>
      <c r="I376" s="90">
        <v>1474400</v>
      </c>
      <c r="J376" s="91" t="s">
        <v>28</v>
      </c>
      <c r="K376" s="50"/>
      <c r="L376" s="51">
        <f t="shared" si="117"/>
        <v>1474400</v>
      </c>
      <c r="M376" s="51">
        <f t="shared" si="118"/>
        <v>1474400</v>
      </c>
      <c r="N376" s="52">
        <f t="shared" si="119"/>
        <v>1474400</v>
      </c>
      <c r="O376" s="53">
        <f t="shared" si="120"/>
        <v>1474400</v>
      </c>
      <c r="P376" s="52">
        <f t="shared" si="121"/>
        <v>0</v>
      </c>
      <c r="Q376" s="54">
        <f t="shared" si="122"/>
        <v>0</v>
      </c>
      <c r="R376" s="30">
        <f t="shared" si="125"/>
        <v>1474400</v>
      </c>
      <c r="S376" s="52">
        <f t="shared" si="116"/>
        <v>1474400</v>
      </c>
      <c r="T376" s="13" t="str">
        <f t="shared" si="124"/>
        <v>MENOR VALOR</v>
      </c>
    </row>
    <row r="377" spans="1:20" ht="25.5">
      <c r="A377" s="73">
        <v>371</v>
      </c>
      <c r="B377" s="119">
        <v>652401</v>
      </c>
      <c r="C377" s="79">
        <v>691302</v>
      </c>
      <c r="D377" s="85" t="s">
        <v>497</v>
      </c>
      <c r="E377" s="121" t="s">
        <v>21</v>
      </c>
      <c r="F377" s="74">
        <v>1</v>
      </c>
      <c r="G377" s="122">
        <v>0</v>
      </c>
      <c r="H377" s="123">
        <v>0</v>
      </c>
      <c r="I377" s="90">
        <v>1474400</v>
      </c>
      <c r="J377" s="91" t="s">
        <v>28</v>
      </c>
      <c r="K377" s="50"/>
      <c r="L377" s="51">
        <f t="shared" si="117"/>
        <v>1474400</v>
      </c>
      <c r="M377" s="51">
        <f t="shared" si="118"/>
        <v>1474400</v>
      </c>
      <c r="N377" s="52">
        <f t="shared" si="119"/>
        <v>1474400</v>
      </c>
      <c r="O377" s="53">
        <f t="shared" si="120"/>
        <v>1474400</v>
      </c>
      <c r="P377" s="52">
        <f t="shared" si="121"/>
        <v>0</v>
      </c>
      <c r="Q377" s="54">
        <f t="shared" si="122"/>
        <v>0</v>
      </c>
      <c r="R377" s="30">
        <f t="shared" si="125"/>
        <v>1474400</v>
      </c>
      <c r="S377" s="52">
        <f t="shared" si="116"/>
        <v>1474400</v>
      </c>
      <c r="T377" s="13" t="str">
        <f t="shared" si="124"/>
        <v>MENOR VALOR</v>
      </c>
    </row>
    <row r="378" spans="1:20" ht="25.5">
      <c r="A378" s="73">
        <v>372</v>
      </c>
      <c r="B378" s="119">
        <v>652402</v>
      </c>
      <c r="C378" s="79">
        <v>692201</v>
      </c>
      <c r="D378" s="85" t="s">
        <v>498</v>
      </c>
      <c r="E378" s="121" t="s">
        <v>21</v>
      </c>
      <c r="F378" s="74">
        <v>1</v>
      </c>
      <c r="G378" s="122">
        <v>0</v>
      </c>
      <c r="H378" s="123">
        <v>0</v>
      </c>
      <c r="I378" s="117">
        <v>0</v>
      </c>
      <c r="J378" s="94">
        <v>4795900</v>
      </c>
      <c r="K378" s="50"/>
      <c r="L378" s="51">
        <f t="shared" si="117"/>
        <v>0</v>
      </c>
      <c r="M378" s="51">
        <f t="shared" si="118"/>
        <v>2397950</v>
      </c>
      <c r="N378" s="52">
        <f t="shared" si="119"/>
        <v>2397950</v>
      </c>
      <c r="O378" s="53" t="e">
        <f t="shared" si="120"/>
        <v>#NUM!</v>
      </c>
      <c r="P378" s="52">
        <f t="shared" si="121"/>
        <v>1695606.7059462816</v>
      </c>
      <c r="Q378" s="54">
        <f t="shared" si="122"/>
        <v>0.70710678118654746</v>
      </c>
      <c r="R378" s="30">
        <f t="shared" si="125"/>
        <v>2397950</v>
      </c>
      <c r="S378" s="52">
        <f t="shared" si="116"/>
        <v>2398000</v>
      </c>
      <c r="T378" s="13" t="str">
        <f t="shared" si="124"/>
        <v>MEDIANA</v>
      </c>
    </row>
    <row r="379" spans="1:20" ht="25.5">
      <c r="A379" s="95">
        <v>373</v>
      </c>
      <c r="B379" s="119">
        <v>652404</v>
      </c>
      <c r="C379" s="79">
        <v>692203</v>
      </c>
      <c r="D379" s="85" t="s">
        <v>499</v>
      </c>
      <c r="E379" s="121" t="s">
        <v>21</v>
      </c>
      <c r="F379" s="74">
        <v>1</v>
      </c>
      <c r="G379" s="122">
        <v>0</v>
      </c>
      <c r="H379" s="123">
        <v>0</v>
      </c>
      <c r="I379" s="90">
        <v>1474400</v>
      </c>
      <c r="J379" s="91" t="s">
        <v>28</v>
      </c>
      <c r="K379" s="50"/>
      <c r="L379" s="51">
        <f t="shared" si="117"/>
        <v>1474400</v>
      </c>
      <c r="M379" s="51">
        <f t="shared" si="118"/>
        <v>1474400</v>
      </c>
      <c r="N379" s="52">
        <f t="shared" si="119"/>
        <v>1474400</v>
      </c>
      <c r="O379" s="53">
        <f t="shared" si="120"/>
        <v>1474400</v>
      </c>
      <c r="P379" s="52">
        <f t="shared" si="121"/>
        <v>0</v>
      </c>
      <c r="Q379" s="54">
        <f t="shared" si="122"/>
        <v>0</v>
      </c>
      <c r="R379" s="30">
        <f t="shared" si="125"/>
        <v>1474400</v>
      </c>
      <c r="S379" s="52">
        <f t="shared" si="116"/>
        <v>1474400</v>
      </c>
      <c r="T379" s="13" t="str">
        <f t="shared" si="124"/>
        <v>MENOR VALOR</v>
      </c>
    </row>
    <row r="380" spans="1:20" ht="16.5">
      <c r="A380" s="73">
        <v>374</v>
      </c>
      <c r="B380" s="119">
        <v>652410</v>
      </c>
      <c r="C380" s="79">
        <v>694101</v>
      </c>
      <c r="D380" s="85" t="s">
        <v>500</v>
      </c>
      <c r="E380" s="121" t="s">
        <v>21</v>
      </c>
      <c r="F380" s="74">
        <v>1</v>
      </c>
      <c r="G380" s="122">
        <v>0</v>
      </c>
      <c r="H380" s="123">
        <v>0</v>
      </c>
      <c r="I380" s="90">
        <v>1474400</v>
      </c>
      <c r="J380" s="94">
        <v>2005200</v>
      </c>
      <c r="K380" s="50"/>
      <c r="L380" s="51">
        <f t="shared" si="117"/>
        <v>1474400</v>
      </c>
      <c r="M380" s="51">
        <f t="shared" si="118"/>
        <v>1739800</v>
      </c>
      <c r="N380" s="52">
        <f t="shared" si="119"/>
        <v>1739800</v>
      </c>
      <c r="O380" s="53">
        <f t="shared" si="120"/>
        <v>1719437.9546817036</v>
      </c>
      <c r="P380" s="52">
        <f t="shared" si="121"/>
        <v>187666.13972690972</v>
      </c>
      <c r="Q380" s="54">
        <f t="shared" si="122"/>
        <v>0.10786650173980326</v>
      </c>
      <c r="R380" s="30">
        <f t="shared" si="125"/>
        <v>1739800</v>
      </c>
      <c r="S380" s="52">
        <f t="shared" si="116"/>
        <v>1739800</v>
      </c>
      <c r="T380" s="13" t="str">
        <f t="shared" si="124"/>
        <v>MEDIANA</v>
      </c>
    </row>
    <row r="381" spans="1:20" ht="16.5">
      <c r="A381" s="73">
        <v>375</v>
      </c>
      <c r="B381" s="119">
        <v>652702</v>
      </c>
      <c r="C381" s="79">
        <v>694102</v>
      </c>
      <c r="D381" s="85" t="s">
        <v>501</v>
      </c>
      <c r="E381" s="121" t="s">
        <v>21</v>
      </c>
      <c r="F381" s="74">
        <v>1</v>
      </c>
      <c r="G381" s="122">
        <v>0</v>
      </c>
      <c r="H381" s="123">
        <v>0</v>
      </c>
      <c r="I381" s="117">
        <v>0</v>
      </c>
      <c r="J381" s="94">
        <v>5871000</v>
      </c>
      <c r="K381" s="50"/>
      <c r="L381" s="51">
        <f t="shared" si="117"/>
        <v>0</v>
      </c>
      <c r="M381" s="51">
        <f t="shared" si="118"/>
        <v>2935500</v>
      </c>
      <c r="N381" s="52">
        <f t="shared" si="119"/>
        <v>2935500</v>
      </c>
      <c r="O381" s="53" t="e">
        <f t="shared" si="120"/>
        <v>#NUM!</v>
      </c>
      <c r="P381" s="52">
        <f t="shared" si="121"/>
        <v>2075711.9561731103</v>
      </c>
      <c r="Q381" s="54">
        <f t="shared" si="122"/>
        <v>0.70710678118654757</v>
      </c>
      <c r="R381" s="30">
        <f t="shared" si="125"/>
        <v>2935500</v>
      </c>
      <c r="S381" s="52">
        <f t="shared" si="116"/>
        <v>2935500</v>
      </c>
      <c r="T381" s="13" t="str">
        <f t="shared" si="124"/>
        <v>MEDIANA</v>
      </c>
    </row>
    <row r="382" spans="1:20" ht="25.5">
      <c r="A382" s="95">
        <v>376</v>
      </c>
      <c r="B382" s="119">
        <v>652801</v>
      </c>
      <c r="C382" s="79">
        <v>694203</v>
      </c>
      <c r="D382" s="85" t="s">
        <v>502</v>
      </c>
      <c r="E382" s="121" t="s">
        <v>21</v>
      </c>
      <c r="F382" s="74">
        <v>1</v>
      </c>
      <c r="G382" s="122">
        <v>0</v>
      </c>
      <c r="H382" s="123">
        <v>0</v>
      </c>
      <c r="I382" s="90">
        <v>1474400</v>
      </c>
      <c r="J382" s="94">
        <v>2005200</v>
      </c>
      <c r="K382" s="50"/>
      <c r="L382" s="51">
        <f t="shared" si="117"/>
        <v>1474400</v>
      </c>
      <c r="M382" s="51">
        <f t="shared" si="118"/>
        <v>1739800</v>
      </c>
      <c r="N382" s="52">
        <f t="shared" si="119"/>
        <v>1739800</v>
      </c>
      <c r="O382" s="53">
        <f t="shared" si="120"/>
        <v>1719437.9546817036</v>
      </c>
      <c r="P382" s="52">
        <f t="shared" si="121"/>
        <v>187666.13972690972</v>
      </c>
      <c r="Q382" s="54">
        <f t="shared" si="122"/>
        <v>0.10786650173980326</v>
      </c>
      <c r="R382" s="30">
        <f t="shared" si="125"/>
        <v>1739800</v>
      </c>
      <c r="S382" s="52">
        <f t="shared" si="116"/>
        <v>1739800</v>
      </c>
      <c r="T382" s="13" t="str">
        <f t="shared" si="124"/>
        <v>MEDIANA</v>
      </c>
    </row>
    <row r="383" spans="1:20" ht="25.5">
      <c r="A383" s="73">
        <v>377</v>
      </c>
      <c r="B383" s="119">
        <v>652802</v>
      </c>
      <c r="C383" s="79">
        <v>694901</v>
      </c>
      <c r="D383" s="85" t="s">
        <v>503</v>
      </c>
      <c r="E383" s="121" t="s">
        <v>21</v>
      </c>
      <c r="F383" s="74">
        <v>1</v>
      </c>
      <c r="G383" s="122">
        <v>0</v>
      </c>
      <c r="H383" s="123">
        <v>0</v>
      </c>
      <c r="I383" s="117">
        <v>0</v>
      </c>
      <c r="J383" s="94">
        <v>5973000</v>
      </c>
      <c r="K383" s="50"/>
      <c r="L383" s="51">
        <f t="shared" si="117"/>
        <v>0</v>
      </c>
      <c r="M383" s="51">
        <f t="shared" si="118"/>
        <v>2986500</v>
      </c>
      <c r="N383" s="52">
        <f t="shared" si="119"/>
        <v>2986500</v>
      </c>
      <c r="O383" s="53" t="e">
        <f t="shared" si="120"/>
        <v>#NUM!</v>
      </c>
      <c r="P383" s="52">
        <f t="shared" si="121"/>
        <v>2111774.4020136241</v>
      </c>
      <c r="Q383" s="54">
        <f t="shared" si="122"/>
        <v>0.70710678118654746</v>
      </c>
      <c r="R383" s="30">
        <f t="shared" si="125"/>
        <v>2986500</v>
      </c>
      <c r="S383" s="52">
        <f t="shared" si="116"/>
        <v>2986500</v>
      </c>
      <c r="T383" s="13" t="str">
        <f t="shared" si="124"/>
        <v>MEDIANA</v>
      </c>
    </row>
    <row r="384" spans="1:20" ht="38.25">
      <c r="A384" s="73">
        <v>378</v>
      </c>
      <c r="B384" s="119">
        <v>652901</v>
      </c>
      <c r="C384" s="79">
        <v>697101</v>
      </c>
      <c r="D384" s="85" t="s">
        <v>504</v>
      </c>
      <c r="E384" s="121" t="s">
        <v>21</v>
      </c>
      <c r="F384" s="74">
        <v>1</v>
      </c>
      <c r="G384" s="122">
        <v>0</v>
      </c>
      <c r="H384" s="123">
        <v>0</v>
      </c>
      <c r="I384" s="90">
        <v>2469300</v>
      </c>
      <c r="J384" s="94">
        <v>3367100</v>
      </c>
      <c r="K384" s="50"/>
      <c r="L384" s="51">
        <f t="shared" si="117"/>
        <v>2469300</v>
      </c>
      <c r="M384" s="51">
        <f t="shared" si="118"/>
        <v>2918200</v>
      </c>
      <c r="N384" s="52">
        <f t="shared" si="119"/>
        <v>2918200</v>
      </c>
      <c r="O384" s="53">
        <f t="shared" si="120"/>
        <v>2883466.6687860293</v>
      </c>
      <c r="P384" s="52">
        <f t="shared" si="121"/>
        <v>317420.23407464119</v>
      </c>
      <c r="Q384" s="54">
        <f t="shared" si="122"/>
        <v>0.10877261122426193</v>
      </c>
      <c r="R384" s="30">
        <f t="shared" si="125"/>
        <v>2918200</v>
      </c>
      <c r="S384" s="52">
        <f t="shared" si="116"/>
        <v>2918200</v>
      </c>
      <c r="T384" s="13" t="str">
        <f t="shared" si="124"/>
        <v>MEDIANA</v>
      </c>
    </row>
    <row r="385" spans="1:20" ht="38.25">
      <c r="A385" s="95">
        <v>379</v>
      </c>
      <c r="B385" s="119">
        <v>652902</v>
      </c>
      <c r="C385" s="79">
        <v>698003</v>
      </c>
      <c r="D385" s="85" t="s">
        <v>505</v>
      </c>
      <c r="E385" s="121" t="s">
        <v>21</v>
      </c>
      <c r="F385" s="74">
        <v>1</v>
      </c>
      <c r="G385" s="122">
        <v>0</v>
      </c>
      <c r="H385" s="123">
        <v>0</v>
      </c>
      <c r="I385" s="117">
        <v>0</v>
      </c>
      <c r="J385" s="94">
        <v>5888900</v>
      </c>
      <c r="K385" s="50"/>
      <c r="L385" s="51">
        <f t="shared" si="117"/>
        <v>0</v>
      </c>
      <c r="M385" s="51">
        <f t="shared" si="118"/>
        <v>2944450</v>
      </c>
      <c r="N385" s="52">
        <f t="shared" si="119"/>
        <v>2944450</v>
      </c>
      <c r="O385" s="53" t="e">
        <f t="shared" si="120"/>
        <v>#NUM!</v>
      </c>
      <c r="P385" s="52">
        <f t="shared" si="121"/>
        <v>2082040.56186473</v>
      </c>
      <c r="Q385" s="54">
        <f t="shared" si="122"/>
        <v>0.70710678118654757</v>
      </c>
      <c r="R385" s="30">
        <f t="shared" si="125"/>
        <v>2944450</v>
      </c>
      <c r="S385" s="52">
        <f t="shared" ref="S385:S448" si="126">+ROUND(R385,-2)</f>
        <v>2944500</v>
      </c>
      <c r="T385" s="13" t="str">
        <f t="shared" si="124"/>
        <v>MEDIANA</v>
      </c>
    </row>
    <row r="386" spans="1:20" ht="16.5">
      <c r="A386" s="73">
        <v>380</v>
      </c>
      <c r="B386" s="119">
        <v>653101</v>
      </c>
      <c r="C386" s="79">
        <v>698004</v>
      </c>
      <c r="D386" s="85" t="s">
        <v>506</v>
      </c>
      <c r="E386" s="121" t="s">
        <v>21</v>
      </c>
      <c r="F386" s="74">
        <v>1</v>
      </c>
      <c r="G386" s="122">
        <v>0</v>
      </c>
      <c r="H386" s="123">
        <v>0</v>
      </c>
      <c r="I386" s="90">
        <v>1474400</v>
      </c>
      <c r="J386" s="94">
        <v>2005200</v>
      </c>
      <c r="K386" s="50"/>
      <c r="L386" s="51">
        <f t="shared" si="117"/>
        <v>1474400</v>
      </c>
      <c r="M386" s="51">
        <f t="shared" si="118"/>
        <v>1739800</v>
      </c>
      <c r="N386" s="52">
        <f t="shared" si="119"/>
        <v>1739800</v>
      </c>
      <c r="O386" s="53">
        <f t="shared" si="120"/>
        <v>1719437.9546817036</v>
      </c>
      <c r="P386" s="52">
        <f t="shared" si="121"/>
        <v>187666.13972690972</v>
      </c>
      <c r="Q386" s="54">
        <f t="shared" si="122"/>
        <v>0.10786650173980326</v>
      </c>
      <c r="R386" s="30">
        <f t="shared" si="125"/>
        <v>1739800</v>
      </c>
      <c r="S386" s="52">
        <f t="shared" si="126"/>
        <v>1739800</v>
      </c>
      <c r="T386" s="13" t="str">
        <f t="shared" si="124"/>
        <v>MEDIANA</v>
      </c>
    </row>
    <row r="387" spans="1:20" ht="16.5">
      <c r="A387" s="73">
        <v>381</v>
      </c>
      <c r="B387" s="119">
        <v>653102</v>
      </c>
      <c r="C387" s="79">
        <v>699101</v>
      </c>
      <c r="D387" s="85" t="s">
        <v>507</v>
      </c>
      <c r="E387" s="121" t="s">
        <v>21</v>
      </c>
      <c r="F387" s="74">
        <v>1</v>
      </c>
      <c r="G387" s="122">
        <v>0</v>
      </c>
      <c r="H387" s="123">
        <v>0</v>
      </c>
      <c r="I387" s="117">
        <v>0</v>
      </c>
      <c r="J387" s="94">
        <v>5871000</v>
      </c>
      <c r="K387" s="50"/>
      <c r="L387" s="51">
        <f t="shared" si="117"/>
        <v>0</v>
      </c>
      <c r="M387" s="51">
        <f t="shared" si="118"/>
        <v>2935500</v>
      </c>
      <c r="N387" s="52">
        <f t="shared" si="119"/>
        <v>2935500</v>
      </c>
      <c r="O387" s="53" t="e">
        <f t="shared" si="120"/>
        <v>#NUM!</v>
      </c>
      <c r="P387" s="52">
        <f t="shared" si="121"/>
        <v>2075711.9561731103</v>
      </c>
      <c r="Q387" s="54">
        <f t="shared" si="122"/>
        <v>0.70710678118654757</v>
      </c>
      <c r="R387" s="30">
        <f t="shared" si="125"/>
        <v>2935500</v>
      </c>
      <c r="S387" s="52">
        <f t="shared" si="126"/>
        <v>2935500</v>
      </c>
      <c r="T387" s="13" t="str">
        <f t="shared" si="124"/>
        <v>MEDIANA</v>
      </c>
    </row>
    <row r="388" spans="1:20" ht="16.5">
      <c r="A388" s="95">
        <v>382</v>
      </c>
      <c r="B388" s="119">
        <v>655101</v>
      </c>
      <c r="C388" s="79">
        <v>699602</v>
      </c>
      <c r="D388" s="85" t="s">
        <v>508</v>
      </c>
      <c r="E388" s="121" t="s">
        <v>21</v>
      </c>
      <c r="F388" s="74">
        <v>1</v>
      </c>
      <c r="G388" s="122">
        <v>0</v>
      </c>
      <c r="H388" s="123">
        <v>0</v>
      </c>
      <c r="I388" s="90">
        <v>1474400</v>
      </c>
      <c r="J388" s="91" t="s">
        <v>28</v>
      </c>
      <c r="K388" s="50"/>
      <c r="L388" s="51">
        <f t="shared" si="117"/>
        <v>1474400</v>
      </c>
      <c r="M388" s="51">
        <f t="shared" si="118"/>
        <v>1474400</v>
      </c>
      <c r="N388" s="52">
        <f t="shared" si="119"/>
        <v>1474400</v>
      </c>
      <c r="O388" s="53">
        <f t="shared" si="120"/>
        <v>1474400</v>
      </c>
      <c r="P388" s="52">
        <f t="shared" si="121"/>
        <v>0</v>
      </c>
      <c r="Q388" s="54">
        <f t="shared" si="122"/>
        <v>0</v>
      </c>
      <c r="R388" s="30">
        <f t="shared" si="125"/>
        <v>1474400</v>
      </c>
      <c r="S388" s="52">
        <f t="shared" si="126"/>
        <v>1474400</v>
      </c>
      <c r="T388" s="13" t="str">
        <f t="shared" si="124"/>
        <v>MENOR VALOR</v>
      </c>
    </row>
    <row r="389" spans="1:20" ht="16.5">
      <c r="A389" s="73">
        <v>383</v>
      </c>
      <c r="B389" s="119">
        <v>655102</v>
      </c>
      <c r="C389" s="79">
        <v>699702</v>
      </c>
      <c r="D389" s="85" t="s">
        <v>509</v>
      </c>
      <c r="E389" s="121" t="s">
        <v>21</v>
      </c>
      <c r="F389" s="74">
        <v>1</v>
      </c>
      <c r="G389" s="122">
        <v>0</v>
      </c>
      <c r="H389" s="123">
        <v>0</v>
      </c>
      <c r="I389" s="117">
        <v>0</v>
      </c>
      <c r="J389" s="94">
        <v>7691400</v>
      </c>
      <c r="K389" s="50"/>
      <c r="L389" s="51">
        <f t="shared" si="117"/>
        <v>0</v>
      </c>
      <c r="M389" s="51">
        <f t="shared" si="118"/>
        <v>3845700</v>
      </c>
      <c r="N389" s="52">
        <f t="shared" si="119"/>
        <v>3845700</v>
      </c>
      <c r="O389" s="53" t="e">
        <f t="shared" si="120"/>
        <v>#NUM!</v>
      </c>
      <c r="P389" s="52">
        <f t="shared" si="121"/>
        <v>2719320.5484091057</v>
      </c>
      <c r="Q389" s="54">
        <f t="shared" si="122"/>
        <v>0.70710678118654746</v>
      </c>
      <c r="R389" s="30">
        <f t="shared" si="125"/>
        <v>3845700</v>
      </c>
      <c r="S389" s="52">
        <f t="shared" si="126"/>
        <v>3845700</v>
      </c>
      <c r="T389" s="13" t="str">
        <f t="shared" si="124"/>
        <v>MEDIANA</v>
      </c>
    </row>
    <row r="390" spans="1:20" ht="16.5">
      <c r="A390" s="73">
        <v>384</v>
      </c>
      <c r="B390" s="119">
        <v>657001</v>
      </c>
      <c r="C390" s="79">
        <v>701410</v>
      </c>
      <c r="D390" s="85" t="s">
        <v>510</v>
      </c>
      <c r="E390" s="121" t="s">
        <v>21</v>
      </c>
      <c r="F390" s="74">
        <v>1</v>
      </c>
      <c r="G390" s="122">
        <v>0</v>
      </c>
      <c r="H390" s="123">
        <v>0</v>
      </c>
      <c r="I390" s="90">
        <v>1474400</v>
      </c>
      <c r="J390" s="94">
        <v>2005200</v>
      </c>
      <c r="K390" s="50"/>
      <c r="L390" s="51">
        <f t="shared" ref="L390:L453" si="127">MIN(I390,J390)</f>
        <v>1474400</v>
      </c>
      <c r="M390" s="51">
        <f t="shared" ref="M390:M453" si="128">AVERAGE(I390,J390)</f>
        <v>1739800</v>
      </c>
      <c r="N390" s="52">
        <f t="shared" ref="N390:N453" si="129">MEDIAN(J390,I390)</f>
        <v>1739800</v>
      </c>
      <c r="O390" s="53">
        <f t="shared" ref="O390:O453" si="130">GEOMEAN(I390,J390)</f>
        <v>1719437.9546817036</v>
      </c>
      <c r="P390" s="52">
        <f t="shared" ref="P390:P453" si="131">STDEVA(N390,L390)</f>
        <v>187666.13972690972</v>
      </c>
      <c r="Q390" s="54">
        <f t="shared" ref="Q390:Q453" si="132">P390/N390*100%</f>
        <v>0.10786650173980326</v>
      </c>
      <c r="R390" s="30">
        <f t="shared" si="125"/>
        <v>1739800</v>
      </c>
      <c r="S390" s="52">
        <f t="shared" si="126"/>
        <v>1739800</v>
      </c>
      <c r="T390" s="13" t="str">
        <f t="shared" si="124"/>
        <v>MEDIANA</v>
      </c>
    </row>
    <row r="391" spans="1:20" ht="16.5">
      <c r="A391" s="95">
        <v>385</v>
      </c>
      <c r="B391" s="119">
        <v>657801</v>
      </c>
      <c r="C391" s="79">
        <v>701420</v>
      </c>
      <c r="D391" s="85" t="s">
        <v>511</v>
      </c>
      <c r="E391" s="121" t="s">
        <v>21</v>
      </c>
      <c r="F391" s="74">
        <v>1</v>
      </c>
      <c r="G391" s="122">
        <v>0</v>
      </c>
      <c r="H391" s="123">
        <v>0</v>
      </c>
      <c r="I391" s="90">
        <v>1474400</v>
      </c>
      <c r="J391" s="91" t="s">
        <v>28</v>
      </c>
      <c r="K391" s="50"/>
      <c r="L391" s="51">
        <f t="shared" si="127"/>
        <v>1474400</v>
      </c>
      <c r="M391" s="51">
        <f t="shared" si="128"/>
        <v>1474400</v>
      </c>
      <c r="N391" s="52">
        <f t="shared" si="129"/>
        <v>1474400</v>
      </c>
      <c r="O391" s="53">
        <f t="shared" si="130"/>
        <v>1474400</v>
      </c>
      <c r="P391" s="52">
        <f t="shared" si="131"/>
        <v>0</v>
      </c>
      <c r="Q391" s="54">
        <f t="shared" si="132"/>
        <v>0</v>
      </c>
      <c r="R391" s="30">
        <f t="shared" si="125"/>
        <v>1474400</v>
      </c>
      <c r="S391" s="52">
        <f t="shared" si="126"/>
        <v>1474400</v>
      </c>
      <c r="T391" s="13" t="str">
        <f t="shared" si="124"/>
        <v>MENOR VALOR</v>
      </c>
    </row>
    <row r="392" spans="1:20" ht="16.5">
      <c r="A392" s="73">
        <v>386</v>
      </c>
      <c r="B392" s="119">
        <v>657802</v>
      </c>
      <c r="C392" s="83">
        <v>701430</v>
      </c>
      <c r="D392" s="85" t="s">
        <v>512</v>
      </c>
      <c r="E392" s="121" t="s">
        <v>21</v>
      </c>
      <c r="F392" s="74">
        <v>1</v>
      </c>
      <c r="G392" s="122">
        <v>0</v>
      </c>
      <c r="H392" s="123">
        <v>0</v>
      </c>
      <c r="I392" s="117">
        <v>4000000</v>
      </c>
      <c r="J392" s="91" t="s">
        <v>28</v>
      </c>
      <c r="K392" s="50"/>
      <c r="L392" s="51">
        <f t="shared" si="127"/>
        <v>4000000</v>
      </c>
      <c r="M392" s="51">
        <f t="shared" si="128"/>
        <v>4000000</v>
      </c>
      <c r="N392" s="52">
        <f t="shared" si="129"/>
        <v>4000000</v>
      </c>
      <c r="O392" s="53">
        <f t="shared" si="130"/>
        <v>4000000</v>
      </c>
      <c r="P392" s="52">
        <f t="shared" si="131"/>
        <v>0</v>
      </c>
      <c r="Q392" s="54">
        <f t="shared" si="132"/>
        <v>0</v>
      </c>
      <c r="R392" s="30">
        <f t="shared" si="125"/>
        <v>4000000</v>
      </c>
      <c r="S392" s="52">
        <f t="shared" si="126"/>
        <v>4000000</v>
      </c>
      <c r="T392" s="13" t="str">
        <f t="shared" si="124"/>
        <v>MENOR VALOR</v>
      </c>
    </row>
    <row r="393" spans="1:20" ht="16.5">
      <c r="A393" s="73">
        <v>387</v>
      </c>
      <c r="B393" s="119">
        <v>657803</v>
      </c>
      <c r="C393" s="79">
        <v>702101</v>
      </c>
      <c r="D393" s="85" t="s">
        <v>513</v>
      </c>
      <c r="E393" s="121" t="s">
        <v>21</v>
      </c>
      <c r="F393" s="74">
        <v>1</v>
      </c>
      <c r="G393" s="122">
        <v>0</v>
      </c>
      <c r="H393" s="123">
        <v>0</v>
      </c>
      <c r="I393" s="90">
        <v>1474400</v>
      </c>
      <c r="J393" s="91" t="s">
        <v>28</v>
      </c>
      <c r="K393" s="50"/>
      <c r="L393" s="51">
        <f t="shared" si="127"/>
        <v>1474400</v>
      </c>
      <c r="M393" s="51">
        <f t="shared" si="128"/>
        <v>1474400</v>
      </c>
      <c r="N393" s="52">
        <f t="shared" si="129"/>
        <v>1474400</v>
      </c>
      <c r="O393" s="53">
        <f t="shared" si="130"/>
        <v>1474400</v>
      </c>
      <c r="P393" s="52">
        <f t="shared" si="131"/>
        <v>0</v>
      </c>
      <c r="Q393" s="54">
        <f t="shared" si="132"/>
        <v>0</v>
      </c>
      <c r="R393" s="30">
        <f t="shared" si="125"/>
        <v>1474400</v>
      </c>
      <c r="S393" s="52">
        <f t="shared" si="126"/>
        <v>1474400</v>
      </c>
      <c r="T393" s="13" t="str">
        <f t="shared" ref="T393:T456" si="133">IF(Q393&lt;=$Q$1,"MENOR VALOR","MEDIANA")</f>
        <v>MENOR VALOR</v>
      </c>
    </row>
    <row r="394" spans="1:20" ht="16.5">
      <c r="A394" s="95">
        <v>388</v>
      </c>
      <c r="B394" s="119">
        <v>657804</v>
      </c>
      <c r="C394" s="79">
        <v>702203</v>
      </c>
      <c r="D394" s="85" t="s">
        <v>514</v>
      </c>
      <c r="E394" s="121" t="s">
        <v>21</v>
      </c>
      <c r="F394" s="74">
        <v>1</v>
      </c>
      <c r="G394" s="122">
        <v>0</v>
      </c>
      <c r="H394" s="123">
        <v>0</v>
      </c>
      <c r="I394" s="117">
        <v>4000000</v>
      </c>
      <c r="J394" s="91" t="s">
        <v>28</v>
      </c>
      <c r="K394" s="50"/>
      <c r="L394" s="51">
        <f t="shared" si="127"/>
        <v>4000000</v>
      </c>
      <c r="M394" s="51">
        <f t="shared" si="128"/>
        <v>4000000</v>
      </c>
      <c r="N394" s="52">
        <f t="shared" si="129"/>
        <v>4000000</v>
      </c>
      <c r="O394" s="53">
        <f t="shared" si="130"/>
        <v>4000000</v>
      </c>
      <c r="P394" s="52">
        <f t="shared" si="131"/>
        <v>0</v>
      </c>
      <c r="Q394" s="54">
        <f t="shared" si="132"/>
        <v>0</v>
      </c>
      <c r="R394" s="30">
        <f t="shared" si="125"/>
        <v>4000000</v>
      </c>
      <c r="S394" s="52">
        <f t="shared" si="126"/>
        <v>4000000</v>
      </c>
      <c r="T394" s="13" t="str">
        <f t="shared" si="133"/>
        <v>MENOR VALOR</v>
      </c>
    </row>
    <row r="395" spans="1:20" ht="25.5">
      <c r="A395" s="73">
        <v>389</v>
      </c>
      <c r="B395" s="119">
        <v>659301</v>
      </c>
      <c r="C395" s="79">
        <v>702401</v>
      </c>
      <c r="D395" s="85" t="s">
        <v>515</v>
      </c>
      <c r="E395" s="121" t="s">
        <v>21</v>
      </c>
      <c r="F395" s="74">
        <v>1</v>
      </c>
      <c r="G395" s="122">
        <v>0</v>
      </c>
      <c r="H395" s="123">
        <v>0</v>
      </c>
      <c r="I395" s="90">
        <v>1620500</v>
      </c>
      <c r="J395" s="91" t="s">
        <v>28</v>
      </c>
      <c r="K395" s="50"/>
      <c r="L395" s="51">
        <f t="shared" si="127"/>
        <v>1620500</v>
      </c>
      <c r="M395" s="51">
        <f t="shared" si="128"/>
        <v>1620500</v>
      </c>
      <c r="N395" s="52">
        <f t="shared" si="129"/>
        <v>1620500</v>
      </c>
      <c r="O395" s="53">
        <f t="shared" si="130"/>
        <v>1620500</v>
      </c>
      <c r="P395" s="52">
        <f t="shared" si="131"/>
        <v>0</v>
      </c>
      <c r="Q395" s="54">
        <f t="shared" si="132"/>
        <v>0</v>
      </c>
      <c r="R395" s="30">
        <f t="shared" si="125"/>
        <v>1620500</v>
      </c>
      <c r="S395" s="52">
        <f t="shared" si="126"/>
        <v>1620500</v>
      </c>
      <c r="T395" s="13" t="str">
        <f t="shared" si="133"/>
        <v>MENOR VALOR</v>
      </c>
    </row>
    <row r="396" spans="1:20" ht="25.5">
      <c r="A396" s="73">
        <v>390</v>
      </c>
      <c r="B396" s="119">
        <v>659302</v>
      </c>
      <c r="C396" s="79">
        <v>703101</v>
      </c>
      <c r="D396" s="85" t="s">
        <v>516</v>
      </c>
      <c r="E396" s="121" t="s">
        <v>21</v>
      </c>
      <c r="F396" s="74">
        <v>1</v>
      </c>
      <c r="G396" s="122">
        <v>0</v>
      </c>
      <c r="H396" s="123">
        <v>0</v>
      </c>
      <c r="I396" s="117">
        <v>4000000</v>
      </c>
      <c r="J396" s="91" t="s">
        <v>28</v>
      </c>
      <c r="K396" s="50"/>
      <c r="L396" s="51">
        <f t="shared" si="127"/>
        <v>4000000</v>
      </c>
      <c r="M396" s="51">
        <f t="shared" si="128"/>
        <v>4000000</v>
      </c>
      <c r="N396" s="52">
        <f t="shared" si="129"/>
        <v>4000000</v>
      </c>
      <c r="O396" s="53">
        <f t="shared" si="130"/>
        <v>4000000</v>
      </c>
      <c r="P396" s="52">
        <f t="shared" si="131"/>
        <v>0</v>
      </c>
      <c r="Q396" s="54">
        <f t="shared" si="132"/>
        <v>0</v>
      </c>
      <c r="R396" s="30">
        <f t="shared" si="125"/>
        <v>4000000</v>
      </c>
      <c r="S396" s="52">
        <f t="shared" si="126"/>
        <v>4000000</v>
      </c>
      <c r="T396" s="13" t="str">
        <f t="shared" si="133"/>
        <v>MENOR VALOR</v>
      </c>
    </row>
    <row r="397" spans="1:20" ht="25.5">
      <c r="A397" s="95">
        <v>391</v>
      </c>
      <c r="B397" s="119">
        <v>659520</v>
      </c>
      <c r="C397" s="79">
        <v>703301</v>
      </c>
      <c r="D397" s="85" t="s">
        <v>517</v>
      </c>
      <c r="E397" s="121" t="s">
        <v>21</v>
      </c>
      <c r="F397" s="74">
        <v>1</v>
      </c>
      <c r="G397" s="122">
        <v>0</v>
      </c>
      <c r="H397" s="123">
        <v>0</v>
      </c>
      <c r="I397" s="117">
        <v>4000000</v>
      </c>
      <c r="J397" s="91" t="s">
        <v>28</v>
      </c>
      <c r="K397" s="50"/>
      <c r="L397" s="51">
        <f t="shared" si="127"/>
        <v>4000000</v>
      </c>
      <c r="M397" s="51">
        <f t="shared" si="128"/>
        <v>4000000</v>
      </c>
      <c r="N397" s="52">
        <f t="shared" si="129"/>
        <v>4000000</v>
      </c>
      <c r="O397" s="53">
        <f t="shared" si="130"/>
        <v>4000000</v>
      </c>
      <c r="P397" s="52">
        <f t="shared" si="131"/>
        <v>0</v>
      </c>
      <c r="Q397" s="54">
        <f t="shared" si="132"/>
        <v>0</v>
      </c>
      <c r="R397" s="30">
        <f t="shared" si="125"/>
        <v>4000000</v>
      </c>
      <c r="S397" s="52">
        <f t="shared" si="126"/>
        <v>4000000</v>
      </c>
      <c r="T397" s="13" t="str">
        <f t="shared" si="133"/>
        <v>MENOR VALOR</v>
      </c>
    </row>
    <row r="398" spans="1:20" ht="16.5">
      <c r="A398" s="73">
        <v>392</v>
      </c>
      <c r="B398" s="119">
        <v>660201</v>
      </c>
      <c r="C398" s="79">
        <v>703302</v>
      </c>
      <c r="D398" s="85" t="s">
        <v>518</v>
      </c>
      <c r="E398" s="121" t="s">
        <v>21</v>
      </c>
      <c r="F398" s="74">
        <v>1</v>
      </c>
      <c r="G398" s="122">
        <v>0</v>
      </c>
      <c r="H398" s="123">
        <v>0</v>
      </c>
      <c r="I398" s="90">
        <v>2469300</v>
      </c>
      <c r="J398" s="91" t="s">
        <v>28</v>
      </c>
      <c r="K398" s="50"/>
      <c r="L398" s="51">
        <f t="shared" si="127"/>
        <v>2469300</v>
      </c>
      <c r="M398" s="51">
        <f t="shared" si="128"/>
        <v>2469300</v>
      </c>
      <c r="N398" s="52">
        <f t="shared" si="129"/>
        <v>2469300</v>
      </c>
      <c r="O398" s="53">
        <f t="shared" si="130"/>
        <v>2469300</v>
      </c>
      <c r="P398" s="52">
        <f t="shared" si="131"/>
        <v>0</v>
      </c>
      <c r="Q398" s="54">
        <f t="shared" si="132"/>
        <v>0</v>
      </c>
      <c r="R398" s="30">
        <f t="shared" si="125"/>
        <v>2469300</v>
      </c>
      <c r="S398" s="52">
        <f t="shared" si="126"/>
        <v>2469300</v>
      </c>
      <c r="T398" s="13" t="str">
        <f t="shared" si="133"/>
        <v>MENOR VALOR</v>
      </c>
    </row>
    <row r="399" spans="1:20" ht="16.5">
      <c r="A399" s="73">
        <v>393</v>
      </c>
      <c r="B399" s="119">
        <v>660202</v>
      </c>
      <c r="C399" s="79">
        <v>704003</v>
      </c>
      <c r="D399" s="85" t="s">
        <v>519</v>
      </c>
      <c r="E399" s="121" t="s">
        <v>21</v>
      </c>
      <c r="F399" s="74">
        <v>1</v>
      </c>
      <c r="G399" s="122">
        <v>0</v>
      </c>
      <c r="H399" s="123">
        <v>0</v>
      </c>
      <c r="I399" s="117">
        <v>4000000</v>
      </c>
      <c r="J399" s="91" t="s">
        <v>28</v>
      </c>
      <c r="K399" s="50"/>
      <c r="L399" s="51">
        <f t="shared" si="127"/>
        <v>4000000</v>
      </c>
      <c r="M399" s="51">
        <f t="shared" si="128"/>
        <v>4000000</v>
      </c>
      <c r="N399" s="52">
        <f t="shared" si="129"/>
        <v>4000000</v>
      </c>
      <c r="O399" s="53">
        <f t="shared" si="130"/>
        <v>4000000</v>
      </c>
      <c r="P399" s="52">
        <f t="shared" si="131"/>
        <v>0</v>
      </c>
      <c r="Q399" s="54">
        <f t="shared" si="132"/>
        <v>0</v>
      </c>
      <c r="R399" s="30">
        <f t="shared" si="125"/>
        <v>4000000</v>
      </c>
      <c r="S399" s="52">
        <f t="shared" si="126"/>
        <v>4000000</v>
      </c>
      <c r="T399" s="13" t="str">
        <f t="shared" si="133"/>
        <v>MENOR VALOR</v>
      </c>
    </row>
    <row r="400" spans="1:20" ht="25.5">
      <c r="A400" s="95">
        <v>394</v>
      </c>
      <c r="B400" s="119">
        <v>661110</v>
      </c>
      <c r="C400" s="79">
        <v>705110</v>
      </c>
      <c r="D400" s="85" t="s">
        <v>520</v>
      </c>
      <c r="E400" s="121" t="s">
        <v>21</v>
      </c>
      <c r="F400" s="74">
        <v>1</v>
      </c>
      <c r="G400" s="122">
        <v>0</v>
      </c>
      <c r="H400" s="123">
        <v>0</v>
      </c>
      <c r="I400" s="90">
        <v>924500</v>
      </c>
      <c r="J400" s="91" t="s">
        <v>28</v>
      </c>
      <c r="K400" s="50"/>
      <c r="L400" s="51">
        <f t="shared" si="127"/>
        <v>924500</v>
      </c>
      <c r="M400" s="51">
        <f t="shared" si="128"/>
        <v>924500</v>
      </c>
      <c r="N400" s="52">
        <f t="shared" si="129"/>
        <v>924500</v>
      </c>
      <c r="O400" s="53">
        <f t="shared" si="130"/>
        <v>924500</v>
      </c>
      <c r="P400" s="52">
        <f t="shared" si="131"/>
        <v>0</v>
      </c>
      <c r="Q400" s="54">
        <f t="shared" si="132"/>
        <v>0</v>
      </c>
      <c r="R400" s="30">
        <f t="shared" si="125"/>
        <v>924500</v>
      </c>
      <c r="S400" s="52">
        <f t="shared" si="126"/>
        <v>924500</v>
      </c>
      <c r="T400" s="13" t="str">
        <f t="shared" si="133"/>
        <v>MENOR VALOR</v>
      </c>
    </row>
    <row r="401" spans="1:20" ht="25.5">
      <c r="A401" s="73">
        <v>395</v>
      </c>
      <c r="B401" s="119">
        <v>661120</v>
      </c>
      <c r="C401" s="79">
        <v>705210</v>
      </c>
      <c r="D401" s="85" t="s">
        <v>521</v>
      </c>
      <c r="E401" s="121" t="s">
        <v>21</v>
      </c>
      <c r="F401" s="74">
        <v>1</v>
      </c>
      <c r="G401" s="122">
        <v>0</v>
      </c>
      <c r="H401" s="123">
        <v>0</v>
      </c>
      <c r="I401" s="117">
        <v>4000000</v>
      </c>
      <c r="J401" s="91" t="s">
        <v>28</v>
      </c>
      <c r="K401" s="50"/>
      <c r="L401" s="51">
        <f t="shared" si="127"/>
        <v>4000000</v>
      </c>
      <c r="M401" s="51">
        <f t="shared" si="128"/>
        <v>4000000</v>
      </c>
      <c r="N401" s="52">
        <f t="shared" si="129"/>
        <v>4000000</v>
      </c>
      <c r="O401" s="53">
        <f t="shared" si="130"/>
        <v>4000000</v>
      </c>
      <c r="P401" s="52">
        <f t="shared" si="131"/>
        <v>0</v>
      </c>
      <c r="Q401" s="54">
        <f t="shared" si="132"/>
        <v>0</v>
      </c>
      <c r="R401" s="30">
        <f t="shared" si="125"/>
        <v>4000000</v>
      </c>
      <c r="S401" s="52">
        <f t="shared" si="126"/>
        <v>4000000</v>
      </c>
      <c r="T401" s="13" t="str">
        <f t="shared" si="133"/>
        <v>MENOR VALOR</v>
      </c>
    </row>
    <row r="402" spans="1:20" ht="25.5">
      <c r="A402" s="73">
        <v>396</v>
      </c>
      <c r="B402" s="119">
        <v>662201</v>
      </c>
      <c r="C402" s="79">
        <v>705301</v>
      </c>
      <c r="D402" s="85" t="s">
        <v>522</v>
      </c>
      <c r="E402" s="121" t="s">
        <v>21</v>
      </c>
      <c r="F402" s="74">
        <v>1</v>
      </c>
      <c r="G402" s="122">
        <v>0</v>
      </c>
      <c r="H402" s="123">
        <v>0</v>
      </c>
      <c r="I402" s="90">
        <v>1141500</v>
      </c>
      <c r="J402" s="94">
        <v>2005200</v>
      </c>
      <c r="K402" s="50"/>
      <c r="L402" s="51">
        <f t="shared" si="127"/>
        <v>1141500</v>
      </c>
      <c r="M402" s="51">
        <f t="shared" si="128"/>
        <v>1573350</v>
      </c>
      <c r="N402" s="52">
        <f t="shared" si="129"/>
        <v>1573350</v>
      </c>
      <c r="O402" s="53">
        <f t="shared" si="130"/>
        <v>1512922.9326043015</v>
      </c>
      <c r="P402" s="52">
        <f t="shared" si="131"/>
        <v>305364.06345541053</v>
      </c>
      <c r="Q402" s="54">
        <f t="shared" si="132"/>
        <v>0.19408527247936602</v>
      </c>
      <c r="R402" s="30">
        <f t="shared" si="125"/>
        <v>1573350</v>
      </c>
      <c r="S402" s="52">
        <f t="shared" si="126"/>
        <v>1573400</v>
      </c>
      <c r="T402" s="13" t="str">
        <f t="shared" si="133"/>
        <v>MEDIANA</v>
      </c>
    </row>
    <row r="403" spans="1:20" ht="25.5">
      <c r="A403" s="95">
        <v>397</v>
      </c>
      <c r="B403" s="119">
        <v>662202</v>
      </c>
      <c r="C403" s="79">
        <v>705302</v>
      </c>
      <c r="D403" s="85" t="s">
        <v>523</v>
      </c>
      <c r="E403" s="121" t="s">
        <v>21</v>
      </c>
      <c r="F403" s="74">
        <v>1</v>
      </c>
      <c r="G403" s="122">
        <v>0</v>
      </c>
      <c r="H403" s="123">
        <v>0</v>
      </c>
      <c r="I403" s="117">
        <v>4000000</v>
      </c>
      <c r="J403" s="91" t="s">
        <v>28</v>
      </c>
      <c r="K403" s="50"/>
      <c r="L403" s="51">
        <f t="shared" si="127"/>
        <v>4000000</v>
      </c>
      <c r="M403" s="51">
        <f t="shared" si="128"/>
        <v>4000000</v>
      </c>
      <c r="N403" s="52">
        <f t="shared" si="129"/>
        <v>4000000</v>
      </c>
      <c r="O403" s="53">
        <f t="shared" si="130"/>
        <v>4000000</v>
      </c>
      <c r="P403" s="52">
        <f t="shared" si="131"/>
        <v>0</v>
      </c>
      <c r="Q403" s="54">
        <f t="shared" si="132"/>
        <v>0</v>
      </c>
      <c r="R403" s="30">
        <f t="shared" si="125"/>
        <v>4000000</v>
      </c>
      <c r="S403" s="52">
        <f t="shared" si="126"/>
        <v>4000000</v>
      </c>
      <c r="T403" s="13" t="str">
        <f t="shared" si="133"/>
        <v>MENOR VALOR</v>
      </c>
    </row>
    <row r="404" spans="1:20" ht="25.5">
      <c r="A404" s="73">
        <v>398</v>
      </c>
      <c r="B404" s="119">
        <v>664001</v>
      </c>
      <c r="C404" s="79">
        <v>705303</v>
      </c>
      <c r="D404" s="85" t="s">
        <v>524</v>
      </c>
      <c r="E404" s="121" t="s">
        <v>21</v>
      </c>
      <c r="F404" s="74">
        <v>1</v>
      </c>
      <c r="G404" s="122">
        <v>0</v>
      </c>
      <c r="H404" s="123">
        <v>0</v>
      </c>
      <c r="I404" s="90">
        <v>1474400</v>
      </c>
      <c r="J404" s="94">
        <v>2005200</v>
      </c>
      <c r="K404" s="50"/>
      <c r="L404" s="51">
        <f t="shared" si="127"/>
        <v>1474400</v>
      </c>
      <c r="M404" s="51">
        <f t="shared" si="128"/>
        <v>1739800</v>
      </c>
      <c r="N404" s="52">
        <f t="shared" si="129"/>
        <v>1739800</v>
      </c>
      <c r="O404" s="53">
        <f t="shared" si="130"/>
        <v>1719437.9546817036</v>
      </c>
      <c r="P404" s="52">
        <f t="shared" si="131"/>
        <v>187666.13972690972</v>
      </c>
      <c r="Q404" s="54">
        <f t="shared" si="132"/>
        <v>0.10786650173980326</v>
      </c>
      <c r="R404" s="30">
        <f t="shared" si="125"/>
        <v>1739800</v>
      </c>
      <c r="S404" s="52">
        <f t="shared" si="126"/>
        <v>1739800</v>
      </c>
      <c r="T404" s="13" t="str">
        <f t="shared" si="133"/>
        <v>MEDIANA</v>
      </c>
    </row>
    <row r="405" spans="1:20" ht="25.5">
      <c r="A405" s="73">
        <v>399</v>
      </c>
      <c r="B405" s="119">
        <v>664002</v>
      </c>
      <c r="C405" s="79">
        <v>706001</v>
      </c>
      <c r="D405" s="85" t="s">
        <v>525</v>
      </c>
      <c r="E405" s="121" t="s">
        <v>21</v>
      </c>
      <c r="F405" s="74">
        <v>1</v>
      </c>
      <c r="G405" s="122">
        <v>0</v>
      </c>
      <c r="H405" s="123">
        <v>0</v>
      </c>
      <c r="I405" s="117">
        <v>4000000</v>
      </c>
      <c r="J405" s="91" t="s">
        <v>28</v>
      </c>
      <c r="K405" s="50"/>
      <c r="L405" s="51">
        <f t="shared" si="127"/>
        <v>4000000</v>
      </c>
      <c r="M405" s="51">
        <f t="shared" si="128"/>
        <v>4000000</v>
      </c>
      <c r="N405" s="52">
        <f t="shared" si="129"/>
        <v>4000000</v>
      </c>
      <c r="O405" s="53">
        <f t="shared" si="130"/>
        <v>4000000</v>
      </c>
      <c r="P405" s="52">
        <f t="shared" si="131"/>
        <v>0</v>
      </c>
      <c r="Q405" s="54">
        <f t="shared" si="132"/>
        <v>0</v>
      </c>
      <c r="R405" s="30">
        <f t="shared" si="125"/>
        <v>4000000</v>
      </c>
      <c r="S405" s="52">
        <f t="shared" si="126"/>
        <v>4000000</v>
      </c>
      <c r="T405" s="13" t="str">
        <f t="shared" si="133"/>
        <v>MENOR VALOR</v>
      </c>
    </row>
    <row r="406" spans="1:20" ht="25.5">
      <c r="A406" s="95">
        <v>400</v>
      </c>
      <c r="B406" s="119">
        <v>665001</v>
      </c>
      <c r="C406" s="79">
        <v>707201</v>
      </c>
      <c r="D406" s="85" t="s">
        <v>526</v>
      </c>
      <c r="E406" s="121" t="s">
        <v>21</v>
      </c>
      <c r="F406" s="74">
        <v>1</v>
      </c>
      <c r="G406" s="122">
        <v>0</v>
      </c>
      <c r="H406" s="123">
        <v>0</v>
      </c>
      <c r="I406" s="90">
        <v>1474400</v>
      </c>
      <c r="J406" s="94">
        <v>4631300</v>
      </c>
      <c r="K406" s="50"/>
      <c r="L406" s="51">
        <f t="shared" si="127"/>
        <v>1474400</v>
      </c>
      <c r="M406" s="51">
        <f t="shared" si="128"/>
        <v>3052850</v>
      </c>
      <c r="N406" s="52">
        <f t="shared" si="129"/>
        <v>3052850</v>
      </c>
      <c r="O406" s="53">
        <f t="shared" si="130"/>
        <v>2613118.5813123751</v>
      </c>
      <c r="P406" s="52">
        <f t="shared" si="131"/>
        <v>1116132.698763906</v>
      </c>
      <c r="Q406" s="54">
        <f t="shared" si="132"/>
        <v>0.36560351761924303</v>
      </c>
      <c r="R406" s="30">
        <f t="shared" si="125"/>
        <v>3052850</v>
      </c>
      <c r="S406" s="52">
        <f t="shared" si="126"/>
        <v>3052900</v>
      </c>
      <c r="T406" s="13" t="str">
        <f t="shared" si="133"/>
        <v>MEDIANA</v>
      </c>
    </row>
    <row r="407" spans="1:20" ht="25.5">
      <c r="A407" s="73">
        <v>401</v>
      </c>
      <c r="B407" s="119">
        <v>665002</v>
      </c>
      <c r="C407" s="79">
        <v>707301</v>
      </c>
      <c r="D407" s="85" t="s">
        <v>527</v>
      </c>
      <c r="E407" s="121" t="s">
        <v>21</v>
      </c>
      <c r="F407" s="74">
        <v>1</v>
      </c>
      <c r="G407" s="122">
        <v>0</v>
      </c>
      <c r="H407" s="123">
        <v>0</v>
      </c>
      <c r="I407" s="117">
        <v>0</v>
      </c>
      <c r="J407" s="94">
        <v>4789200</v>
      </c>
      <c r="K407" s="50"/>
      <c r="L407" s="51">
        <f t="shared" si="127"/>
        <v>0</v>
      </c>
      <c r="M407" s="51">
        <f t="shared" si="128"/>
        <v>2394600</v>
      </c>
      <c r="N407" s="52">
        <f t="shared" si="129"/>
        <v>2394600</v>
      </c>
      <c r="O407" s="53" t="e">
        <f t="shared" si="130"/>
        <v>#NUM!</v>
      </c>
      <c r="P407" s="52">
        <f t="shared" si="131"/>
        <v>1693237.8982293068</v>
      </c>
      <c r="Q407" s="54">
        <f t="shared" si="132"/>
        <v>0.70710678118654757</v>
      </c>
      <c r="R407" s="30">
        <f t="shared" si="125"/>
        <v>2394600</v>
      </c>
      <c r="S407" s="52">
        <f t="shared" si="126"/>
        <v>2394600</v>
      </c>
      <c r="T407" s="13" t="str">
        <f t="shared" si="133"/>
        <v>MEDIANA</v>
      </c>
    </row>
    <row r="408" spans="1:20" ht="25.5">
      <c r="A408" s="73">
        <v>402</v>
      </c>
      <c r="B408" s="119">
        <v>666102</v>
      </c>
      <c r="C408" s="79">
        <v>707501</v>
      </c>
      <c r="D408" s="85" t="s">
        <v>528</v>
      </c>
      <c r="E408" s="121" t="s">
        <v>21</v>
      </c>
      <c r="F408" s="74">
        <v>1</v>
      </c>
      <c r="G408" s="122">
        <v>0</v>
      </c>
      <c r="H408" s="123">
        <v>0</v>
      </c>
      <c r="I408" s="117">
        <v>4000000</v>
      </c>
      <c r="J408" s="91" t="s">
        <v>28</v>
      </c>
      <c r="K408" s="50"/>
      <c r="L408" s="51">
        <f t="shared" si="127"/>
        <v>4000000</v>
      </c>
      <c r="M408" s="51">
        <f t="shared" si="128"/>
        <v>4000000</v>
      </c>
      <c r="N408" s="52">
        <f t="shared" si="129"/>
        <v>4000000</v>
      </c>
      <c r="O408" s="53">
        <f t="shared" si="130"/>
        <v>4000000</v>
      </c>
      <c r="P408" s="52">
        <f t="shared" si="131"/>
        <v>0</v>
      </c>
      <c r="Q408" s="54">
        <f t="shared" si="132"/>
        <v>0</v>
      </c>
      <c r="R408" s="30">
        <f t="shared" si="125"/>
        <v>4000000</v>
      </c>
      <c r="S408" s="52">
        <f t="shared" si="126"/>
        <v>4000000</v>
      </c>
      <c r="T408" s="13" t="str">
        <f t="shared" si="133"/>
        <v>MENOR VALOR</v>
      </c>
    </row>
    <row r="409" spans="1:20" ht="25.5">
      <c r="A409" s="95">
        <v>403</v>
      </c>
      <c r="B409" s="119">
        <v>666111</v>
      </c>
      <c r="C409" s="79">
        <v>707701</v>
      </c>
      <c r="D409" s="85" t="s">
        <v>529</v>
      </c>
      <c r="E409" s="121" t="s">
        <v>21</v>
      </c>
      <c r="F409" s="74">
        <v>1</v>
      </c>
      <c r="G409" s="122">
        <v>0</v>
      </c>
      <c r="H409" s="123">
        <v>0</v>
      </c>
      <c r="I409" s="117">
        <v>4000000</v>
      </c>
      <c r="J409" s="91" t="s">
        <v>28</v>
      </c>
      <c r="K409" s="50"/>
      <c r="L409" s="51">
        <f t="shared" si="127"/>
        <v>4000000</v>
      </c>
      <c r="M409" s="51">
        <f t="shared" si="128"/>
        <v>4000000</v>
      </c>
      <c r="N409" s="52">
        <f t="shared" si="129"/>
        <v>4000000</v>
      </c>
      <c r="O409" s="53">
        <f t="shared" si="130"/>
        <v>4000000</v>
      </c>
      <c r="P409" s="52">
        <f t="shared" si="131"/>
        <v>0</v>
      </c>
      <c r="Q409" s="54">
        <f t="shared" si="132"/>
        <v>0</v>
      </c>
      <c r="R409" s="30">
        <f t="shared" si="125"/>
        <v>4000000</v>
      </c>
      <c r="S409" s="52">
        <f t="shared" si="126"/>
        <v>4000000</v>
      </c>
      <c r="T409" s="13" t="str">
        <f t="shared" si="133"/>
        <v>MENOR VALOR</v>
      </c>
    </row>
    <row r="410" spans="1:20" ht="25.5">
      <c r="A410" s="73">
        <v>404</v>
      </c>
      <c r="B410" s="119">
        <v>666210</v>
      </c>
      <c r="C410" s="79">
        <v>707702</v>
      </c>
      <c r="D410" s="85" t="s">
        <v>530</v>
      </c>
      <c r="E410" s="121" t="s">
        <v>21</v>
      </c>
      <c r="F410" s="74">
        <v>1</v>
      </c>
      <c r="G410" s="122">
        <v>0</v>
      </c>
      <c r="H410" s="123">
        <v>0</v>
      </c>
      <c r="I410" s="90">
        <v>1141500</v>
      </c>
      <c r="J410" s="91" t="s">
        <v>28</v>
      </c>
      <c r="K410" s="50"/>
      <c r="L410" s="51">
        <f t="shared" si="127"/>
        <v>1141500</v>
      </c>
      <c r="M410" s="51">
        <f t="shared" si="128"/>
        <v>1141500</v>
      </c>
      <c r="N410" s="52">
        <f t="shared" si="129"/>
        <v>1141500</v>
      </c>
      <c r="O410" s="53">
        <f t="shared" si="130"/>
        <v>1141500</v>
      </c>
      <c r="P410" s="52">
        <f t="shared" si="131"/>
        <v>0</v>
      </c>
      <c r="Q410" s="54">
        <f t="shared" si="132"/>
        <v>0</v>
      </c>
      <c r="R410" s="30">
        <f t="shared" si="125"/>
        <v>1141500</v>
      </c>
      <c r="S410" s="52">
        <f t="shared" si="126"/>
        <v>1141500</v>
      </c>
      <c r="T410" s="13" t="str">
        <f t="shared" si="133"/>
        <v>MENOR VALOR</v>
      </c>
    </row>
    <row r="411" spans="1:20" ht="25.5">
      <c r="A411" s="73">
        <v>405</v>
      </c>
      <c r="B411" s="119">
        <v>666220</v>
      </c>
      <c r="C411" s="79">
        <v>707703</v>
      </c>
      <c r="D411" s="85" t="s">
        <v>531</v>
      </c>
      <c r="E411" s="121" t="s">
        <v>21</v>
      </c>
      <c r="F411" s="74">
        <v>1</v>
      </c>
      <c r="G411" s="122">
        <v>0</v>
      </c>
      <c r="H411" s="123">
        <v>0</v>
      </c>
      <c r="I411" s="117">
        <v>0</v>
      </c>
      <c r="J411" s="94">
        <v>7265500</v>
      </c>
      <c r="K411" s="50"/>
      <c r="L411" s="51">
        <f t="shared" si="127"/>
        <v>0</v>
      </c>
      <c r="M411" s="51">
        <f t="shared" si="128"/>
        <v>3632750</v>
      </c>
      <c r="N411" s="52">
        <f t="shared" si="129"/>
        <v>3632750</v>
      </c>
      <c r="O411" s="53" t="e">
        <f t="shared" si="130"/>
        <v>#NUM!</v>
      </c>
      <c r="P411" s="52">
        <f t="shared" si="131"/>
        <v>2568742.1593554304</v>
      </c>
      <c r="Q411" s="54">
        <f t="shared" si="132"/>
        <v>0.70710678118654746</v>
      </c>
      <c r="R411" s="30">
        <f t="shared" si="125"/>
        <v>3632750</v>
      </c>
      <c r="S411" s="52">
        <f t="shared" si="126"/>
        <v>3632800</v>
      </c>
      <c r="T411" s="13" t="str">
        <f t="shared" si="133"/>
        <v>MEDIANA</v>
      </c>
    </row>
    <row r="412" spans="1:20" ht="25.5">
      <c r="A412" s="95">
        <v>406</v>
      </c>
      <c r="B412" s="119">
        <v>667101</v>
      </c>
      <c r="C412" s="79">
        <v>709102</v>
      </c>
      <c r="D412" s="85" t="s">
        <v>532</v>
      </c>
      <c r="E412" s="121" t="s">
        <v>21</v>
      </c>
      <c r="F412" s="74">
        <v>1</v>
      </c>
      <c r="G412" s="122">
        <v>0</v>
      </c>
      <c r="H412" s="123">
        <v>0</v>
      </c>
      <c r="I412" s="90">
        <v>2469300</v>
      </c>
      <c r="J412" s="91" t="s">
        <v>28</v>
      </c>
      <c r="K412" s="50"/>
      <c r="L412" s="51">
        <f t="shared" si="127"/>
        <v>2469300</v>
      </c>
      <c r="M412" s="51">
        <f t="shared" si="128"/>
        <v>2469300</v>
      </c>
      <c r="N412" s="52">
        <f t="shared" si="129"/>
        <v>2469300</v>
      </c>
      <c r="O412" s="53">
        <f t="shared" si="130"/>
        <v>2469300</v>
      </c>
      <c r="P412" s="52">
        <f t="shared" si="131"/>
        <v>0</v>
      </c>
      <c r="Q412" s="54">
        <f t="shared" si="132"/>
        <v>0</v>
      </c>
      <c r="R412" s="30">
        <f t="shared" si="125"/>
        <v>2469300</v>
      </c>
      <c r="S412" s="52">
        <f t="shared" si="126"/>
        <v>2469300</v>
      </c>
      <c r="T412" s="13" t="str">
        <f t="shared" si="133"/>
        <v>MENOR VALOR</v>
      </c>
    </row>
    <row r="413" spans="1:20" ht="16.5">
      <c r="A413" s="73">
        <v>407</v>
      </c>
      <c r="B413" s="119">
        <v>667301</v>
      </c>
      <c r="C413" s="79">
        <v>710101</v>
      </c>
      <c r="D413" s="85" t="s">
        <v>533</v>
      </c>
      <c r="E413" s="121" t="s">
        <v>21</v>
      </c>
      <c r="F413" s="74">
        <v>1</v>
      </c>
      <c r="G413" s="122">
        <v>0</v>
      </c>
      <c r="H413" s="123">
        <v>0</v>
      </c>
      <c r="I413" s="90">
        <v>1474400</v>
      </c>
      <c r="J413" s="91" t="s">
        <v>28</v>
      </c>
      <c r="K413" s="50"/>
      <c r="L413" s="51">
        <f t="shared" si="127"/>
        <v>1474400</v>
      </c>
      <c r="M413" s="51">
        <f t="shared" si="128"/>
        <v>1474400</v>
      </c>
      <c r="N413" s="52">
        <f t="shared" si="129"/>
        <v>1474400</v>
      </c>
      <c r="O413" s="53">
        <f t="shared" si="130"/>
        <v>1474400</v>
      </c>
      <c r="P413" s="52">
        <f t="shared" si="131"/>
        <v>0</v>
      </c>
      <c r="Q413" s="54">
        <f t="shared" si="132"/>
        <v>0</v>
      </c>
      <c r="R413" s="30">
        <f t="shared" si="125"/>
        <v>1474400</v>
      </c>
      <c r="S413" s="52">
        <f t="shared" si="126"/>
        <v>1474400</v>
      </c>
      <c r="T413" s="13" t="str">
        <f t="shared" si="133"/>
        <v>MENOR VALOR</v>
      </c>
    </row>
    <row r="414" spans="1:20" ht="16.5">
      <c r="A414" s="73">
        <v>408</v>
      </c>
      <c r="B414" s="119">
        <v>667302</v>
      </c>
      <c r="C414" s="79">
        <v>710921</v>
      </c>
      <c r="D414" s="85" t="s">
        <v>534</v>
      </c>
      <c r="E414" s="121" t="s">
        <v>21</v>
      </c>
      <c r="F414" s="74">
        <v>1</v>
      </c>
      <c r="G414" s="122">
        <v>0</v>
      </c>
      <c r="H414" s="123">
        <v>0</v>
      </c>
      <c r="I414" s="117">
        <v>0</v>
      </c>
      <c r="J414" s="94">
        <v>5787900</v>
      </c>
      <c r="K414" s="50"/>
      <c r="L414" s="51">
        <f t="shared" si="127"/>
        <v>0</v>
      </c>
      <c r="M414" s="51">
        <f t="shared" si="128"/>
        <v>2893950</v>
      </c>
      <c r="N414" s="52">
        <f t="shared" si="129"/>
        <v>2893950</v>
      </c>
      <c r="O414" s="53" t="e">
        <f t="shared" si="130"/>
        <v>#NUM!</v>
      </c>
      <c r="P414" s="52">
        <f t="shared" si="131"/>
        <v>2046331.6694148092</v>
      </c>
      <c r="Q414" s="54">
        <f t="shared" si="132"/>
        <v>0.70710678118654757</v>
      </c>
      <c r="R414" s="30">
        <f t="shared" si="125"/>
        <v>2893950</v>
      </c>
      <c r="S414" s="52">
        <f t="shared" si="126"/>
        <v>2894000</v>
      </c>
      <c r="T414" s="13" t="str">
        <f t="shared" si="133"/>
        <v>MEDIANA</v>
      </c>
    </row>
    <row r="415" spans="1:20" ht="16.5">
      <c r="A415" s="95">
        <v>409</v>
      </c>
      <c r="B415" s="119">
        <v>667601</v>
      </c>
      <c r="C415" s="79">
        <v>710922</v>
      </c>
      <c r="D415" s="85" t="s">
        <v>535</v>
      </c>
      <c r="E415" s="121" t="s">
        <v>21</v>
      </c>
      <c r="F415" s="74">
        <v>1</v>
      </c>
      <c r="G415" s="122">
        <v>0</v>
      </c>
      <c r="H415" s="123">
        <v>0</v>
      </c>
      <c r="I415" s="90">
        <v>2469300</v>
      </c>
      <c r="J415" s="91" t="s">
        <v>28</v>
      </c>
      <c r="K415" s="50"/>
      <c r="L415" s="51">
        <f t="shared" si="127"/>
        <v>2469300</v>
      </c>
      <c r="M415" s="51">
        <f t="shared" si="128"/>
        <v>2469300</v>
      </c>
      <c r="N415" s="52">
        <f t="shared" si="129"/>
        <v>2469300</v>
      </c>
      <c r="O415" s="53">
        <f t="shared" si="130"/>
        <v>2469300</v>
      </c>
      <c r="P415" s="52">
        <f t="shared" si="131"/>
        <v>0</v>
      </c>
      <c r="Q415" s="54">
        <f t="shared" si="132"/>
        <v>0</v>
      </c>
      <c r="R415" s="30">
        <f t="shared" si="125"/>
        <v>2469300</v>
      </c>
      <c r="S415" s="52">
        <f t="shared" si="126"/>
        <v>2469300</v>
      </c>
      <c r="T415" s="13" t="str">
        <f t="shared" si="133"/>
        <v>MENOR VALOR</v>
      </c>
    </row>
    <row r="416" spans="1:20" ht="16.5">
      <c r="A416" s="73">
        <v>410</v>
      </c>
      <c r="B416" s="119">
        <v>667610</v>
      </c>
      <c r="C416" s="79">
        <v>711110</v>
      </c>
      <c r="D416" s="85" t="s">
        <v>536</v>
      </c>
      <c r="E416" s="121" t="s">
        <v>21</v>
      </c>
      <c r="F416" s="74">
        <v>1</v>
      </c>
      <c r="G416" s="122">
        <v>0</v>
      </c>
      <c r="H416" s="123">
        <v>0</v>
      </c>
      <c r="I416" s="117">
        <v>4000000</v>
      </c>
      <c r="J416" s="91" t="s">
        <v>28</v>
      </c>
      <c r="K416" s="50"/>
      <c r="L416" s="51">
        <f t="shared" si="127"/>
        <v>4000000</v>
      </c>
      <c r="M416" s="51">
        <f t="shared" si="128"/>
        <v>4000000</v>
      </c>
      <c r="N416" s="52">
        <f t="shared" si="129"/>
        <v>4000000</v>
      </c>
      <c r="O416" s="53">
        <f t="shared" si="130"/>
        <v>4000000</v>
      </c>
      <c r="P416" s="52">
        <f t="shared" si="131"/>
        <v>0</v>
      </c>
      <c r="Q416" s="54">
        <f t="shared" si="132"/>
        <v>0</v>
      </c>
      <c r="R416" s="30">
        <f t="shared" si="125"/>
        <v>4000000</v>
      </c>
      <c r="S416" s="52">
        <f t="shared" si="126"/>
        <v>4000000</v>
      </c>
      <c r="T416" s="13" t="str">
        <f t="shared" si="133"/>
        <v>MENOR VALOR</v>
      </c>
    </row>
    <row r="417" spans="1:20" ht="25.5">
      <c r="A417" s="73">
        <v>411</v>
      </c>
      <c r="B417" s="119">
        <v>667901</v>
      </c>
      <c r="C417" s="79">
        <v>711120</v>
      </c>
      <c r="D417" s="85" t="s">
        <v>537</v>
      </c>
      <c r="E417" s="121" t="s">
        <v>21</v>
      </c>
      <c r="F417" s="74">
        <v>1</v>
      </c>
      <c r="G417" s="122">
        <v>0</v>
      </c>
      <c r="H417" s="123">
        <v>0</v>
      </c>
      <c r="I417" s="90">
        <v>2469300</v>
      </c>
      <c r="J417" s="91" t="s">
        <v>28</v>
      </c>
      <c r="K417" s="50"/>
      <c r="L417" s="51">
        <f t="shared" si="127"/>
        <v>2469300</v>
      </c>
      <c r="M417" s="51">
        <f t="shared" si="128"/>
        <v>2469300</v>
      </c>
      <c r="N417" s="52">
        <f t="shared" si="129"/>
        <v>2469300</v>
      </c>
      <c r="O417" s="53">
        <f t="shared" si="130"/>
        <v>2469300</v>
      </c>
      <c r="P417" s="52">
        <f t="shared" si="131"/>
        <v>0</v>
      </c>
      <c r="Q417" s="54">
        <f t="shared" si="132"/>
        <v>0</v>
      </c>
      <c r="R417" s="30">
        <f t="shared" si="125"/>
        <v>2469300</v>
      </c>
      <c r="S417" s="52">
        <f t="shared" si="126"/>
        <v>2469300</v>
      </c>
      <c r="T417" s="13" t="str">
        <f t="shared" si="133"/>
        <v>MENOR VALOR</v>
      </c>
    </row>
    <row r="418" spans="1:20" ht="25.5">
      <c r="A418" s="95">
        <v>412</v>
      </c>
      <c r="B418" s="119">
        <v>667902</v>
      </c>
      <c r="C418" s="79">
        <v>711130</v>
      </c>
      <c r="D418" s="85" t="s">
        <v>538</v>
      </c>
      <c r="E418" s="121" t="s">
        <v>21</v>
      </c>
      <c r="F418" s="74">
        <v>1</v>
      </c>
      <c r="G418" s="122">
        <v>0</v>
      </c>
      <c r="H418" s="123">
        <v>0</v>
      </c>
      <c r="I418" s="117">
        <v>0</v>
      </c>
      <c r="J418" s="94">
        <v>5787900</v>
      </c>
      <c r="K418" s="50"/>
      <c r="L418" s="51">
        <f t="shared" si="127"/>
        <v>0</v>
      </c>
      <c r="M418" s="51">
        <f t="shared" si="128"/>
        <v>2893950</v>
      </c>
      <c r="N418" s="52">
        <f t="shared" si="129"/>
        <v>2893950</v>
      </c>
      <c r="O418" s="53" t="e">
        <f t="shared" si="130"/>
        <v>#NUM!</v>
      </c>
      <c r="P418" s="52">
        <f t="shared" si="131"/>
        <v>2046331.6694148092</v>
      </c>
      <c r="Q418" s="54">
        <f t="shared" si="132"/>
        <v>0.70710678118654757</v>
      </c>
      <c r="R418" s="30">
        <f t="shared" si="125"/>
        <v>2893950</v>
      </c>
      <c r="S418" s="52">
        <f t="shared" si="126"/>
        <v>2894000</v>
      </c>
      <c r="T418" s="13" t="str">
        <f t="shared" si="133"/>
        <v>MEDIANA</v>
      </c>
    </row>
    <row r="419" spans="1:20" ht="25.5">
      <c r="A419" s="73">
        <v>413</v>
      </c>
      <c r="B419" s="119">
        <v>668101</v>
      </c>
      <c r="C419" s="79">
        <v>711301</v>
      </c>
      <c r="D419" s="85" t="s">
        <v>539</v>
      </c>
      <c r="E419" s="121" t="s">
        <v>21</v>
      </c>
      <c r="F419" s="74">
        <v>1</v>
      </c>
      <c r="G419" s="122">
        <v>0</v>
      </c>
      <c r="H419" s="123">
        <v>0</v>
      </c>
      <c r="I419" s="90">
        <v>411800</v>
      </c>
      <c r="J419" s="91" t="s">
        <v>28</v>
      </c>
      <c r="K419" s="50"/>
      <c r="L419" s="51">
        <f t="shared" si="127"/>
        <v>411800</v>
      </c>
      <c r="M419" s="51">
        <f t="shared" si="128"/>
        <v>411800</v>
      </c>
      <c r="N419" s="52">
        <f t="shared" si="129"/>
        <v>411800</v>
      </c>
      <c r="O419" s="53">
        <f t="shared" si="130"/>
        <v>411800</v>
      </c>
      <c r="P419" s="52">
        <f t="shared" si="131"/>
        <v>0</v>
      </c>
      <c r="Q419" s="54">
        <f t="shared" si="132"/>
        <v>0</v>
      </c>
      <c r="R419" s="30">
        <f t="shared" si="125"/>
        <v>411800</v>
      </c>
      <c r="S419" s="52">
        <f t="shared" si="126"/>
        <v>411800</v>
      </c>
      <c r="T419" s="13" t="str">
        <f t="shared" si="133"/>
        <v>MENOR VALOR</v>
      </c>
    </row>
    <row r="420" spans="1:20" ht="25.5">
      <c r="A420" s="73">
        <v>414</v>
      </c>
      <c r="B420" s="119">
        <v>669101</v>
      </c>
      <c r="C420" s="79">
        <v>712001</v>
      </c>
      <c r="D420" s="85" t="s">
        <v>540</v>
      </c>
      <c r="E420" s="121" t="s">
        <v>21</v>
      </c>
      <c r="F420" s="74">
        <v>1</v>
      </c>
      <c r="G420" s="122">
        <v>0</v>
      </c>
      <c r="H420" s="123">
        <v>0</v>
      </c>
      <c r="I420" s="90">
        <v>1474400</v>
      </c>
      <c r="J420" s="94">
        <v>2005200</v>
      </c>
      <c r="K420" s="50"/>
      <c r="L420" s="51">
        <f t="shared" si="127"/>
        <v>1474400</v>
      </c>
      <c r="M420" s="51">
        <f t="shared" si="128"/>
        <v>1739800</v>
      </c>
      <c r="N420" s="52">
        <f t="shared" si="129"/>
        <v>1739800</v>
      </c>
      <c r="O420" s="53">
        <f t="shared" si="130"/>
        <v>1719437.9546817036</v>
      </c>
      <c r="P420" s="52">
        <f t="shared" si="131"/>
        <v>187666.13972690972</v>
      </c>
      <c r="Q420" s="54">
        <f t="shared" si="132"/>
        <v>0.10786650173980326</v>
      </c>
      <c r="R420" s="30">
        <f t="shared" si="125"/>
        <v>1739800</v>
      </c>
      <c r="S420" s="52">
        <f t="shared" si="126"/>
        <v>1739800</v>
      </c>
      <c r="T420" s="13" t="str">
        <f t="shared" si="133"/>
        <v>MEDIANA</v>
      </c>
    </row>
    <row r="421" spans="1:20" ht="25.5">
      <c r="A421" s="95">
        <v>415</v>
      </c>
      <c r="B421" s="119">
        <v>669102</v>
      </c>
      <c r="C421" s="79">
        <v>712002</v>
      </c>
      <c r="D421" s="85" t="s">
        <v>541</v>
      </c>
      <c r="E421" s="121" t="s">
        <v>21</v>
      </c>
      <c r="F421" s="74">
        <v>1</v>
      </c>
      <c r="G421" s="122">
        <v>0</v>
      </c>
      <c r="H421" s="123">
        <v>0</v>
      </c>
      <c r="I421" s="117">
        <v>4000000</v>
      </c>
      <c r="J421" s="91" t="s">
        <v>28</v>
      </c>
      <c r="K421" s="50"/>
      <c r="L421" s="51">
        <f t="shared" si="127"/>
        <v>4000000</v>
      </c>
      <c r="M421" s="51">
        <f t="shared" si="128"/>
        <v>4000000</v>
      </c>
      <c r="N421" s="52">
        <f t="shared" si="129"/>
        <v>4000000</v>
      </c>
      <c r="O421" s="53">
        <f t="shared" si="130"/>
        <v>4000000</v>
      </c>
      <c r="P421" s="52">
        <f t="shared" si="131"/>
        <v>0</v>
      </c>
      <c r="Q421" s="54">
        <f t="shared" si="132"/>
        <v>0</v>
      </c>
      <c r="R421" s="30">
        <f t="shared" si="125"/>
        <v>4000000</v>
      </c>
      <c r="S421" s="52">
        <f t="shared" si="126"/>
        <v>4000000</v>
      </c>
      <c r="T421" s="13" t="str">
        <f t="shared" si="133"/>
        <v>MENOR VALOR</v>
      </c>
    </row>
    <row r="422" spans="1:20" ht="25.5">
      <c r="A422" s="73">
        <v>416</v>
      </c>
      <c r="B422" s="119">
        <v>669201</v>
      </c>
      <c r="C422" s="79">
        <v>712003</v>
      </c>
      <c r="D422" s="85" t="s">
        <v>542</v>
      </c>
      <c r="E422" s="121" t="s">
        <v>21</v>
      </c>
      <c r="F422" s="74">
        <v>1</v>
      </c>
      <c r="G422" s="122">
        <v>0</v>
      </c>
      <c r="H422" s="123">
        <v>0</v>
      </c>
      <c r="I422" s="90">
        <v>1474400</v>
      </c>
      <c r="J422" s="94">
        <v>2005200</v>
      </c>
      <c r="K422" s="50"/>
      <c r="L422" s="51">
        <f t="shared" si="127"/>
        <v>1474400</v>
      </c>
      <c r="M422" s="51">
        <f t="shared" si="128"/>
        <v>1739800</v>
      </c>
      <c r="N422" s="52">
        <f t="shared" si="129"/>
        <v>1739800</v>
      </c>
      <c r="O422" s="53">
        <f t="shared" si="130"/>
        <v>1719437.9546817036</v>
      </c>
      <c r="P422" s="52">
        <f t="shared" si="131"/>
        <v>187666.13972690972</v>
      </c>
      <c r="Q422" s="54">
        <f t="shared" si="132"/>
        <v>0.10786650173980326</v>
      </c>
      <c r="R422" s="30">
        <f t="shared" si="125"/>
        <v>1739800</v>
      </c>
      <c r="S422" s="52">
        <f t="shared" si="126"/>
        <v>1739800</v>
      </c>
      <c r="T422" s="13" t="str">
        <f t="shared" si="133"/>
        <v>MEDIANA</v>
      </c>
    </row>
    <row r="423" spans="1:20" ht="25.5">
      <c r="A423" s="73">
        <v>417</v>
      </c>
      <c r="B423" s="119">
        <v>669202</v>
      </c>
      <c r="C423" s="79">
        <v>712401</v>
      </c>
      <c r="D423" s="85" t="s">
        <v>543</v>
      </c>
      <c r="E423" s="121" t="s">
        <v>21</v>
      </c>
      <c r="F423" s="74">
        <v>1</v>
      </c>
      <c r="G423" s="122">
        <v>0</v>
      </c>
      <c r="H423" s="123">
        <v>0</v>
      </c>
      <c r="I423" s="117">
        <v>4000000</v>
      </c>
      <c r="J423" s="91" t="s">
        <v>28</v>
      </c>
      <c r="K423" s="50"/>
      <c r="L423" s="51">
        <f t="shared" si="127"/>
        <v>4000000</v>
      </c>
      <c r="M423" s="51">
        <f t="shared" si="128"/>
        <v>4000000</v>
      </c>
      <c r="N423" s="52">
        <f t="shared" si="129"/>
        <v>4000000</v>
      </c>
      <c r="O423" s="53">
        <f t="shared" si="130"/>
        <v>4000000</v>
      </c>
      <c r="P423" s="52">
        <f t="shared" si="131"/>
        <v>0</v>
      </c>
      <c r="Q423" s="54">
        <f t="shared" si="132"/>
        <v>0</v>
      </c>
      <c r="R423" s="30">
        <f t="shared" si="125"/>
        <v>4000000</v>
      </c>
      <c r="S423" s="52">
        <f t="shared" si="126"/>
        <v>4000000</v>
      </c>
      <c r="T423" s="13" t="str">
        <f t="shared" si="133"/>
        <v>MENOR VALOR</v>
      </c>
    </row>
    <row r="424" spans="1:20" ht="25.5">
      <c r="A424" s="95">
        <v>418</v>
      </c>
      <c r="B424" s="119">
        <v>669410</v>
      </c>
      <c r="C424" s="79">
        <v>713101</v>
      </c>
      <c r="D424" s="85" t="s">
        <v>544</v>
      </c>
      <c r="E424" s="121" t="s">
        <v>21</v>
      </c>
      <c r="F424" s="74">
        <v>1</v>
      </c>
      <c r="G424" s="122">
        <v>0</v>
      </c>
      <c r="H424" s="123">
        <v>0</v>
      </c>
      <c r="I424" s="90">
        <v>2469300</v>
      </c>
      <c r="J424" s="91" t="s">
        <v>28</v>
      </c>
      <c r="K424" s="50"/>
      <c r="L424" s="51">
        <f t="shared" si="127"/>
        <v>2469300</v>
      </c>
      <c r="M424" s="51">
        <f t="shared" si="128"/>
        <v>2469300</v>
      </c>
      <c r="N424" s="52">
        <f t="shared" si="129"/>
        <v>2469300</v>
      </c>
      <c r="O424" s="53">
        <f t="shared" si="130"/>
        <v>2469300</v>
      </c>
      <c r="P424" s="52">
        <f t="shared" si="131"/>
        <v>0</v>
      </c>
      <c r="Q424" s="54">
        <f t="shared" si="132"/>
        <v>0</v>
      </c>
      <c r="R424" s="30">
        <f t="shared" si="125"/>
        <v>2469300</v>
      </c>
      <c r="S424" s="52">
        <f t="shared" si="126"/>
        <v>2469300</v>
      </c>
      <c r="T424" s="13" t="str">
        <f t="shared" si="133"/>
        <v>MENOR VALOR</v>
      </c>
    </row>
    <row r="425" spans="1:20" ht="25.5">
      <c r="A425" s="73">
        <v>419</v>
      </c>
      <c r="B425" s="119">
        <v>669901</v>
      </c>
      <c r="C425" s="79">
        <v>713401</v>
      </c>
      <c r="D425" s="85" t="s">
        <v>545</v>
      </c>
      <c r="E425" s="121" t="s">
        <v>21</v>
      </c>
      <c r="F425" s="74">
        <v>1</v>
      </c>
      <c r="G425" s="122">
        <v>0</v>
      </c>
      <c r="H425" s="123">
        <v>0</v>
      </c>
      <c r="I425" s="90">
        <v>2469300</v>
      </c>
      <c r="J425" s="94">
        <v>3367100</v>
      </c>
      <c r="K425" s="50"/>
      <c r="L425" s="51">
        <f t="shared" si="127"/>
        <v>2469300</v>
      </c>
      <c r="M425" s="51">
        <f t="shared" si="128"/>
        <v>2918200</v>
      </c>
      <c r="N425" s="52">
        <f t="shared" si="129"/>
        <v>2918200</v>
      </c>
      <c r="O425" s="53">
        <f t="shared" si="130"/>
        <v>2883466.6687860293</v>
      </c>
      <c r="P425" s="52">
        <f t="shared" si="131"/>
        <v>317420.23407464119</v>
      </c>
      <c r="Q425" s="54">
        <f t="shared" si="132"/>
        <v>0.10877261122426193</v>
      </c>
      <c r="R425" s="30">
        <f t="shared" si="125"/>
        <v>2918200</v>
      </c>
      <c r="S425" s="52">
        <f t="shared" si="126"/>
        <v>2918200</v>
      </c>
      <c r="T425" s="13" t="str">
        <f t="shared" si="133"/>
        <v>MEDIANA</v>
      </c>
    </row>
    <row r="426" spans="1:20" ht="25.5">
      <c r="A426" s="73">
        <v>420</v>
      </c>
      <c r="B426" s="119">
        <v>669902</v>
      </c>
      <c r="C426" s="79">
        <v>713501</v>
      </c>
      <c r="D426" s="85" t="s">
        <v>546</v>
      </c>
      <c r="E426" s="121" t="s">
        <v>21</v>
      </c>
      <c r="F426" s="74">
        <v>1</v>
      </c>
      <c r="G426" s="122">
        <v>0</v>
      </c>
      <c r="H426" s="123">
        <v>0</v>
      </c>
      <c r="I426" s="117">
        <v>0</v>
      </c>
      <c r="J426" s="94">
        <v>5787900</v>
      </c>
      <c r="K426" s="50"/>
      <c r="L426" s="51">
        <f t="shared" si="127"/>
        <v>0</v>
      </c>
      <c r="M426" s="51">
        <f t="shared" si="128"/>
        <v>2893950</v>
      </c>
      <c r="N426" s="52">
        <f t="shared" si="129"/>
        <v>2893950</v>
      </c>
      <c r="O426" s="53" t="e">
        <f t="shared" si="130"/>
        <v>#NUM!</v>
      </c>
      <c r="P426" s="52">
        <f t="shared" si="131"/>
        <v>2046331.6694148092</v>
      </c>
      <c r="Q426" s="54">
        <f t="shared" si="132"/>
        <v>0.70710678118654757</v>
      </c>
      <c r="R426" s="30">
        <f t="shared" si="125"/>
        <v>2893950</v>
      </c>
      <c r="S426" s="52">
        <f t="shared" si="126"/>
        <v>2894000</v>
      </c>
      <c r="T426" s="13" t="str">
        <f t="shared" si="133"/>
        <v>MEDIANA</v>
      </c>
    </row>
    <row r="427" spans="1:20" ht="16.5">
      <c r="A427" s="95">
        <v>421</v>
      </c>
      <c r="B427" s="119">
        <v>671201</v>
      </c>
      <c r="C427" s="79">
        <v>713502</v>
      </c>
      <c r="D427" s="85" t="s">
        <v>547</v>
      </c>
      <c r="E427" s="121" t="s">
        <v>21</v>
      </c>
      <c r="F427" s="74">
        <v>1</v>
      </c>
      <c r="G427" s="122">
        <v>0</v>
      </c>
      <c r="H427" s="123">
        <v>0</v>
      </c>
      <c r="I427" s="90">
        <v>376500</v>
      </c>
      <c r="J427" s="94">
        <v>671600</v>
      </c>
      <c r="K427" s="50"/>
      <c r="L427" s="51">
        <f t="shared" si="127"/>
        <v>376500</v>
      </c>
      <c r="M427" s="51">
        <f t="shared" si="128"/>
        <v>524050</v>
      </c>
      <c r="N427" s="52">
        <f t="shared" si="129"/>
        <v>524050</v>
      </c>
      <c r="O427" s="53">
        <f t="shared" si="130"/>
        <v>502849.28159439581</v>
      </c>
      <c r="P427" s="52">
        <f t="shared" si="131"/>
        <v>104333.60556407509</v>
      </c>
      <c r="Q427" s="54">
        <f t="shared" si="132"/>
        <v>0.19909093705576775</v>
      </c>
      <c r="R427" s="30">
        <f t="shared" si="125"/>
        <v>524050</v>
      </c>
      <c r="S427" s="52">
        <f t="shared" si="126"/>
        <v>524100</v>
      </c>
      <c r="T427" s="13" t="str">
        <f t="shared" si="133"/>
        <v>MEDIANA</v>
      </c>
    </row>
    <row r="428" spans="1:20" ht="16.5">
      <c r="A428" s="73">
        <v>422</v>
      </c>
      <c r="B428" s="119">
        <v>671202</v>
      </c>
      <c r="C428" s="79">
        <v>714001</v>
      </c>
      <c r="D428" s="85" t="s">
        <v>548</v>
      </c>
      <c r="E428" s="121" t="s">
        <v>21</v>
      </c>
      <c r="F428" s="74">
        <v>1</v>
      </c>
      <c r="G428" s="122">
        <v>0</v>
      </c>
      <c r="H428" s="123">
        <v>0</v>
      </c>
      <c r="I428" s="90">
        <v>376500</v>
      </c>
      <c r="J428" s="94">
        <v>49600</v>
      </c>
      <c r="K428" s="50"/>
      <c r="L428" s="51">
        <f t="shared" si="127"/>
        <v>49600</v>
      </c>
      <c r="M428" s="51">
        <f t="shared" si="128"/>
        <v>213050</v>
      </c>
      <c r="N428" s="52">
        <f t="shared" si="129"/>
        <v>213050</v>
      </c>
      <c r="O428" s="53">
        <f t="shared" si="130"/>
        <v>136654.30838433158</v>
      </c>
      <c r="P428" s="52">
        <f t="shared" si="131"/>
        <v>115576.60338494119</v>
      </c>
      <c r="Q428" s="54">
        <f t="shared" si="132"/>
        <v>0.54248581734307055</v>
      </c>
      <c r="R428" s="30">
        <f t="shared" si="125"/>
        <v>213050</v>
      </c>
      <c r="S428" s="52">
        <f t="shared" si="126"/>
        <v>213100</v>
      </c>
      <c r="T428" s="13" t="str">
        <f t="shared" si="133"/>
        <v>MEDIANA</v>
      </c>
    </row>
    <row r="429" spans="1:20" ht="16.5">
      <c r="A429" s="73">
        <v>423</v>
      </c>
      <c r="B429" s="119">
        <v>672001</v>
      </c>
      <c r="C429" s="79">
        <v>714002</v>
      </c>
      <c r="D429" s="85" t="s">
        <v>549</v>
      </c>
      <c r="E429" s="121" t="s">
        <v>21</v>
      </c>
      <c r="F429" s="74">
        <v>1</v>
      </c>
      <c r="G429" s="122">
        <v>0</v>
      </c>
      <c r="H429" s="123">
        <v>0</v>
      </c>
      <c r="I429" s="90">
        <v>566700</v>
      </c>
      <c r="J429" s="94">
        <v>1138500</v>
      </c>
      <c r="K429" s="50"/>
      <c r="L429" s="51">
        <f t="shared" si="127"/>
        <v>566700</v>
      </c>
      <c r="M429" s="51">
        <f t="shared" si="128"/>
        <v>852600</v>
      </c>
      <c r="N429" s="52">
        <f t="shared" si="129"/>
        <v>852600</v>
      </c>
      <c r="O429" s="53">
        <f t="shared" si="130"/>
        <v>803235.92424641969</v>
      </c>
      <c r="P429" s="52">
        <f t="shared" si="131"/>
        <v>202161.82874123394</v>
      </c>
      <c r="Q429" s="54">
        <f t="shared" si="132"/>
        <v>0.2371121613197677</v>
      </c>
      <c r="R429" s="30">
        <f t="shared" ref="R429:R492" si="134">IF(Q429&lt;=$Q$1,L429,N429)</f>
        <v>852600</v>
      </c>
      <c r="S429" s="52">
        <f t="shared" si="126"/>
        <v>852600</v>
      </c>
      <c r="T429" s="13" t="str">
        <f t="shared" si="133"/>
        <v>MEDIANA</v>
      </c>
    </row>
    <row r="430" spans="1:20" ht="25.5">
      <c r="A430" s="95">
        <v>424</v>
      </c>
      <c r="B430" s="119">
        <v>673101</v>
      </c>
      <c r="C430" s="79">
        <v>715001</v>
      </c>
      <c r="D430" s="85" t="s">
        <v>550</v>
      </c>
      <c r="E430" s="121" t="s">
        <v>21</v>
      </c>
      <c r="F430" s="74">
        <v>1</v>
      </c>
      <c r="G430" s="122">
        <v>0</v>
      </c>
      <c r="H430" s="123">
        <v>0</v>
      </c>
      <c r="I430" s="90">
        <v>486700</v>
      </c>
      <c r="J430" s="94">
        <v>671600</v>
      </c>
      <c r="K430" s="50"/>
      <c r="L430" s="51">
        <f t="shared" si="127"/>
        <v>486700</v>
      </c>
      <c r="M430" s="51">
        <f t="shared" si="128"/>
        <v>579150</v>
      </c>
      <c r="N430" s="52">
        <f t="shared" si="129"/>
        <v>579150</v>
      </c>
      <c r="O430" s="53">
        <f t="shared" si="130"/>
        <v>571723.46462253935</v>
      </c>
      <c r="P430" s="52">
        <f t="shared" si="131"/>
        <v>65372.021920696316</v>
      </c>
      <c r="Q430" s="54">
        <f t="shared" si="132"/>
        <v>0.11287580405887303</v>
      </c>
      <c r="R430" s="30">
        <f t="shared" si="134"/>
        <v>579150</v>
      </c>
      <c r="S430" s="52">
        <f t="shared" si="126"/>
        <v>579200</v>
      </c>
      <c r="T430" s="13" t="str">
        <f t="shared" si="133"/>
        <v>MEDIANA</v>
      </c>
    </row>
    <row r="431" spans="1:20" ht="16.5">
      <c r="A431" s="73">
        <v>425</v>
      </c>
      <c r="B431" s="119">
        <v>673102</v>
      </c>
      <c r="C431" s="79">
        <v>715004</v>
      </c>
      <c r="D431" s="85" t="s">
        <v>551</v>
      </c>
      <c r="E431" s="121" t="s">
        <v>21</v>
      </c>
      <c r="F431" s="74">
        <v>1</v>
      </c>
      <c r="G431" s="122">
        <v>0</v>
      </c>
      <c r="H431" s="123">
        <v>0</v>
      </c>
      <c r="I431" s="90">
        <v>486700</v>
      </c>
      <c r="J431" s="91" t="s">
        <v>28</v>
      </c>
      <c r="K431" s="50"/>
      <c r="L431" s="51">
        <f t="shared" si="127"/>
        <v>486700</v>
      </c>
      <c r="M431" s="51">
        <f t="shared" si="128"/>
        <v>486700</v>
      </c>
      <c r="N431" s="52">
        <f t="shared" si="129"/>
        <v>486700</v>
      </c>
      <c r="O431" s="53">
        <f t="shared" si="130"/>
        <v>486700</v>
      </c>
      <c r="P431" s="52">
        <f t="shared" si="131"/>
        <v>0</v>
      </c>
      <c r="Q431" s="54">
        <f t="shared" si="132"/>
        <v>0</v>
      </c>
      <c r="R431" s="30">
        <f t="shared" si="134"/>
        <v>486700</v>
      </c>
      <c r="S431" s="52">
        <f t="shared" si="126"/>
        <v>486700</v>
      </c>
      <c r="T431" s="13" t="str">
        <f t="shared" si="133"/>
        <v>MENOR VALOR</v>
      </c>
    </row>
    <row r="432" spans="1:20" ht="25.5">
      <c r="A432" s="73">
        <v>426</v>
      </c>
      <c r="B432" s="119">
        <v>673201</v>
      </c>
      <c r="C432" s="79">
        <v>715007</v>
      </c>
      <c r="D432" s="85" t="s">
        <v>552</v>
      </c>
      <c r="E432" s="121" t="s">
        <v>21</v>
      </c>
      <c r="F432" s="74">
        <v>1</v>
      </c>
      <c r="G432" s="122">
        <v>0</v>
      </c>
      <c r="H432" s="123">
        <v>0</v>
      </c>
      <c r="I432" s="90">
        <v>74600</v>
      </c>
      <c r="J432" s="94">
        <v>78100</v>
      </c>
      <c r="K432" s="50"/>
      <c r="L432" s="51">
        <f t="shared" si="127"/>
        <v>74600</v>
      </c>
      <c r="M432" s="51">
        <f t="shared" si="128"/>
        <v>76350</v>
      </c>
      <c r="N432" s="52">
        <f t="shared" si="129"/>
        <v>76350</v>
      </c>
      <c r="O432" s="53">
        <f t="shared" si="130"/>
        <v>76329.941700488678</v>
      </c>
      <c r="P432" s="52">
        <f t="shared" si="131"/>
        <v>1237.4368670764582</v>
      </c>
      <c r="Q432" s="54">
        <f t="shared" si="132"/>
        <v>1.6207424585153347E-2</v>
      </c>
      <c r="R432" s="30">
        <f t="shared" si="134"/>
        <v>74600</v>
      </c>
      <c r="S432" s="52">
        <f t="shared" si="126"/>
        <v>74600</v>
      </c>
      <c r="T432" s="13" t="str">
        <f t="shared" si="133"/>
        <v>MENOR VALOR</v>
      </c>
    </row>
    <row r="433" spans="1:20" ht="16.5">
      <c r="A433" s="95">
        <v>427</v>
      </c>
      <c r="B433" s="119">
        <v>675101</v>
      </c>
      <c r="C433" s="79">
        <v>717201</v>
      </c>
      <c r="D433" s="85" t="s">
        <v>553</v>
      </c>
      <c r="E433" s="121" t="s">
        <v>21</v>
      </c>
      <c r="F433" s="74">
        <v>1</v>
      </c>
      <c r="G433" s="122">
        <v>0</v>
      </c>
      <c r="H433" s="123">
        <v>0</v>
      </c>
      <c r="I433" s="90">
        <v>828200</v>
      </c>
      <c r="J433" s="91" t="s">
        <v>28</v>
      </c>
      <c r="K433" s="50"/>
      <c r="L433" s="51">
        <f t="shared" si="127"/>
        <v>828200</v>
      </c>
      <c r="M433" s="51">
        <f t="shared" si="128"/>
        <v>828200</v>
      </c>
      <c r="N433" s="52">
        <f t="shared" si="129"/>
        <v>828200</v>
      </c>
      <c r="O433" s="53">
        <f t="shared" si="130"/>
        <v>828200</v>
      </c>
      <c r="P433" s="52">
        <f t="shared" si="131"/>
        <v>0</v>
      </c>
      <c r="Q433" s="54">
        <f t="shared" si="132"/>
        <v>0</v>
      </c>
      <c r="R433" s="30">
        <f t="shared" si="134"/>
        <v>828200</v>
      </c>
      <c r="S433" s="52">
        <f t="shared" si="126"/>
        <v>828200</v>
      </c>
      <c r="T433" s="13" t="str">
        <f t="shared" si="133"/>
        <v>MENOR VALOR</v>
      </c>
    </row>
    <row r="434" spans="1:20" ht="16.5">
      <c r="A434" s="73">
        <v>428</v>
      </c>
      <c r="B434" s="119">
        <v>675103</v>
      </c>
      <c r="C434" s="79">
        <v>717902</v>
      </c>
      <c r="D434" s="85" t="s">
        <v>554</v>
      </c>
      <c r="E434" s="121" t="s">
        <v>21</v>
      </c>
      <c r="F434" s="74">
        <v>1</v>
      </c>
      <c r="G434" s="122">
        <v>0</v>
      </c>
      <c r="H434" s="123">
        <v>0</v>
      </c>
      <c r="I434" s="90">
        <v>828200</v>
      </c>
      <c r="J434" s="91" t="s">
        <v>28</v>
      </c>
      <c r="K434" s="50"/>
      <c r="L434" s="51">
        <f t="shared" si="127"/>
        <v>828200</v>
      </c>
      <c r="M434" s="51">
        <f t="shared" si="128"/>
        <v>828200</v>
      </c>
      <c r="N434" s="52">
        <f t="shared" si="129"/>
        <v>828200</v>
      </c>
      <c r="O434" s="53">
        <f t="shared" si="130"/>
        <v>828200</v>
      </c>
      <c r="P434" s="52">
        <f t="shared" si="131"/>
        <v>0</v>
      </c>
      <c r="Q434" s="54">
        <f t="shared" si="132"/>
        <v>0</v>
      </c>
      <c r="R434" s="30">
        <f t="shared" si="134"/>
        <v>828200</v>
      </c>
      <c r="S434" s="52">
        <f t="shared" si="126"/>
        <v>828200</v>
      </c>
      <c r="T434" s="13" t="str">
        <f t="shared" si="133"/>
        <v>MENOR VALOR</v>
      </c>
    </row>
    <row r="435" spans="1:20" ht="25.5">
      <c r="A435" s="73">
        <v>429</v>
      </c>
      <c r="B435" s="119">
        <v>676101</v>
      </c>
      <c r="C435" s="79">
        <v>718102</v>
      </c>
      <c r="D435" s="85" t="s">
        <v>555</v>
      </c>
      <c r="E435" s="121" t="s">
        <v>21</v>
      </c>
      <c r="F435" s="74">
        <v>1</v>
      </c>
      <c r="G435" s="122">
        <v>0</v>
      </c>
      <c r="H435" s="123">
        <v>0</v>
      </c>
      <c r="I435" s="90">
        <v>828200</v>
      </c>
      <c r="J435" s="91" t="s">
        <v>28</v>
      </c>
      <c r="K435" s="50"/>
      <c r="L435" s="51">
        <f t="shared" si="127"/>
        <v>828200</v>
      </c>
      <c r="M435" s="51">
        <f t="shared" si="128"/>
        <v>828200</v>
      </c>
      <c r="N435" s="52">
        <f t="shared" si="129"/>
        <v>828200</v>
      </c>
      <c r="O435" s="53">
        <f t="shared" si="130"/>
        <v>828200</v>
      </c>
      <c r="P435" s="52">
        <f t="shared" si="131"/>
        <v>0</v>
      </c>
      <c r="Q435" s="54">
        <f t="shared" si="132"/>
        <v>0</v>
      </c>
      <c r="R435" s="30">
        <f t="shared" si="134"/>
        <v>828200</v>
      </c>
      <c r="S435" s="52">
        <f t="shared" si="126"/>
        <v>828200</v>
      </c>
      <c r="T435" s="13" t="str">
        <f t="shared" si="133"/>
        <v>MENOR VALOR</v>
      </c>
    </row>
    <row r="436" spans="1:20" ht="25.5">
      <c r="A436" s="95">
        <v>430</v>
      </c>
      <c r="B436" s="119">
        <v>676910</v>
      </c>
      <c r="C436" s="79">
        <v>740001</v>
      </c>
      <c r="D436" s="85" t="s">
        <v>556</v>
      </c>
      <c r="E436" s="121" t="s">
        <v>21</v>
      </c>
      <c r="F436" s="74">
        <v>1</v>
      </c>
      <c r="G436" s="122">
        <v>0</v>
      </c>
      <c r="H436" s="123">
        <v>0</v>
      </c>
      <c r="I436" s="90">
        <v>828200</v>
      </c>
      <c r="J436" s="94">
        <v>1138500</v>
      </c>
      <c r="K436" s="50"/>
      <c r="L436" s="51">
        <f t="shared" si="127"/>
        <v>828200</v>
      </c>
      <c r="M436" s="51">
        <f t="shared" si="128"/>
        <v>983350</v>
      </c>
      <c r="N436" s="52">
        <f t="shared" si="129"/>
        <v>983350</v>
      </c>
      <c r="O436" s="53">
        <f t="shared" si="130"/>
        <v>971033.31559735886</v>
      </c>
      <c r="P436" s="52">
        <f t="shared" si="131"/>
        <v>109707.61710109285</v>
      </c>
      <c r="Q436" s="54">
        <f t="shared" si="132"/>
        <v>0.11156517730319099</v>
      </c>
      <c r="R436" s="30">
        <f t="shared" si="134"/>
        <v>983350</v>
      </c>
      <c r="S436" s="52">
        <f t="shared" si="126"/>
        <v>983400</v>
      </c>
      <c r="T436" s="13" t="str">
        <f t="shared" si="133"/>
        <v>MEDIANA</v>
      </c>
    </row>
    <row r="437" spans="1:20" ht="16.5">
      <c r="A437" s="73">
        <v>431</v>
      </c>
      <c r="B437" s="119">
        <v>680101</v>
      </c>
      <c r="C437" s="79">
        <v>743101</v>
      </c>
      <c r="D437" s="85" t="s">
        <v>557</v>
      </c>
      <c r="E437" s="121" t="s">
        <v>21</v>
      </c>
      <c r="F437" s="74">
        <v>1</v>
      </c>
      <c r="G437" s="122">
        <v>0</v>
      </c>
      <c r="H437" s="123">
        <v>0</v>
      </c>
      <c r="I437" s="90">
        <v>1620500</v>
      </c>
      <c r="J437" s="91" t="s">
        <v>28</v>
      </c>
      <c r="K437" s="50"/>
      <c r="L437" s="51">
        <f t="shared" si="127"/>
        <v>1620500</v>
      </c>
      <c r="M437" s="51">
        <f t="shared" si="128"/>
        <v>1620500</v>
      </c>
      <c r="N437" s="52">
        <f t="shared" si="129"/>
        <v>1620500</v>
      </c>
      <c r="O437" s="53">
        <f t="shared" si="130"/>
        <v>1620500</v>
      </c>
      <c r="P437" s="52">
        <f t="shared" si="131"/>
        <v>0</v>
      </c>
      <c r="Q437" s="54">
        <f t="shared" si="132"/>
        <v>0</v>
      </c>
      <c r="R437" s="30">
        <f t="shared" si="134"/>
        <v>1620500</v>
      </c>
      <c r="S437" s="52">
        <f t="shared" si="126"/>
        <v>1620500</v>
      </c>
      <c r="T437" s="13" t="str">
        <f t="shared" si="133"/>
        <v>MENOR VALOR</v>
      </c>
    </row>
    <row r="438" spans="1:20" ht="16.5">
      <c r="A438" s="73">
        <v>432</v>
      </c>
      <c r="B438" s="119">
        <v>681101</v>
      </c>
      <c r="C438" s="79">
        <v>750101</v>
      </c>
      <c r="D438" s="85" t="s">
        <v>558</v>
      </c>
      <c r="E438" s="121" t="s">
        <v>21</v>
      </c>
      <c r="F438" s="74">
        <v>1</v>
      </c>
      <c r="G438" s="122">
        <v>0</v>
      </c>
      <c r="H438" s="123">
        <v>0</v>
      </c>
      <c r="I438" s="90">
        <v>924500</v>
      </c>
      <c r="J438" s="91" t="s">
        <v>28</v>
      </c>
      <c r="K438" s="50"/>
      <c r="L438" s="51">
        <f t="shared" si="127"/>
        <v>924500</v>
      </c>
      <c r="M438" s="51">
        <f t="shared" si="128"/>
        <v>924500</v>
      </c>
      <c r="N438" s="52">
        <f t="shared" si="129"/>
        <v>924500</v>
      </c>
      <c r="O438" s="53">
        <f t="shared" si="130"/>
        <v>924500</v>
      </c>
      <c r="P438" s="52">
        <f t="shared" si="131"/>
        <v>0</v>
      </c>
      <c r="Q438" s="54">
        <f t="shared" si="132"/>
        <v>0</v>
      </c>
      <c r="R438" s="30">
        <f t="shared" si="134"/>
        <v>924500</v>
      </c>
      <c r="S438" s="52">
        <f t="shared" si="126"/>
        <v>924500</v>
      </c>
      <c r="T438" s="13" t="str">
        <f t="shared" si="133"/>
        <v>MENOR VALOR</v>
      </c>
    </row>
    <row r="439" spans="1:20" ht="16.5">
      <c r="A439" s="95">
        <v>433</v>
      </c>
      <c r="B439" s="119">
        <v>681105</v>
      </c>
      <c r="C439" s="79">
        <v>754101</v>
      </c>
      <c r="D439" s="85" t="s">
        <v>559</v>
      </c>
      <c r="E439" s="121" t="s">
        <v>21</v>
      </c>
      <c r="F439" s="74">
        <v>1</v>
      </c>
      <c r="G439" s="122">
        <v>0</v>
      </c>
      <c r="H439" s="123">
        <v>0</v>
      </c>
      <c r="I439" s="90">
        <v>376500</v>
      </c>
      <c r="J439" s="91" t="s">
        <v>28</v>
      </c>
      <c r="K439" s="50"/>
      <c r="L439" s="51">
        <f t="shared" si="127"/>
        <v>376500</v>
      </c>
      <c r="M439" s="51">
        <f t="shared" si="128"/>
        <v>376500</v>
      </c>
      <c r="N439" s="52">
        <f t="shared" si="129"/>
        <v>376500</v>
      </c>
      <c r="O439" s="53">
        <f t="shared" si="130"/>
        <v>376500</v>
      </c>
      <c r="P439" s="52">
        <f t="shared" si="131"/>
        <v>0</v>
      </c>
      <c r="Q439" s="54">
        <f t="shared" si="132"/>
        <v>0</v>
      </c>
      <c r="R439" s="30">
        <f t="shared" si="134"/>
        <v>376500</v>
      </c>
      <c r="S439" s="52">
        <f t="shared" si="126"/>
        <v>376500</v>
      </c>
      <c r="T439" s="13" t="str">
        <f t="shared" si="133"/>
        <v>MENOR VALOR</v>
      </c>
    </row>
    <row r="440" spans="1:20" ht="16.5">
      <c r="A440" s="73">
        <v>434</v>
      </c>
      <c r="B440" s="119">
        <v>681201</v>
      </c>
      <c r="C440" s="79">
        <v>770100</v>
      </c>
      <c r="D440" s="85" t="s">
        <v>560</v>
      </c>
      <c r="E440" s="121" t="s">
        <v>21</v>
      </c>
      <c r="F440" s="74">
        <v>1</v>
      </c>
      <c r="G440" s="122">
        <v>0</v>
      </c>
      <c r="H440" s="123">
        <v>0</v>
      </c>
      <c r="I440" s="90">
        <v>376500</v>
      </c>
      <c r="J440" s="91" t="s">
        <v>28</v>
      </c>
      <c r="K440" s="50"/>
      <c r="L440" s="51">
        <f t="shared" si="127"/>
        <v>376500</v>
      </c>
      <c r="M440" s="51">
        <f t="shared" si="128"/>
        <v>376500</v>
      </c>
      <c r="N440" s="52">
        <f t="shared" si="129"/>
        <v>376500</v>
      </c>
      <c r="O440" s="53">
        <f t="shared" si="130"/>
        <v>376500</v>
      </c>
      <c r="P440" s="52">
        <f t="shared" si="131"/>
        <v>0</v>
      </c>
      <c r="Q440" s="54">
        <f t="shared" si="132"/>
        <v>0</v>
      </c>
      <c r="R440" s="30">
        <f t="shared" si="134"/>
        <v>376500</v>
      </c>
      <c r="S440" s="52">
        <f t="shared" si="126"/>
        <v>376500</v>
      </c>
      <c r="T440" s="13" t="str">
        <f t="shared" si="133"/>
        <v>MENOR VALOR</v>
      </c>
    </row>
    <row r="441" spans="1:20" ht="25.5">
      <c r="A441" s="73">
        <v>435</v>
      </c>
      <c r="B441" s="119">
        <v>682101</v>
      </c>
      <c r="C441" s="79">
        <v>770200</v>
      </c>
      <c r="D441" s="85" t="s">
        <v>561</v>
      </c>
      <c r="E441" s="121" t="s">
        <v>21</v>
      </c>
      <c r="F441" s="74">
        <v>1</v>
      </c>
      <c r="G441" s="122">
        <v>0</v>
      </c>
      <c r="H441" s="123">
        <v>0</v>
      </c>
      <c r="I441" s="90">
        <v>1474400</v>
      </c>
      <c r="J441" s="91" t="s">
        <v>28</v>
      </c>
      <c r="K441" s="50"/>
      <c r="L441" s="51">
        <f t="shared" si="127"/>
        <v>1474400</v>
      </c>
      <c r="M441" s="51">
        <f t="shared" si="128"/>
        <v>1474400</v>
      </c>
      <c r="N441" s="52">
        <f t="shared" si="129"/>
        <v>1474400</v>
      </c>
      <c r="O441" s="53">
        <f t="shared" si="130"/>
        <v>1474400</v>
      </c>
      <c r="P441" s="52">
        <f t="shared" si="131"/>
        <v>0</v>
      </c>
      <c r="Q441" s="54">
        <f t="shared" si="132"/>
        <v>0</v>
      </c>
      <c r="R441" s="30">
        <f t="shared" si="134"/>
        <v>1474400</v>
      </c>
      <c r="S441" s="52">
        <f t="shared" si="126"/>
        <v>1474400</v>
      </c>
      <c r="T441" s="13" t="str">
        <f t="shared" si="133"/>
        <v>MENOR VALOR</v>
      </c>
    </row>
    <row r="442" spans="1:20" ht="25.5">
      <c r="A442" s="95">
        <v>436</v>
      </c>
      <c r="B442" s="119">
        <v>682302</v>
      </c>
      <c r="C442" s="79">
        <v>770301</v>
      </c>
      <c r="D442" s="85" t="s">
        <v>562</v>
      </c>
      <c r="E442" s="121" t="s">
        <v>21</v>
      </c>
      <c r="F442" s="74">
        <v>1</v>
      </c>
      <c r="G442" s="122">
        <v>0</v>
      </c>
      <c r="H442" s="123">
        <v>0</v>
      </c>
      <c r="I442" s="90">
        <v>486700</v>
      </c>
      <c r="J442" s="91" t="s">
        <v>28</v>
      </c>
      <c r="K442" s="50"/>
      <c r="L442" s="51">
        <f t="shared" si="127"/>
        <v>486700</v>
      </c>
      <c r="M442" s="51">
        <f t="shared" si="128"/>
        <v>486700</v>
      </c>
      <c r="N442" s="52">
        <f t="shared" si="129"/>
        <v>486700</v>
      </c>
      <c r="O442" s="53">
        <f t="shared" si="130"/>
        <v>486700</v>
      </c>
      <c r="P442" s="52">
        <f t="shared" si="131"/>
        <v>0</v>
      </c>
      <c r="Q442" s="54">
        <f t="shared" si="132"/>
        <v>0</v>
      </c>
      <c r="R442" s="30">
        <f t="shared" si="134"/>
        <v>486700</v>
      </c>
      <c r="S442" s="52">
        <f t="shared" si="126"/>
        <v>486700</v>
      </c>
      <c r="T442" s="13" t="str">
        <f t="shared" si="133"/>
        <v>MENOR VALOR</v>
      </c>
    </row>
    <row r="443" spans="1:20" ht="25.5">
      <c r="A443" s="73">
        <v>437</v>
      </c>
      <c r="B443" s="119">
        <v>682303</v>
      </c>
      <c r="C443" s="79">
        <v>770302</v>
      </c>
      <c r="D443" s="85" t="s">
        <v>563</v>
      </c>
      <c r="E443" s="121" t="s">
        <v>21</v>
      </c>
      <c r="F443" s="74">
        <v>1</v>
      </c>
      <c r="G443" s="122">
        <v>0</v>
      </c>
      <c r="H443" s="123">
        <v>0</v>
      </c>
      <c r="I443" s="90">
        <v>486700</v>
      </c>
      <c r="J443" s="91" t="s">
        <v>28</v>
      </c>
      <c r="K443" s="50"/>
      <c r="L443" s="51">
        <f t="shared" si="127"/>
        <v>486700</v>
      </c>
      <c r="M443" s="51">
        <f t="shared" si="128"/>
        <v>486700</v>
      </c>
      <c r="N443" s="52">
        <f t="shared" si="129"/>
        <v>486700</v>
      </c>
      <c r="O443" s="53">
        <f t="shared" si="130"/>
        <v>486700</v>
      </c>
      <c r="P443" s="52">
        <f t="shared" si="131"/>
        <v>0</v>
      </c>
      <c r="Q443" s="54">
        <f t="shared" si="132"/>
        <v>0</v>
      </c>
      <c r="R443" s="30">
        <f t="shared" si="134"/>
        <v>486700</v>
      </c>
      <c r="S443" s="52">
        <f t="shared" si="126"/>
        <v>486700</v>
      </c>
      <c r="T443" s="13" t="str">
        <f t="shared" si="133"/>
        <v>MENOR VALOR</v>
      </c>
    </row>
    <row r="444" spans="1:20" ht="25.5">
      <c r="A444" s="73">
        <v>438</v>
      </c>
      <c r="B444" s="119">
        <v>682401</v>
      </c>
      <c r="C444" s="79">
        <v>770401</v>
      </c>
      <c r="D444" s="85" t="s">
        <v>564</v>
      </c>
      <c r="E444" s="121" t="s">
        <v>21</v>
      </c>
      <c r="F444" s="74">
        <v>1</v>
      </c>
      <c r="G444" s="122">
        <v>0</v>
      </c>
      <c r="H444" s="123">
        <v>0</v>
      </c>
      <c r="I444" s="90">
        <v>2652100</v>
      </c>
      <c r="J444" s="94">
        <v>3627800</v>
      </c>
      <c r="K444" s="50"/>
      <c r="L444" s="51">
        <f t="shared" si="127"/>
        <v>2652100</v>
      </c>
      <c r="M444" s="51">
        <f t="shared" si="128"/>
        <v>3139950</v>
      </c>
      <c r="N444" s="52">
        <f t="shared" si="129"/>
        <v>3139950</v>
      </c>
      <c r="O444" s="53">
        <f t="shared" si="130"/>
        <v>3101820.1720925085</v>
      </c>
      <c r="P444" s="52">
        <f t="shared" si="131"/>
        <v>344962.04320185719</v>
      </c>
      <c r="Q444" s="54">
        <f t="shared" si="132"/>
        <v>0.10986227271194038</v>
      </c>
      <c r="R444" s="30">
        <f t="shared" si="134"/>
        <v>3139950</v>
      </c>
      <c r="S444" s="52">
        <f t="shared" si="126"/>
        <v>3140000</v>
      </c>
      <c r="T444" s="13" t="str">
        <f t="shared" si="133"/>
        <v>MEDIANA</v>
      </c>
    </row>
    <row r="445" spans="1:20" ht="25.5">
      <c r="A445" s="95">
        <v>439</v>
      </c>
      <c r="B445" s="119">
        <v>682402</v>
      </c>
      <c r="C445" s="79">
        <v>770402</v>
      </c>
      <c r="D445" s="85" t="s">
        <v>565</v>
      </c>
      <c r="E445" s="121" t="s">
        <v>21</v>
      </c>
      <c r="F445" s="74">
        <v>1</v>
      </c>
      <c r="G445" s="122">
        <v>0</v>
      </c>
      <c r="H445" s="123">
        <v>0</v>
      </c>
      <c r="I445" s="90">
        <v>2652100</v>
      </c>
      <c r="J445" s="91" t="s">
        <v>28</v>
      </c>
      <c r="K445" s="50"/>
      <c r="L445" s="51">
        <f t="shared" si="127"/>
        <v>2652100</v>
      </c>
      <c r="M445" s="51">
        <f t="shared" si="128"/>
        <v>2652100</v>
      </c>
      <c r="N445" s="52">
        <f t="shared" si="129"/>
        <v>2652100</v>
      </c>
      <c r="O445" s="53">
        <f t="shared" si="130"/>
        <v>2652100</v>
      </c>
      <c r="P445" s="52">
        <f t="shared" si="131"/>
        <v>0</v>
      </c>
      <c r="Q445" s="54">
        <f t="shared" si="132"/>
        <v>0</v>
      </c>
      <c r="R445" s="30">
        <f t="shared" si="134"/>
        <v>2652100</v>
      </c>
      <c r="S445" s="52">
        <f t="shared" si="126"/>
        <v>2652100</v>
      </c>
      <c r="T445" s="13" t="str">
        <f t="shared" si="133"/>
        <v>MENOR VALOR</v>
      </c>
    </row>
    <row r="446" spans="1:20" ht="25.5">
      <c r="A446" s="73">
        <v>440</v>
      </c>
      <c r="B446" s="119">
        <v>682403</v>
      </c>
      <c r="C446" s="79">
        <v>770501</v>
      </c>
      <c r="D446" s="85" t="s">
        <v>566</v>
      </c>
      <c r="E446" s="121" t="s">
        <v>21</v>
      </c>
      <c r="F446" s="74">
        <v>1</v>
      </c>
      <c r="G446" s="122">
        <v>0</v>
      </c>
      <c r="H446" s="123">
        <v>0</v>
      </c>
      <c r="I446" s="117">
        <v>0</v>
      </c>
      <c r="J446" s="94">
        <v>5848700</v>
      </c>
      <c r="K446" s="50"/>
      <c r="L446" s="51">
        <f t="shared" si="127"/>
        <v>0</v>
      </c>
      <c r="M446" s="51">
        <f t="shared" si="128"/>
        <v>2924350</v>
      </c>
      <c r="N446" s="52">
        <f t="shared" si="129"/>
        <v>2924350</v>
      </c>
      <c r="O446" s="53" t="e">
        <f t="shared" si="130"/>
        <v>#NUM!</v>
      </c>
      <c r="P446" s="52">
        <f t="shared" si="131"/>
        <v>2067827.7155628803</v>
      </c>
      <c r="Q446" s="54">
        <f t="shared" si="132"/>
        <v>0.70710678118654757</v>
      </c>
      <c r="R446" s="30">
        <f t="shared" si="134"/>
        <v>2924350</v>
      </c>
      <c r="S446" s="52">
        <f t="shared" si="126"/>
        <v>2924400</v>
      </c>
      <c r="T446" s="13" t="str">
        <f t="shared" si="133"/>
        <v>MEDIANA</v>
      </c>
    </row>
    <row r="447" spans="1:20" ht="25.5">
      <c r="A447" s="73">
        <v>441</v>
      </c>
      <c r="B447" s="119">
        <v>682404</v>
      </c>
      <c r="C447" s="79">
        <v>770601</v>
      </c>
      <c r="D447" s="85" t="s">
        <v>567</v>
      </c>
      <c r="E447" s="121" t="s">
        <v>21</v>
      </c>
      <c r="F447" s="74">
        <v>1</v>
      </c>
      <c r="G447" s="122">
        <v>0</v>
      </c>
      <c r="H447" s="123">
        <v>0</v>
      </c>
      <c r="I447" s="90">
        <v>2652100</v>
      </c>
      <c r="J447" s="91" t="s">
        <v>28</v>
      </c>
      <c r="K447" s="50"/>
      <c r="L447" s="51">
        <f t="shared" si="127"/>
        <v>2652100</v>
      </c>
      <c r="M447" s="51">
        <f t="shared" si="128"/>
        <v>2652100</v>
      </c>
      <c r="N447" s="52">
        <f t="shared" si="129"/>
        <v>2652100</v>
      </c>
      <c r="O447" s="53">
        <f t="shared" si="130"/>
        <v>2652100</v>
      </c>
      <c r="P447" s="52">
        <f t="shared" si="131"/>
        <v>0</v>
      </c>
      <c r="Q447" s="54">
        <f t="shared" si="132"/>
        <v>0</v>
      </c>
      <c r="R447" s="30">
        <f t="shared" si="134"/>
        <v>2652100</v>
      </c>
      <c r="S447" s="52">
        <f t="shared" si="126"/>
        <v>2652100</v>
      </c>
      <c r="T447" s="13" t="str">
        <f t="shared" si="133"/>
        <v>MENOR VALOR</v>
      </c>
    </row>
    <row r="448" spans="1:20" ht="25.5">
      <c r="A448" s="95">
        <v>442</v>
      </c>
      <c r="B448" s="119">
        <v>683101</v>
      </c>
      <c r="C448" s="79">
        <v>770701</v>
      </c>
      <c r="D448" s="85" t="s">
        <v>568</v>
      </c>
      <c r="E448" s="121" t="s">
        <v>21</v>
      </c>
      <c r="F448" s="74">
        <v>1</v>
      </c>
      <c r="G448" s="122">
        <v>0</v>
      </c>
      <c r="H448" s="123">
        <v>0</v>
      </c>
      <c r="I448" s="90">
        <v>2652100</v>
      </c>
      <c r="J448" s="94">
        <v>3627800</v>
      </c>
      <c r="K448" s="50"/>
      <c r="L448" s="51">
        <f t="shared" si="127"/>
        <v>2652100</v>
      </c>
      <c r="M448" s="51">
        <f t="shared" si="128"/>
        <v>3139950</v>
      </c>
      <c r="N448" s="52">
        <f t="shared" si="129"/>
        <v>3139950</v>
      </c>
      <c r="O448" s="53">
        <f t="shared" si="130"/>
        <v>3101820.1720925085</v>
      </c>
      <c r="P448" s="52">
        <f t="shared" si="131"/>
        <v>344962.04320185719</v>
      </c>
      <c r="Q448" s="54">
        <f t="shared" si="132"/>
        <v>0.10986227271194038</v>
      </c>
      <c r="R448" s="30">
        <f t="shared" si="134"/>
        <v>3139950</v>
      </c>
      <c r="S448" s="52">
        <f t="shared" si="126"/>
        <v>3140000</v>
      </c>
      <c r="T448" s="13" t="str">
        <f t="shared" si="133"/>
        <v>MEDIANA</v>
      </c>
    </row>
    <row r="449" spans="1:20" ht="25.5">
      <c r="A449" s="73">
        <v>443</v>
      </c>
      <c r="B449" s="119">
        <v>683111</v>
      </c>
      <c r="C449" s="79">
        <v>770702</v>
      </c>
      <c r="D449" s="85" t="s">
        <v>569</v>
      </c>
      <c r="E449" s="121" t="s">
        <v>21</v>
      </c>
      <c r="F449" s="74">
        <v>1</v>
      </c>
      <c r="G449" s="122">
        <v>0</v>
      </c>
      <c r="H449" s="123">
        <v>0</v>
      </c>
      <c r="I449" s="117">
        <v>4000000</v>
      </c>
      <c r="J449" s="91" t="s">
        <v>28</v>
      </c>
      <c r="K449" s="50"/>
      <c r="L449" s="51">
        <f t="shared" si="127"/>
        <v>4000000</v>
      </c>
      <c r="M449" s="51">
        <f t="shared" si="128"/>
        <v>4000000</v>
      </c>
      <c r="N449" s="52">
        <f t="shared" si="129"/>
        <v>4000000</v>
      </c>
      <c r="O449" s="53">
        <f t="shared" si="130"/>
        <v>4000000</v>
      </c>
      <c r="P449" s="52">
        <f t="shared" si="131"/>
        <v>0</v>
      </c>
      <c r="Q449" s="54">
        <f t="shared" si="132"/>
        <v>0</v>
      </c>
      <c r="R449" s="30">
        <f t="shared" si="134"/>
        <v>4000000</v>
      </c>
      <c r="S449" s="52">
        <f t="shared" ref="S449:S512" si="135">+ROUND(R449,-2)</f>
        <v>4000000</v>
      </c>
      <c r="T449" s="13" t="str">
        <f t="shared" si="133"/>
        <v>MENOR VALOR</v>
      </c>
    </row>
    <row r="450" spans="1:20" ht="38.25">
      <c r="A450" s="73">
        <v>444</v>
      </c>
      <c r="B450" s="119">
        <v>684001</v>
      </c>
      <c r="C450" s="79">
        <v>770801</v>
      </c>
      <c r="D450" s="85" t="s">
        <v>570</v>
      </c>
      <c r="E450" s="121" t="s">
        <v>21</v>
      </c>
      <c r="F450" s="74">
        <v>1</v>
      </c>
      <c r="G450" s="122">
        <v>0</v>
      </c>
      <c r="H450" s="123">
        <v>0</v>
      </c>
      <c r="I450" s="90">
        <v>2652100</v>
      </c>
      <c r="J450" s="91" t="s">
        <v>28</v>
      </c>
      <c r="K450" s="50"/>
      <c r="L450" s="51">
        <f t="shared" si="127"/>
        <v>2652100</v>
      </c>
      <c r="M450" s="51">
        <f t="shared" si="128"/>
        <v>2652100</v>
      </c>
      <c r="N450" s="52">
        <f t="shared" si="129"/>
        <v>2652100</v>
      </c>
      <c r="O450" s="53">
        <f t="shared" si="130"/>
        <v>2652100</v>
      </c>
      <c r="P450" s="52">
        <f t="shared" si="131"/>
        <v>0</v>
      </c>
      <c r="Q450" s="54">
        <f t="shared" si="132"/>
        <v>0</v>
      </c>
      <c r="R450" s="30">
        <f t="shared" si="134"/>
        <v>2652100</v>
      </c>
      <c r="S450" s="52">
        <f t="shared" si="135"/>
        <v>2652100</v>
      </c>
      <c r="T450" s="13" t="str">
        <f t="shared" si="133"/>
        <v>MENOR VALOR</v>
      </c>
    </row>
    <row r="451" spans="1:20" ht="16.5">
      <c r="A451" s="95">
        <v>445</v>
      </c>
      <c r="B451" s="119">
        <v>684003</v>
      </c>
      <c r="C451" s="79">
        <v>770802</v>
      </c>
      <c r="D451" s="85" t="s">
        <v>571</v>
      </c>
      <c r="E451" s="121" t="s">
        <v>21</v>
      </c>
      <c r="F451" s="74">
        <v>1</v>
      </c>
      <c r="G451" s="122">
        <v>0</v>
      </c>
      <c r="H451" s="123">
        <v>0</v>
      </c>
      <c r="I451" s="90">
        <v>2652100</v>
      </c>
      <c r="J451" s="94">
        <v>3627800</v>
      </c>
      <c r="K451" s="50"/>
      <c r="L451" s="51">
        <f t="shared" si="127"/>
        <v>2652100</v>
      </c>
      <c r="M451" s="51">
        <f t="shared" si="128"/>
        <v>3139950</v>
      </c>
      <c r="N451" s="52">
        <f t="shared" si="129"/>
        <v>3139950</v>
      </c>
      <c r="O451" s="53">
        <f t="shared" si="130"/>
        <v>3101820.1720925085</v>
      </c>
      <c r="P451" s="52">
        <f t="shared" si="131"/>
        <v>344962.04320185719</v>
      </c>
      <c r="Q451" s="54">
        <f t="shared" si="132"/>
        <v>0.10986227271194038</v>
      </c>
      <c r="R451" s="30">
        <f t="shared" si="134"/>
        <v>3139950</v>
      </c>
      <c r="S451" s="52">
        <f t="shared" si="135"/>
        <v>3140000</v>
      </c>
      <c r="T451" s="13" t="str">
        <f t="shared" si="133"/>
        <v>MEDIANA</v>
      </c>
    </row>
    <row r="452" spans="1:20" ht="16.5">
      <c r="A452" s="73">
        <v>446</v>
      </c>
      <c r="B452" s="119">
        <v>684020</v>
      </c>
      <c r="C452" s="79">
        <v>770901</v>
      </c>
      <c r="D452" s="85" t="s">
        <v>572</v>
      </c>
      <c r="E452" s="121" t="s">
        <v>21</v>
      </c>
      <c r="F452" s="74">
        <v>1</v>
      </c>
      <c r="G452" s="122">
        <v>0</v>
      </c>
      <c r="H452" s="123">
        <v>0</v>
      </c>
      <c r="I452" s="117">
        <v>0</v>
      </c>
      <c r="J452" s="94">
        <v>11906900</v>
      </c>
      <c r="K452" s="50"/>
      <c r="L452" s="51">
        <f t="shared" si="127"/>
        <v>0</v>
      </c>
      <c r="M452" s="51">
        <f t="shared" si="128"/>
        <v>5953450</v>
      </c>
      <c r="N452" s="52">
        <f t="shared" si="129"/>
        <v>5953450</v>
      </c>
      <c r="O452" s="53" t="e">
        <f t="shared" si="130"/>
        <v>#NUM!</v>
      </c>
      <c r="P452" s="52">
        <f t="shared" si="131"/>
        <v>4209724.8664550511</v>
      </c>
      <c r="Q452" s="54">
        <f t="shared" si="132"/>
        <v>0.70710678118654746</v>
      </c>
      <c r="R452" s="30">
        <f t="shared" si="134"/>
        <v>5953450</v>
      </c>
      <c r="S452" s="52">
        <f t="shared" si="135"/>
        <v>5953500</v>
      </c>
      <c r="T452" s="13" t="str">
        <f t="shared" si="133"/>
        <v>MEDIANA</v>
      </c>
    </row>
    <row r="453" spans="1:20" ht="25.5">
      <c r="A453" s="73">
        <v>447</v>
      </c>
      <c r="B453" s="119">
        <v>684103</v>
      </c>
      <c r="C453" s="79">
        <v>770902</v>
      </c>
      <c r="D453" s="85" t="s">
        <v>573</v>
      </c>
      <c r="E453" s="121" t="s">
        <v>21</v>
      </c>
      <c r="F453" s="74">
        <v>1</v>
      </c>
      <c r="G453" s="122">
        <v>0</v>
      </c>
      <c r="H453" s="123">
        <v>0</v>
      </c>
      <c r="I453" s="90">
        <v>2652100</v>
      </c>
      <c r="J453" s="94">
        <v>3627800</v>
      </c>
      <c r="K453" s="50"/>
      <c r="L453" s="51">
        <f t="shared" si="127"/>
        <v>2652100</v>
      </c>
      <c r="M453" s="51">
        <f t="shared" si="128"/>
        <v>3139950</v>
      </c>
      <c r="N453" s="52">
        <f t="shared" si="129"/>
        <v>3139950</v>
      </c>
      <c r="O453" s="53">
        <f t="shared" si="130"/>
        <v>3101820.1720925085</v>
      </c>
      <c r="P453" s="52">
        <f t="shared" si="131"/>
        <v>344962.04320185719</v>
      </c>
      <c r="Q453" s="54">
        <f t="shared" si="132"/>
        <v>0.10986227271194038</v>
      </c>
      <c r="R453" s="30">
        <f t="shared" si="134"/>
        <v>3139950</v>
      </c>
      <c r="S453" s="52">
        <f t="shared" si="135"/>
        <v>3140000</v>
      </c>
      <c r="T453" s="13" t="str">
        <f t="shared" si="133"/>
        <v>MEDIANA</v>
      </c>
    </row>
    <row r="454" spans="1:20" ht="25.5">
      <c r="A454" s="95">
        <v>448</v>
      </c>
      <c r="B454" s="119">
        <v>684104</v>
      </c>
      <c r="C454" s="79">
        <v>772808</v>
      </c>
      <c r="D454" s="85" t="s">
        <v>574</v>
      </c>
      <c r="E454" s="121" t="s">
        <v>21</v>
      </c>
      <c r="F454" s="74">
        <v>1</v>
      </c>
      <c r="G454" s="122">
        <v>0</v>
      </c>
      <c r="H454" s="123">
        <v>0</v>
      </c>
      <c r="I454" s="117">
        <v>0</v>
      </c>
      <c r="J454" s="94">
        <v>11906900</v>
      </c>
      <c r="K454" s="50"/>
      <c r="L454" s="51">
        <f t="shared" ref="L454:L517" si="136">MIN(I454,J454)</f>
        <v>0</v>
      </c>
      <c r="M454" s="51">
        <f t="shared" ref="M454:M517" si="137">AVERAGE(I454,J454)</f>
        <v>5953450</v>
      </c>
      <c r="N454" s="52">
        <f t="shared" ref="N454:N517" si="138">MEDIAN(J454,I454)</f>
        <v>5953450</v>
      </c>
      <c r="O454" s="53" t="e">
        <f t="shared" ref="O454:O517" si="139">GEOMEAN(I454,J454)</f>
        <v>#NUM!</v>
      </c>
      <c r="P454" s="52">
        <f t="shared" ref="P454:P517" si="140">STDEVA(N454,L454)</f>
        <v>4209724.8664550511</v>
      </c>
      <c r="Q454" s="54">
        <f t="shared" ref="Q454:Q517" si="141">P454/N454*100%</f>
        <v>0.70710678118654746</v>
      </c>
      <c r="R454" s="30">
        <f t="shared" si="134"/>
        <v>5953450</v>
      </c>
      <c r="S454" s="52">
        <f t="shared" si="135"/>
        <v>5953500</v>
      </c>
      <c r="T454" s="13" t="str">
        <f t="shared" si="133"/>
        <v>MEDIANA</v>
      </c>
    </row>
    <row r="455" spans="1:20" ht="16.5">
      <c r="A455" s="73">
        <v>449</v>
      </c>
      <c r="B455" s="119">
        <v>685102</v>
      </c>
      <c r="C455" s="79">
        <v>775104</v>
      </c>
      <c r="D455" s="85" t="s">
        <v>575</v>
      </c>
      <c r="E455" s="121" t="s">
        <v>21</v>
      </c>
      <c r="F455" s="74">
        <v>1</v>
      </c>
      <c r="G455" s="122">
        <v>0</v>
      </c>
      <c r="H455" s="123">
        <v>0</v>
      </c>
      <c r="I455" s="90">
        <v>2652100</v>
      </c>
      <c r="J455" s="94">
        <v>3627800</v>
      </c>
      <c r="K455" s="50"/>
      <c r="L455" s="51">
        <f t="shared" si="136"/>
        <v>2652100</v>
      </c>
      <c r="M455" s="51">
        <f t="shared" si="137"/>
        <v>3139950</v>
      </c>
      <c r="N455" s="52">
        <f t="shared" si="138"/>
        <v>3139950</v>
      </c>
      <c r="O455" s="53">
        <f t="shared" si="139"/>
        <v>3101820.1720925085</v>
      </c>
      <c r="P455" s="52">
        <f t="shared" si="140"/>
        <v>344962.04320185719</v>
      </c>
      <c r="Q455" s="54">
        <f t="shared" si="141"/>
        <v>0.10986227271194038</v>
      </c>
      <c r="R455" s="30">
        <f t="shared" si="134"/>
        <v>3139950</v>
      </c>
      <c r="S455" s="52">
        <f t="shared" si="135"/>
        <v>3140000</v>
      </c>
      <c r="T455" s="13" t="str">
        <f t="shared" si="133"/>
        <v>MEDIANA</v>
      </c>
    </row>
    <row r="456" spans="1:20" ht="16.5">
      <c r="A456" s="73">
        <v>450</v>
      </c>
      <c r="B456" s="119">
        <v>686001</v>
      </c>
      <c r="C456" s="79">
        <v>775105</v>
      </c>
      <c r="D456" s="85" t="s">
        <v>576</v>
      </c>
      <c r="E456" s="121" t="s">
        <v>21</v>
      </c>
      <c r="F456" s="74">
        <v>1</v>
      </c>
      <c r="G456" s="122">
        <v>0</v>
      </c>
      <c r="H456" s="123">
        <v>0</v>
      </c>
      <c r="I456" s="90">
        <v>3026800</v>
      </c>
      <c r="J456" s="91" t="s">
        <v>28</v>
      </c>
      <c r="K456" s="50"/>
      <c r="L456" s="51">
        <f t="shared" si="136"/>
        <v>3026800</v>
      </c>
      <c r="M456" s="51">
        <f t="shared" si="137"/>
        <v>3026800</v>
      </c>
      <c r="N456" s="52">
        <f t="shared" si="138"/>
        <v>3026800</v>
      </c>
      <c r="O456" s="53">
        <f t="shared" si="139"/>
        <v>3026800</v>
      </c>
      <c r="P456" s="52">
        <f t="shared" si="140"/>
        <v>0</v>
      </c>
      <c r="Q456" s="54">
        <f t="shared" si="141"/>
        <v>0</v>
      </c>
      <c r="R456" s="30">
        <f t="shared" si="134"/>
        <v>3026800</v>
      </c>
      <c r="S456" s="52">
        <f t="shared" si="135"/>
        <v>3026800</v>
      </c>
      <c r="T456" s="13" t="str">
        <f t="shared" si="133"/>
        <v>MENOR VALOR</v>
      </c>
    </row>
    <row r="457" spans="1:20" ht="16.5">
      <c r="A457" s="95">
        <v>451</v>
      </c>
      <c r="B457" s="119">
        <v>686011</v>
      </c>
      <c r="C457" s="79">
        <v>775106</v>
      </c>
      <c r="D457" s="85" t="s">
        <v>577</v>
      </c>
      <c r="E457" s="121" t="s">
        <v>21</v>
      </c>
      <c r="F457" s="74">
        <v>1</v>
      </c>
      <c r="G457" s="122">
        <v>0</v>
      </c>
      <c r="H457" s="123">
        <v>0</v>
      </c>
      <c r="I457" s="117">
        <v>0</v>
      </c>
      <c r="J457" s="91" t="s">
        <v>28</v>
      </c>
      <c r="K457" s="50"/>
      <c r="L457" s="51">
        <f t="shared" si="136"/>
        <v>0</v>
      </c>
      <c r="M457" s="51">
        <f t="shared" si="137"/>
        <v>0</v>
      </c>
      <c r="N457" s="52">
        <f t="shared" si="138"/>
        <v>0</v>
      </c>
      <c r="O457" s="53" t="e">
        <f t="shared" si="139"/>
        <v>#NUM!</v>
      </c>
      <c r="P457" s="52">
        <f t="shared" si="140"/>
        <v>0</v>
      </c>
      <c r="Q457" s="54" t="e">
        <f t="shared" si="141"/>
        <v>#DIV/0!</v>
      </c>
      <c r="R457" s="30" t="e">
        <f t="shared" si="134"/>
        <v>#DIV/0!</v>
      </c>
      <c r="S457" s="52" t="e">
        <f t="shared" si="135"/>
        <v>#DIV/0!</v>
      </c>
      <c r="T457" s="13" t="e">
        <f t="shared" ref="T457:T520" si="142">IF(Q457&lt;=$Q$1,"MENOR VALOR","MEDIANA")</f>
        <v>#DIV/0!</v>
      </c>
    </row>
    <row r="458" spans="1:20" ht="25.5">
      <c r="A458" s="73">
        <v>452</v>
      </c>
      <c r="B458" s="119">
        <v>686102</v>
      </c>
      <c r="C458" s="79">
        <v>775107</v>
      </c>
      <c r="D458" s="85" t="s">
        <v>578</v>
      </c>
      <c r="E458" s="121" t="s">
        <v>21</v>
      </c>
      <c r="F458" s="74">
        <v>1</v>
      </c>
      <c r="G458" s="122">
        <v>0</v>
      </c>
      <c r="H458" s="123">
        <v>0</v>
      </c>
      <c r="I458" s="90">
        <v>3026800</v>
      </c>
      <c r="J458" s="91" t="s">
        <v>28</v>
      </c>
      <c r="K458" s="50"/>
      <c r="L458" s="51">
        <f t="shared" si="136"/>
        <v>3026800</v>
      </c>
      <c r="M458" s="51">
        <f t="shared" si="137"/>
        <v>3026800</v>
      </c>
      <c r="N458" s="52">
        <f t="shared" si="138"/>
        <v>3026800</v>
      </c>
      <c r="O458" s="53">
        <f t="shared" si="139"/>
        <v>3026800</v>
      </c>
      <c r="P458" s="52">
        <f t="shared" si="140"/>
        <v>0</v>
      </c>
      <c r="Q458" s="54">
        <f t="shared" si="141"/>
        <v>0</v>
      </c>
      <c r="R458" s="30">
        <f t="shared" si="134"/>
        <v>3026800</v>
      </c>
      <c r="S458" s="52">
        <f t="shared" si="135"/>
        <v>3026800</v>
      </c>
      <c r="T458" s="13" t="str">
        <f t="shared" si="142"/>
        <v>MENOR VALOR</v>
      </c>
    </row>
    <row r="459" spans="1:20" ht="25.5">
      <c r="A459" s="73">
        <v>453</v>
      </c>
      <c r="B459" s="119">
        <v>686110</v>
      </c>
      <c r="C459" s="79">
        <v>775401</v>
      </c>
      <c r="D459" s="85" t="s">
        <v>579</v>
      </c>
      <c r="E459" s="121" t="s">
        <v>21</v>
      </c>
      <c r="F459" s="74">
        <v>1</v>
      </c>
      <c r="G459" s="122">
        <v>0</v>
      </c>
      <c r="H459" s="123">
        <v>0</v>
      </c>
      <c r="I459" s="117">
        <v>0</v>
      </c>
      <c r="J459" s="91" t="s">
        <v>28</v>
      </c>
      <c r="K459" s="50"/>
      <c r="L459" s="51">
        <f t="shared" si="136"/>
        <v>0</v>
      </c>
      <c r="M459" s="51">
        <f t="shared" si="137"/>
        <v>0</v>
      </c>
      <c r="N459" s="52">
        <f t="shared" si="138"/>
        <v>0</v>
      </c>
      <c r="O459" s="53" t="e">
        <f t="shared" si="139"/>
        <v>#NUM!</v>
      </c>
      <c r="P459" s="52">
        <f t="shared" si="140"/>
        <v>0</v>
      </c>
      <c r="Q459" s="54" t="e">
        <f t="shared" si="141"/>
        <v>#DIV/0!</v>
      </c>
      <c r="R459" s="30" t="e">
        <f t="shared" si="134"/>
        <v>#DIV/0!</v>
      </c>
      <c r="S459" s="52" t="e">
        <f t="shared" si="135"/>
        <v>#DIV/0!</v>
      </c>
      <c r="T459" s="13" t="e">
        <f t="shared" si="142"/>
        <v>#DIV/0!</v>
      </c>
    </row>
    <row r="460" spans="1:20" ht="16.5">
      <c r="A460" s="95">
        <v>454</v>
      </c>
      <c r="B460" s="119">
        <v>687001</v>
      </c>
      <c r="C460" s="79">
        <v>776101</v>
      </c>
      <c r="D460" s="85" t="s">
        <v>580</v>
      </c>
      <c r="E460" s="121" t="s">
        <v>21</v>
      </c>
      <c r="F460" s="74">
        <v>1</v>
      </c>
      <c r="G460" s="122">
        <v>0</v>
      </c>
      <c r="H460" s="123">
        <v>0</v>
      </c>
      <c r="I460" s="90">
        <v>3026800</v>
      </c>
      <c r="J460" s="91" t="s">
        <v>28</v>
      </c>
      <c r="K460" s="50"/>
      <c r="L460" s="51">
        <f t="shared" si="136"/>
        <v>3026800</v>
      </c>
      <c r="M460" s="51">
        <f t="shared" si="137"/>
        <v>3026800</v>
      </c>
      <c r="N460" s="52">
        <f t="shared" si="138"/>
        <v>3026800</v>
      </c>
      <c r="O460" s="53">
        <f t="shared" si="139"/>
        <v>3026800</v>
      </c>
      <c r="P460" s="52">
        <f t="shared" si="140"/>
        <v>0</v>
      </c>
      <c r="Q460" s="54">
        <f t="shared" si="141"/>
        <v>0</v>
      </c>
      <c r="R460" s="30">
        <f t="shared" si="134"/>
        <v>3026800</v>
      </c>
      <c r="S460" s="52">
        <f t="shared" si="135"/>
        <v>3026800</v>
      </c>
      <c r="T460" s="13" t="str">
        <f t="shared" si="142"/>
        <v>MENOR VALOR</v>
      </c>
    </row>
    <row r="461" spans="1:20" ht="16.5">
      <c r="A461" s="73">
        <v>455</v>
      </c>
      <c r="B461" s="119">
        <v>690103</v>
      </c>
      <c r="C461" s="79">
        <v>776301</v>
      </c>
      <c r="D461" s="85" t="s">
        <v>581</v>
      </c>
      <c r="E461" s="121" t="s">
        <v>21</v>
      </c>
      <c r="F461" s="74">
        <v>1</v>
      </c>
      <c r="G461" s="122">
        <v>0</v>
      </c>
      <c r="H461" s="123">
        <v>0</v>
      </c>
      <c r="I461" s="90">
        <v>376500</v>
      </c>
      <c r="J461" s="94">
        <v>671600</v>
      </c>
      <c r="K461" s="50"/>
      <c r="L461" s="51">
        <f t="shared" si="136"/>
        <v>376500</v>
      </c>
      <c r="M461" s="51">
        <f t="shared" si="137"/>
        <v>524050</v>
      </c>
      <c r="N461" s="52">
        <f t="shared" si="138"/>
        <v>524050</v>
      </c>
      <c r="O461" s="53">
        <f t="shared" si="139"/>
        <v>502849.28159439581</v>
      </c>
      <c r="P461" s="52">
        <f t="shared" si="140"/>
        <v>104333.60556407509</v>
      </c>
      <c r="Q461" s="54">
        <f t="shared" si="141"/>
        <v>0.19909093705576775</v>
      </c>
      <c r="R461" s="30">
        <f t="shared" si="134"/>
        <v>524050</v>
      </c>
      <c r="S461" s="52">
        <f t="shared" si="135"/>
        <v>524100</v>
      </c>
      <c r="T461" s="13" t="str">
        <f t="shared" si="142"/>
        <v>MEDIANA</v>
      </c>
    </row>
    <row r="462" spans="1:20" ht="25.5">
      <c r="A462" s="73">
        <v>456</v>
      </c>
      <c r="B462" s="119">
        <v>691101</v>
      </c>
      <c r="C462" s="79">
        <v>776601</v>
      </c>
      <c r="D462" s="85" t="s">
        <v>582</v>
      </c>
      <c r="E462" s="121" t="s">
        <v>21</v>
      </c>
      <c r="F462" s="74">
        <v>1</v>
      </c>
      <c r="G462" s="122">
        <v>0</v>
      </c>
      <c r="H462" s="123">
        <v>0</v>
      </c>
      <c r="I462" s="90">
        <v>1850600</v>
      </c>
      <c r="J462" s="91" t="s">
        <v>28</v>
      </c>
      <c r="K462" s="50"/>
      <c r="L462" s="51">
        <f t="shared" si="136"/>
        <v>1850600</v>
      </c>
      <c r="M462" s="51">
        <f t="shared" si="137"/>
        <v>1850600</v>
      </c>
      <c r="N462" s="52">
        <f t="shared" si="138"/>
        <v>1850600</v>
      </c>
      <c r="O462" s="53">
        <f t="shared" si="139"/>
        <v>1850600</v>
      </c>
      <c r="P462" s="52">
        <f t="shared" si="140"/>
        <v>0</v>
      </c>
      <c r="Q462" s="54">
        <f t="shared" si="141"/>
        <v>0</v>
      </c>
      <c r="R462" s="30">
        <f t="shared" si="134"/>
        <v>1850600</v>
      </c>
      <c r="S462" s="52">
        <f t="shared" si="135"/>
        <v>1850600</v>
      </c>
      <c r="T462" s="13" t="str">
        <f t="shared" si="142"/>
        <v>MENOR VALOR</v>
      </c>
    </row>
    <row r="463" spans="1:20" ht="25.5">
      <c r="A463" s="95">
        <v>457</v>
      </c>
      <c r="B463" s="119">
        <v>691103</v>
      </c>
      <c r="C463" s="79">
        <v>776701</v>
      </c>
      <c r="D463" s="85" t="s">
        <v>583</v>
      </c>
      <c r="E463" s="121" t="s">
        <v>21</v>
      </c>
      <c r="F463" s="74">
        <v>1</v>
      </c>
      <c r="G463" s="122">
        <v>0</v>
      </c>
      <c r="H463" s="123">
        <v>0</v>
      </c>
      <c r="I463" s="90">
        <v>1474400</v>
      </c>
      <c r="J463" s="91" t="s">
        <v>28</v>
      </c>
      <c r="K463" s="50"/>
      <c r="L463" s="51">
        <f t="shared" si="136"/>
        <v>1474400</v>
      </c>
      <c r="M463" s="51">
        <f t="shared" si="137"/>
        <v>1474400</v>
      </c>
      <c r="N463" s="52">
        <f t="shared" si="138"/>
        <v>1474400</v>
      </c>
      <c r="O463" s="53">
        <f t="shared" si="139"/>
        <v>1474400</v>
      </c>
      <c r="P463" s="52">
        <f t="shared" si="140"/>
        <v>0</v>
      </c>
      <c r="Q463" s="54">
        <f t="shared" si="141"/>
        <v>0</v>
      </c>
      <c r="R463" s="30">
        <f t="shared" si="134"/>
        <v>1474400</v>
      </c>
      <c r="S463" s="52">
        <f t="shared" si="135"/>
        <v>1474400</v>
      </c>
      <c r="T463" s="13" t="str">
        <f t="shared" si="142"/>
        <v>MENOR VALOR</v>
      </c>
    </row>
    <row r="464" spans="1:20" ht="25.5">
      <c r="A464" s="73">
        <v>458</v>
      </c>
      <c r="B464" s="119">
        <v>691110</v>
      </c>
      <c r="C464" s="79">
        <v>776802</v>
      </c>
      <c r="D464" s="85" t="s">
        <v>584</v>
      </c>
      <c r="E464" s="121" t="s">
        <v>21</v>
      </c>
      <c r="F464" s="74">
        <v>1</v>
      </c>
      <c r="G464" s="122">
        <v>0</v>
      </c>
      <c r="H464" s="123">
        <v>0</v>
      </c>
      <c r="I464" s="90">
        <v>1850600</v>
      </c>
      <c r="J464" s="91" t="s">
        <v>28</v>
      </c>
      <c r="K464" s="50"/>
      <c r="L464" s="51">
        <f t="shared" si="136"/>
        <v>1850600</v>
      </c>
      <c r="M464" s="51">
        <f t="shared" si="137"/>
        <v>1850600</v>
      </c>
      <c r="N464" s="52">
        <f t="shared" si="138"/>
        <v>1850600</v>
      </c>
      <c r="O464" s="53">
        <f t="shared" si="139"/>
        <v>1850600</v>
      </c>
      <c r="P464" s="52">
        <f t="shared" si="140"/>
        <v>0</v>
      </c>
      <c r="Q464" s="54">
        <f t="shared" si="141"/>
        <v>0</v>
      </c>
      <c r="R464" s="30">
        <f t="shared" si="134"/>
        <v>1850600</v>
      </c>
      <c r="S464" s="52">
        <f t="shared" si="135"/>
        <v>1850600</v>
      </c>
      <c r="T464" s="13" t="str">
        <f t="shared" si="142"/>
        <v>MENOR VALOR</v>
      </c>
    </row>
    <row r="465" spans="1:20" ht="25.5">
      <c r="A465" s="73">
        <v>459</v>
      </c>
      <c r="B465" s="119">
        <v>691130</v>
      </c>
      <c r="C465" s="79">
        <v>776901</v>
      </c>
      <c r="D465" s="85" t="s">
        <v>585</v>
      </c>
      <c r="E465" s="121" t="s">
        <v>21</v>
      </c>
      <c r="F465" s="74">
        <v>1</v>
      </c>
      <c r="G465" s="122">
        <v>0</v>
      </c>
      <c r="H465" s="123">
        <v>0</v>
      </c>
      <c r="I465" s="90">
        <v>1850600</v>
      </c>
      <c r="J465" s="91" t="s">
        <v>28</v>
      </c>
      <c r="K465" s="50"/>
      <c r="L465" s="51">
        <f t="shared" si="136"/>
        <v>1850600</v>
      </c>
      <c r="M465" s="51">
        <f t="shared" si="137"/>
        <v>1850600</v>
      </c>
      <c r="N465" s="52">
        <f t="shared" si="138"/>
        <v>1850600</v>
      </c>
      <c r="O465" s="53">
        <f t="shared" si="139"/>
        <v>1850600</v>
      </c>
      <c r="P465" s="52">
        <f t="shared" si="140"/>
        <v>0</v>
      </c>
      <c r="Q465" s="54">
        <f t="shared" si="141"/>
        <v>0</v>
      </c>
      <c r="R465" s="30">
        <f t="shared" si="134"/>
        <v>1850600</v>
      </c>
      <c r="S465" s="52">
        <f t="shared" si="135"/>
        <v>1850600</v>
      </c>
      <c r="T465" s="13" t="str">
        <f t="shared" si="142"/>
        <v>MENOR VALOR</v>
      </c>
    </row>
    <row r="466" spans="1:20" ht="25.5">
      <c r="A466" s="95">
        <v>460</v>
      </c>
      <c r="B466" s="119">
        <v>691201</v>
      </c>
      <c r="C466" s="79">
        <v>777800</v>
      </c>
      <c r="D466" s="85" t="s">
        <v>586</v>
      </c>
      <c r="E466" s="121" t="s">
        <v>21</v>
      </c>
      <c r="F466" s="74">
        <v>1</v>
      </c>
      <c r="G466" s="122">
        <v>0</v>
      </c>
      <c r="H466" s="123">
        <v>0</v>
      </c>
      <c r="I466" s="117">
        <v>0</v>
      </c>
      <c r="J466" s="94">
        <v>5787900</v>
      </c>
      <c r="K466" s="50"/>
      <c r="L466" s="51">
        <f t="shared" si="136"/>
        <v>0</v>
      </c>
      <c r="M466" s="51">
        <f t="shared" si="137"/>
        <v>2893950</v>
      </c>
      <c r="N466" s="52">
        <f t="shared" si="138"/>
        <v>2893950</v>
      </c>
      <c r="O466" s="53" t="e">
        <f t="shared" si="139"/>
        <v>#NUM!</v>
      </c>
      <c r="P466" s="52">
        <f t="shared" si="140"/>
        <v>2046331.6694148092</v>
      </c>
      <c r="Q466" s="54">
        <f t="shared" si="141"/>
        <v>0.70710678118654757</v>
      </c>
      <c r="R466" s="30">
        <f t="shared" si="134"/>
        <v>2893950</v>
      </c>
      <c r="S466" s="52">
        <f t="shared" si="135"/>
        <v>2894000</v>
      </c>
      <c r="T466" s="13" t="str">
        <f t="shared" si="142"/>
        <v>MEDIANA</v>
      </c>
    </row>
    <row r="467" spans="1:20" ht="25.5">
      <c r="A467" s="73">
        <v>461</v>
      </c>
      <c r="B467" s="119">
        <v>691202</v>
      </c>
      <c r="C467" s="79">
        <v>778201</v>
      </c>
      <c r="D467" s="85" t="s">
        <v>587</v>
      </c>
      <c r="E467" s="121" t="s">
        <v>21</v>
      </c>
      <c r="F467" s="74">
        <v>1</v>
      </c>
      <c r="G467" s="122">
        <v>0</v>
      </c>
      <c r="H467" s="123">
        <v>0</v>
      </c>
      <c r="I467" s="117">
        <v>0</v>
      </c>
      <c r="J467" s="94">
        <v>7442000</v>
      </c>
      <c r="K467" s="50"/>
      <c r="L467" s="51">
        <f t="shared" si="136"/>
        <v>0</v>
      </c>
      <c r="M467" s="51">
        <f t="shared" si="137"/>
        <v>3721000</v>
      </c>
      <c r="N467" s="52">
        <f t="shared" si="138"/>
        <v>3721000</v>
      </c>
      <c r="O467" s="53" t="e">
        <f t="shared" si="139"/>
        <v>#NUM!</v>
      </c>
      <c r="P467" s="52">
        <f t="shared" si="140"/>
        <v>2631144.3327951431</v>
      </c>
      <c r="Q467" s="54">
        <f t="shared" si="141"/>
        <v>0.70710678118654746</v>
      </c>
      <c r="R467" s="30">
        <f t="shared" si="134"/>
        <v>3721000</v>
      </c>
      <c r="S467" s="52">
        <f t="shared" si="135"/>
        <v>3721000</v>
      </c>
      <c r="T467" s="13" t="str">
        <f t="shared" si="142"/>
        <v>MEDIANA</v>
      </c>
    </row>
    <row r="468" spans="1:20" ht="25.5">
      <c r="A468" s="73">
        <v>462</v>
      </c>
      <c r="B468" s="119">
        <v>691204</v>
      </c>
      <c r="C468" s="79">
        <v>778306</v>
      </c>
      <c r="D468" s="85" t="s">
        <v>588</v>
      </c>
      <c r="E468" s="121" t="s">
        <v>21</v>
      </c>
      <c r="F468" s="74">
        <v>1</v>
      </c>
      <c r="G468" s="122">
        <v>0</v>
      </c>
      <c r="H468" s="123">
        <v>0</v>
      </c>
      <c r="I468" s="117">
        <v>4000000</v>
      </c>
      <c r="J468" s="91" t="s">
        <v>28</v>
      </c>
      <c r="K468" s="50"/>
      <c r="L468" s="51">
        <f t="shared" si="136"/>
        <v>4000000</v>
      </c>
      <c r="M468" s="51">
        <f t="shared" si="137"/>
        <v>4000000</v>
      </c>
      <c r="N468" s="52">
        <f t="shared" si="138"/>
        <v>4000000</v>
      </c>
      <c r="O468" s="53">
        <f t="shared" si="139"/>
        <v>4000000</v>
      </c>
      <c r="P468" s="52">
        <f t="shared" si="140"/>
        <v>0</v>
      </c>
      <c r="Q468" s="54">
        <f t="shared" si="141"/>
        <v>0</v>
      </c>
      <c r="R468" s="30">
        <f t="shared" si="134"/>
        <v>4000000</v>
      </c>
      <c r="S468" s="52">
        <f t="shared" si="135"/>
        <v>4000000</v>
      </c>
      <c r="T468" s="13" t="str">
        <f t="shared" si="142"/>
        <v>MENOR VALOR</v>
      </c>
    </row>
    <row r="469" spans="1:20" ht="25.5">
      <c r="A469" s="95">
        <v>463</v>
      </c>
      <c r="B469" s="119">
        <v>691230</v>
      </c>
      <c r="C469" s="79">
        <v>778902</v>
      </c>
      <c r="D469" s="85" t="s">
        <v>589</v>
      </c>
      <c r="E469" s="121" t="s">
        <v>21</v>
      </c>
      <c r="F469" s="74">
        <v>1</v>
      </c>
      <c r="G469" s="122">
        <v>0</v>
      </c>
      <c r="H469" s="123">
        <v>0</v>
      </c>
      <c r="I469" s="117">
        <v>0</v>
      </c>
      <c r="J469" s="94">
        <v>5787900</v>
      </c>
      <c r="K469" s="50"/>
      <c r="L469" s="51">
        <f t="shared" si="136"/>
        <v>0</v>
      </c>
      <c r="M469" s="51">
        <f t="shared" si="137"/>
        <v>2893950</v>
      </c>
      <c r="N469" s="52">
        <f t="shared" si="138"/>
        <v>2893950</v>
      </c>
      <c r="O469" s="53" t="e">
        <f t="shared" si="139"/>
        <v>#NUM!</v>
      </c>
      <c r="P469" s="52">
        <f t="shared" si="140"/>
        <v>2046331.6694148092</v>
      </c>
      <c r="Q469" s="54">
        <f t="shared" si="141"/>
        <v>0.70710678118654757</v>
      </c>
      <c r="R469" s="30">
        <f t="shared" si="134"/>
        <v>2893950</v>
      </c>
      <c r="S469" s="52">
        <f t="shared" si="135"/>
        <v>2894000</v>
      </c>
      <c r="T469" s="13" t="str">
        <f t="shared" si="142"/>
        <v>MEDIANA</v>
      </c>
    </row>
    <row r="470" spans="1:20" ht="25.5">
      <c r="A470" s="73">
        <v>464</v>
      </c>
      <c r="B470" s="119">
        <v>691301</v>
      </c>
      <c r="C470" s="79">
        <v>778912</v>
      </c>
      <c r="D470" s="85" t="s">
        <v>590</v>
      </c>
      <c r="E470" s="121" t="s">
        <v>21</v>
      </c>
      <c r="F470" s="74">
        <v>1</v>
      </c>
      <c r="G470" s="122">
        <v>0</v>
      </c>
      <c r="H470" s="123">
        <v>0</v>
      </c>
      <c r="I470" s="90">
        <v>1474400</v>
      </c>
      <c r="J470" s="94">
        <v>2005200</v>
      </c>
      <c r="K470" s="50"/>
      <c r="L470" s="51">
        <f t="shared" si="136"/>
        <v>1474400</v>
      </c>
      <c r="M470" s="51">
        <f t="shared" si="137"/>
        <v>1739800</v>
      </c>
      <c r="N470" s="52">
        <f t="shared" si="138"/>
        <v>1739800</v>
      </c>
      <c r="O470" s="53">
        <f t="shared" si="139"/>
        <v>1719437.9546817036</v>
      </c>
      <c r="P470" s="52">
        <f t="shared" si="140"/>
        <v>187666.13972690972</v>
      </c>
      <c r="Q470" s="54">
        <f t="shared" si="141"/>
        <v>0.10786650173980326</v>
      </c>
      <c r="R470" s="30">
        <f t="shared" si="134"/>
        <v>1739800</v>
      </c>
      <c r="S470" s="52">
        <f t="shared" si="135"/>
        <v>1739800</v>
      </c>
      <c r="T470" s="13" t="str">
        <f t="shared" si="142"/>
        <v>MEDIANA</v>
      </c>
    </row>
    <row r="471" spans="1:20" ht="25.5">
      <c r="A471" s="73">
        <v>465</v>
      </c>
      <c r="B471" s="119">
        <v>691302</v>
      </c>
      <c r="C471" s="79">
        <v>778942</v>
      </c>
      <c r="D471" s="85" t="s">
        <v>591</v>
      </c>
      <c r="E471" s="121" t="s">
        <v>21</v>
      </c>
      <c r="F471" s="74">
        <v>1</v>
      </c>
      <c r="G471" s="122">
        <v>0</v>
      </c>
      <c r="H471" s="123">
        <v>0</v>
      </c>
      <c r="I471" s="117">
        <v>4000000</v>
      </c>
      <c r="J471" s="91" t="s">
        <v>28</v>
      </c>
      <c r="K471" s="50"/>
      <c r="L471" s="51">
        <f t="shared" si="136"/>
        <v>4000000</v>
      </c>
      <c r="M471" s="51">
        <f t="shared" si="137"/>
        <v>4000000</v>
      </c>
      <c r="N471" s="52">
        <f t="shared" si="138"/>
        <v>4000000</v>
      </c>
      <c r="O471" s="53">
        <f t="shared" si="139"/>
        <v>4000000</v>
      </c>
      <c r="P471" s="52">
        <f t="shared" si="140"/>
        <v>0</v>
      </c>
      <c r="Q471" s="54">
        <f t="shared" si="141"/>
        <v>0</v>
      </c>
      <c r="R471" s="30">
        <f t="shared" si="134"/>
        <v>4000000</v>
      </c>
      <c r="S471" s="52">
        <f t="shared" si="135"/>
        <v>4000000</v>
      </c>
      <c r="T471" s="13" t="str">
        <f t="shared" si="142"/>
        <v>MENOR VALOR</v>
      </c>
    </row>
    <row r="472" spans="1:20" ht="25.5">
      <c r="A472" s="95">
        <v>466</v>
      </c>
      <c r="B472" s="119">
        <v>691901</v>
      </c>
      <c r="C472" s="79">
        <v>780101</v>
      </c>
      <c r="D472" s="85" t="s">
        <v>592</v>
      </c>
      <c r="E472" s="121" t="s">
        <v>21</v>
      </c>
      <c r="F472" s="74">
        <v>1</v>
      </c>
      <c r="G472" s="122">
        <v>0</v>
      </c>
      <c r="H472" s="123">
        <v>0</v>
      </c>
      <c r="I472" s="90">
        <v>1141500</v>
      </c>
      <c r="J472" s="91" t="s">
        <v>28</v>
      </c>
      <c r="K472" s="50"/>
      <c r="L472" s="51">
        <f t="shared" si="136"/>
        <v>1141500</v>
      </c>
      <c r="M472" s="51">
        <f t="shared" si="137"/>
        <v>1141500</v>
      </c>
      <c r="N472" s="52">
        <f t="shared" si="138"/>
        <v>1141500</v>
      </c>
      <c r="O472" s="53">
        <f t="shared" si="139"/>
        <v>1141500</v>
      </c>
      <c r="P472" s="52">
        <f t="shared" si="140"/>
        <v>0</v>
      </c>
      <c r="Q472" s="54">
        <f t="shared" si="141"/>
        <v>0</v>
      </c>
      <c r="R472" s="30">
        <f t="shared" si="134"/>
        <v>1141500</v>
      </c>
      <c r="S472" s="52">
        <f t="shared" si="135"/>
        <v>1141500</v>
      </c>
      <c r="T472" s="13" t="str">
        <f t="shared" si="142"/>
        <v>MENOR VALOR</v>
      </c>
    </row>
    <row r="473" spans="1:20" ht="16.5">
      <c r="A473" s="73">
        <v>467</v>
      </c>
      <c r="B473" s="119">
        <v>692201</v>
      </c>
      <c r="C473" s="79">
        <v>780300</v>
      </c>
      <c r="D473" s="85" t="s">
        <v>593</v>
      </c>
      <c r="E473" s="121" t="s">
        <v>21</v>
      </c>
      <c r="F473" s="74">
        <v>1</v>
      </c>
      <c r="G473" s="122">
        <v>0</v>
      </c>
      <c r="H473" s="123">
        <v>0</v>
      </c>
      <c r="I473" s="90">
        <v>1474400</v>
      </c>
      <c r="J473" s="91" t="s">
        <v>28</v>
      </c>
      <c r="K473" s="50"/>
      <c r="L473" s="51">
        <f t="shared" si="136"/>
        <v>1474400</v>
      </c>
      <c r="M473" s="51">
        <f t="shared" si="137"/>
        <v>1474400</v>
      </c>
      <c r="N473" s="52">
        <f t="shared" si="138"/>
        <v>1474400</v>
      </c>
      <c r="O473" s="53">
        <f t="shared" si="139"/>
        <v>1474400</v>
      </c>
      <c r="P473" s="52">
        <f t="shared" si="140"/>
        <v>0</v>
      </c>
      <c r="Q473" s="54">
        <f t="shared" si="141"/>
        <v>0</v>
      </c>
      <c r="R473" s="30">
        <f t="shared" si="134"/>
        <v>1474400</v>
      </c>
      <c r="S473" s="52">
        <f t="shared" si="135"/>
        <v>1474400</v>
      </c>
      <c r="T473" s="13" t="str">
        <f t="shared" si="142"/>
        <v>MENOR VALOR</v>
      </c>
    </row>
    <row r="474" spans="1:20" ht="16.5">
      <c r="A474" s="73">
        <v>468</v>
      </c>
      <c r="B474" s="119">
        <v>692203</v>
      </c>
      <c r="C474" s="79">
        <v>780403</v>
      </c>
      <c r="D474" s="85" t="s">
        <v>594</v>
      </c>
      <c r="E474" s="121" t="s">
        <v>21</v>
      </c>
      <c r="F474" s="74">
        <v>1</v>
      </c>
      <c r="G474" s="122">
        <v>0</v>
      </c>
      <c r="H474" s="123">
        <v>0</v>
      </c>
      <c r="I474" s="90">
        <v>1474400</v>
      </c>
      <c r="J474" s="91" t="s">
        <v>28</v>
      </c>
      <c r="K474" s="50"/>
      <c r="L474" s="51">
        <f t="shared" si="136"/>
        <v>1474400</v>
      </c>
      <c r="M474" s="51">
        <f t="shared" si="137"/>
        <v>1474400</v>
      </c>
      <c r="N474" s="52">
        <f t="shared" si="138"/>
        <v>1474400</v>
      </c>
      <c r="O474" s="53">
        <f t="shared" si="139"/>
        <v>1474400</v>
      </c>
      <c r="P474" s="52">
        <f t="shared" si="140"/>
        <v>0</v>
      </c>
      <c r="Q474" s="54">
        <f t="shared" si="141"/>
        <v>0</v>
      </c>
      <c r="R474" s="30">
        <f t="shared" si="134"/>
        <v>1474400</v>
      </c>
      <c r="S474" s="52">
        <f t="shared" si="135"/>
        <v>1474400</v>
      </c>
      <c r="T474" s="13" t="str">
        <f t="shared" si="142"/>
        <v>MENOR VALOR</v>
      </c>
    </row>
    <row r="475" spans="1:20" ht="16.5">
      <c r="A475" s="95">
        <v>469</v>
      </c>
      <c r="B475" s="119">
        <v>694101</v>
      </c>
      <c r="C475" s="79">
        <v>780701</v>
      </c>
      <c r="D475" s="85" t="s">
        <v>595</v>
      </c>
      <c r="E475" s="121" t="s">
        <v>21</v>
      </c>
      <c r="F475" s="74">
        <v>1</v>
      </c>
      <c r="G475" s="122">
        <v>0</v>
      </c>
      <c r="H475" s="123">
        <v>0</v>
      </c>
      <c r="I475" s="90">
        <v>1474400</v>
      </c>
      <c r="J475" s="91" t="s">
        <v>28</v>
      </c>
      <c r="K475" s="50"/>
      <c r="L475" s="51">
        <f t="shared" si="136"/>
        <v>1474400</v>
      </c>
      <c r="M475" s="51">
        <f t="shared" si="137"/>
        <v>1474400</v>
      </c>
      <c r="N475" s="52">
        <f t="shared" si="138"/>
        <v>1474400</v>
      </c>
      <c r="O475" s="53">
        <f t="shared" si="139"/>
        <v>1474400</v>
      </c>
      <c r="P475" s="52">
        <f t="shared" si="140"/>
        <v>0</v>
      </c>
      <c r="Q475" s="54">
        <f t="shared" si="141"/>
        <v>0</v>
      </c>
      <c r="R475" s="30">
        <f t="shared" si="134"/>
        <v>1474400</v>
      </c>
      <c r="S475" s="52">
        <f t="shared" si="135"/>
        <v>1474400</v>
      </c>
      <c r="T475" s="13" t="str">
        <f t="shared" si="142"/>
        <v>MENOR VALOR</v>
      </c>
    </row>
    <row r="476" spans="1:20" ht="16.5">
      <c r="A476" s="73">
        <v>470</v>
      </c>
      <c r="B476" s="119">
        <v>694102</v>
      </c>
      <c r="C476" s="79">
        <v>780702</v>
      </c>
      <c r="D476" s="85" t="s">
        <v>596</v>
      </c>
      <c r="E476" s="121" t="s">
        <v>21</v>
      </c>
      <c r="F476" s="74">
        <v>1</v>
      </c>
      <c r="G476" s="122">
        <v>0</v>
      </c>
      <c r="H476" s="123">
        <v>0</v>
      </c>
      <c r="I476" s="117">
        <v>0</v>
      </c>
      <c r="J476" s="94">
        <v>4795900</v>
      </c>
      <c r="K476" s="50"/>
      <c r="L476" s="51">
        <f t="shared" si="136"/>
        <v>0</v>
      </c>
      <c r="M476" s="51">
        <f t="shared" si="137"/>
        <v>2397950</v>
      </c>
      <c r="N476" s="52">
        <f t="shared" si="138"/>
        <v>2397950</v>
      </c>
      <c r="O476" s="53" t="e">
        <f t="shared" si="139"/>
        <v>#NUM!</v>
      </c>
      <c r="P476" s="52">
        <f t="shared" si="140"/>
        <v>1695606.7059462816</v>
      </c>
      <c r="Q476" s="54">
        <f t="shared" si="141"/>
        <v>0.70710678118654746</v>
      </c>
      <c r="R476" s="30">
        <f t="shared" si="134"/>
        <v>2397950</v>
      </c>
      <c r="S476" s="52">
        <f t="shared" si="135"/>
        <v>2398000</v>
      </c>
      <c r="T476" s="13" t="str">
        <f t="shared" si="142"/>
        <v>MEDIANA</v>
      </c>
    </row>
    <row r="477" spans="1:20" ht="25.5">
      <c r="A477" s="73">
        <v>471</v>
      </c>
      <c r="B477" s="119">
        <v>694203</v>
      </c>
      <c r="C477" s="79">
        <v>780706</v>
      </c>
      <c r="D477" s="85" t="s">
        <v>597</v>
      </c>
      <c r="E477" s="121" t="s">
        <v>21</v>
      </c>
      <c r="F477" s="74">
        <v>1</v>
      </c>
      <c r="G477" s="122">
        <v>0</v>
      </c>
      <c r="H477" s="123">
        <v>0</v>
      </c>
      <c r="I477" s="90">
        <v>828200</v>
      </c>
      <c r="J477" s="91" t="s">
        <v>28</v>
      </c>
      <c r="K477" s="50"/>
      <c r="L477" s="51">
        <f t="shared" si="136"/>
        <v>828200</v>
      </c>
      <c r="M477" s="51">
        <f t="shared" si="137"/>
        <v>828200</v>
      </c>
      <c r="N477" s="52">
        <f t="shared" si="138"/>
        <v>828200</v>
      </c>
      <c r="O477" s="53">
        <f t="shared" si="139"/>
        <v>828200</v>
      </c>
      <c r="P477" s="52">
        <f t="shared" si="140"/>
        <v>0</v>
      </c>
      <c r="Q477" s="54">
        <f t="shared" si="141"/>
        <v>0</v>
      </c>
      <c r="R477" s="30">
        <f t="shared" si="134"/>
        <v>828200</v>
      </c>
      <c r="S477" s="52">
        <f t="shared" si="135"/>
        <v>828200</v>
      </c>
      <c r="T477" s="13" t="str">
        <f t="shared" si="142"/>
        <v>MENOR VALOR</v>
      </c>
    </row>
    <row r="478" spans="1:20" ht="25.5">
      <c r="A478" s="95">
        <v>472</v>
      </c>
      <c r="B478" s="119">
        <v>694901</v>
      </c>
      <c r="C478" s="79">
        <v>780800</v>
      </c>
      <c r="D478" s="85" t="s">
        <v>598</v>
      </c>
      <c r="E478" s="121" t="s">
        <v>21</v>
      </c>
      <c r="F478" s="74">
        <v>1</v>
      </c>
      <c r="G478" s="122">
        <v>0</v>
      </c>
      <c r="H478" s="123">
        <v>0</v>
      </c>
      <c r="I478" s="90">
        <v>2835700</v>
      </c>
      <c r="J478" s="91" t="s">
        <v>28</v>
      </c>
      <c r="K478" s="50"/>
      <c r="L478" s="51">
        <f t="shared" si="136"/>
        <v>2835700</v>
      </c>
      <c r="M478" s="51">
        <f t="shared" si="137"/>
        <v>2835700</v>
      </c>
      <c r="N478" s="52">
        <f t="shared" si="138"/>
        <v>2835700</v>
      </c>
      <c r="O478" s="53">
        <f t="shared" si="139"/>
        <v>2835700</v>
      </c>
      <c r="P478" s="52">
        <f t="shared" si="140"/>
        <v>0</v>
      </c>
      <c r="Q478" s="54">
        <f t="shared" si="141"/>
        <v>0</v>
      </c>
      <c r="R478" s="30">
        <f t="shared" si="134"/>
        <v>2835700</v>
      </c>
      <c r="S478" s="52">
        <f t="shared" si="135"/>
        <v>2835700</v>
      </c>
      <c r="T478" s="13" t="str">
        <f t="shared" si="142"/>
        <v>MENOR VALOR</v>
      </c>
    </row>
    <row r="479" spans="1:20" ht="25.5">
      <c r="A479" s="73">
        <v>473</v>
      </c>
      <c r="B479" s="119">
        <v>697101</v>
      </c>
      <c r="C479" s="79">
        <v>780901</v>
      </c>
      <c r="D479" s="85" t="s">
        <v>599</v>
      </c>
      <c r="E479" s="121" t="s">
        <v>21</v>
      </c>
      <c r="F479" s="74">
        <v>1</v>
      </c>
      <c r="G479" s="122">
        <v>0</v>
      </c>
      <c r="H479" s="123">
        <v>0</v>
      </c>
      <c r="I479" s="90">
        <v>81400</v>
      </c>
      <c r="J479" s="94">
        <v>88500</v>
      </c>
      <c r="K479" s="50"/>
      <c r="L479" s="51">
        <f t="shared" si="136"/>
        <v>81400</v>
      </c>
      <c r="M479" s="51">
        <f t="shared" si="137"/>
        <v>84950</v>
      </c>
      <c r="N479" s="52">
        <f t="shared" si="138"/>
        <v>84950</v>
      </c>
      <c r="O479" s="53">
        <f t="shared" si="139"/>
        <v>84875.791601610414</v>
      </c>
      <c r="P479" s="52">
        <f t="shared" si="140"/>
        <v>2510.2290732122437</v>
      </c>
      <c r="Q479" s="54">
        <f t="shared" si="141"/>
        <v>2.9549488795906343E-2</v>
      </c>
      <c r="R479" s="30">
        <f t="shared" si="134"/>
        <v>81400</v>
      </c>
      <c r="S479" s="52">
        <f t="shared" si="135"/>
        <v>81400</v>
      </c>
      <c r="T479" s="13" t="str">
        <f t="shared" si="142"/>
        <v>MENOR VALOR</v>
      </c>
    </row>
    <row r="480" spans="1:20" ht="25.5">
      <c r="A480" s="73">
        <v>474</v>
      </c>
      <c r="B480" s="119">
        <v>698003</v>
      </c>
      <c r="C480" s="79">
        <v>780902</v>
      </c>
      <c r="D480" s="85" t="s">
        <v>600</v>
      </c>
      <c r="E480" s="121" t="s">
        <v>21</v>
      </c>
      <c r="F480" s="74">
        <v>1</v>
      </c>
      <c r="G480" s="122">
        <v>0</v>
      </c>
      <c r="H480" s="123">
        <v>0</v>
      </c>
      <c r="I480" s="90">
        <v>486700</v>
      </c>
      <c r="J480" s="91" t="s">
        <v>28</v>
      </c>
      <c r="K480" s="50"/>
      <c r="L480" s="51">
        <f t="shared" si="136"/>
        <v>486700</v>
      </c>
      <c r="M480" s="51">
        <f t="shared" si="137"/>
        <v>486700</v>
      </c>
      <c r="N480" s="52">
        <f t="shared" si="138"/>
        <v>486700</v>
      </c>
      <c r="O480" s="53">
        <f t="shared" si="139"/>
        <v>486700</v>
      </c>
      <c r="P480" s="52">
        <f t="shared" si="140"/>
        <v>0</v>
      </c>
      <c r="Q480" s="54">
        <f t="shared" si="141"/>
        <v>0</v>
      </c>
      <c r="R480" s="30">
        <f t="shared" si="134"/>
        <v>486700</v>
      </c>
      <c r="S480" s="52">
        <f t="shared" si="135"/>
        <v>486700</v>
      </c>
      <c r="T480" s="13" t="str">
        <f t="shared" si="142"/>
        <v>MENOR VALOR</v>
      </c>
    </row>
    <row r="481" spans="1:20" ht="25.5">
      <c r="A481" s="95">
        <v>475</v>
      </c>
      <c r="B481" s="119">
        <v>698004</v>
      </c>
      <c r="C481" s="79">
        <v>781201</v>
      </c>
      <c r="D481" s="85" t="s">
        <v>601</v>
      </c>
      <c r="E481" s="121" t="s">
        <v>21</v>
      </c>
      <c r="F481" s="74">
        <v>1</v>
      </c>
      <c r="G481" s="122">
        <v>0</v>
      </c>
      <c r="H481" s="123">
        <v>0</v>
      </c>
      <c r="I481" s="90">
        <v>486700</v>
      </c>
      <c r="J481" s="94">
        <v>671600</v>
      </c>
      <c r="K481" s="50"/>
      <c r="L481" s="51">
        <f t="shared" si="136"/>
        <v>486700</v>
      </c>
      <c r="M481" s="51">
        <f t="shared" si="137"/>
        <v>579150</v>
      </c>
      <c r="N481" s="52">
        <f t="shared" si="138"/>
        <v>579150</v>
      </c>
      <c r="O481" s="53">
        <f t="shared" si="139"/>
        <v>571723.46462253935</v>
      </c>
      <c r="P481" s="52">
        <f t="shared" si="140"/>
        <v>65372.021920696316</v>
      </c>
      <c r="Q481" s="54">
        <f t="shared" si="141"/>
        <v>0.11287580405887303</v>
      </c>
      <c r="R481" s="30">
        <f t="shared" si="134"/>
        <v>579150</v>
      </c>
      <c r="S481" s="52">
        <f t="shared" si="135"/>
        <v>579200</v>
      </c>
      <c r="T481" s="13" t="str">
        <f t="shared" si="142"/>
        <v>MEDIANA</v>
      </c>
    </row>
    <row r="482" spans="1:20" ht="25.5">
      <c r="A482" s="73">
        <v>476</v>
      </c>
      <c r="B482" s="119">
        <v>699101</v>
      </c>
      <c r="C482" s="79">
        <v>781202</v>
      </c>
      <c r="D482" s="85" t="s">
        <v>602</v>
      </c>
      <c r="E482" s="121" t="s">
        <v>21</v>
      </c>
      <c r="F482" s="74">
        <v>1</v>
      </c>
      <c r="G482" s="122">
        <v>0</v>
      </c>
      <c r="H482" s="123">
        <v>0</v>
      </c>
      <c r="I482" s="90">
        <v>654300</v>
      </c>
      <c r="J482" s="91" t="s">
        <v>28</v>
      </c>
      <c r="K482" s="50"/>
      <c r="L482" s="51">
        <f t="shared" si="136"/>
        <v>654300</v>
      </c>
      <c r="M482" s="51">
        <f t="shared" si="137"/>
        <v>654300</v>
      </c>
      <c r="N482" s="52">
        <f t="shared" si="138"/>
        <v>654300</v>
      </c>
      <c r="O482" s="53">
        <f t="shared" si="139"/>
        <v>654300</v>
      </c>
      <c r="P482" s="52">
        <f t="shared" si="140"/>
        <v>0</v>
      </c>
      <c r="Q482" s="54">
        <f t="shared" si="141"/>
        <v>0</v>
      </c>
      <c r="R482" s="30">
        <f t="shared" si="134"/>
        <v>654300</v>
      </c>
      <c r="S482" s="52">
        <f t="shared" si="135"/>
        <v>654300</v>
      </c>
      <c r="T482" s="13" t="str">
        <f t="shared" si="142"/>
        <v>MENOR VALOR</v>
      </c>
    </row>
    <row r="483" spans="1:20" ht="25.5">
      <c r="A483" s="73">
        <v>477</v>
      </c>
      <c r="B483" s="119">
        <v>699602</v>
      </c>
      <c r="C483" s="79">
        <v>781301</v>
      </c>
      <c r="D483" s="85" t="s">
        <v>603</v>
      </c>
      <c r="E483" s="121" t="s">
        <v>21</v>
      </c>
      <c r="F483" s="74">
        <v>1</v>
      </c>
      <c r="G483" s="122">
        <v>0</v>
      </c>
      <c r="H483" s="123">
        <v>0</v>
      </c>
      <c r="I483" s="90">
        <v>486700</v>
      </c>
      <c r="J483" s="91" t="s">
        <v>28</v>
      </c>
      <c r="K483" s="50"/>
      <c r="L483" s="51">
        <f t="shared" si="136"/>
        <v>486700</v>
      </c>
      <c r="M483" s="51">
        <f t="shared" si="137"/>
        <v>486700</v>
      </c>
      <c r="N483" s="52">
        <f t="shared" si="138"/>
        <v>486700</v>
      </c>
      <c r="O483" s="53">
        <f t="shared" si="139"/>
        <v>486700</v>
      </c>
      <c r="P483" s="52">
        <f t="shared" si="140"/>
        <v>0</v>
      </c>
      <c r="Q483" s="54">
        <f t="shared" si="141"/>
        <v>0</v>
      </c>
      <c r="R483" s="30">
        <f t="shared" si="134"/>
        <v>486700</v>
      </c>
      <c r="S483" s="52">
        <f t="shared" si="135"/>
        <v>486700</v>
      </c>
      <c r="T483" s="13" t="str">
        <f t="shared" si="142"/>
        <v>MENOR VALOR</v>
      </c>
    </row>
    <row r="484" spans="1:20" ht="25.5">
      <c r="A484" s="95">
        <v>478</v>
      </c>
      <c r="B484" s="119">
        <v>699702</v>
      </c>
      <c r="C484" s="79">
        <v>781302</v>
      </c>
      <c r="D484" s="85" t="s">
        <v>604</v>
      </c>
      <c r="E484" s="121" t="s">
        <v>21</v>
      </c>
      <c r="F484" s="74">
        <v>1</v>
      </c>
      <c r="G484" s="122">
        <v>0</v>
      </c>
      <c r="H484" s="123">
        <v>0</v>
      </c>
      <c r="I484" s="90">
        <v>486700</v>
      </c>
      <c r="J484" s="91" t="s">
        <v>28</v>
      </c>
      <c r="K484" s="50"/>
      <c r="L484" s="51">
        <f t="shared" si="136"/>
        <v>486700</v>
      </c>
      <c r="M484" s="51">
        <f t="shared" si="137"/>
        <v>486700</v>
      </c>
      <c r="N484" s="52">
        <f t="shared" si="138"/>
        <v>486700</v>
      </c>
      <c r="O484" s="53">
        <f t="shared" si="139"/>
        <v>486700</v>
      </c>
      <c r="P484" s="52">
        <f t="shared" si="140"/>
        <v>0</v>
      </c>
      <c r="Q484" s="54">
        <f t="shared" si="141"/>
        <v>0</v>
      </c>
      <c r="R484" s="30">
        <f t="shared" si="134"/>
        <v>486700</v>
      </c>
      <c r="S484" s="52">
        <f t="shared" si="135"/>
        <v>486700</v>
      </c>
      <c r="T484" s="13" t="str">
        <f t="shared" si="142"/>
        <v>MENOR VALOR</v>
      </c>
    </row>
    <row r="485" spans="1:20" ht="16.5">
      <c r="A485" s="73">
        <v>479</v>
      </c>
      <c r="B485" s="119">
        <v>701410</v>
      </c>
      <c r="C485" s="79">
        <v>781304</v>
      </c>
      <c r="D485" s="85" t="s">
        <v>605</v>
      </c>
      <c r="E485" s="121" t="s">
        <v>21</v>
      </c>
      <c r="F485" s="74">
        <v>1</v>
      </c>
      <c r="G485" s="122">
        <v>0</v>
      </c>
      <c r="H485" s="123">
        <v>0</v>
      </c>
      <c r="I485" s="90">
        <v>1141500</v>
      </c>
      <c r="J485" s="91" t="s">
        <v>28</v>
      </c>
      <c r="K485" s="50"/>
      <c r="L485" s="51">
        <f t="shared" si="136"/>
        <v>1141500</v>
      </c>
      <c r="M485" s="51">
        <f t="shared" si="137"/>
        <v>1141500</v>
      </c>
      <c r="N485" s="52">
        <f t="shared" si="138"/>
        <v>1141500</v>
      </c>
      <c r="O485" s="53">
        <f t="shared" si="139"/>
        <v>1141500</v>
      </c>
      <c r="P485" s="52">
        <f t="shared" si="140"/>
        <v>0</v>
      </c>
      <c r="Q485" s="54">
        <f t="shared" si="141"/>
        <v>0</v>
      </c>
      <c r="R485" s="30">
        <f t="shared" si="134"/>
        <v>1141500</v>
      </c>
      <c r="S485" s="52">
        <f t="shared" si="135"/>
        <v>1141500</v>
      </c>
      <c r="T485" s="13" t="str">
        <f t="shared" si="142"/>
        <v>MENOR VALOR</v>
      </c>
    </row>
    <row r="486" spans="1:20" ht="25.5">
      <c r="A486" s="73">
        <v>480</v>
      </c>
      <c r="B486" s="119">
        <v>701420</v>
      </c>
      <c r="C486" s="79">
        <v>781401</v>
      </c>
      <c r="D486" s="85" t="s">
        <v>606</v>
      </c>
      <c r="E486" s="121" t="s">
        <v>21</v>
      </c>
      <c r="F486" s="74">
        <v>1</v>
      </c>
      <c r="G486" s="122">
        <v>0</v>
      </c>
      <c r="H486" s="123">
        <v>0</v>
      </c>
      <c r="I486" s="90">
        <v>654300</v>
      </c>
      <c r="J486" s="91" t="s">
        <v>28</v>
      </c>
      <c r="K486" s="50"/>
      <c r="L486" s="51">
        <f t="shared" si="136"/>
        <v>654300</v>
      </c>
      <c r="M486" s="51">
        <f t="shared" si="137"/>
        <v>654300</v>
      </c>
      <c r="N486" s="52">
        <f t="shared" si="138"/>
        <v>654300</v>
      </c>
      <c r="O486" s="53">
        <f t="shared" si="139"/>
        <v>654300</v>
      </c>
      <c r="P486" s="52">
        <f t="shared" si="140"/>
        <v>0</v>
      </c>
      <c r="Q486" s="54">
        <f t="shared" si="141"/>
        <v>0</v>
      </c>
      <c r="R486" s="30">
        <f t="shared" si="134"/>
        <v>654300</v>
      </c>
      <c r="S486" s="52">
        <f t="shared" si="135"/>
        <v>654300</v>
      </c>
      <c r="T486" s="13" t="str">
        <f t="shared" si="142"/>
        <v>MENOR VALOR</v>
      </c>
    </row>
    <row r="487" spans="1:20" ht="16.5">
      <c r="A487" s="95">
        <v>481</v>
      </c>
      <c r="B487" s="120">
        <v>701430</v>
      </c>
      <c r="C487" s="79">
        <v>781501</v>
      </c>
      <c r="D487" s="85" t="s">
        <v>607</v>
      </c>
      <c r="E487" s="121" t="s">
        <v>21</v>
      </c>
      <c r="F487" s="74">
        <v>1</v>
      </c>
      <c r="G487" s="122">
        <v>0</v>
      </c>
      <c r="H487" s="123">
        <v>0</v>
      </c>
      <c r="I487" s="90">
        <v>828200</v>
      </c>
      <c r="J487" s="91" t="s">
        <v>28</v>
      </c>
      <c r="K487" s="50"/>
      <c r="L487" s="51">
        <f t="shared" si="136"/>
        <v>828200</v>
      </c>
      <c r="M487" s="51">
        <f t="shared" si="137"/>
        <v>828200</v>
      </c>
      <c r="N487" s="52">
        <f t="shared" si="138"/>
        <v>828200</v>
      </c>
      <c r="O487" s="53">
        <f t="shared" si="139"/>
        <v>828200</v>
      </c>
      <c r="P487" s="52">
        <f t="shared" si="140"/>
        <v>0</v>
      </c>
      <c r="Q487" s="54">
        <f t="shared" si="141"/>
        <v>0</v>
      </c>
      <c r="R487" s="30">
        <f t="shared" si="134"/>
        <v>828200</v>
      </c>
      <c r="S487" s="52">
        <f t="shared" si="135"/>
        <v>828200</v>
      </c>
      <c r="T487" s="13" t="str">
        <f t="shared" si="142"/>
        <v>MENOR VALOR</v>
      </c>
    </row>
    <row r="488" spans="1:20" ht="16.5">
      <c r="A488" s="73">
        <v>482</v>
      </c>
      <c r="B488" s="119">
        <v>702101</v>
      </c>
      <c r="C488" s="79">
        <v>781502</v>
      </c>
      <c r="D488" s="85" t="s">
        <v>608</v>
      </c>
      <c r="E488" s="121" t="s">
        <v>21</v>
      </c>
      <c r="F488" s="74">
        <v>1</v>
      </c>
      <c r="G488" s="122">
        <v>0</v>
      </c>
      <c r="H488" s="123">
        <v>0</v>
      </c>
      <c r="I488" s="90">
        <v>322700</v>
      </c>
      <c r="J488" s="91" t="s">
        <v>28</v>
      </c>
      <c r="K488" s="50"/>
      <c r="L488" s="51">
        <f t="shared" si="136"/>
        <v>322700</v>
      </c>
      <c r="M488" s="51">
        <f t="shared" si="137"/>
        <v>322700</v>
      </c>
      <c r="N488" s="52">
        <f t="shared" si="138"/>
        <v>322700</v>
      </c>
      <c r="O488" s="53">
        <f t="shared" si="139"/>
        <v>322700</v>
      </c>
      <c r="P488" s="52">
        <f t="shared" si="140"/>
        <v>0</v>
      </c>
      <c r="Q488" s="54">
        <f t="shared" si="141"/>
        <v>0</v>
      </c>
      <c r="R488" s="30">
        <f t="shared" si="134"/>
        <v>322700</v>
      </c>
      <c r="S488" s="52">
        <f t="shared" si="135"/>
        <v>322700</v>
      </c>
      <c r="T488" s="13" t="str">
        <f t="shared" si="142"/>
        <v>MENOR VALOR</v>
      </c>
    </row>
    <row r="489" spans="1:20" ht="16.5">
      <c r="A489" s="73">
        <v>483</v>
      </c>
      <c r="B489" s="119">
        <v>702203</v>
      </c>
      <c r="C489" s="79">
        <v>781601</v>
      </c>
      <c r="D489" s="85" t="s">
        <v>609</v>
      </c>
      <c r="E489" s="121" t="s">
        <v>21</v>
      </c>
      <c r="F489" s="74">
        <v>1</v>
      </c>
      <c r="G489" s="122">
        <v>0</v>
      </c>
      <c r="H489" s="123">
        <v>0</v>
      </c>
      <c r="I489" s="90">
        <v>322700</v>
      </c>
      <c r="J489" s="94">
        <v>564600</v>
      </c>
      <c r="K489" s="50"/>
      <c r="L489" s="51">
        <f t="shared" si="136"/>
        <v>322700</v>
      </c>
      <c r="M489" s="51">
        <f t="shared" si="137"/>
        <v>443650</v>
      </c>
      <c r="N489" s="52">
        <f t="shared" si="138"/>
        <v>443650</v>
      </c>
      <c r="O489" s="53">
        <f t="shared" si="139"/>
        <v>426844.72586644429</v>
      </c>
      <c r="P489" s="52">
        <f t="shared" si="140"/>
        <v>85524.565184512918</v>
      </c>
      <c r="Q489" s="54">
        <f t="shared" si="141"/>
        <v>0.19277485672154382</v>
      </c>
      <c r="R489" s="30">
        <f t="shared" si="134"/>
        <v>443650</v>
      </c>
      <c r="S489" s="52">
        <f t="shared" si="135"/>
        <v>443700</v>
      </c>
      <c r="T489" s="13" t="str">
        <f t="shared" si="142"/>
        <v>MEDIANA</v>
      </c>
    </row>
    <row r="490" spans="1:20" ht="16.5">
      <c r="A490" s="95">
        <v>484</v>
      </c>
      <c r="B490" s="119">
        <v>702401</v>
      </c>
      <c r="C490" s="79">
        <v>781701</v>
      </c>
      <c r="D490" s="85" t="s">
        <v>610</v>
      </c>
      <c r="E490" s="121" t="s">
        <v>21</v>
      </c>
      <c r="F490" s="74">
        <v>1</v>
      </c>
      <c r="G490" s="122">
        <v>0</v>
      </c>
      <c r="H490" s="123">
        <v>0</v>
      </c>
      <c r="I490" s="90">
        <v>376500</v>
      </c>
      <c r="J490" s="91" t="s">
        <v>28</v>
      </c>
      <c r="K490" s="50"/>
      <c r="L490" s="51">
        <f t="shared" si="136"/>
        <v>376500</v>
      </c>
      <c r="M490" s="51">
        <f t="shared" si="137"/>
        <v>376500</v>
      </c>
      <c r="N490" s="52">
        <f t="shared" si="138"/>
        <v>376500</v>
      </c>
      <c r="O490" s="53">
        <f t="shared" si="139"/>
        <v>376500</v>
      </c>
      <c r="P490" s="52">
        <f t="shared" si="140"/>
        <v>0</v>
      </c>
      <c r="Q490" s="54">
        <f t="shared" si="141"/>
        <v>0</v>
      </c>
      <c r="R490" s="30">
        <f t="shared" si="134"/>
        <v>376500</v>
      </c>
      <c r="S490" s="52">
        <f t="shared" si="135"/>
        <v>376500</v>
      </c>
      <c r="T490" s="13" t="str">
        <f t="shared" si="142"/>
        <v>MENOR VALOR</v>
      </c>
    </row>
    <row r="491" spans="1:20" ht="16.5">
      <c r="A491" s="73">
        <v>485</v>
      </c>
      <c r="B491" s="119">
        <v>703101</v>
      </c>
      <c r="C491" s="79">
        <v>781702</v>
      </c>
      <c r="D491" s="85" t="s">
        <v>611</v>
      </c>
      <c r="E491" s="121" t="s">
        <v>21</v>
      </c>
      <c r="F491" s="74">
        <v>1</v>
      </c>
      <c r="G491" s="122">
        <v>0</v>
      </c>
      <c r="H491" s="123">
        <v>0</v>
      </c>
      <c r="I491" s="90">
        <v>486700</v>
      </c>
      <c r="J491" s="91" t="s">
        <v>28</v>
      </c>
      <c r="K491" s="50"/>
      <c r="L491" s="51">
        <f t="shared" si="136"/>
        <v>486700</v>
      </c>
      <c r="M491" s="51">
        <f t="shared" si="137"/>
        <v>486700</v>
      </c>
      <c r="N491" s="52">
        <f t="shared" si="138"/>
        <v>486700</v>
      </c>
      <c r="O491" s="53">
        <f t="shared" si="139"/>
        <v>486700</v>
      </c>
      <c r="P491" s="52">
        <f t="shared" si="140"/>
        <v>0</v>
      </c>
      <c r="Q491" s="54">
        <f t="shared" si="141"/>
        <v>0</v>
      </c>
      <c r="R491" s="30">
        <f t="shared" si="134"/>
        <v>486700</v>
      </c>
      <c r="S491" s="52">
        <f t="shared" si="135"/>
        <v>486700</v>
      </c>
      <c r="T491" s="13" t="str">
        <f t="shared" si="142"/>
        <v>MENOR VALOR</v>
      </c>
    </row>
    <row r="492" spans="1:20" ht="16.5">
      <c r="A492" s="73">
        <v>486</v>
      </c>
      <c r="B492" s="119">
        <v>703301</v>
      </c>
      <c r="C492" s="79">
        <v>781703</v>
      </c>
      <c r="D492" s="85" t="s">
        <v>612</v>
      </c>
      <c r="E492" s="121" t="s">
        <v>21</v>
      </c>
      <c r="F492" s="74">
        <v>1</v>
      </c>
      <c r="G492" s="122">
        <v>0</v>
      </c>
      <c r="H492" s="123">
        <v>0</v>
      </c>
      <c r="I492" s="90">
        <v>1141500</v>
      </c>
      <c r="J492" s="91" t="s">
        <v>28</v>
      </c>
      <c r="K492" s="50"/>
      <c r="L492" s="51">
        <f t="shared" si="136"/>
        <v>1141500</v>
      </c>
      <c r="M492" s="51">
        <f t="shared" si="137"/>
        <v>1141500</v>
      </c>
      <c r="N492" s="52">
        <f t="shared" si="138"/>
        <v>1141500</v>
      </c>
      <c r="O492" s="53">
        <f t="shared" si="139"/>
        <v>1141500</v>
      </c>
      <c r="P492" s="52">
        <f t="shared" si="140"/>
        <v>0</v>
      </c>
      <c r="Q492" s="54">
        <f t="shared" si="141"/>
        <v>0</v>
      </c>
      <c r="R492" s="30">
        <f t="shared" si="134"/>
        <v>1141500</v>
      </c>
      <c r="S492" s="52">
        <f t="shared" si="135"/>
        <v>1141500</v>
      </c>
      <c r="T492" s="13" t="str">
        <f t="shared" si="142"/>
        <v>MENOR VALOR</v>
      </c>
    </row>
    <row r="493" spans="1:20" ht="25.5">
      <c r="A493" s="95">
        <v>487</v>
      </c>
      <c r="B493" s="119">
        <v>703302</v>
      </c>
      <c r="C493" s="79">
        <v>781801</v>
      </c>
      <c r="D493" s="85" t="s">
        <v>613</v>
      </c>
      <c r="E493" s="121" t="s">
        <v>21</v>
      </c>
      <c r="F493" s="74">
        <v>1</v>
      </c>
      <c r="G493" s="122">
        <v>0</v>
      </c>
      <c r="H493" s="123">
        <v>0</v>
      </c>
      <c r="I493" s="90">
        <v>376500</v>
      </c>
      <c r="J493" s="91" t="s">
        <v>28</v>
      </c>
      <c r="K493" s="50"/>
      <c r="L493" s="51">
        <f t="shared" si="136"/>
        <v>376500</v>
      </c>
      <c r="M493" s="51">
        <f t="shared" si="137"/>
        <v>376500</v>
      </c>
      <c r="N493" s="52">
        <f t="shared" si="138"/>
        <v>376500</v>
      </c>
      <c r="O493" s="53">
        <f t="shared" si="139"/>
        <v>376500</v>
      </c>
      <c r="P493" s="52">
        <f t="shared" si="140"/>
        <v>0</v>
      </c>
      <c r="Q493" s="54">
        <f t="shared" si="141"/>
        <v>0</v>
      </c>
      <c r="R493" s="30">
        <f t="shared" ref="R493:R556" si="143">IF(Q493&lt;=$Q$1,L493,N493)</f>
        <v>376500</v>
      </c>
      <c r="S493" s="52">
        <f t="shared" si="135"/>
        <v>376500</v>
      </c>
      <c r="T493" s="13" t="str">
        <f t="shared" si="142"/>
        <v>MENOR VALOR</v>
      </c>
    </row>
    <row r="494" spans="1:20" ht="16.5">
      <c r="A494" s="73">
        <v>488</v>
      </c>
      <c r="B494" s="119">
        <v>704001</v>
      </c>
      <c r="C494" s="79">
        <v>781802</v>
      </c>
      <c r="D494" s="85" t="s">
        <v>614</v>
      </c>
      <c r="E494" s="121" t="s">
        <v>21</v>
      </c>
      <c r="F494" s="74">
        <v>1</v>
      </c>
      <c r="G494" s="122">
        <v>0</v>
      </c>
      <c r="H494" s="123">
        <v>0</v>
      </c>
      <c r="I494" s="90">
        <v>1620500</v>
      </c>
      <c r="J494" s="91" t="s">
        <v>28</v>
      </c>
      <c r="K494" s="50"/>
      <c r="L494" s="51">
        <f t="shared" si="136"/>
        <v>1620500</v>
      </c>
      <c r="M494" s="51">
        <f t="shared" si="137"/>
        <v>1620500</v>
      </c>
      <c r="N494" s="52">
        <f t="shared" si="138"/>
        <v>1620500</v>
      </c>
      <c r="O494" s="53">
        <f t="shared" si="139"/>
        <v>1620500</v>
      </c>
      <c r="P494" s="52">
        <f t="shared" si="140"/>
        <v>0</v>
      </c>
      <c r="Q494" s="54">
        <f t="shared" si="141"/>
        <v>0</v>
      </c>
      <c r="R494" s="30">
        <f t="shared" si="143"/>
        <v>1620500</v>
      </c>
      <c r="S494" s="52">
        <f t="shared" si="135"/>
        <v>1620500</v>
      </c>
      <c r="T494" s="13" t="str">
        <f t="shared" si="142"/>
        <v>MENOR VALOR</v>
      </c>
    </row>
    <row r="495" spans="1:20" ht="16.5">
      <c r="A495" s="73">
        <v>489</v>
      </c>
      <c r="B495" s="119">
        <v>704003</v>
      </c>
      <c r="C495" s="79">
        <v>781901</v>
      </c>
      <c r="D495" s="85" t="s">
        <v>615</v>
      </c>
      <c r="E495" s="121" t="s">
        <v>21</v>
      </c>
      <c r="F495" s="74">
        <v>1</v>
      </c>
      <c r="G495" s="122">
        <v>0</v>
      </c>
      <c r="H495" s="123">
        <v>0</v>
      </c>
      <c r="I495" s="90">
        <v>1474400</v>
      </c>
      <c r="J495" s="91" t="s">
        <v>28</v>
      </c>
      <c r="K495" s="50"/>
      <c r="L495" s="51">
        <f t="shared" si="136"/>
        <v>1474400</v>
      </c>
      <c r="M495" s="51">
        <f t="shared" si="137"/>
        <v>1474400</v>
      </c>
      <c r="N495" s="52">
        <f t="shared" si="138"/>
        <v>1474400</v>
      </c>
      <c r="O495" s="53">
        <f t="shared" si="139"/>
        <v>1474400</v>
      </c>
      <c r="P495" s="52">
        <f t="shared" si="140"/>
        <v>0</v>
      </c>
      <c r="Q495" s="54">
        <f t="shared" si="141"/>
        <v>0</v>
      </c>
      <c r="R495" s="30">
        <f t="shared" si="143"/>
        <v>1474400</v>
      </c>
      <c r="S495" s="52">
        <f t="shared" si="135"/>
        <v>1474400</v>
      </c>
      <c r="T495" s="13" t="str">
        <f t="shared" si="142"/>
        <v>MENOR VALOR</v>
      </c>
    </row>
    <row r="496" spans="1:20" ht="25.5">
      <c r="A496" s="95">
        <v>490</v>
      </c>
      <c r="B496" s="119">
        <v>705110</v>
      </c>
      <c r="C496" s="79">
        <v>781902</v>
      </c>
      <c r="D496" s="85" t="s">
        <v>616</v>
      </c>
      <c r="E496" s="121" t="s">
        <v>21</v>
      </c>
      <c r="F496" s="74">
        <v>1</v>
      </c>
      <c r="G496" s="122">
        <v>0</v>
      </c>
      <c r="H496" s="123">
        <v>0</v>
      </c>
      <c r="I496" s="90">
        <v>1141500</v>
      </c>
      <c r="J496" s="91" t="s">
        <v>28</v>
      </c>
      <c r="K496" s="50"/>
      <c r="L496" s="51">
        <f t="shared" si="136"/>
        <v>1141500</v>
      </c>
      <c r="M496" s="51">
        <f t="shared" si="137"/>
        <v>1141500</v>
      </c>
      <c r="N496" s="52">
        <f t="shared" si="138"/>
        <v>1141500</v>
      </c>
      <c r="O496" s="53">
        <f t="shared" si="139"/>
        <v>1141500</v>
      </c>
      <c r="P496" s="52">
        <f t="shared" si="140"/>
        <v>0</v>
      </c>
      <c r="Q496" s="54">
        <f t="shared" si="141"/>
        <v>0</v>
      </c>
      <c r="R496" s="30">
        <f t="shared" si="143"/>
        <v>1141500</v>
      </c>
      <c r="S496" s="52">
        <f t="shared" si="135"/>
        <v>1141500</v>
      </c>
      <c r="T496" s="13" t="str">
        <f t="shared" si="142"/>
        <v>MENOR VALOR</v>
      </c>
    </row>
    <row r="497" spans="1:20" ht="16.5">
      <c r="A497" s="73">
        <v>491</v>
      </c>
      <c r="B497" s="119">
        <v>705210</v>
      </c>
      <c r="C497" s="79">
        <v>786002</v>
      </c>
      <c r="D497" s="85" t="s">
        <v>617</v>
      </c>
      <c r="E497" s="121" t="s">
        <v>21</v>
      </c>
      <c r="F497" s="74">
        <v>1</v>
      </c>
      <c r="G497" s="122">
        <v>0</v>
      </c>
      <c r="H497" s="123">
        <v>0</v>
      </c>
      <c r="I497" s="90">
        <v>1141500</v>
      </c>
      <c r="J497" s="94">
        <v>2005200</v>
      </c>
      <c r="K497" s="50"/>
      <c r="L497" s="51">
        <f t="shared" si="136"/>
        <v>1141500</v>
      </c>
      <c r="M497" s="51">
        <f t="shared" si="137"/>
        <v>1573350</v>
      </c>
      <c r="N497" s="52">
        <f t="shared" si="138"/>
        <v>1573350</v>
      </c>
      <c r="O497" s="53">
        <f t="shared" si="139"/>
        <v>1512922.9326043015</v>
      </c>
      <c r="P497" s="52">
        <f t="shared" si="140"/>
        <v>305364.06345541053</v>
      </c>
      <c r="Q497" s="54">
        <f t="shared" si="141"/>
        <v>0.19408527247936602</v>
      </c>
      <c r="R497" s="30">
        <f t="shared" si="143"/>
        <v>1573350</v>
      </c>
      <c r="S497" s="52">
        <f t="shared" si="135"/>
        <v>1573400</v>
      </c>
      <c r="T497" s="13" t="str">
        <f t="shared" si="142"/>
        <v>MEDIANA</v>
      </c>
    </row>
    <row r="498" spans="1:20" ht="16.5">
      <c r="A498" s="73">
        <v>492</v>
      </c>
      <c r="B498" s="119">
        <v>705301</v>
      </c>
      <c r="C498" s="79">
        <v>786101</v>
      </c>
      <c r="D498" s="85" t="s">
        <v>618</v>
      </c>
      <c r="E498" s="121" t="s">
        <v>21</v>
      </c>
      <c r="F498" s="74">
        <v>1</v>
      </c>
      <c r="G498" s="122">
        <v>0</v>
      </c>
      <c r="H498" s="123">
        <v>0</v>
      </c>
      <c r="I498" s="90">
        <v>1474400</v>
      </c>
      <c r="J498" s="91" t="s">
        <v>28</v>
      </c>
      <c r="K498" s="50"/>
      <c r="L498" s="51">
        <f t="shared" si="136"/>
        <v>1474400</v>
      </c>
      <c r="M498" s="51">
        <f t="shared" si="137"/>
        <v>1474400</v>
      </c>
      <c r="N498" s="52">
        <f t="shared" si="138"/>
        <v>1474400</v>
      </c>
      <c r="O498" s="53">
        <f t="shared" si="139"/>
        <v>1474400</v>
      </c>
      <c r="P498" s="52">
        <f t="shared" si="140"/>
        <v>0</v>
      </c>
      <c r="Q498" s="54">
        <f t="shared" si="141"/>
        <v>0</v>
      </c>
      <c r="R498" s="30">
        <f t="shared" si="143"/>
        <v>1474400</v>
      </c>
      <c r="S498" s="52">
        <f t="shared" si="135"/>
        <v>1474400</v>
      </c>
      <c r="T498" s="13" t="str">
        <f t="shared" si="142"/>
        <v>MENOR VALOR</v>
      </c>
    </row>
    <row r="499" spans="1:20" ht="25.5">
      <c r="A499" s="95">
        <v>493</v>
      </c>
      <c r="B499" s="119">
        <v>705302</v>
      </c>
      <c r="C499" s="79">
        <v>786102</v>
      </c>
      <c r="D499" s="85" t="s">
        <v>619</v>
      </c>
      <c r="E499" s="121" t="s">
        <v>21</v>
      </c>
      <c r="F499" s="74">
        <v>1</v>
      </c>
      <c r="G499" s="122">
        <v>0</v>
      </c>
      <c r="H499" s="123">
        <v>0</v>
      </c>
      <c r="I499" s="90">
        <v>1141500</v>
      </c>
      <c r="J499" s="91" t="s">
        <v>28</v>
      </c>
      <c r="K499" s="50"/>
      <c r="L499" s="51">
        <f t="shared" si="136"/>
        <v>1141500</v>
      </c>
      <c r="M499" s="51">
        <f t="shared" si="137"/>
        <v>1141500</v>
      </c>
      <c r="N499" s="52">
        <f t="shared" si="138"/>
        <v>1141500</v>
      </c>
      <c r="O499" s="53">
        <f t="shared" si="139"/>
        <v>1141500</v>
      </c>
      <c r="P499" s="52">
        <f t="shared" si="140"/>
        <v>0</v>
      </c>
      <c r="Q499" s="54">
        <f t="shared" si="141"/>
        <v>0</v>
      </c>
      <c r="R499" s="30">
        <f t="shared" si="143"/>
        <v>1141500</v>
      </c>
      <c r="S499" s="52">
        <f t="shared" si="135"/>
        <v>1141500</v>
      </c>
      <c r="T499" s="13" t="str">
        <f t="shared" si="142"/>
        <v>MENOR VALOR</v>
      </c>
    </row>
    <row r="500" spans="1:20" ht="25.5">
      <c r="A500" s="73">
        <v>494</v>
      </c>
      <c r="B500" s="119">
        <v>705303</v>
      </c>
      <c r="C500" s="79">
        <v>786201</v>
      </c>
      <c r="D500" s="85" t="s">
        <v>620</v>
      </c>
      <c r="E500" s="121" t="s">
        <v>21</v>
      </c>
      <c r="F500" s="74">
        <v>1</v>
      </c>
      <c r="G500" s="122">
        <v>0</v>
      </c>
      <c r="H500" s="123">
        <v>0</v>
      </c>
      <c r="I500" s="90">
        <v>1850600</v>
      </c>
      <c r="J500" s="91" t="s">
        <v>28</v>
      </c>
      <c r="K500" s="50"/>
      <c r="L500" s="51">
        <f t="shared" si="136"/>
        <v>1850600</v>
      </c>
      <c r="M500" s="51">
        <f t="shared" si="137"/>
        <v>1850600</v>
      </c>
      <c r="N500" s="52">
        <f t="shared" si="138"/>
        <v>1850600</v>
      </c>
      <c r="O500" s="53">
        <f t="shared" si="139"/>
        <v>1850600</v>
      </c>
      <c r="P500" s="52">
        <f t="shared" si="140"/>
        <v>0</v>
      </c>
      <c r="Q500" s="54">
        <f t="shared" si="141"/>
        <v>0</v>
      </c>
      <c r="R500" s="30">
        <f t="shared" si="143"/>
        <v>1850600</v>
      </c>
      <c r="S500" s="52">
        <f t="shared" si="135"/>
        <v>1850600</v>
      </c>
      <c r="T500" s="13" t="str">
        <f t="shared" si="142"/>
        <v>MENOR VALOR</v>
      </c>
    </row>
    <row r="501" spans="1:20" ht="16.5">
      <c r="A501" s="73">
        <v>495</v>
      </c>
      <c r="B501" s="119">
        <v>706001</v>
      </c>
      <c r="C501" s="79">
        <v>786202</v>
      </c>
      <c r="D501" s="85" t="s">
        <v>621</v>
      </c>
      <c r="E501" s="121" t="s">
        <v>21</v>
      </c>
      <c r="F501" s="74">
        <v>1</v>
      </c>
      <c r="G501" s="122">
        <v>0</v>
      </c>
      <c r="H501" s="123">
        <v>0</v>
      </c>
      <c r="I501" s="90">
        <v>2469300</v>
      </c>
      <c r="J501" s="91" t="s">
        <v>28</v>
      </c>
      <c r="K501" s="50"/>
      <c r="L501" s="51">
        <f t="shared" si="136"/>
        <v>2469300</v>
      </c>
      <c r="M501" s="51">
        <f t="shared" si="137"/>
        <v>2469300</v>
      </c>
      <c r="N501" s="52">
        <f t="shared" si="138"/>
        <v>2469300</v>
      </c>
      <c r="O501" s="53">
        <f t="shared" si="139"/>
        <v>2469300</v>
      </c>
      <c r="P501" s="52">
        <f t="shared" si="140"/>
        <v>0</v>
      </c>
      <c r="Q501" s="54">
        <f t="shared" si="141"/>
        <v>0</v>
      </c>
      <c r="R501" s="30">
        <f t="shared" si="143"/>
        <v>2469300</v>
      </c>
      <c r="S501" s="52">
        <f t="shared" si="135"/>
        <v>2469300</v>
      </c>
      <c r="T501" s="13" t="str">
        <f t="shared" si="142"/>
        <v>MENOR VALOR</v>
      </c>
    </row>
    <row r="502" spans="1:20" ht="16.5">
      <c r="A502" s="95">
        <v>496</v>
      </c>
      <c r="B502" s="119">
        <v>706102</v>
      </c>
      <c r="C502" s="79">
        <v>786301</v>
      </c>
      <c r="D502" s="85" t="s">
        <v>622</v>
      </c>
      <c r="E502" s="121" t="s">
        <v>21</v>
      </c>
      <c r="F502" s="74">
        <v>1</v>
      </c>
      <c r="G502" s="122">
        <v>0</v>
      </c>
      <c r="H502" s="123">
        <v>0</v>
      </c>
      <c r="I502" s="90">
        <v>2469300</v>
      </c>
      <c r="J502" s="91" t="s">
        <v>28</v>
      </c>
      <c r="K502" s="50"/>
      <c r="L502" s="51">
        <f t="shared" si="136"/>
        <v>2469300</v>
      </c>
      <c r="M502" s="51">
        <f t="shared" si="137"/>
        <v>2469300</v>
      </c>
      <c r="N502" s="52">
        <f t="shared" si="138"/>
        <v>2469300</v>
      </c>
      <c r="O502" s="53">
        <f t="shared" si="139"/>
        <v>2469300</v>
      </c>
      <c r="P502" s="52">
        <f t="shared" si="140"/>
        <v>0</v>
      </c>
      <c r="Q502" s="54">
        <f t="shared" si="141"/>
        <v>0</v>
      </c>
      <c r="R502" s="30">
        <f t="shared" si="143"/>
        <v>2469300</v>
      </c>
      <c r="S502" s="52">
        <f t="shared" si="135"/>
        <v>2469300</v>
      </c>
      <c r="T502" s="13" t="str">
        <f t="shared" si="142"/>
        <v>MENOR VALOR</v>
      </c>
    </row>
    <row r="503" spans="1:20" ht="16.5">
      <c r="A503" s="73">
        <v>497</v>
      </c>
      <c r="B503" s="119">
        <v>706103</v>
      </c>
      <c r="C503" s="79">
        <v>786401</v>
      </c>
      <c r="D503" s="85" t="s">
        <v>623</v>
      </c>
      <c r="E503" s="121" t="s">
        <v>21</v>
      </c>
      <c r="F503" s="74">
        <v>1</v>
      </c>
      <c r="G503" s="122">
        <v>0</v>
      </c>
      <c r="H503" s="123">
        <v>0</v>
      </c>
      <c r="I503" s="90">
        <v>2469300</v>
      </c>
      <c r="J503" s="91" t="s">
        <v>28</v>
      </c>
      <c r="K503" s="50"/>
      <c r="L503" s="51">
        <f t="shared" si="136"/>
        <v>2469300</v>
      </c>
      <c r="M503" s="51">
        <f t="shared" si="137"/>
        <v>2469300</v>
      </c>
      <c r="N503" s="52">
        <f t="shared" si="138"/>
        <v>2469300</v>
      </c>
      <c r="O503" s="53">
        <f t="shared" si="139"/>
        <v>2469300</v>
      </c>
      <c r="P503" s="52">
        <f t="shared" si="140"/>
        <v>0</v>
      </c>
      <c r="Q503" s="54">
        <f t="shared" si="141"/>
        <v>0</v>
      </c>
      <c r="R503" s="30">
        <f t="shared" si="143"/>
        <v>2469300</v>
      </c>
      <c r="S503" s="52">
        <f t="shared" si="135"/>
        <v>2469300</v>
      </c>
      <c r="T503" s="13" t="str">
        <f t="shared" si="142"/>
        <v>MENOR VALOR</v>
      </c>
    </row>
    <row r="504" spans="1:20" ht="16.5">
      <c r="A504" s="73">
        <v>498</v>
      </c>
      <c r="B504" s="119">
        <v>706104</v>
      </c>
      <c r="C504" s="79">
        <v>786501</v>
      </c>
      <c r="D504" s="85" t="s">
        <v>624</v>
      </c>
      <c r="E504" s="121" t="s">
        <v>21</v>
      </c>
      <c r="F504" s="74">
        <v>1</v>
      </c>
      <c r="G504" s="122">
        <v>0</v>
      </c>
      <c r="H504" s="123">
        <v>0</v>
      </c>
      <c r="I504" s="90">
        <v>3026800</v>
      </c>
      <c r="J504" s="91" t="s">
        <v>28</v>
      </c>
      <c r="K504" s="50"/>
      <c r="L504" s="51">
        <f t="shared" si="136"/>
        <v>3026800</v>
      </c>
      <c r="M504" s="51">
        <f t="shared" si="137"/>
        <v>3026800</v>
      </c>
      <c r="N504" s="52">
        <f t="shared" si="138"/>
        <v>3026800</v>
      </c>
      <c r="O504" s="53">
        <f t="shared" si="139"/>
        <v>3026800</v>
      </c>
      <c r="P504" s="52">
        <f t="shared" si="140"/>
        <v>0</v>
      </c>
      <c r="Q504" s="54">
        <f t="shared" si="141"/>
        <v>0</v>
      </c>
      <c r="R504" s="30">
        <f t="shared" si="143"/>
        <v>3026800</v>
      </c>
      <c r="S504" s="52">
        <f t="shared" si="135"/>
        <v>3026800</v>
      </c>
      <c r="T504" s="13" t="str">
        <f t="shared" si="142"/>
        <v>MENOR VALOR</v>
      </c>
    </row>
    <row r="505" spans="1:20" ht="16.5">
      <c r="A505" s="95">
        <v>499</v>
      </c>
      <c r="B505" s="119">
        <v>707201</v>
      </c>
      <c r="C505" s="79">
        <v>786502</v>
      </c>
      <c r="D505" s="85" t="s">
        <v>625</v>
      </c>
      <c r="E505" s="121" t="s">
        <v>21</v>
      </c>
      <c r="F505" s="74">
        <v>1</v>
      </c>
      <c r="G505" s="122">
        <v>0</v>
      </c>
      <c r="H505" s="123">
        <v>0</v>
      </c>
      <c r="I505" s="90">
        <v>2652100</v>
      </c>
      <c r="J505" s="91" t="s">
        <v>28</v>
      </c>
      <c r="K505" s="50"/>
      <c r="L505" s="51">
        <f t="shared" si="136"/>
        <v>2652100</v>
      </c>
      <c r="M505" s="51">
        <f t="shared" si="137"/>
        <v>2652100</v>
      </c>
      <c r="N505" s="52">
        <f t="shared" si="138"/>
        <v>2652100</v>
      </c>
      <c r="O505" s="53">
        <f t="shared" si="139"/>
        <v>2652100</v>
      </c>
      <c r="P505" s="52">
        <f t="shared" si="140"/>
        <v>0</v>
      </c>
      <c r="Q505" s="54">
        <f t="shared" si="141"/>
        <v>0</v>
      </c>
      <c r="R505" s="30">
        <f t="shared" si="143"/>
        <v>2652100</v>
      </c>
      <c r="S505" s="52">
        <f t="shared" si="135"/>
        <v>2652100</v>
      </c>
      <c r="T505" s="13" t="str">
        <f t="shared" si="142"/>
        <v>MENOR VALOR</v>
      </c>
    </row>
    <row r="506" spans="1:20" ht="25.5">
      <c r="A506" s="73">
        <v>500</v>
      </c>
      <c r="B506" s="119">
        <v>707301</v>
      </c>
      <c r="C506" s="79">
        <v>786601</v>
      </c>
      <c r="D506" s="85" t="s">
        <v>626</v>
      </c>
      <c r="E506" s="121" t="s">
        <v>21</v>
      </c>
      <c r="F506" s="74">
        <v>1</v>
      </c>
      <c r="G506" s="122">
        <v>0</v>
      </c>
      <c r="H506" s="123">
        <v>0</v>
      </c>
      <c r="I506" s="90">
        <v>2652100</v>
      </c>
      <c r="J506" s="91" t="s">
        <v>28</v>
      </c>
      <c r="K506" s="50"/>
      <c r="L506" s="51">
        <f t="shared" si="136"/>
        <v>2652100</v>
      </c>
      <c r="M506" s="51">
        <f t="shared" si="137"/>
        <v>2652100</v>
      </c>
      <c r="N506" s="52">
        <f t="shared" si="138"/>
        <v>2652100</v>
      </c>
      <c r="O506" s="53">
        <f t="shared" si="139"/>
        <v>2652100</v>
      </c>
      <c r="P506" s="52">
        <f t="shared" si="140"/>
        <v>0</v>
      </c>
      <c r="Q506" s="54">
        <f t="shared" si="141"/>
        <v>0</v>
      </c>
      <c r="R506" s="30">
        <f t="shared" si="143"/>
        <v>2652100</v>
      </c>
      <c r="S506" s="52">
        <f t="shared" si="135"/>
        <v>2652100</v>
      </c>
      <c r="T506" s="13" t="str">
        <f t="shared" si="142"/>
        <v>MENOR VALOR</v>
      </c>
    </row>
    <row r="507" spans="1:20" ht="25.5">
      <c r="A507" s="73">
        <v>501</v>
      </c>
      <c r="B507" s="124">
        <v>707501</v>
      </c>
      <c r="C507" s="79">
        <v>786602</v>
      </c>
      <c r="D507" s="125" t="s">
        <v>627</v>
      </c>
      <c r="E507" s="121" t="s">
        <v>21</v>
      </c>
      <c r="F507" s="74">
        <v>1</v>
      </c>
      <c r="G507" s="122">
        <v>0</v>
      </c>
      <c r="H507" s="123">
        <v>0</v>
      </c>
      <c r="I507" s="90">
        <v>2652100</v>
      </c>
      <c r="J507" s="91" t="s">
        <v>28</v>
      </c>
      <c r="K507" s="50"/>
      <c r="L507" s="51">
        <f t="shared" si="136"/>
        <v>2652100</v>
      </c>
      <c r="M507" s="51">
        <f t="shared" si="137"/>
        <v>2652100</v>
      </c>
      <c r="N507" s="52">
        <f t="shared" si="138"/>
        <v>2652100</v>
      </c>
      <c r="O507" s="53">
        <f t="shared" si="139"/>
        <v>2652100</v>
      </c>
      <c r="P507" s="52">
        <f t="shared" si="140"/>
        <v>0</v>
      </c>
      <c r="Q507" s="54">
        <f t="shared" si="141"/>
        <v>0</v>
      </c>
      <c r="R507" s="30">
        <f t="shared" si="143"/>
        <v>2652100</v>
      </c>
      <c r="S507" s="52">
        <f t="shared" si="135"/>
        <v>2652100</v>
      </c>
      <c r="T507" s="13" t="str">
        <f t="shared" si="142"/>
        <v>MENOR VALOR</v>
      </c>
    </row>
    <row r="508" spans="1:20" ht="16.5">
      <c r="A508" s="95">
        <v>502</v>
      </c>
      <c r="B508" s="124">
        <v>707701</v>
      </c>
      <c r="C508" s="79">
        <v>786701</v>
      </c>
      <c r="D508" s="125" t="s">
        <v>628</v>
      </c>
      <c r="E508" s="121" t="s">
        <v>21</v>
      </c>
      <c r="F508" s="74">
        <v>1</v>
      </c>
      <c r="G508" s="122">
        <v>0</v>
      </c>
      <c r="H508" s="123">
        <v>0</v>
      </c>
      <c r="I508" s="90">
        <v>2652100</v>
      </c>
      <c r="J508" s="91" t="s">
        <v>28</v>
      </c>
      <c r="K508" s="50"/>
      <c r="L508" s="51">
        <f t="shared" si="136"/>
        <v>2652100</v>
      </c>
      <c r="M508" s="51">
        <f t="shared" si="137"/>
        <v>2652100</v>
      </c>
      <c r="N508" s="52">
        <f t="shared" si="138"/>
        <v>2652100</v>
      </c>
      <c r="O508" s="53">
        <f t="shared" si="139"/>
        <v>2652100</v>
      </c>
      <c r="P508" s="52">
        <f t="shared" si="140"/>
        <v>0</v>
      </c>
      <c r="Q508" s="54">
        <f t="shared" si="141"/>
        <v>0</v>
      </c>
      <c r="R508" s="30">
        <f t="shared" si="143"/>
        <v>2652100</v>
      </c>
      <c r="S508" s="52">
        <f t="shared" si="135"/>
        <v>2652100</v>
      </c>
      <c r="T508" s="13" t="str">
        <f t="shared" si="142"/>
        <v>MENOR VALOR</v>
      </c>
    </row>
    <row r="509" spans="1:20" ht="16.5">
      <c r="A509" s="73">
        <v>503</v>
      </c>
      <c r="B509" s="124">
        <v>707702</v>
      </c>
      <c r="C509" s="79">
        <v>786702</v>
      </c>
      <c r="D509" s="125" t="s">
        <v>629</v>
      </c>
      <c r="E509" s="121" t="s">
        <v>21</v>
      </c>
      <c r="F509" s="74">
        <v>1</v>
      </c>
      <c r="G509" s="122">
        <v>0</v>
      </c>
      <c r="H509" s="123">
        <v>0</v>
      </c>
      <c r="I509" s="90">
        <v>2652100</v>
      </c>
      <c r="J509" s="91" t="s">
        <v>28</v>
      </c>
      <c r="K509" s="50"/>
      <c r="L509" s="51">
        <f t="shared" si="136"/>
        <v>2652100</v>
      </c>
      <c r="M509" s="51">
        <f t="shared" si="137"/>
        <v>2652100</v>
      </c>
      <c r="N509" s="52">
        <f t="shared" si="138"/>
        <v>2652100</v>
      </c>
      <c r="O509" s="53">
        <f t="shared" si="139"/>
        <v>2652100</v>
      </c>
      <c r="P509" s="52">
        <f t="shared" si="140"/>
        <v>0</v>
      </c>
      <c r="Q509" s="54">
        <f t="shared" si="141"/>
        <v>0</v>
      </c>
      <c r="R509" s="30">
        <f t="shared" si="143"/>
        <v>2652100</v>
      </c>
      <c r="S509" s="52">
        <f t="shared" si="135"/>
        <v>2652100</v>
      </c>
      <c r="T509" s="13" t="str">
        <f t="shared" si="142"/>
        <v>MENOR VALOR</v>
      </c>
    </row>
    <row r="510" spans="1:20" ht="16.5">
      <c r="A510" s="73">
        <v>504</v>
      </c>
      <c r="B510" s="124">
        <v>707703</v>
      </c>
      <c r="C510" s="79">
        <v>786901</v>
      </c>
      <c r="D510" s="125" t="s">
        <v>630</v>
      </c>
      <c r="E510" s="121" t="s">
        <v>21</v>
      </c>
      <c r="F510" s="74">
        <v>1</v>
      </c>
      <c r="G510" s="122">
        <v>0</v>
      </c>
      <c r="H510" s="123">
        <v>0</v>
      </c>
      <c r="I510" s="117">
        <v>0</v>
      </c>
      <c r="J510" s="94">
        <v>7315750</v>
      </c>
      <c r="K510" s="50"/>
      <c r="L510" s="51">
        <f t="shared" si="136"/>
        <v>0</v>
      </c>
      <c r="M510" s="51">
        <f t="shared" si="137"/>
        <v>3657875</v>
      </c>
      <c r="N510" s="52">
        <f t="shared" si="138"/>
        <v>3657875</v>
      </c>
      <c r="O510" s="53" t="e">
        <f t="shared" si="139"/>
        <v>#NUM!</v>
      </c>
      <c r="P510" s="52">
        <f t="shared" si="140"/>
        <v>2586508.2172327423</v>
      </c>
      <c r="Q510" s="54">
        <f t="shared" si="141"/>
        <v>0.70710678118654746</v>
      </c>
      <c r="R510" s="30">
        <f t="shared" si="143"/>
        <v>3657875</v>
      </c>
      <c r="S510" s="52">
        <f t="shared" si="135"/>
        <v>3657900</v>
      </c>
      <c r="T510" s="13" t="str">
        <f t="shared" si="142"/>
        <v>MEDIANA</v>
      </c>
    </row>
    <row r="511" spans="1:20" ht="25.5">
      <c r="A511" s="95">
        <v>505</v>
      </c>
      <c r="B511" s="124">
        <v>709102</v>
      </c>
      <c r="C511" s="79">
        <v>786902</v>
      </c>
      <c r="D511" s="125" t="s">
        <v>631</v>
      </c>
      <c r="E511" s="121" t="s">
        <v>21</v>
      </c>
      <c r="F511" s="74">
        <v>1</v>
      </c>
      <c r="G511" s="122">
        <v>0</v>
      </c>
      <c r="H511" s="123">
        <v>0</v>
      </c>
      <c r="I511" s="90">
        <v>486700</v>
      </c>
      <c r="J511" s="91" t="s">
        <v>28</v>
      </c>
      <c r="K511" s="50"/>
      <c r="L511" s="51">
        <f t="shared" si="136"/>
        <v>486700</v>
      </c>
      <c r="M511" s="51">
        <f t="shared" si="137"/>
        <v>486700</v>
      </c>
      <c r="N511" s="52">
        <f t="shared" si="138"/>
        <v>486700</v>
      </c>
      <c r="O511" s="53">
        <f t="shared" si="139"/>
        <v>486700</v>
      </c>
      <c r="P511" s="52">
        <f t="shared" si="140"/>
        <v>0</v>
      </c>
      <c r="Q511" s="54">
        <f t="shared" si="141"/>
        <v>0</v>
      </c>
      <c r="R511" s="30">
        <f t="shared" si="143"/>
        <v>486700</v>
      </c>
      <c r="S511" s="52">
        <f t="shared" si="135"/>
        <v>486700</v>
      </c>
      <c r="T511" s="13" t="str">
        <f t="shared" si="142"/>
        <v>MENOR VALOR</v>
      </c>
    </row>
    <row r="512" spans="1:20" ht="16.5">
      <c r="A512" s="73">
        <v>506</v>
      </c>
      <c r="B512" s="124">
        <v>710101</v>
      </c>
      <c r="C512" s="79">
        <v>786910</v>
      </c>
      <c r="D512" s="125" t="s">
        <v>632</v>
      </c>
      <c r="E512" s="121" t="s">
        <v>21</v>
      </c>
      <c r="F512" s="74">
        <v>1</v>
      </c>
      <c r="G512" s="122">
        <v>0</v>
      </c>
      <c r="H512" s="123">
        <v>0</v>
      </c>
      <c r="I512" s="90">
        <v>411800</v>
      </c>
      <c r="J512" s="94">
        <v>564800</v>
      </c>
      <c r="K512" s="50"/>
      <c r="L512" s="51">
        <f t="shared" si="136"/>
        <v>411800</v>
      </c>
      <c r="M512" s="51">
        <f t="shared" si="137"/>
        <v>488300</v>
      </c>
      <c r="N512" s="52">
        <f t="shared" si="138"/>
        <v>488300</v>
      </c>
      <c r="O512" s="53">
        <f t="shared" si="139"/>
        <v>482270.29765474884</v>
      </c>
      <c r="P512" s="52">
        <f t="shared" si="140"/>
        <v>54093.668760770888</v>
      </c>
      <c r="Q512" s="54">
        <f t="shared" si="141"/>
        <v>0.11077957968619882</v>
      </c>
      <c r="R512" s="30">
        <f t="shared" si="143"/>
        <v>488300</v>
      </c>
      <c r="S512" s="52">
        <f t="shared" si="135"/>
        <v>488300</v>
      </c>
      <c r="T512" s="13" t="str">
        <f t="shared" si="142"/>
        <v>MEDIANA</v>
      </c>
    </row>
    <row r="513" spans="1:20" ht="25.5">
      <c r="A513" s="73">
        <v>507</v>
      </c>
      <c r="B513" s="124">
        <v>710921</v>
      </c>
      <c r="C513" s="79">
        <v>786911</v>
      </c>
      <c r="D513" s="125" t="s">
        <v>633</v>
      </c>
      <c r="E513" s="121" t="s">
        <v>21</v>
      </c>
      <c r="F513" s="74">
        <v>1</v>
      </c>
      <c r="G513" s="122">
        <v>0</v>
      </c>
      <c r="H513" s="123">
        <v>0</v>
      </c>
      <c r="I513" s="90">
        <v>1141500</v>
      </c>
      <c r="J513" s="91" t="s">
        <v>28</v>
      </c>
      <c r="K513" s="50"/>
      <c r="L513" s="51">
        <f t="shared" si="136"/>
        <v>1141500</v>
      </c>
      <c r="M513" s="51">
        <f t="shared" si="137"/>
        <v>1141500</v>
      </c>
      <c r="N513" s="52">
        <f t="shared" si="138"/>
        <v>1141500</v>
      </c>
      <c r="O513" s="53">
        <f t="shared" si="139"/>
        <v>1141500</v>
      </c>
      <c r="P513" s="52">
        <f t="shared" si="140"/>
        <v>0</v>
      </c>
      <c r="Q513" s="54">
        <f t="shared" si="141"/>
        <v>0</v>
      </c>
      <c r="R513" s="30">
        <f t="shared" si="143"/>
        <v>1141500</v>
      </c>
      <c r="S513" s="52">
        <f t="shared" ref="S513:S576" si="144">+ROUND(R513,-2)</f>
        <v>1141500</v>
      </c>
      <c r="T513" s="13" t="str">
        <f t="shared" si="142"/>
        <v>MENOR VALOR</v>
      </c>
    </row>
    <row r="514" spans="1:20" ht="25.5">
      <c r="A514" s="95">
        <v>508</v>
      </c>
      <c r="B514" s="124">
        <v>710922</v>
      </c>
      <c r="C514" s="79">
        <v>790200</v>
      </c>
      <c r="D514" s="125" t="s">
        <v>634</v>
      </c>
      <c r="E514" s="121" t="s">
        <v>21</v>
      </c>
      <c r="F514" s="74">
        <v>1</v>
      </c>
      <c r="G514" s="122">
        <v>0</v>
      </c>
      <c r="H514" s="123">
        <v>0</v>
      </c>
      <c r="I514" s="90">
        <v>1141500</v>
      </c>
      <c r="J514" s="91" t="s">
        <v>28</v>
      </c>
      <c r="K514" s="50"/>
      <c r="L514" s="51">
        <f t="shared" si="136"/>
        <v>1141500</v>
      </c>
      <c r="M514" s="51">
        <f t="shared" si="137"/>
        <v>1141500</v>
      </c>
      <c r="N514" s="52">
        <f t="shared" si="138"/>
        <v>1141500</v>
      </c>
      <c r="O514" s="53">
        <f t="shared" si="139"/>
        <v>1141500</v>
      </c>
      <c r="P514" s="52">
        <f t="shared" si="140"/>
        <v>0</v>
      </c>
      <c r="Q514" s="54">
        <f t="shared" si="141"/>
        <v>0</v>
      </c>
      <c r="R514" s="30">
        <f t="shared" si="143"/>
        <v>1141500</v>
      </c>
      <c r="S514" s="52">
        <f t="shared" si="144"/>
        <v>1141500</v>
      </c>
      <c r="T514" s="13" t="str">
        <f t="shared" si="142"/>
        <v>MENOR VALOR</v>
      </c>
    </row>
    <row r="515" spans="1:20" ht="16.5">
      <c r="A515" s="73">
        <v>509</v>
      </c>
      <c r="B515" s="124">
        <v>711110</v>
      </c>
      <c r="C515" s="79">
        <v>790301</v>
      </c>
      <c r="D515" s="125" t="s">
        <v>635</v>
      </c>
      <c r="E515" s="121" t="s">
        <v>21</v>
      </c>
      <c r="F515" s="74">
        <v>1</v>
      </c>
      <c r="G515" s="122">
        <v>0</v>
      </c>
      <c r="H515" s="123">
        <v>0</v>
      </c>
      <c r="I515" s="90">
        <v>376500</v>
      </c>
      <c r="J515" s="91" t="s">
        <v>28</v>
      </c>
      <c r="K515" s="50"/>
      <c r="L515" s="51">
        <f t="shared" si="136"/>
        <v>376500</v>
      </c>
      <c r="M515" s="51">
        <f t="shared" si="137"/>
        <v>376500</v>
      </c>
      <c r="N515" s="52">
        <f t="shared" si="138"/>
        <v>376500</v>
      </c>
      <c r="O515" s="53">
        <f t="shared" si="139"/>
        <v>376500</v>
      </c>
      <c r="P515" s="52">
        <f t="shared" si="140"/>
        <v>0</v>
      </c>
      <c r="Q515" s="54">
        <f t="shared" si="141"/>
        <v>0</v>
      </c>
      <c r="R515" s="30">
        <f t="shared" si="143"/>
        <v>376500</v>
      </c>
      <c r="S515" s="52">
        <f t="shared" si="144"/>
        <v>376500</v>
      </c>
      <c r="T515" s="13" t="str">
        <f t="shared" si="142"/>
        <v>MENOR VALOR</v>
      </c>
    </row>
    <row r="516" spans="1:20" ht="16.5">
      <c r="A516" s="73">
        <v>510</v>
      </c>
      <c r="B516" s="124">
        <v>711120</v>
      </c>
      <c r="C516" s="79">
        <v>790302</v>
      </c>
      <c r="D516" s="125" t="s">
        <v>636</v>
      </c>
      <c r="E516" s="121" t="s">
        <v>21</v>
      </c>
      <c r="F516" s="74">
        <v>1</v>
      </c>
      <c r="G516" s="122">
        <v>0</v>
      </c>
      <c r="H516" s="123">
        <v>0</v>
      </c>
      <c r="I516" s="90">
        <v>376500</v>
      </c>
      <c r="J516" s="91" t="s">
        <v>28</v>
      </c>
      <c r="K516" s="50"/>
      <c r="L516" s="51">
        <f t="shared" si="136"/>
        <v>376500</v>
      </c>
      <c r="M516" s="51">
        <f t="shared" si="137"/>
        <v>376500</v>
      </c>
      <c r="N516" s="52">
        <f t="shared" si="138"/>
        <v>376500</v>
      </c>
      <c r="O516" s="53">
        <f t="shared" si="139"/>
        <v>376500</v>
      </c>
      <c r="P516" s="52">
        <f t="shared" si="140"/>
        <v>0</v>
      </c>
      <c r="Q516" s="54">
        <f t="shared" si="141"/>
        <v>0</v>
      </c>
      <c r="R516" s="30">
        <f t="shared" si="143"/>
        <v>376500</v>
      </c>
      <c r="S516" s="52">
        <f t="shared" si="144"/>
        <v>376500</v>
      </c>
      <c r="T516" s="13" t="str">
        <f t="shared" si="142"/>
        <v>MENOR VALOR</v>
      </c>
    </row>
    <row r="517" spans="1:20" ht="16.5">
      <c r="A517" s="95">
        <v>511</v>
      </c>
      <c r="B517" s="124">
        <v>711130</v>
      </c>
      <c r="C517" s="79">
        <v>790402</v>
      </c>
      <c r="D517" s="125" t="s">
        <v>637</v>
      </c>
      <c r="E517" s="121" t="s">
        <v>21</v>
      </c>
      <c r="F517" s="74">
        <v>1</v>
      </c>
      <c r="G517" s="122">
        <v>0</v>
      </c>
      <c r="H517" s="123">
        <v>0</v>
      </c>
      <c r="I517" s="90">
        <v>376500</v>
      </c>
      <c r="J517" s="91" t="s">
        <v>28</v>
      </c>
      <c r="K517" s="50"/>
      <c r="L517" s="51">
        <f t="shared" si="136"/>
        <v>376500</v>
      </c>
      <c r="M517" s="51">
        <f t="shared" si="137"/>
        <v>376500</v>
      </c>
      <c r="N517" s="52">
        <f t="shared" si="138"/>
        <v>376500</v>
      </c>
      <c r="O517" s="53">
        <f t="shared" si="139"/>
        <v>376500</v>
      </c>
      <c r="P517" s="52">
        <f t="shared" si="140"/>
        <v>0</v>
      </c>
      <c r="Q517" s="54">
        <f t="shared" si="141"/>
        <v>0</v>
      </c>
      <c r="R517" s="30">
        <f t="shared" si="143"/>
        <v>376500</v>
      </c>
      <c r="S517" s="52">
        <f t="shared" si="144"/>
        <v>376500</v>
      </c>
      <c r="T517" s="13" t="str">
        <f t="shared" si="142"/>
        <v>MENOR VALOR</v>
      </c>
    </row>
    <row r="518" spans="1:20" ht="16.5">
      <c r="A518" s="73">
        <v>512</v>
      </c>
      <c r="B518" s="124">
        <v>711301</v>
      </c>
      <c r="C518" s="79">
        <v>790600</v>
      </c>
      <c r="D518" s="125" t="s">
        <v>638</v>
      </c>
      <c r="E518" s="121" t="s">
        <v>21</v>
      </c>
      <c r="F518" s="74">
        <v>1</v>
      </c>
      <c r="G518" s="122">
        <v>0</v>
      </c>
      <c r="H518" s="123">
        <v>0</v>
      </c>
      <c r="I518" s="90">
        <v>376500</v>
      </c>
      <c r="J518" s="91" t="s">
        <v>28</v>
      </c>
      <c r="K518" s="50"/>
      <c r="L518" s="51">
        <f t="shared" ref="L518:L581" si="145">MIN(I518,J518)</f>
        <v>376500</v>
      </c>
      <c r="M518" s="51">
        <f t="shared" ref="M518:M581" si="146">AVERAGE(I518,J518)</f>
        <v>376500</v>
      </c>
      <c r="N518" s="52">
        <f t="shared" ref="N518:N581" si="147">MEDIAN(J518,I518)</f>
        <v>376500</v>
      </c>
      <c r="O518" s="53">
        <f t="shared" ref="O518:O581" si="148">GEOMEAN(I518,J518)</f>
        <v>376500</v>
      </c>
      <c r="P518" s="52">
        <f t="shared" ref="P518:P581" si="149">STDEVA(N518,L518)</f>
        <v>0</v>
      </c>
      <c r="Q518" s="54">
        <f t="shared" ref="Q518:Q581" si="150">P518/N518*100%</f>
        <v>0</v>
      </c>
      <c r="R518" s="30">
        <f t="shared" si="143"/>
        <v>376500</v>
      </c>
      <c r="S518" s="52">
        <f t="shared" si="144"/>
        <v>376500</v>
      </c>
      <c r="T518" s="13" t="str">
        <f t="shared" si="142"/>
        <v>MENOR VALOR</v>
      </c>
    </row>
    <row r="519" spans="1:20" ht="25.5">
      <c r="A519" s="73">
        <v>513</v>
      </c>
      <c r="B519" s="124">
        <v>712001</v>
      </c>
      <c r="C519" s="79">
        <v>790703</v>
      </c>
      <c r="D519" s="125" t="s">
        <v>639</v>
      </c>
      <c r="E519" s="121" t="s">
        <v>21</v>
      </c>
      <c r="F519" s="74">
        <v>1</v>
      </c>
      <c r="G519" s="122">
        <v>0</v>
      </c>
      <c r="H519" s="123">
        <v>0</v>
      </c>
      <c r="I519" s="90">
        <v>1141500</v>
      </c>
      <c r="J519" s="91" t="s">
        <v>28</v>
      </c>
      <c r="K519" s="50"/>
      <c r="L519" s="51">
        <f t="shared" si="145"/>
        <v>1141500</v>
      </c>
      <c r="M519" s="51">
        <f t="shared" si="146"/>
        <v>1141500</v>
      </c>
      <c r="N519" s="52">
        <f t="shared" si="147"/>
        <v>1141500</v>
      </c>
      <c r="O519" s="53">
        <f t="shared" si="148"/>
        <v>1141500</v>
      </c>
      <c r="P519" s="52">
        <f t="shared" si="149"/>
        <v>0</v>
      </c>
      <c r="Q519" s="54">
        <f t="shared" si="150"/>
        <v>0</v>
      </c>
      <c r="R519" s="30">
        <f t="shared" si="143"/>
        <v>1141500</v>
      </c>
      <c r="S519" s="52">
        <f t="shared" si="144"/>
        <v>1141500</v>
      </c>
      <c r="T519" s="13" t="str">
        <f t="shared" si="142"/>
        <v>MENOR VALOR</v>
      </c>
    </row>
    <row r="520" spans="1:20" ht="25.5">
      <c r="A520" s="95">
        <v>514</v>
      </c>
      <c r="B520" s="124">
        <v>712002</v>
      </c>
      <c r="C520" s="80">
        <v>790801</v>
      </c>
      <c r="D520" s="125" t="s">
        <v>640</v>
      </c>
      <c r="E520" s="121" t="s">
        <v>21</v>
      </c>
      <c r="F520" s="74">
        <v>1</v>
      </c>
      <c r="G520" s="122">
        <v>0</v>
      </c>
      <c r="H520" s="123">
        <v>0</v>
      </c>
      <c r="I520" s="90">
        <v>411800</v>
      </c>
      <c r="J520" s="91" t="s">
        <v>28</v>
      </c>
      <c r="K520" s="50"/>
      <c r="L520" s="51">
        <f t="shared" si="145"/>
        <v>411800</v>
      </c>
      <c r="M520" s="51">
        <f t="shared" si="146"/>
        <v>411800</v>
      </c>
      <c r="N520" s="52">
        <f t="shared" si="147"/>
        <v>411800</v>
      </c>
      <c r="O520" s="53">
        <f t="shared" si="148"/>
        <v>411800</v>
      </c>
      <c r="P520" s="52">
        <f t="shared" si="149"/>
        <v>0</v>
      </c>
      <c r="Q520" s="54">
        <f t="shared" si="150"/>
        <v>0</v>
      </c>
      <c r="R520" s="30">
        <f t="shared" si="143"/>
        <v>411800</v>
      </c>
      <c r="S520" s="52">
        <f t="shared" si="144"/>
        <v>411800</v>
      </c>
      <c r="T520" s="13" t="str">
        <f t="shared" si="142"/>
        <v>MENOR VALOR</v>
      </c>
    </row>
    <row r="521" spans="1:20" ht="25.5">
      <c r="A521" s="73">
        <v>515</v>
      </c>
      <c r="B521" s="124">
        <v>712003</v>
      </c>
      <c r="C521" s="79">
        <v>790902</v>
      </c>
      <c r="D521" s="125" t="s">
        <v>641</v>
      </c>
      <c r="E521" s="121" t="s">
        <v>21</v>
      </c>
      <c r="F521" s="74">
        <v>1</v>
      </c>
      <c r="G521" s="122">
        <v>0</v>
      </c>
      <c r="H521" s="123">
        <v>0</v>
      </c>
      <c r="I521" s="90">
        <v>411800</v>
      </c>
      <c r="J521" s="94">
        <v>891100</v>
      </c>
      <c r="K521" s="50"/>
      <c r="L521" s="51">
        <f t="shared" si="145"/>
        <v>411800</v>
      </c>
      <c r="M521" s="51">
        <f t="shared" si="146"/>
        <v>651450</v>
      </c>
      <c r="N521" s="52">
        <f t="shared" si="147"/>
        <v>651450</v>
      </c>
      <c r="O521" s="53">
        <f t="shared" si="148"/>
        <v>605768.09093909862</v>
      </c>
      <c r="P521" s="52">
        <f t="shared" si="149"/>
        <v>169458.1401113561</v>
      </c>
      <c r="Q521" s="54">
        <f t="shared" si="150"/>
        <v>0.26012455309134408</v>
      </c>
      <c r="R521" s="30">
        <f t="shared" si="143"/>
        <v>651450</v>
      </c>
      <c r="S521" s="52">
        <f t="shared" si="144"/>
        <v>651500</v>
      </c>
      <c r="T521" s="13" t="str">
        <f t="shared" ref="T521:T584" si="151">IF(Q521&lt;=$Q$1,"MENOR VALOR","MEDIANA")</f>
        <v>MEDIANA</v>
      </c>
    </row>
    <row r="522" spans="1:20" ht="25.5">
      <c r="A522" s="73">
        <v>516</v>
      </c>
      <c r="B522" s="124">
        <v>712401</v>
      </c>
      <c r="C522" s="79">
        <v>791301</v>
      </c>
      <c r="D522" s="125" t="s">
        <v>642</v>
      </c>
      <c r="E522" s="121" t="s">
        <v>21</v>
      </c>
      <c r="F522" s="74">
        <v>1</v>
      </c>
      <c r="G522" s="122">
        <v>0</v>
      </c>
      <c r="H522" s="123">
        <v>0</v>
      </c>
      <c r="I522" s="90">
        <v>1141500</v>
      </c>
      <c r="J522" s="91" t="s">
        <v>28</v>
      </c>
      <c r="K522" s="50"/>
      <c r="L522" s="51">
        <f t="shared" si="145"/>
        <v>1141500</v>
      </c>
      <c r="M522" s="51">
        <f t="shared" si="146"/>
        <v>1141500</v>
      </c>
      <c r="N522" s="52">
        <f t="shared" si="147"/>
        <v>1141500</v>
      </c>
      <c r="O522" s="53">
        <f t="shared" si="148"/>
        <v>1141500</v>
      </c>
      <c r="P522" s="52">
        <f t="shared" si="149"/>
        <v>0</v>
      </c>
      <c r="Q522" s="54">
        <f t="shared" si="150"/>
        <v>0</v>
      </c>
      <c r="R522" s="30">
        <f t="shared" si="143"/>
        <v>1141500</v>
      </c>
      <c r="S522" s="52">
        <f t="shared" si="144"/>
        <v>1141500</v>
      </c>
      <c r="T522" s="13" t="str">
        <f t="shared" si="151"/>
        <v>MENOR VALOR</v>
      </c>
    </row>
    <row r="523" spans="1:20" ht="16.5">
      <c r="A523" s="95">
        <v>517</v>
      </c>
      <c r="B523" s="124">
        <v>713101</v>
      </c>
      <c r="C523" s="79">
        <v>791402</v>
      </c>
      <c r="D523" s="125" t="s">
        <v>643</v>
      </c>
      <c r="E523" s="121" t="s">
        <v>21</v>
      </c>
      <c r="F523" s="74">
        <v>1</v>
      </c>
      <c r="G523" s="122">
        <v>0</v>
      </c>
      <c r="H523" s="123">
        <v>0</v>
      </c>
      <c r="I523" s="90">
        <v>1141500</v>
      </c>
      <c r="J523" s="91" t="s">
        <v>28</v>
      </c>
      <c r="K523" s="50"/>
      <c r="L523" s="51">
        <f t="shared" si="145"/>
        <v>1141500</v>
      </c>
      <c r="M523" s="51">
        <f t="shared" si="146"/>
        <v>1141500</v>
      </c>
      <c r="N523" s="52">
        <f t="shared" si="147"/>
        <v>1141500</v>
      </c>
      <c r="O523" s="53">
        <f t="shared" si="148"/>
        <v>1141500</v>
      </c>
      <c r="P523" s="52">
        <f t="shared" si="149"/>
        <v>0</v>
      </c>
      <c r="Q523" s="54">
        <f t="shared" si="150"/>
        <v>0</v>
      </c>
      <c r="R523" s="30">
        <f t="shared" si="143"/>
        <v>1141500</v>
      </c>
      <c r="S523" s="52">
        <f t="shared" si="144"/>
        <v>1141500</v>
      </c>
      <c r="T523" s="13" t="str">
        <f t="shared" si="151"/>
        <v>MENOR VALOR</v>
      </c>
    </row>
    <row r="524" spans="1:20" ht="16.5">
      <c r="A524" s="73">
        <v>518</v>
      </c>
      <c r="B524" s="124">
        <v>713401</v>
      </c>
      <c r="C524" s="79">
        <v>793101</v>
      </c>
      <c r="D524" s="125" t="s">
        <v>644</v>
      </c>
      <c r="E524" s="121" t="s">
        <v>21</v>
      </c>
      <c r="F524" s="74">
        <v>1</v>
      </c>
      <c r="G524" s="122">
        <v>0</v>
      </c>
      <c r="H524" s="123">
        <v>0</v>
      </c>
      <c r="I524" s="90">
        <v>828200</v>
      </c>
      <c r="J524" s="91" t="s">
        <v>28</v>
      </c>
      <c r="K524" s="50"/>
      <c r="L524" s="51">
        <f t="shared" si="145"/>
        <v>828200</v>
      </c>
      <c r="M524" s="51">
        <f t="shared" si="146"/>
        <v>828200</v>
      </c>
      <c r="N524" s="52">
        <f t="shared" si="147"/>
        <v>828200</v>
      </c>
      <c r="O524" s="53">
        <f t="shared" si="148"/>
        <v>828200</v>
      </c>
      <c r="P524" s="52">
        <f t="shared" si="149"/>
        <v>0</v>
      </c>
      <c r="Q524" s="54">
        <f t="shared" si="150"/>
        <v>0</v>
      </c>
      <c r="R524" s="30">
        <f t="shared" si="143"/>
        <v>828200</v>
      </c>
      <c r="S524" s="52">
        <f t="shared" si="144"/>
        <v>828200</v>
      </c>
      <c r="T524" s="13" t="str">
        <f t="shared" si="151"/>
        <v>MENOR VALOR</v>
      </c>
    </row>
    <row r="525" spans="1:20" ht="16.5">
      <c r="A525" s="73">
        <v>519</v>
      </c>
      <c r="B525" s="124">
        <v>713501</v>
      </c>
      <c r="C525" s="79">
        <v>793204</v>
      </c>
      <c r="D525" s="125" t="s">
        <v>645</v>
      </c>
      <c r="E525" s="121" t="s">
        <v>21</v>
      </c>
      <c r="F525" s="74">
        <v>1</v>
      </c>
      <c r="G525" s="122">
        <v>0</v>
      </c>
      <c r="H525" s="123">
        <v>0</v>
      </c>
      <c r="I525" s="90">
        <v>654300</v>
      </c>
      <c r="J525" s="94">
        <v>891100</v>
      </c>
      <c r="K525" s="50"/>
      <c r="L525" s="51">
        <f t="shared" si="145"/>
        <v>654300</v>
      </c>
      <c r="M525" s="51">
        <f t="shared" si="146"/>
        <v>772700</v>
      </c>
      <c r="N525" s="52">
        <f t="shared" si="147"/>
        <v>772700</v>
      </c>
      <c r="O525" s="53">
        <f t="shared" si="148"/>
        <v>763574.96685001405</v>
      </c>
      <c r="P525" s="52">
        <f t="shared" si="149"/>
        <v>83721.442892487234</v>
      </c>
      <c r="Q525" s="54">
        <f t="shared" si="150"/>
        <v>0.10834922077454023</v>
      </c>
      <c r="R525" s="30">
        <f t="shared" si="143"/>
        <v>772700</v>
      </c>
      <c r="S525" s="52">
        <f t="shared" si="144"/>
        <v>772700</v>
      </c>
      <c r="T525" s="13" t="str">
        <f t="shared" si="151"/>
        <v>MEDIANA</v>
      </c>
    </row>
    <row r="526" spans="1:20" ht="16.5">
      <c r="A526" s="95">
        <v>520</v>
      </c>
      <c r="B526" s="124">
        <v>713502</v>
      </c>
      <c r="C526" s="79">
        <v>793205</v>
      </c>
      <c r="D526" s="125" t="s">
        <v>646</v>
      </c>
      <c r="E526" s="121" t="s">
        <v>21</v>
      </c>
      <c r="F526" s="74">
        <v>1</v>
      </c>
      <c r="G526" s="122">
        <v>0</v>
      </c>
      <c r="H526" s="123">
        <v>0</v>
      </c>
      <c r="I526" s="90">
        <v>654300</v>
      </c>
      <c r="J526" s="94">
        <v>891100</v>
      </c>
      <c r="K526" s="50"/>
      <c r="L526" s="51">
        <f t="shared" si="145"/>
        <v>654300</v>
      </c>
      <c r="M526" s="51">
        <f t="shared" si="146"/>
        <v>772700</v>
      </c>
      <c r="N526" s="52">
        <f t="shared" si="147"/>
        <v>772700</v>
      </c>
      <c r="O526" s="53">
        <f t="shared" si="148"/>
        <v>763574.96685001405</v>
      </c>
      <c r="P526" s="52">
        <f t="shared" si="149"/>
        <v>83721.442892487234</v>
      </c>
      <c r="Q526" s="54">
        <f t="shared" si="150"/>
        <v>0.10834922077454023</v>
      </c>
      <c r="R526" s="30">
        <f t="shared" si="143"/>
        <v>772700</v>
      </c>
      <c r="S526" s="52">
        <f t="shared" si="144"/>
        <v>772700</v>
      </c>
      <c r="T526" s="13" t="str">
        <f t="shared" si="151"/>
        <v>MEDIANA</v>
      </c>
    </row>
    <row r="527" spans="1:20" ht="16.5">
      <c r="A527" s="73">
        <v>521</v>
      </c>
      <c r="B527" s="124">
        <v>714001</v>
      </c>
      <c r="C527" s="79">
        <v>793210</v>
      </c>
      <c r="D527" s="125" t="s">
        <v>647</v>
      </c>
      <c r="E527" s="121" t="s">
        <v>21</v>
      </c>
      <c r="F527" s="74">
        <v>1</v>
      </c>
      <c r="G527" s="122">
        <v>0</v>
      </c>
      <c r="H527" s="123">
        <v>0</v>
      </c>
      <c r="I527" s="90">
        <v>828200</v>
      </c>
      <c r="J527" s="91" t="s">
        <v>28</v>
      </c>
      <c r="K527" s="50"/>
      <c r="L527" s="51">
        <f t="shared" si="145"/>
        <v>828200</v>
      </c>
      <c r="M527" s="51">
        <f t="shared" si="146"/>
        <v>828200</v>
      </c>
      <c r="N527" s="52">
        <f t="shared" si="147"/>
        <v>828200</v>
      </c>
      <c r="O527" s="53">
        <f t="shared" si="148"/>
        <v>828200</v>
      </c>
      <c r="P527" s="52">
        <f t="shared" si="149"/>
        <v>0</v>
      </c>
      <c r="Q527" s="54">
        <f t="shared" si="150"/>
        <v>0</v>
      </c>
      <c r="R527" s="30">
        <f t="shared" si="143"/>
        <v>828200</v>
      </c>
      <c r="S527" s="52">
        <f t="shared" si="144"/>
        <v>828200</v>
      </c>
      <c r="T527" s="13" t="str">
        <f t="shared" si="151"/>
        <v>MENOR VALOR</v>
      </c>
    </row>
    <row r="528" spans="1:20" ht="16.5">
      <c r="A528" s="73">
        <v>522</v>
      </c>
      <c r="B528" s="124">
        <v>714002</v>
      </c>
      <c r="C528" s="79">
        <v>793301</v>
      </c>
      <c r="D528" s="125" t="s">
        <v>648</v>
      </c>
      <c r="E528" s="121" t="s">
        <v>21</v>
      </c>
      <c r="F528" s="74">
        <v>1</v>
      </c>
      <c r="G528" s="122">
        <v>0</v>
      </c>
      <c r="H528" s="123">
        <v>0</v>
      </c>
      <c r="I528" s="90">
        <v>828200</v>
      </c>
      <c r="J528" s="91" t="s">
        <v>28</v>
      </c>
      <c r="K528" s="50"/>
      <c r="L528" s="51">
        <f t="shared" si="145"/>
        <v>828200</v>
      </c>
      <c r="M528" s="51">
        <f t="shared" si="146"/>
        <v>828200</v>
      </c>
      <c r="N528" s="52">
        <f t="shared" si="147"/>
        <v>828200</v>
      </c>
      <c r="O528" s="53">
        <f t="shared" si="148"/>
        <v>828200</v>
      </c>
      <c r="P528" s="52">
        <f t="shared" si="149"/>
        <v>0</v>
      </c>
      <c r="Q528" s="54">
        <f t="shared" si="150"/>
        <v>0</v>
      </c>
      <c r="R528" s="30">
        <f t="shared" si="143"/>
        <v>828200</v>
      </c>
      <c r="S528" s="52">
        <f t="shared" si="144"/>
        <v>828200</v>
      </c>
      <c r="T528" s="13" t="str">
        <f t="shared" si="151"/>
        <v>MENOR VALOR</v>
      </c>
    </row>
    <row r="529" spans="1:20" ht="16.5">
      <c r="A529" s="95">
        <v>523</v>
      </c>
      <c r="B529" s="124">
        <v>715001</v>
      </c>
      <c r="C529" s="79">
        <v>793302</v>
      </c>
      <c r="D529" s="125" t="s">
        <v>649</v>
      </c>
      <c r="E529" s="121" t="s">
        <v>21</v>
      </c>
      <c r="F529" s="74">
        <v>1</v>
      </c>
      <c r="G529" s="122">
        <v>0</v>
      </c>
      <c r="H529" s="123">
        <v>0</v>
      </c>
      <c r="I529" s="90">
        <v>2469300</v>
      </c>
      <c r="J529" s="91" t="s">
        <v>28</v>
      </c>
      <c r="K529" s="50"/>
      <c r="L529" s="51">
        <f t="shared" si="145"/>
        <v>2469300</v>
      </c>
      <c r="M529" s="51">
        <f t="shared" si="146"/>
        <v>2469300</v>
      </c>
      <c r="N529" s="52">
        <f t="shared" si="147"/>
        <v>2469300</v>
      </c>
      <c r="O529" s="53">
        <f t="shared" si="148"/>
        <v>2469300</v>
      </c>
      <c r="P529" s="52">
        <f t="shared" si="149"/>
        <v>0</v>
      </c>
      <c r="Q529" s="54">
        <f t="shared" si="150"/>
        <v>0</v>
      </c>
      <c r="R529" s="30">
        <f t="shared" si="143"/>
        <v>2469300</v>
      </c>
      <c r="S529" s="52">
        <f t="shared" si="144"/>
        <v>2469300</v>
      </c>
      <c r="T529" s="13" t="str">
        <f t="shared" si="151"/>
        <v>MENOR VALOR</v>
      </c>
    </row>
    <row r="530" spans="1:20" ht="16.5">
      <c r="A530" s="73">
        <v>524</v>
      </c>
      <c r="B530" s="124">
        <v>715004</v>
      </c>
      <c r="C530" s="79">
        <v>793303</v>
      </c>
      <c r="D530" s="125" t="s">
        <v>650</v>
      </c>
      <c r="E530" s="121" t="s">
        <v>21</v>
      </c>
      <c r="F530" s="74">
        <v>1</v>
      </c>
      <c r="G530" s="122">
        <v>0</v>
      </c>
      <c r="H530" s="123">
        <v>0</v>
      </c>
      <c r="I530" s="90">
        <v>2469300</v>
      </c>
      <c r="J530" s="91" t="s">
        <v>28</v>
      </c>
      <c r="K530" s="50"/>
      <c r="L530" s="51">
        <f t="shared" si="145"/>
        <v>2469300</v>
      </c>
      <c r="M530" s="51">
        <f t="shared" si="146"/>
        <v>2469300</v>
      </c>
      <c r="N530" s="52">
        <f t="shared" si="147"/>
        <v>2469300</v>
      </c>
      <c r="O530" s="53">
        <f t="shared" si="148"/>
        <v>2469300</v>
      </c>
      <c r="P530" s="52">
        <f t="shared" si="149"/>
        <v>0</v>
      </c>
      <c r="Q530" s="54">
        <f t="shared" si="150"/>
        <v>0</v>
      </c>
      <c r="R530" s="30">
        <f t="shared" si="143"/>
        <v>2469300</v>
      </c>
      <c r="S530" s="52">
        <f t="shared" si="144"/>
        <v>2469300</v>
      </c>
      <c r="T530" s="13" t="str">
        <f t="shared" si="151"/>
        <v>MENOR VALOR</v>
      </c>
    </row>
    <row r="531" spans="1:20" ht="16.5">
      <c r="A531" s="73">
        <v>525</v>
      </c>
      <c r="B531" s="124">
        <v>715007</v>
      </c>
      <c r="C531" s="79">
        <v>793304</v>
      </c>
      <c r="D531" s="125" t="s">
        <v>651</v>
      </c>
      <c r="E531" s="121" t="s">
        <v>21</v>
      </c>
      <c r="F531" s="74">
        <v>1</v>
      </c>
      <c r="G531" s="122">
        <v>0</v>
      </c>
      <c r="H531" s="123">
        <v>0</v>
      </c>
      <c r="I531" s="90">
        <v>3026800</v>
      </c>
      <c r="J531" s="91" t="s">
        <v>28</v>
      </c>
      <c r="K531" s="50"/>
      <c r="L531" s="51">
        <f t="shared" si="145"/>
        <v>3026800</v>
      </c>
      <c r="M531" s="51">
        <f t="shared" si="146"/>
        <v>3026800</v>
      </c>
      <c r="N531" s="52">
        <f t="shared" si="147"/>
        <v>3026800</v>
      </c>
      <c r="O531" s="53">
        <f t="shared" si="148"/>
        <v>3026800</v>
      </c>
      <c r="P531" s="52">
        <f t="shared" si="149"/>
        <v>0</v>
      </c>
      <c r="Q531" s="54">
        <f t="shared" si="150"/>
        <v>0</v>
      </c>
      <c r="R531" s="30">
        <f t="shared" si="143"/>
        <v>3026800</v>
      </c>
      <c r="S531" s="52">
        <f t="shared" si="144"/>
        <v>3026800</v>
      </c>
      <c r="T531" s="13" t="str">
        <f t="shared" si="151"/>
        <v>MENOR VALOR</v>
      </c>
    </row>
    <row r="532" spans="1:20" ht="16.5">
      <c r="A532" s="95">
        <v>526</v>
      </c>
      <c r="B532" s="124">
        <v>717201</v>
      </c>
      <c r="C532" s="79">
        <v>793305</v>
      </c>
      <c r="D532" s="125" t="s">
        <v>652</v>
      </c>
      <c r="E532" s="121" t="s">
        <v>21</v>
      </c>
      <c r="F532" s="74">
        <v>1</v>
      </c>
      <c r="G532" s="122">
        <v>0</v>
      </c>
      <c r="H532" s="123">
        <v>0</v>
      </c>
      <c r="I532" s="90">
        <v>1620500</v>
      </c>
      <c r="J532" s="91" t="s">
        <v>28</v>
      </c>
      <c r="K532" s="50"/>
      <c r="L532" s="51">
        <f t="shared" si="145"/>
        <v>1620500</v>
      </c>
      <c r="M532" s="51">
        <f t="shared" si="146"/>
        <v>1620500</v>
      </c>
      <c r="N532" s="52">
        <f t="shared" si="147"/>
        <v>1620500</v>
      </c>
      <c r="O532" s="53">
        <f t="shared" si="148"/>
        <v>1620500</v>
      </c>
      <c r="P532" s="52">
        <f t="shared" si="149"/>
        <v>0</v>
      </c>
      <c r="Q532" s="54">
        <f t="shared" si="150"/>
        <v>0</v>
      </c>
      <c r="R532" s="30">
        <f t="shared" si="143"/>
        <v>1620500</v>
      </c>
      <c r="S532" s="52">
        <f t="shared" si="144"/>
        <v>1620500</v>
      </c>
      <c r="T532" s="13" t="str">
        <f t="shared" si="151"/>
        <v>MENOR VALOR</v>
      </c>
    </row>
    <row r="533" spans="1:20" ht="25.5">
      <c r="A533" s="73">
        <v>527</v>
      </c>
      <c r="B533" s="124">
        <v>717902</v>
      </c>
      <c r="C533" s="79">
        <v>793306</v>
      </c>
      <c r="D533" s="125" t="s">
        <v>653</v>
      </c>
      <c r="E533" s="121" t="s">
        <v>21</v>
      </c>
      <c r="F533" s="74">
        <v>1</v>
      </c>
      <c r="G533" s="122">
        <v>0</v>
      </c>
      <c r="H533" s="123">
        <v>0</v>
      </c>
      <c r="I533" s="90">
        <v>1620500</v>
      </c>
      <c r="J533" s="94">
        <v>2213600</v>
      </c>
      <c r="K533" s="50"/>
      <c r="L533" s="51">
        <f t="shared" si="145"/>
        <v>1620500</v>
      </c>
      <c r="M533" s="51">
        <f t="shared" si="146"/>
        <v>1917050</v>
      </c>
      <c r="N533" s="52">
        <f t="shared" si="147"/>
        <v>1917050</v>
      </c>
      <c r="O533" s="53">
        <f t="shared" si="148"/>
        <v>1893974.339847296</v>
      </c>
      <c r="P533" s="52">
        <f t="shared" si="149"/>
        <v>209692.51596087066</v>
      </c>
      <c r="Q533" s="54">
        <f t="shared" si="150"/>
        <v>0.10938291435323579</v>
      </c>
      <c r="R533" s="30">
        <f t="shared" si="143"/>
        <v>1917050</v>
      </c>
      <c r="S533" s="52">
        <f t="shared" si="144"/>
        <v>1917100</v>
      </c>
      <c r="T533" s="13" t="str">
        <f t="shared" si="151"/>
        <v>MEDIANA</v>
      </c>
    </row>
    <row r="534" spans="1:20" ht="25.5">
      <c r="A534" s="73">
        <v>528</v>
      </c>
      <c r="B534" s="124">
        <v>718102</v>
      </c>
      <c r="C534" s="79">
        <v>793307</v>
      </c>
      <c r="D534" s="125" t="s">
        <v>654</v>
      </c>
      <c r="E534" s="121" t="s">
        <v>21</v>
      </c>
      <c r="F534" s="74">
        <v>1</v>
      </c>
      <c r="G534" s="122">
        <v>0</v>
      </c>
      <c r="H534" s="123">
        <v>0</v>
      </c>
      <c r="I534" s="90">
        <v>486700</v>
      </c>
      <c r="J534" s="94">
        <v>671600</v>
      </c>
      <c r="K534" s="50"/>
      <c r="L534" s="51">
        <f t="shared" si="145"/>
        <v>486700</v>
      </c>
      <c r="M534" s="51">
        <f t="shared" si="146"/>
        <v>579150</v>
      </c>
      <c r="N534" s="52">
        <f t="shared" si="147"/>
        <v>579150</v>
      </c>
      <c r="O534" s="53">
        <f t="shared" si="148"/>
        <v>571723.46462253935</v>
      </c>
      <c r="P534" s="52">
        <f t="shared" si="149"/>
        <v>65372.021920696316</v>
      </c>
      <c r="Q534" s="54">
        <f t="shared" si="150"/>
        <v>0.11287580405887303</v>
      </c>
      <c r="R534" s="30">
        <f t="shared" si="143"/>
        <v>579150</v>
      </c>
      <c r="S534" s="52">
        <f t="shared" si="144"/>
        <v>579200</v>
      </c>
      <c r="T534" s="13" t="str">
        <f t="shared" si="151"/>
        <v>MEDIANA</v>
      </c>
    </row>
    <row r="535" spans="1:20" ht="16.5">
      <c r="A535" s="95">
        <v>529</v>
      </c>
      <c r="B535" s="124">
        <v>740001</v>
      </c>
      <c r="C535" s="79">
        <v>793403</v>
      </c>
      <c r="D535" s="125" t="s">
        <v>655</v>
      </c>
      <c r="E535" s="121" t="s">
        <v>21</v>
      </c>
      <c r="F535" s="74">
        <v>1</v>
      </c>
      <c r="G535" s="122">
        <v>0</v>
      </c>
      <c r="H535" s="123">
        <v>0</v>
      </c>
      <c r="I535" s="90">
        <v>1620500</v>
      </c>
      <c r="J535" s="94">
        <v>1991100</v>
      </c>
      <c r="K535" s="50"/>
      <c r="L535" s="51">
        <f t="shared" si="145"/>
        <v>1620500</v>
      </c>
      <c r="M535" s="51">
        <f t="shared" si="146"/>
        <v>1805800</v>
      </c>
      <c r="N535" s="52">
        <f t="shared" si="147"/>
        <v>1805800</v>
      </c>
      <c r="O535" s="53">
        <f t="shared" si="148"/>
        <v>1796267.672146888</v>
      </c>
      <c r="P535" s="52">
        <f t="shared" si="149"/>
        <v>131026.88655386725</v>
      </c>
      <c r="Q535" s="54">
        <f t="shared" si="150"/>
        <v>7.2558913807657138E-2</v>
      </c>
      <c r="R535" s="30">
        <f t="shared" si="143"/>
        <v>1620500</v>
      </c>
      <c r="S535" s="52">
        <f t="shared" si="144"/>
        <v>1620500</v>
      </c>
      <c r="T535" s="13" t="str">
        <f t="shared" si="151"/>
        <v>MENOR VALOR</v>
      </c>
    </row>
    <row r="536" spans="1:20" ht="16.5">
      <c r="A536" s="73">
        <v>530</v>
      </c>
      <c r="B536" s="124">
        <v>740003</v>
      </c>
      <c r="C536" s="79">
        <v>793502</v>
      </c>
      <c r="D536" s="125" t="s">
        <v>656</v>
      </c>
      <c r="E536" s="121" t="s">
        <v>21</v>
      </c>
      <c r="F536" s="74">
        <v>1</v>
      </c>
      <c r="G536" s="122">
        <v>0</v>
      </c>
      <c r="H536" s="123">
        <v>0</v>
      </c>
      <c r="I536" s="90">
        <v>1620500</v>
      </c>
      <c r="J536" s="91" t="s">
        <v>28</v>
      </c>
      <c r="K536" s="50"/>
      <c r="L536" s="51">
        <f t="shared" si="145"/>
        <v>1620500</v>
      </c>
      <c r="M536" s="51">
        <f t="shared" si="146"/>
        <v>1620500</v>
      </c>
      <c r="N536" s="52">
        <f t="shared" si="147"/>
        <v>1620500</v>
      </c>
      <c r="O536" s="53">
        <f t="shared" si="148"/>
        <v>1620500</v>
      </c>
      <c r="P536" s="52">
        <f t="shared" si="149"/>
        <v>0</v>
      </c>
      <c r="Q536" s="54">
        <f t="shared" si="150"/>
        <v>0</v>
      </c>
      <c r="R536" s="30">
        <f t="shared" si="143"/>
        <v>1620500</v>
      </c>
      <c r="S536" s="52">
        <f t="shared" si="144"/>
        <v>1620500</v>
      </c>
      <c r="T536" s="13" t="str">
        <f t="shared" si="151"/>
        <v>MENOR VALOR</v>
      </c>
    </row>
    <row r="537" spans="1:20" ht="25.5">
      <c r="A537" s="73">
        <v>531</v>
      </c>
      <c r="B537" s="124">
        <v>743101</v>
      </c>
      <c r="C537" s="79">
        <v>793600</v>
      </c>
      <c r="D537" s="125" t="s">
        <v>657</v>
      </c>
      <c r="E537" s="121" t="s">
        <v>21</v>
      </c>
      <c r="F537" s="74">
        <v>1</v>
      </c>
      <c r="G537" s="122">
        <v>0</v>
      </c>
      <c r="H537" s="123">
        <v>0</v>
      </c>
      <c r="I537" s="90">
        <v>1620500</v>
      </c>
      <c r="J537" s="94">
        <v>2213600</v>
      </c>
      <c r="K537" s="50"/>
      <c r="L537" s="51">
        <f t="shared" si="145"/>
        <v>1620500</v>
      </c>
      <c r="M537" s="51">
        <f t="shared" si="146"/>
        <v>1917050</v>
      </c>
      <c r="N537" s="52">
        <f t="shared" si="147"/>
        <v>1917050</v>
      </c>
      <c r="O537" s="53">
        <f t="shared" si="148"/>
        <v>1893974.339847296</v>
      </c>
      <c r="P537" s="52">
        <f t="shared" si="149"/>
        <v>209692.51596087066</v>
      </c>
      <c r="Q537" s="54">
        <f t="shared" si="150"/>
        <v>0.10938291435323579</v>
      </c>
      <c r="R537" s="30">
        <f t="shared" si="143"/>
        <v>1917050</v>
      </c>
      <c r="S537" s="52">
        <f t="shared" si="144"/>
        <v>1917100</v>
      </c>
      <c r="T537" s="13" t="str">
        <f t="shared" si="151"/>
        <v>MEDIANA</v>
      </c>
    </row>
    <row r="538" spans="1:20" ht="25.5">
      <c r="A538" s="95">
        <v>532</v>
      </c>
      <c r="B538" s="124">
        <v>750101</v>
      </c>
      <c r="C538" s="79">
        <v>793709</v>
      </c>
      <c r="D538" s="125" t="s">
        <v>658</v>
      </c>
      <c r="E538" s="121" t="s">
        <v>21</v>
      </c>
      <c r="F538" s="74">
        <v>1</v>
      </c>
      <c r="G538" s="122">
        <v>0</v>
      </c>
      <c r="H538" s="123">
        <v>0</v>
      </c>
      <c r="I538" s="90">
        <v>446000</v>
      </c>
      <c r="J538" s="91" t="s">
        <v>28</v>
      </c>
      <c r="K538" s="50"/>
      <c r="L538" s="51">
        <f t="shared" si="145"/>
        <v>446000</v>
      </c>
      <c r="M538" s="51">
        <f t="shared" si="146"/>
        <v>446000</v>
      </c>
      <c r="N538" s="52">
        <f t="shared" si="147"/>
        <v>446000</v>
      </c>
      <c r="O538" s="53">
        <f t="shared" si="148"/>
        <v>446000</v>
      </c>
      <c r="P538" s="52">
        <f t="shared" si="149"/>
        <v>0</v>
      </c>
      <c r="Q538" s="54">
        <f t="shared" si="150"/>
        <v>0</v>
      </c>
      <c r="R538" s="30">
        <f t="shared" si="143"/>
        <v>446000</v>
      </c>
      <c r="S538" s="52">
        <f t="shared" si="144"/>
        <v>446000</v>
      </c>
      <c r="T538" s="13" t="str">
        <f t="shared" si="151"/>
        <v>MENOR VALOR</v>
      </c>
    </row>
    <row r="539" spans="1:20" ht="25.5">
      <c r="A539" s="73">
        <v>533</v>
      </c>
      <c r="B539" s="124">
        <v>754101</v>
      </c>
      <c r="C539" s="79">
        <v>793711</v>
      </c>
      <c r="D539" s="125" t="s">
        <v>659</v>
      </c>
      <c r="E539" s="121" t="s">
        <v>21</v>
      </c>
      <c r="F539" s="74">
        <v>1</v>
      </c>
      <c r="G539" s="122">
        <v>0</v>
      </c>
      <c r="H539" s="123">
        <v>0</v>
      </c>
      <c r="I539" s="90">
        <v>486700</v>
      </c>
      <c r="J539" s="94">
        <v>671600</v>
      </c>
      <c r="K539" s="50"/>
      <c r="L539" s="51">
        <f t="shared" si="145"/>
        <v>486700</v>
      </c>
      <c r="M539" s="51">
        <f t="shared" si="146"/>
        <v>579150</v>
      </c>
      <c r="N539" s="52">
        <f t="shared" si="147"/>
        <v>579150</v>
      </c>
      <c r="O539" s="53">
        <f t="shared" si="148"/>
        <v>571723.46462253935</v>
      </c>
      <c r="P539" s="52">
        <f t="shared" si="149"/>
        <v>65372.021920696316</v>
      </c>
      <c r="Q539" s="54">
        <f t="shared" si="150"/>
        <v>0.11287580405887303</v>
      </c>
      <c r="R539" s="30">
        <f t="shared" si="143"/>
        <v>579150</v>
      </c>
      <c r="S539" s="52">
        <f t="shared" si="144"/>
        <v>579200</v>
      </c>
      <c r="T539" s="13" t="str">
        <f t="shared" si="151"/>
        <v>MEDIANA</v>
      </c>
    </row>
    <row r="540" spans="1:20" ht="38.25">
      <c r="A540" s="73">
        <v>534</v>
      </c>
      <c r="B540" s="124">
        <v>770100</v>
      </c>
      <c r="C540" s="79">
        <v>793712</v>
      </c>
      <c r="D540" s="126" t="s">
        <v>660</v>
      </c>
      <c r="E540" s="121" t="s">
        <v>21</v>
      </c>
      <c r="F540" s="74">
        <v>1</v>
      </c>
      <c r="G540" s="122">
        <v>0</v>
      </c>
      <c r="H540" s="123">
        <v>0</v>
      </c>
      <c r="I540" s="90">
        <v>828200</v>
      </c>
      <c r="J540" s="94">
        <v>1138500</v>
      </c>
      <c r="K540" s="50"/>
      <c r="L540" s="51">
        <f t="shared" si="145"/>
        <v>828200</v>
      </c>
      <c r="M540" s="51">
        <f t="shared" si="146"/>
        <v>983350</v>
      </c>
      <c r="N540" s="52">
        <f t="shared" si="147"/>
        <v>983350</v>
      </c>
      <c r="O540" s="53">
        <f t="shared" si="148"/>
        <v>971033.31559735886</v>
      </c>
      <c r="P540" s="52">
        <f t="shared" si="149"/>
        <v>109707.61710109285</v>
      </c>
      <c r="Q540" s="54">
        <f t="shared" si="150"/>
        <v>0.11156517730319099</v>
      </c>
      <c r="R540" s="30">
        <f t="shared" si="143"/>
        <v>983350</v>
      </c>
      <c r="S540" s="52">
        <f t="shared" si="144"/>
        <v>983400</v>
      </c>
      <c r="T540" s="13" t="str">
        <f t="shared" si="151"/>
        <v>MEDIANA</v>
      </c>
    </row>
    <row r="541" spans="1:20" ht="25.5">
      <c r="A541" s="95">
        <v>535</v>
      </c>
      <c r="B541" s="124">
        <v>770200</v>
      </c>
      <c r="C541" s="79">
        <v>793713</v>
      </c>
      <c r="D541" s="125" t="s">
        <v>661</v>
      </c>
      <c r="E541" s="121" t="s">
        <v>21</v>
      </c>
      <c r="F541" s="74">
        <v>1</v>
      </c>
      <c r="G541" s="122">
        <v>0</v>
      </c>
      <c r="H541" s="123">
        <v>0</v>
      </c>
      <c r="I541" s="90">
        <v>1620500</v>
      </c>
      <c r="J541" s="94">
        <v>2213600</v>
      </c>
      <c r="K541" s="50"/>
      <c r="L541" s="51">
        <f t="shared" si="145"/>
        <v>1620500</v>
      </c>
      <c r="M541" s="51">
        <f t="shared" si="146"/>
        <v>1917050</v>
      </c>
      <c r="N541" s="52">
        <f t="shared" si="147"/>
        <v>1917050</v>
      </c>
      <c r="O541" s="53">
        <f t="shared" si="148"/>
        <v>1893974.339847296</v>
      </c>
      <c r="P541" s="52">
        <f t="shared" si="149"/>
        <v>209692.51596087066</v>
      </c>
      <c r="Q541" s="54">
        <f t="shared" si="150"/>
        <v>0.10938291435323579</v>
      </c>
      <c r="R541" s="30">
        <f t="shared" si="143"/>
        <v>1917050</v>
      </c>
      <c r="S541" s="52">
        <f t="shared" si="144"/>
        <v>1917100</v>
      </c>
      <c r="T541" s="13" t="str">
        <f t="shared" si="151"/>
        <v>MEDIANA</v>
      </c>
    </row>
    <row r="542" spans="1:20" ht="25.5">
      <c r="A542" s="73">
        <v>536</v>
      </c>
      <c r="B542" s="124">
        <v>770301</v>
      </c>
      <c r="C542" s="79">
        <v>793716</v>
      </c>
      <c r="D542" s="125" t="s">
        <v>662</v>
      </c>
      <c r="E542" s="121" t="s">
        <v>21</v>
      </c>
      <c r="F542" s="74">
        <v>1</v>
      </c>
      <c r="G542" s="122">
        <v>0</v>
      </c>
      <c r="H542" s="123">
        <v>0</v>
      </c>
      <c r="I542" s="90">
        <v>1620500</v>
      </c>
      <c r="J542" s="94">
        <v>2213600</v>
      </c>
      <c r="K542" s="50"/>
      <c r="L542" s="51">
        <f t="shared" si="145"/>
        <v>1620500</v>
      </c>
      <c r="M542" s="51">
        <f t="shared" si="146"/>
        <v>1917050</v>
      </c>
      <c r="N542" s="52">
        <f t="shared" si="147"/>
        <v>1917050</v>
      </c>
      <c r="O542" s="53">
        <f t="shared" si="148"/>
        <v>1893974.339847296</v>
      </c>
      <c r="P542" s="52">
        <f t="shared" si="149"/>
        <v>209692.51596087066</v>
      </c>
      <c r="Q542" s="54">
        <f t="shared" si="150"/>
        <v>0.10938291435323579</v>
      </c>
      <c r="R542" s="30">
        <f t="shared" si="143"/>
        <v>1917050</v>
      </c>
      <c r="S542" s="52">
        <f t="shared" si="144"/>
        <v>1917100</v>
      </c>
      <c r="T542" s="13" t="str">
        <f t="shared" si="151"/>
        <v>MEDIANA</v>
      </c>
    </row>
    <row r="543" spans="1:20" ht="25.5">
      <c r="A543" s="73">
        <v>537</v>
      </c>
      <c r="B543" s="124">
        <v>770302</v>
      </c>
      <c r="C543" s="79">
        <v>793717</v>
      </c>
      <c r="D543" s="125" t="s">
        <v>663</v>
      </c>
      <c r="E543" s="121" t="s">
        <v>21</v>
      </c>
      <c r="F543" s="74">
        <v>1</v>
      </c>
      <c r="G543" s="122">
        <v>0</v>
      </c>
      <c r="H543" s="123">
        <v>0</v>
      </c>
      <c r="I543" s="90">
        <v>1620500</v>
      </c>
      <c r="J543" s="94">
        <v>2213600</v>
      </c>
      <c r="K543" s="50"/>
      <c r="L543" s="51">
        <f t="shared" si="145"/>
        <v>1620500</v>
      </c>
      <c r="M543" s="51">
        <f t="shared" si="146"/>
        <v>1917050</v>
      </c>
      <c r="N543" s="52">
        <f t="shared" si="147"/>
        <v>1917050</v>
      </c>
      <c r="O543" s="53">
        <f t="shared" si="148"/>
        <v>1893974.339847296</v>
      </c>
      <c r="P543" s="52">
        <f t="shared" si="149"/>
        <v>209692.51596087066</v>
      </c>
      <c r="Q543" s="54">
        <f t="shared" si="150"/>
        <v>0.10938291435323579</v>
      </c>
      <c r="R543" s="30">
        <f t="shared" si="143"/>
        <v>1917050</v>
      </c>
      <c r="S543" s="52">
        <f t="shared" si="144"/>
        <v>1917100</v>
      </c>
      <c r="T543" s="13" t="str">
        <f t="shared" si="151"/>
        <v>MEDIANA</v>
      </c>
    </row>
    <row r="544" spans="1:20" ht="25.5">
      <c r="A544" s="95">
        <v>538</v>
      </c>
      <c r="B544" s="124">
        <v>770401</v>
      </c>
      <c r="C544" s="79">
        <v>793718</v>
      </c>
      <c r="D544" s="125" t="s">
        <v>664</v>
      </c>
      <c r="E544" s="121" t="s">
        <v>21</v>
      </c>
      <c r="F544" s="74">
        <v>1</v>
      </c>
      <c r="G544" s="122">
        <v>0</v>
      </c>
      <c r="H544" s="123">
        <v>0</v>
      </c>
      <c r="I544" s="90">
        <v>828200</v>
      </c>
      <c r="J544" s="94">
        <v>1138500</v>
      </c>
      <c r="K544" s="50"/>
      <c r="L544" s="51">
        <f t="shared" si="145"/>
        <v>828200</v>
      </c>
      <c r="M544" s="51">
        <f t="shared" si="146"/>
        <v>983350</v>
      </c>
      <c r="N544" s="52">
        <f t="shared" si="147"/>
        <v>983350</v>
      </c>
      <c r="O544" s="53">
        <f t="shared" si="148"/>
        <v>971033.31559735886</v>
      </c>
      <c r="P544" s="52">
        <f t="shared" si="149"/>
        <v>109707.61710109285</v>
      </c>
      <c r="Q544" s="54">
        <f t="shared" si="150"/>
        <v>0.11156517730319099</v>
      </c>
      <c r="R544" s="30">
        <f t="shared" si="143"/>
        <v>983350</v>
      </c>
      <c r="S544" s="52">
        <f t="shared" si="144"/>
        <v>983400</v>
      </c>
      <c r="T544" s="13" t="str">
        <f t="shared" si="151"/>
        <v>MEDIANA</v>
      </c>
    </row>
    <row r="545" spans="1:20" ht="25.5">
      <c r="A545" s="73">
        <v>539</v>
      </c>
      <c r="B545" s="124">
        <v>770402</v>
      </c>
      <c r="C545" s="79">
        <v>793719</v>
      </c>
      <c r="D545" s="125" t="s">
        <v>665</v>
      </c>
      <c r="E545" s="121" t="s">
        <v>21</v>
      </c>
      <c r="F545" s="74">
        <v>1</v>
      </c>
      <c r="G545" s="122">
        <v>0</v>
      </c>
      <c r="H545" s="123">
        <v>0</v>
      </c>
      <c r="I545" s="90">
        <v>828200</v>
      </c>
      <c r="J545" s="94">
        <v>1138500</v>
      </c>
      <c r="K545" s="50"/>
      <c r="L545" s="51">
        <f t="shared" si="145"/>
        <v>828200</v>
      </c>
      <c r="M545" s="51">
        <f t="shared" si="146"/>
        <v>983350</v>
      </c>
      <c r="N545" s="52">
        <f t="shared" si="147"/>
        <v>983350</v>
      </c>
      <c r="O545" s="53">
        <f t="shared" si="148"/>
        <v>971033.31559735886</v>
      </c>
      <c r="P545" s="52">
        <f t="shared" si="149"/>
        <v>109707.61710109285</v>
      </c>
      <c r="Q545" s="54">
        <f t="shared" si="150"/>
        <v>0.11156517730319099</v>
      </c>
      <c r="R545" s="30">
        <f t="shared" si="143"/>
        <v>983350</v>
      </c>
      <c r="S545" s="52">
        <f t="shared" si="144"/>
        <v>983400</v>
      </c>
      <c r="T545" s="13" t="str">
        <f t="shared" si="151"/>
        <v>MEDIANA</v>
      </c>
    </row>
    <row r="546" spans="1:20" ht="25.5">
      <c r="A546" s="73">
        <v>540</v>
      </c>
      <c r="B546" s="124">
        <v>770501</v>
      </c>
      <c r="C546" s="79">
        <v>793801</v>
      </c>
      <c r="D546" s="125" t="s">
        <v>666</v>
      </c>
      <c r="E546" s="121" t="s">
        <v>21</v>
      </c>
      <c r="F546" s="74">
        <v>1</v>
      </c>
      <c r="G546" s="122">
        <v>0</v>
      </c>
      <c r="H546" s="123">
        <v>0</v>
      </c>
      <c r="I546" s="90">
        <v>1850600</v>
      </c>
      <c r="J546" s="94">
        <v>2541800</v>
      </c>
      <c r="K546" s="50"/>
      <c r="L546" s="51">
        <f t="shared" si="145"/>
        <v>1850600</v>
      </c>
      <c r="M546" s="51">
        <f t="shared" si="146"/>
        <v>2196200</v>
      </c>
      <c r="N546" s="52">
        <f t="shared" si="147"/>
        <v>2196200</v>
      </c>
      <c r="O546" s="53">
        <f t="shared" si="148"/>
        <v>2168837.2645267788</v>
      </c>
      <c r="P546" s="52">
        <f t="shared" si="149"/>
        <v>244376.10357807082</v>
      </c>
      <c r="Q546" s="54">
        <f t="shared" si="150"/>
        <v>0.11127224459433149</v>
      </c>
      <c r="R546" s="30">
        <f t="shared" si="143"/>
        <v>2196200</v>
      </c>
      <c r="S546" s="52">
        <f t="shared" si="144"/>
        <v>2196200</v>
      </c>
      <c r="T546" s="13" t="str">
        <f t="shared" si="151"/>
        <v>MEDIANA</v>
      </c>
    </row>
    <row r="547" spans="1:20" ht="25.5">
      <c r="A547" s="95">
        <v>541</v>
      </c>
      <c r="B547" s="124">
        <v>770601</v>
      </c>
      <c r="C547" s="79">
        <v>793802</v>
      </c>
      <c r="D547" s="125" t="s">
        <v>667</v>
      </c>
      <c r="E547" s="121" t="s">
        <v>21</v>
      </c>
      <c r="F547" s="74">
        <v>1</v>
      </c>
      <c r="G547" s="122">
        <v>0</v>
      </c>
      <c r="H547" s="123">
        <v>0</v>
      </c>
      <c r="I547" s="90">
        <v>654300</v>
      </c>
      <c r="J547" s="94">
        <v>891100</v>
      </c>
      <c r="K547" s="50"/>
      <c r="L547" s="51">
        <f t="shared" si="145"/>
        <v>654300</v>
      </c>
      <c r="M547" s="51">
        <f t="shared" si="146"/>
        <v>772700</v>
      </c>
      <c r="N547" s="52">
        <f t="shared" si="147"/>
        <v>772700</v>
      </c>
      <c r="O547" s="53">
        <f t="shared" si="148"/>
        <v>763574.96685001405</v>
      </c>
      <c r="P547" s="52">
        <f t="shared" si="149"/>
        <v>83721.442892487234</v>
      </c>
      <c r="Q547" s="54">
        <f t="shared" si="150"/>
        <v>0.10834922077454023</v>
      </c>
      <c r="R547" s="30">
        <f t="shared" si="143"/>
        <v>772700</v>
      </c>
      <c r="S547" s="52">
        <f t="shared" si="144"/>
        <v>772700</v>
      </c>
      <c r="T547" s="13" t="str">
        <f t="shared" si="151"/>
        <v>MEDIANA</v>
      </c>
    </row>
    <row r="548" spans="1:20" ht="25.5">
      <c r="A548" s="73">
        <v>542</v>
      </c>
      <c r="B548" s="124">
        <v>770701</v>
      </c>
      <c r="C548" s="79">
        <v>794201</v>
      </c>
      <c r="D548" s="125" t="s">
        <v>668</v>
      </c>
      <c r="E548" s="121" t="s">
        <v>21</v>
      </c>
      <c r="F548" s="74">
        <v>1</v>
      </c>
      <c r="G548" s="122">
        <v>0</v>
      </c>
      <c r="H548" s="123">
        <v>0</v>
      </c>
      <c r="I548" s="90">
        <v>1850600</v>
      </c>
      <c r="J548" s="94">
        <v>2541800</v>
      </c>
      <c r="K548" s="50"/>
      <c r="L548" s="51">
        <f t="shared" si="145"/>
        <v>1850600</v>
      </c>
      <c r="M548" s="51">
        <f t="shared" si="146"/>
        <v>2196200</v>
      </c>
      <c r="N548" s="52">
        <f t="shared" si="147"/>
        <v>2196200</v>
      </c>
      <c r="O548" s="53">
        <f t="shared" si="148"/>
        <v>2168837.2645267788</v>
      </c>
      <c r="P548" s="52">
        <f t="shared" si="149"/>
        <v>244376.10357807082</v>
      </c>
      <c r="Q548" s="54">
        <f t="shared" si="150"/>
        <v>0.11127224459433149</v>
      </c>
      <c r="R548" s="30">
        <f t="shared" si="143"/>
        <v>2196200</v>
      </c>
      <c r="S548" s="52">
        <f t="shared" si="144"/>
        <v>2196200</v>
      </c>
      <c r="T548" s="13" t="str">
        <f t="shared" si="151"/>
        <v>MEDIANA</v>
      </c>
    </row>
    <row r="549" spans="1:20" ht="25.5">
      <c r="A549" s="73">
        <v>543</v>
      </c>
      <c r="B549" s="124">
        <v>770702</v>
      </c>
      <c r="C549" s="79">
        <v>794202</v>
      </c>
      <c r="D549" s="125" t="s">
        <v>669</v>
      </c>
      <c r="E549" s="121" t="s">
        <v>21</v>
      </c>
      <c r="F549" s="74">
        <v>1</v>
      </c>
      <c r="G549" s="122">
        <v>0</v>
      </c>
      <c r="H549" s="123">
        <v>0</v>
      </c>
      <c r="I549" s="90">
        <v>1850600</v>
      </c>
      <c r="J549" s="94">
        <v>2541800</v>
      </c>
      <c r="K549" s="50"/>
      <c r="L549" s="51">
        <f t="shared" si="145"/>
        <v>1850600</v>
      </c>
      <c r="M549" s="51">
        <f t="shared" si="146"/>
        <v>2196200</v>
      </c>
      <c r="N549" s="52">
        <f t="shared" si="147"/>
        <v>2196200</v>
      </c>
      <c r="O549" s="53">
        <f t="shared" si="148"/>
        <v>2168837.2645267788</v>
      </c>
      <c r="P549" s="52">
        <f t="shared" si="149"/>
        <v>244376.10357807082</v>
      </c>
      <c r="Q549" s="54">
        <f t="shared" si="150"/>
        <v>0.11127224459433149</v>
      </c>
      <c r="R549" s="30">
        <f t="shared" si="143"/>
        <v>2196200</v>
      </c>
      <c r="S549" s="52">
        <f t="shared" si="144"/>
        <v>2196200</v>
      </c>
      <c r="T549" s="13" t="str">
        <f t="shared" si="151"/>
        <v>MEDIANA</v>
      </c>
    </row>
    <row r="550" spans="1:20" ht="25.5">
      <c r="A550" s="95">
        <v>544</v>
      </c>
      <c r="B550" s="124">
        <v>770801</v>
      </c>
      <c r="C550" s="79">
        <v>794204</v>
      </c>
      <c r="D550" s="125" t="s">
        <v>670</v>
      </c>
      <c r="E550" s="121" t="s">
        <v>21</v>
      </c>
      <c r="F550" s="74">
        <v>1</v>
      </c>
      <c r="G550" s="122">
        <v>0</v>
      </c>
      <c r="H550" s="123">
        <v>0</v>
      </c>
      <c r="I550" s="90">
        <v>828200</v>
      </c>
      <c r="J550" s="94">
        <v>1138500</v>
      </c>
      <c r="K550" s="50"/>
      <c r="L550" s="51">
        <f t="shared" si="145"/>
        <v>828200</v>
      </c>
      <c r="M550" s="51">
        <f t="shared" si="146"/>
        <v>983350</v>
      </c>
      <c r="N550" s="52">
        <f t="shared" si="147"/>
        <v>983350</v>
      </c>
      <c r="O550" s="53">
        <f t="shared" si="148"/>
        <v>971033.31559735886</v>
      </c>
      <c r="P550" s="52">
        <f t="shared" si="149"/>
        <v>109707.61710109285</v>
      </c>
      <c r="Q550" s="54">
        <f t="shared" si="150"/>
        <v>0.11156517730319099</v>
      </c>
      <c r="R550" s="30">
        <f t="shared" si="143"/>
        <v>983350</v>
      </c>
      <c r="S550" s="52">
        <f t="shared" si="144"/>
        <v>983400</v>
      </c>
      <c r="T550" s="13" t="str">
        <f t="shared" si="151"/>
        <v>MEDIANA</v>
      </c>
    </row>
    <row r="551" spans="1:20" ht="25.5">
      <c r="A551" s="73">
        <v>545</v>
      </c>
      <c r="B551" s="124">
        <v>770802</v>
      </c>
      <c r="C551" s="79">
        <v>794603</v>
      </c>
      <c r="D551" s="125" t="s">
        <v>671</v>
      </c>
      <c r="E551" s="121" t="s">
        <v>21</v>
      </c>
      <c r="F551" s="74">
        <v>1</v>
      </c>
      <c r="G551" s="122">
        <v>0</v>
      </c>
      <c r="H551" s="123">
        <v>0</v>
      </c>
      <c r="I551" s="90">
        <v>828200</v>
      </c>
      <c r="J551" s="91" t="s">
        <v>28</v>
      </c>
      <c r="K551" s="50"/>
      <c r="L551" s="51">
        <f t="shared" si="145"/>
        <v>828200</v>
      </c>
      <c r="M551" s="51">
        <f t="shared" si="146"/>
        <v>828200</v>
      </c>
      <c r="N551" s="52">
        <f t="shared" si="147"/>
        <v>828200</v>
      </c>
      <c r="O551" s="53">
        <f t="shared" si="148"/>
        <v>828200</v>
      </c>
      <c r="P551" s="52">
        <f t="shared" si="149"/>
        <v>0</v>
      </c>
      <c r="Q551" s="54">
        <f t="shared" si="150"/>
        <v>0</v>
      </c>
      <c r="R551" s="30">
        <f t="shared" si="143"/>
        <v>828200</v>
      </c>
      <c r="S551" s="52">
        <f t="shared" si="144"/>
        <v>828200</v>
      </c>
      <c r="T551" s="13" t="str">
        <f t="shared" si="151"/>
        <v>MENOR VALOR</v>
      </c>
    </row>
    <row r="552" spans="1:20" ht="25.5">
      <c r="A552" s="73">
        <v>546</v>
      </c>
      <c r="B552" s="124">
        <v>770901</v>
      </c>
      <c r="C552" s="79">
        <v>795202</v>
      </c>
      <c r="D552" s="125" t="s">
        <v>672</v>
      </c>
      <c r="E552" s="121" t="s">
        <v>21</v>
      </c>
      <c r="F552" s="74">
        <v>1</v>
      </c>
      <c r="G552" s="122">
        <v>0</v>
      </c>
      <c r="H552" s="123">
        <v>0</v>
      </c>
      <c r="I552" s="90">
        <v>654300</v>
      </c>
      <c r="J552" s="94">
        <v>891100</v>
      </c>
      <c r="K552" s="50"/>
      <c r="L552" s="51">
        <f t="shared" si="145"/>
        <v>654300</v>
      </c>
      <c r="M552" s="51">
        <f t="shared" si="146"/>
        <v>772700</v>
      </c>
      <c r="N552" s="52">
        <f t="shared" si="147"/>
        <v>772700</v>
      </c>
      <c r="O552" s="53">
        <f t="shared" si="148"/>
        <v>763574.96685001405</v>
      </c>
      <c r="P552" s="52">
        <f t="shared" si="149"/>
        <v>83721.442892487234</v>
      </c>
      <c r="Q552" s="54">
        <f t="shared" si="150"/>
        <v>0.10834922077454023</v>
      </c>
      <c r="R552" s="30">
        <f t="shared" si="143"/>
        <v>772700</v>
      </c>
      <c r="S552" s="52">
        <f t="shared" si="144"/>
        <v>772700</v>
      </c>
      <c r="T552" s="13" t="str">
        <f t="shared" si="151"/>
        <v>MEDIANA</v>
      </c>
    </row>
    <row r="553" spans="1:20" ht="25.5">
      <c r="A553" s="95">
        <v>547</v>
      </c>
      <c r="B553" s="124">
        <v>770902</v>
      </c>
      <c r="C553" s="79">
        <v>795502</v>
      </c>
      <c r="D553" s="125" t="s">
        <v>673</v>
      </c>
      <c r="E553" s="121" t="s">
        <v>21</v>
      </c>
      <c r="F553" s="74">
        <v>1</v>
      </c>
      <c r="G553" s="122">
        <v>0</v>
      </c>
      <c r="H553" s="123">
        <v>0</v>
      </c>
      <c r="I553" s="90">
        <v>828200</v>
      </c>
      <c r="J553" s="94">
        <v>1138500</v>
      </c>
      <c r="K553" s="50"/>
      <c r="L553" s="51">
        <f t="shared" si="145"/>
        <v>828200</v>
      </c>
      <c r="M553" s="51">
        <f t="shared" si="146"/>
        <v>983350</v>
      </c>
      <c r="N553" s="52">
        <f t="shared" si="147"/>
        <v>983350</v>
      </c>
      <c r="O553" s="53">
        <f t="shared" si="148"/>
        <v>971033.31559735886</v>
      </c>
      <c r="P553" s="52">
        <f t="shared" si="149"/>
        <v>109707.61710109285</v>
      </c>
      <c r="Q553" s="54">
        <f t="shared" si="150"/>
        <v>0.11156517730319099</v>
      </c>
      <c r="R553" s="30">
        <f t="shared" si="143"/>
        <v>983350</v>
      </c>
      <c r="S553" s="52">
        <f t="shared" si="144"/>
        <v>983400</v>
      </c>
      <c r="T553" s="13" t="str">
        <f t="shared" si="151"/>
        <v>MEDIANA</v>
      </c>
    </row>
    <row r="554" spans="1:20" ht="25.5">
      <c r="A554" s="73">
        <v>548</v>
      </c>
      <c r="B554" s="124">
        <v>770920</v>
      </c>
      <c r="C554" s="79" t="s">
        <v>853</v>
      </c>
      <c r="D554" s="125" t="s">
        <v>674</v>
      </c>
      <c r="E554" s="121" t="s">
        <v>21</v>
      </c>
      <c r="F554" s="74">
        <v>1</v>
      </c>
      <c r="G554" s="122">
        <v>0</v>
      </c>
      <c r="H554" s="123">
        <v>0</v>
      </c>
      <c r="I554" s="90">
        <v>1620500</v>
      </c>
      <c r="J554" s="91" t="s">
        <v>28</v>
      </c>
      <c r="K554" s="50"/>
      <c r="L554" s="51">
        <f t="shared" si="145"/>
        <v>1620500</v>
      </c>
      <c r="M554" s="51">
        <f t="shared" si="146"/>
        <v>1620500</v>
      </c>
      <c r="N554" s="52">
        <f t="shared" si="147"/>
        <v>1620500</v>
      </c>
      <c r="O554" s="53">
        <f t="shared" si="148"/>
        <v>1620500</v>
      </c>
      <c r="P554" s="52">
        <f t="shared" si="149"/>
        <v>0</v>
      </c>
      <c r="Q554" s="54">
        <f t="shared" si="150"/>
        <v>0</v>
      </c>
      <c r="R554" s="30">
        <f t="shared" si="143"/>
        <v>1620500</v>
      </c>
      <c r="S554" s="52">
        <f t="shared" si="144"/>
        <v>1620500</v>
      </c>
      <c r="T554" s="13" t="str">
        <f t="shared" si="151"/>
        <v>MENOR VALOR</v>
      </c>
    </row>
    <row r="555" spans="1:20" ht="25.5">
      <c r="A555" s="73">
        <v>549</v>
      </c>
      <c r="B555" s="124">
        <v>770930</v>
      </c>
      <c r="C555" s="79" t="s">
        <v>855</v>
      </c>
      <c r="D555" s="125" t="s">
        <v>675</v>
      </c>
      <c r="E555" s="121" t="s">
        <v>21</v>
      </c>
      <c r="F555" s="74">
        <v>1</v>
      </c>
      <c r="G555" s="122">
        <v>0</v>
      </c>
      <c r="H555" s="123">
        <v>0</v>
      </c>
      <c r="I555" s="90">
        <v>1850600</v>
      </c>
      <c r="J555" s="91" t="s">
        <v>28</v>
      </c>
      <c r="K555" s="50"/>
      <c r="L555" s="51">
        <f t="shared" si="145"/>
        <v>1850600</v>
      </c>
      <c r="M555" s="51">
        <f t="shared" si="146"/>
        <v>1850600</v>
      </c>
      <c r="N555" s="52">
        <f t="shared" si="147"/>
        <v>1850600</v>
      </c>
      <c r="O555" s="53">
        <f t="shared" si="148"/>
        <v>1850600</v>
      </c>
      <c r="P555" s="52">
        <f t="shared" si="149"/>
        <v>0</v>
      </c>
      <c r="Q555" s="54">
        <f t="shared" si="150"/>
        <v>0</v>
      </c>
      <c r="R555" s="30">
        <f t="shared" si="143"/>
        <v>1850600</v>
      </c>
      <c r="S555" s="52">
        <f t="shared" si="144"/>
        <v>1850600</v>
      </c>
      <c r="T555" s="13" t="str">
        <f t="shared" si="151"/>
        <v>MENOR VALOR</v>
      </c>
    </row>
    <row r="556" spans="1:20" ht="38.25">
      <c r="A556" s="95">
        <v>550</v>
      </c>
      <c r="B556" s="124">
        <v>770931</v>
      </c>
      <c r="C556" s="79" t="s">
        <v>859</v>
      </c>
      <c r="D556" s="125" t="s">
        <v>676</v>
      </c>
      <c r="E556" s="121" t="s">
        <v>21</v>
      </c>
      <c r="F556" s="74">
        <v>1</v>
      </c>
      <c r="G556" s="122">
        <v>0</v>
      </c>
      <c r="H556" s="123">
        <v>0</v>
      </c>
      <c r="I556" s="90">
        <v>1850600</v>
      </c>
      <c r="J556" s="91" t="s">
        <v>28</v>
      </c>
      <c r="K556" s="50"/>
      <c r="L556" s="51">
        <f t="shared" si="145"/>
        <v>1850600</v>
      </c>
      <c r="M556" s="51">
        <f t="shared" si="146"/>
        <v>1850600</v>
      </c>
      <c r="N556" s="52">
        <f t="shared" si="147"/>
        <v>1850600</v>
      </c>
      <c r="O556" s="53">
        <f t="shared" si="148"/>
        <v>1850600</v>
      </c>
      <c r="P556" s="52">
        <f t="shared" si="149"/>
        <v>0</v>
      </c>
      <c r="Q556" s="54">
        <f t="shared" si="150"/>
        <v>0</v>
      </c>
      <c r="R556" s="30">
        <f t="shared" si="143"/>
        <v>1850600</v>
      </c>
      <c r="S556" s="52">
        <f t="shared" si="144"/>
        <v>1850600</v>
      </c>
      <c r="T556" s="13" t="str">
        <f t="shared" si="151"/>
        <v>MENOR VALOR</v>
      </c>
    </row>
    <row r="557" spans="1:20" ht="16.5">
      <c r="A557" s="73">
        <v>551</v>
      </c>
      <c r="B557" s="124">
        <v>772808</v>
      </c>
      <c r="C557" s="79">
        <v>796600</v>
      </c>
      <c r="D557" s="125" t="s">
        <v>677</v>
      </c>
      <c r="E557" s="121" t="s">
        <v>21</v>
      </c>
      <c r="F557" s="74">
        <v>1</v>
      </c>
      <c r="G557" s="122">
        <v>0</v>
      </c>
      <c r="H557" s="123">
        <v>0</v>
      </c>
      <c r="I557" s="90">
        <v>1474400</v>
      </c>
      <c r="J557" s="91" t="s">
        <v>28</v>
      </c>
      <c r="K557" s="50"/>
      <c r="L557" s="51">
        <f t="shared" si="145"/>
        <v>1474400</v>
      </c>
      <c r="M557" s="51">
        <f t="shared" si="146"/>
        <v>1474400</v>
      </c>
      <c r="N557" s="52">
        <f t="shared" si="147"/>
        <v>1474400</v>
      </c>
      <c r="O557" s="53">
        <f t="shared" si="148"/>
        <v>1474400</v>
      </c>
      <c r="P557" s="52">
        <f t="shared" si="149"/>
        <v>0</v>
      </c>
      <c r="Q557" s="54">
        <f t="shared" si="150"/>
        <v>0</v>
      </c>
      <c r="R557" s="30">
        <f t="shared" ref="R557:R620" si="152">IF(Q557&lt;=$Q$1,L557,N557)</f>
        <v>1474400</v>
      </c>
      <c r="S557" s="52">
        <f t="shared" si="144"/>
        <v>1474400</v>
      </c>
      <c r="T557" s="13" t="str">
        <f t="shared" si="151"/>
        <v>MENOR VALOR</v>
      </c>
    </row>
    <row r="558" spans="1:20" ht="38.25">
      <c r="A558" s="73">
        <v>552</v>
      </c>
      <c r="B558" s="124">
        <v>775104</v>
      </c>
      <c r="C558" s="79" t="s">
        <v>862</v>
      </c>
      <c r="D558" s="125" t="s">
        <v>678</v>
      </c>
      <c r="E558" s="121" t="s">
        <v>21</v>
      </c>
      <c r="F558" s="74">
        <v>1</v>
      </c>
      <c r="G558" s="122">
        <v>0</v>
      </c>
      <c r="H558" s="123">
        <v>0</v>
      </c>
      <c r="I558" s="90">
        <v>1141500</v>
      </c>
      <c r="J558" s="91" t="s">
        <v>28</v>
      </c>
      <c r="K558" s="50"/>
      <c r="L558" s="51">
        <f t="shared" si="145"/>
        <v>1141500</v>
      </c>
      <c r="M558" s="51">
        <f t="shared" si="146"/>
        <v>1141500</v>
      </c>
      <c r="N558" s="52">
        <f t="shared" si="147"/>
        <v>1141500</v>
      </c>
      <c r="O558" s="53">
        <f t="shared" si="148"/>
        <v>1141500</v>
      </c>
      <c r="P558" s="52">
        <f t="shared" si="149"/>
        <v>0</v>
      </c>
      <c r="Q558" s="54">
        <f t="shared" si="150"/>
        <v>0</v>
      </c>
      <c r="R558" s="30">
        <f t="shared" si="152"/>
        <v>1141500</v>
      </c>
      <c r="S558" s="52">
        <f t="shared" si="144"/>
        <v>1141500</v>
      </c>
      <c r="T558" s="13" t="str">
        <f t="shared" si="151"/>
        <v>MENOR VALOR</v>
      </c>
    </row>
    <row r="559" spans="1:20" ht="38.25">
      <c r="A559" s="95">
        <v>553</v>
      </c>
      <c r="B559" s="124">
        <v>775105</v>
      </c>
      <c r="C559" s="79" t="s">
        <v>866</v>
      </c>
      <c r="D559" s="125" t="s">
        <v>679</v>
      </c>
      <c r="E559" s="121" t="s">
        <v>21</v>
      </c>
      <c r="F559" s="74">
        <v>1</v>
      </c>
      <c r="G559" s="122">
        <v>0</v>
      </c>
      <c r="H559" s="123">
        <v>0</v>
      </c>
      <c r="I559" s="90">
        <v>1141500</v>
      </c>
      <c r="J559" s="91" t="s">
        <v>28</v>
      </c>
      <c r="K559" s="50"/>
      <c r="L559" s="51">
        <f t="shared" si="145"/>
        <v>1141500</v>
      </c>
      <c r="M559" s="51">
        <f t="shared" si="146"/>
        <v>1141500</v>
      </c>
      <c r="N559" s="52">
        <f t="shared" si="147"/>
        <v>1141500</v>
      </c>
      <c r="O559" s="53">
        <f t="shared" si="148"/>
        <v>1141500</v>
      </c>
      <c r="P559" s="52">
        <f t="shared" si="149"/>
        <v>0</v>
      </c>
      <c r="Q559" s="54">
        <f t="shared" si="150"/>
        <v>0</v>
      </c>
      <c r="R559" s="30">
        <f t="shared" si="152"/>
        <v>1141500</v>
      </c>
      <c r="S559" s="52">
        <f t="shared" si="144"/>
        <v>1141500</v>
      </c>
      <c r="T559" s="13" t="str">
        <f t="shared" si="151"/>
        <v>MENOR VALOR</v>
      </c>
    </row>
    <row r="560" spans="1:20" ht="38.25">
      <c r="A560" s="73">
        <v>554</v>
      </c>
      <c r="B560" s="124">
        <v>775106</v>
      </c>
      <c r="C560" s="79" t="s">
        <v>868</v>
      </c>
      <c r="D560" s="125" t="s">
        <v>680</v>
      </c>
      <c r="E560" s="121" t="s">
        <v>21</v>
      </c>
      <c r="F560" s="74">
        <v>1</v>
      </c>
      <c r="G560" s="122">
        <v>0</v>
      </c>
      <c r="H560" s="123">
        <v>0</v>
      </c>
      <c r="I560" s="90">
        <v>1141500</v>
      </c>
      <c r="J560" s="91" t="s">
        <v>28</v>
      </c>
      <c r="K560" s="50"/>
      <c r="L560" s="51">
        <f t="shared" si="145"/>
        <v>1141500</v>
      </c>
      <c r="M560" s="51">
        <f t="shared" si="146"/>
        <v>1141500</v>
      </c>
      <c r="N560" s="52">
        <f t="shared" si="147"/>
        <v>1141500</v>
      </c>
      <c r="O560" s="53">
        <f t="shared" si="148"/>
        <v>1141500</v>
      </c>
      <c r="P560" s="52">
        <f t="shared" si="149"/>
        <v>0</v>
      </c>
      <c r="Q560" s="54">
        <f t="shared" si="150"/>
        <v>0</v>
      </c>
      <c r="R560" s="30">
        <f t="shared" si="152"/>
        <v>1141500</v>
      </c>
      <c r="S560" s="52">
        <f t="shared" si="144"/>
        <v>1141500</v>
      </c>
      <c r="T560" s="13" t="str">
        <f t="shared" si="151"/>
        <v>MENOR VALOR</v>
      </c>
    </row>
    <row r="561" spans="1:20" ht="38.25">
      <c r="A561" s="73">
        <v>555</v>
      </c>
      <c r="B561" s="124">
        <v>775107</v>
      </c>
      <c r="C561" s="79" t="s">
        <v>870</v>
      </c>
      <c r="D561" s="125" t="s">
        <v>681</v>
      </c>
      <c r="E561" s="121" t="s">
        <v>21</v>
      </c>
      <c r="F561" s="74">
        <v>1</v>
      </c>
      <c r="G561" s="122">
        <v>0</v>
      </c>
      <c r="H561" s="123">
        <v>0</v>
      </c>
      <c r="I561" s="90">
        <v>1141500</v>
      </c>
      <c r="J561" s="91" t="s">
        <v>28</v>
      </c>
      <c r="K561" s="50"/>
      <c r="L561" s="51">
        <f t="shared" si="145"/>
        <v>1141500</v>
      </c>
      <c r="M561" s="51">
        <f t="shared" si="146"/>
        <v>1141500</v>
      </c>
      <c r="N561" s="52">
        <f t="shared" si="147"/>
        <v>1141500</v>
      </c>
      <c r="O561" s="53">
        <f t="shared" si="148"/>
        <v>1141500</v>
      </c>
      <c r="P561" s="52">
        <f t="shared" si="149"/>
        <v>0</v>
      </c>
      <c r="Q561" s="54">
        <f t="shared" si="150"/>
        <v>0</v>
      </c>
      <c r="R561" s="30">
        <f t="shared" si="152"/>
        <v>1141500</v>
      </c>
      <c r="S561" s="52">
        <f t="shared" si="144"/>
        <v>1141500</v>
      </c>
      <c r="T561" s="13" t="str">
        <f t="shared" si="151"/>
        <v>MENOR VALOR</v>
      </c>
    </row>
    <row r="562" spans="1:20" ht="38.25">
      <c r="A562" s="95">
        <v>556</v>
      </c>
      <c r="B562" s="124">
        <v>775401</v>
      </c>
      <c r="C562" s="79" t="s">
        <v>872</v>
      </c>
      <c r="D562" s="126" t="s">
        <v>682</v>
      </c>
      <c r="E562" s="121" t="s">
        <v>21</v>
      </c>
      <c r="F562" s="74">
        <v>1</v>
      </c>
      <c r="G562" s="122">
        <v>0</v>
      </c>
      <c r="H562" s="123">
        <v>0</v>
      </c>
      <c r="I562" s="90">
        <v>1620500</v>
      </c>
      <c r="J562" s="91" t="s">
        <v>28</v>
      </c>
      <c r="K562" s="50"/>
      <c r="L562" s="51">
        <f t="shared" si="145"/>
        <v>1620500</v>
      </c>
      <c r="M562" s="51">
        <f t="shared" si="146"/>
        <v>1620500</v>
      </c>
      <c r="N562" s="52">
        <f t="shared" si="147"/>
        <v>1620500</v>
      </c>
      <c r="O562" s="53">
        <f t="shared" si="148"/>
        <v>1620500</v>
      </c>
      <c r="P562" s="52">
        <f t="shared" si="149"/>
        <v>0</v>
      </c>
      <c r="Q562" s="54">
        <f t="shared" si="150"/>
        <v>0</v>
      </c>
      <c r="R562" s="30">
        <f t="shared" si="152"/>
        <v>1620500</v>
      </c>
      <c r="S562" s="52">
        <f t="shared" si="144"/>
        <v>1620500</v>
      </c>
      <c r="T562" s="13" t="str">
        <f t="shared" si="151"/>
        <v>MENOR VALOR</v>
      </c>
    </row>
    <row r="563" spans="1:20" ht="16.5">
      <c r="A563" s="73">
        <v>557</v>
      </c>
      <c r="B563" s="124">
        <v>776101</v>
      </c>
      <c r="C563" s="79" t="s">
        <v>874</v>
      </c>
      <c r="D563" s="125" t="s">
        <v>683</v>
      </c>
      <c r="E563" s="121" t="s">
        <v>21</v>
      </c>
      <c r="F563" s="74">
        <v>1</v>
      </c>
      <c r="G563" s="122">
        <v>0</v>
      </c>
      <c r="H563" s="123">
        <v>0</v>
      </c>
      <c r="I563" s="90">
        <v>828200</v>
      </c>
      <c r="J563" s="91" t="s">
        <v>28</v>
      </c>
      <c r="K563" s="50"/>
      <c r="L563" s="51">
        <f t="shared" si="145"/>
        <v>828200</v>
      </c>
      <c r="M563" s="51">
        <f t="shared" si="146"/>
        <v>828200</v>
      </c>
      <c r="N563" s="52">
        <f t="shared" si="147"/>
        <v>828200</v>
      </c>
      <c r="O563" s="53">
        <f t="shared" si="148"/>
        <v>828200</v>
      </c>
      <c r="P563" s="52">
        <f t="shared" si="149"/>
        <v>0</v>
      </c>
      <c r="Q563" s="54">
        <f t="shared" si="150"/>
        <v>0</v>
      </c>
      <c r="R563" s="30">
        <f t="shared" si="152"/>
        <v>828200</v>
      </c>
      <c r="S563" s="52">
        <f t="shared" si="144"/>
        <v>828200</v>
      </c>
      <c r="T563" s="13" t="str">
        <f t="shared" si="151"/>
        <v>MENOR VALOR</v>
      </c>
    </row>
    <row r="564" spans="1:20" ht="16.5">
      <c r="A564" s="73">
        <v>558</v>
      </c>
      <c r="B564" s="124">
        <v>776104</v>
      </c>
      <c r="C564" s="79" t="s">
        <v>876</v>
      </c>
      <c r="D564" s="125" t="s">
        <v>684</v>
      </c>
      <c r="E564" s="121" t="s">
        <v>21</v>
      </c>
      <c r="F564" s="74">
        <v>1</v>
      </c>
      <c r="G564" s="122">
        <v>0</v>
      </c>
      <c r="H564" s="123">
        <v>0</v>
      </c>
      <c r="I564" s="90">
        <v>828200</v>
      </c>
      <c r="J564" s="91" t="s">
        <v>28</v>
      </c>
      <c r="K564" s="50"/>
      <c r="L564" s="51">
        <f t="shared" si="145"/>
        <v>828200</v>
      </c>
      <c r="M564" s="51">
        <f t="shared" si="146"/>
        <v>828200</v>
      </c>
      <c r="N564" s="52">
        <f t="shared" si="147"/>
        <v>828200</v>
      </c>
      <c r="O564" s="53">
        <f t="shared" si="148"/>
        <v>828200</v>
      </c>
      <c r="P564" s="52">
        <f t="shared" si="149"/>
        <v>0</v>
      </c>
      <c r="Q564" s="54">
        <f t="shared" si="150"/>
        <v>0</v>
      </c>
      <c r="R564" s="30">
        <f t="shared" si="152"/>
        <v>828200</v>
      </c>
      <c r="S564" s="52">
        <f t="shared" si="144"/>
        <v>828200</v>
      </c>
      <c r="T564" s="13" t="str">
        <f t="shared" si="151"/>
        <v>MENOR VALOR</v>
      </c>
    </row>
    <row r="565" spans="1:20" ht="25.5">
      <c r="A565" s="95">
        <v>559</v>
      </c>
      <c r="B565" s="124">
        <v>776109</v>
      </c>
      <c r="C565" s="79" t="s">
        <v>878</v>
      </c>
      <c r="D565" s="125" t="s">
        <v>685</v>
      </c>
      <c r="E565" s="121" t="s">
        <v>21</v>
      </c>
      <c r="F565" s="74">
        <v>1</v>
      </c>
      <c r="G565" s="122">
        <v>0</v>
      </c>
      <c r="H565" s="123">
        <v>0</v>
      </c>
      <c r="I565" s="90">
        <v>828200</v>
      </c>
      <c r="J565" s="91" t="s">
        <v>28</v>
      </c>
      <c r="K565" s="50"/>
      <c r="L565" s="51">
        <f t="shared" si="145"/>
        <v>828200</v>
      </c>
      <c r="M565" s="51">
        <f t="shared" si="146"/>
        <v>828200</v>
      </c>
      <c r="N565" s="52">
        <f t="shared" si="147"/>
        <v>828200</v>
      </c>
      <c r="O565" s="53">
        <f t="shared" si="148"/>
        <v>828200</v>
      </c>
      <c r="P565" s="52">
        <f t="shared" si="149"/>
        <v>0</v>
      </c>
      <c r="Q565" s="54">
        <f t="shared" si="150"/>
        <v>0</v>
      </c>
      <c r="R565" s="30">
        <f t="shared" si="152"/>
        <v>828200</v>
      </c>
      <c r="S565" s="52">
        <f t="shared" si="144"/>
        <v>828200</v>
      </c>
      <c r="T565" s="13" t="str">
        <f t="shared" si="151"/>
        <v>MENOR VALOR</v>
      </c>
    </row>
    <row r="566" spans="1:20" ht="16.5">
      <c r="A566" s="73">
        <v>560</v>
      </c>
      <c r="B566" s="124">
        <v>776201</v>
      </c>
      <c r="C566" s="79" t="s">
        <v>880</v>
      </c>
      <c r="D566" s="125" t="s">
        <v>686</v>
      </c>
      <c r="E566" s="121" t="s">
        <v>21</v>
      </c>
      <c r="F566" s="74">
        <v>1</v>
      </c>
      <c r="G566" s="122">
        <v>0</v>
      </c>
      <c r="H566" s="123">
        <v>0</v>
      </c>
      <c r="I566" s="90">
        <v>1474400</v>
      </c>
      <c r="J566" s="91" t="s">
        <v>28</v>
      </c>
      <c r="K566" s="50"/>
      <c r="L566" s="51">
        <f t="shared" si="145"/>
        <v>1474400</v>
      </c>
      <c r="M566" s="51">
        <f t="shared" si="146"/>
        <v>1474400</v>
      </c>
      <c r="N566" s="52">
        <f t="shared" si="147"/>
        <v>1474400</v>
      </c>
      <c r="O566" s="53">
        <f t="shared" si="148"/>
        <v>1474400</v>
      </c>
      <c r="P566" s="52">
        <f t="shared" si="149"/>
        <v>0</v>
      </c>
      <c r="Q566" s="54">
        <f t="shared" si="150"/>
        <v>0</v>
      </c>
      <c r="R566" s="30">
        <f t="shared" si="152"/>
        <v>1474400</v>
      </c>
      <c r="S566" s="52">
        <f t="shared" si="144"/>
        <v>1474400</v>
      </c>
      <c r="T566" s="13" t="str">
        <f t="shared" si="151"/>
        <v>MENOR VALOR</v>
      </c>
    </row>
    <row r="567" spans="1:20" ht="25.5">
      <c r="A567" s="73">
        <v>561</v>
      </c>
      <c r="B567" s="124">
        <v>776202</v>
      </c>
      <c r="C567" s="79" t="s">
        <v>882</v>
      </c>
      <c r="D567" s="125" t="s">
        <v>687</v>
      </c>
      <c r="E567" s="121" t="s">
        <v>21</v>
      </c>
      <c r="F567" s="74">
        <v>1</v>
      </c>
      <c r="G567" s="122">
        <v>0</v>
      </c>
      <c r="H567" s="123">
        <v>0</v>
      </c>
      <c r="I567" s="90">
        <v>1474400</v>
      </c>
      <c r="J567" s="91" t="s">
        <v>28</v>
      </c>
      <c r="K567" s="50"/>
      <c r="L567" s="51">
        <f t="shared" si="145"/>
        <v>1474400</v>
      </c>
      <c r="M567" s="51">
        <f t="shared" si="146"/>
        <v>1474400</v>
      </c>
      <c r="N567" s="52">
        <f t="shared" si="147"/>
        <v>1474400</v>
      </c>
      <c r="O567" s="53">
        <f t="shared" si="148"/>
        <v>1474400</v>
      </c>
      <c r="P567" s="52">
        <f t="shared" si="149"/>
        <v>0</v>
      </c>
      <c r="Q567" s="54">
        <f t="shared" si="150"/>
        <v>0</v>
      </c>
      <c r="R567" s="30">
        <f t="shared" si="152"/>
        <v>1474400</v>
      </c>
      <c r="S567" s="52">
        <f t="shared" si="144"/>
        <v>1474400</v>
      </c>
      <c r="T567" s="13" t="str">
        <f t="shared" si="151"/>
        <v>MENOR VALOR</v>
      </c>
    </row>
    <row r="568" spans="1:20" ht="16.5">
      <c r="A568" s="95">
        <v>562</v>
      </c>
      <c r="B568" s="124">
        <v>776204</v>
      </c>
      <c r="C568" s="79" t="s">
        <v>884</v>
      </c>
      <c r="D568" s="125" t="s">
        <v>688</v>
      </c>
      <c r="E568" s="121" t="s">
        <v>21</v>
      </c>
      <c r="F568" s="74">
        <v>1</v>
      </c>
      <c r="G568" s="122">
        <v>0</v>
      </c>
      <c r="H568" s="123">
        <v>0</v>
      </c>
      <c r="I568" s="90">
        <v>1474400</v>
      </c>
      <c r="J568" s="91" t="s">
        <v>28</v>
      </c>
      <c r="K568" s="50"/>
      <c r="L568" s="51">
        <f t="shared" si="145"/>
        <v>1474400</v>
      </c>
      <c r="M568" s="51">
        <f t="shared" si="146"/>
        <v>1474400</v>
      </c>
      <c r="N568" s="52">
        <f t="shared" si="147"/>
        <v>1474400</v>
      </c>
      <c r="O568" s="53">
        <f t="shared" si="148"/>
        <v>1474400</v>
      </c>
      <c r="P568" s="52">
        <f t="shared" si="149"/>
        <v>0</v>
      </c>
      <c r="Q568" s="54">
        <f t="shared" si="150"/>
        <v>0</v>
      </c>
      <c r="R568" s="30">
        <f t="shared" si="152"/>
        <v>1474400</v>
      </c>
      <c r="S568" s="52">
        <f t="shared" si="144"/>
        <v>1474400</v>
      </c>
      <c r="T568" s="13" t="str">
        <f t="shared" si="151"/>
        <v>MENOR VALOR</v>
      </c>
    </row>
    <row r="569" spans="1:20" ht="16.5">
      <c r="A569" s="73">
        <v>563</v>
      </c>
      <c r="B569" s="124">
        <v>776301</v>
      </c>
      <c r="C569" s="79" t="s">
        <v>886</v>
      </c>
      <c r="D569" s="125" t="s">
        <v>689</v>
      </c>
      <c r="E569" s="121" t="s">
        <v>21</v>
      </c>
      <c r="F569" s="74">
        <v>1</v>
      </c>
      <c r="G569" s="122">
        <v>0</v>
      </c>
      <c r="H569" s="123">
        <v>0</v>
      </c>
      <c r="I569" s="90">
        <v>1474400</v>
      </c>
      <c r="J569" s="91" t="s">
        <v>28</v>
      </c>
      <c r="K569" s="50"/>
      <c r="L569" s="51">
        <f t="shared" si="145"/>
        <v>1474400</v>
      </c>
      <c r="M569" s="51">
        <f t="shared" si="146"/>
        <v>1474400</v>
      </c>
      <c r="N569" s="52">
        <f t="shared" si="147"/>
        <v>1474400</v>
      </c>
      <c r="O569" s="53">
        <f t="shared" si="148"/>
        <v>1474400</v>
      </c>
      <c r="P569" s="52">
        <f t="shared" si="149"/>
        <v>0</v>
      </c>
      <c r="Q569" s="54">
        <f t="shared" si="150"/>
        <v>0</v>
      </c>
      <c r="R569" s="30">
        <f t="shared" si="152"/>
        <v>1474400</v>
      </c>
      <c r="S569" s="52">
        <f t="shared" si="144"/>
        <v>1474400</v>
      </c>
      <c r="T569" s="13" t="str">
        <f t="shared" si="151"/>
        <v>MENOR VALOR</v>
      </c>
    </row>
    <row r="570" spans="1:20" ht="16.5">
      <c r="A570" s="73">
        <v>564</v>
      </c>
      <c r="B570" s="124">
        <v>776501</v>
      </c>
      <c r="C570" s="79" t="s">
        <v>888</v>
      </c>
      <c r="D570" s="125" t="s">
        <v>690</v>
      </c>
      <c r="E570" s="121" t="s">
        <v>21</v>
      </c>
      <c r="F570" s="74">
        <v>1</v>
      </c>
      <c r="G570" s="122">
        <v>0</v>
      </c>
      <c r="H570" s="123">
        <v>0</v>
      </c>
      <c r="I570" s="90">
        <v>1620500</v>
      </c>
      <c r="J570" s="94">
        <v>2213600</v>
      </c>
      <c r="K570" s="50"/>
      <c r="L570" s="51">
        <f t="shared" si="145"/>
        <v>1620500</v>
      </c>
      <c r="M570" s="51">
        <f t="shared" si="146"/>
        <v>1917050</v>
      </c>
      <c r="N570" s="52">
        <f t="shared" si="147"/>
        <v>1917050</v>
      </c>
      <c r="O570" s="53">
        <f t="shared" si="148"/>
        <v>1893974.339847296</v>
      </c>
      <c r="P570" s="52">
        <f t="shared" si="149"/>
        <v>209692.51596087066</v>
      </c>
      <c r="Q570" s="54">
        <f t="shared" si="150"/>
        <v>0.10938291435323579</v>
      </c>
      <c r="R570" s="30">
        <f t="shared" si="152"/>
        <v>1917050</v>
      </c>
      <c r="S570" s="52">
        <f t="shared" si="144"/>
        <v>1917100</v>
      </c>
      <c r="T570" s="13" t="str">
        <f t="shared" si="151"/>
        <v>MEDIANA</v>
      </c>
    </row>
    <row r="571" spans="1:20" ht="38.25">
      <c r="A571" s="95">
        <v>565</v>
      </c>
      <c r="B571" s="124">
        <v>776502</v>
      </c>
      <c r="C571" s="79" t="s">
        <v>890</v>
      </c>
      <c r="D571" s="125" t="s">
        <v>691</v>
      </c>
      <c r="E571" s="121" t="s">
        <v>21</v>
      </c>
      <c r="F571" s="74">
        <v>1</v>
      </c>
      <c r="G571" s="122">
        <v>0</v>
      </c>
      <c r="H571" s="123">
        <v>0</v>
      </c>
      <c r="I571" s="90">
        <v>1620500</v>
      </c>
      <c r="J571" s="91" t="s">
        <v>28</v>
      </c>
      <c r="K571" s="50"/>
      <c r="L571" s="51">
        <f t="shared" si="145"/>
        <v>1620500</v>
      </c>
      <c r="M571" s="51">
        <f t="shared" si="146"/>
        <v>1620500</v>
      </c>
      <c r="N571" s="52">
        <f t="shared" si="147"/>
        <v>1620500</v>
      </c>
      <c r="O571" s="53">
        <f t="shared" si="148"/>
        <v>1620500</v>
      </c>
      <c r="P571" s="52">
        <f t="shared" si="149"/>
        <v>0</v>
      </c>
      <c r="Q571" s="54">
        <f t="shared" si="150"/>
        <v>0</v>
      </c>
      <c r="R571" s="30">
        <f t="shared" si="152"/>
        <v>1620500</v>
      </c>
      <c r="S571" s="52">
        <f t="shared" si="144"/>
        <v>1620500</v>
      </c>
      <c r="T571" s="13" t="str">
        <f t="shared" si="151"/>
        <v>MENOR VALOR</v>
      </c>
    </row>
    <row r="572" spans="1:20" ht="16.5">
      <c r="A572" s="73">
        <v>566</v>
      </c>
      <c r="B572" s="124">
        <v>776601</v>
      </c>
      <c r="C572" s="79" t="s">
        <v>892</v>
      </c>
      <c r="D572" s="125" t="s">
        <v>692</v>
      </c>
      <c r="E572" s="121" t="s">
        <v>21</v>
      </c>
      <c r="F572" s="74">
        <v>1</v>
      </c>
      <c r="G572" s="122">
        <v>0</v>
      </c>
      <c r="H572" s="123">
        <v>0</v>
      </c>
      <c r="I572" s="90">
        <v>1141500</v>
      </c>
      <c r="J572" s="91" t="s">
        <v>28</v>
      </c>
      <c r="K572" s="50"/>
      <c r="L572" s="51">
        <f t="shared" si="145"/>
        <v>1141500</v>
      </c>
      <c r="M572" s="51">
        <f t="shared" si="146"/>
        <v>1141500</v>
      </c>
      <c r="N572" s="52">
        <f t="shared" si="147"/>
        <v>1141500</v>
      </c>
      <c r="O572" s="53">
        <f t="shared" si="148"/>
        <v>1141500</v>
      </c>
      <c r="P572" s="52">
        <f t="shared" si="149"/>
        <v>0</v>
      </c>
      <c r="Q572" s="54">
        <f t="shared" si="150"/>
        <v>0</v>
      </c>
      <c r="R572" s="30">
        <f t="shared" si="152"/>
        <v>1141500</v>
      </c>
      <c r="S572" s="52">
        <f t="shared" si="144"/>
        <v>1141500</v>
      </c>
      <c r="T572" s="13" t="str">
        <f t="shared" si="151"/>
        <v>MENOR VALOR</v>
      </c>
    </row>
    <row r="573" spans="1:20" ht="16.5">
      <c r="A573" s="73">
        <v>567</v>
      </c>
      <c r="B573" s="124">
        <v>776701</v>
      </c>
      <c r="C573" s="79" t="s">
        <v>894</v>
      </c>
      <c r="D573" s="125" t="s">
        <v>693</v>
      </c>
      <c r="E573" s="121" t="s">
        <v>21</v>
      </c>
      <c r="F573" s="74">
        <v>1</v>
      </c>
      <c r="G573" s="122">
        <v>0</v>
      </c>
      <c r="H573" s="123">
        <v>0</v>
      </c>
      <c r="I573" s="90">
        <v>1474400</v>
      </c>
      <c r="J573" s="91" t="s">
        <v>28</v>
      </c>
      <c r="K573" s="50"/>
      <c r="L573" s="51">
        <f t="shared" si="145"/>
        <v>1474400</v>
      </c>
      <c r="M573" s="51">
        <f t="shared" si="146"/>
        <v>1474400</v>
      </c>
      <c r="N573" s="52">
        <f t="shared" si="147"/>
        <v>1474400</v>
      </c>
      <c r="O573" s="53">
        <f t="shared" si="148"/>
        <v>1474400</v>
      </c>
      <c r="P573" s="52">
        <f t="shared" si="149"/>
        <v>0</v>
      </c>
      <c r="Q573" s="54">
        <f t="shared" si="150"/>
        <v>0</v>
      </c>
      <c r="R573" s="30">
        <f t="shared" si="152"/>
        <v>1474400</v>
      </c>
      <c r="S573" s="52">
        <f t="shared" si="144"/>
        <v>1474400</v>
      </c>
      <c r="T573" s="13" t="str">
        <f t="shared" si="151"/>
        <v>MENOR VALOR</v>
      </c>
    </row>
    <row r="574" spans="1:20" ht="25.5">
      <c r="A574" s="95">
        <v>568</v>
      </c>
      <c r="B574" s="124">
        <v>776801</v>
      </c>
      <c r="C574" s="79" t="s">
        <v>896</v>
      </c>
      <c r="D574" s="125" t="s">
        <v>694</v>
      </c>
      <c r="E574" s="121" t="s">
        <v>21</v>
      </c>
      <c r="F574" s="74">
        <v>1</v>
      </c>
      <c r="G574" s="122">
        <v>0</v>
      </c>
      <c r="H574" s="123">
        <v>0</v>
      </c>
      <c r="I574" s="90">
        <v>1474400</v>
      </c>
      <c r="J574" s="91" t="s">
        <v>28</v>
      </c>
      <c r="K574" s="50"/>
      <c r="L574" s="51">
        <f t="shared" si="145"/>
        <v>1474400</v>
      </c>
      <c r="M574" s="51">
        <f t="shared" si="146"/>
        <v>1474400</v>
      </c>
      <c r="N574" s="52">
        <f t="shared" si="147"/>
        <v>1474400</v>
      </c>
      <c r="O574" s="53">
        <f t="shared" si="148"/>
        <v>1474400</v>
      </c>
      <c r="P574" s="52">
        <f t="shared" si="149"/>
        <v>0</v>
      </c>
      <c r="Q574" s="54">
        <f t="shared" si="150"/>
        <v>0</v>
      </c>
      <c r="R574" s="30">
        <f t="shared" si="152"/>
        <v>1474400</v>
      </c>
      <c r="S574" s="52">
        <f t="shared" si="144"/>
        <v>1474400</v>
      </c>
      <c r="T574" s="13" t="str">
        <f t="shared" si="151"/>
        <v>MENOR VALOR</v>
      </c>
    </row>
    <row r="575" spans="1:20" ht="25.5">
      <c r="A575" s="73">
        <v>569</v>
      </c>
      <c r="B575" s="124">
        <v>776802</v>
      </c>
      <c r="C575" s="79" t="s">
        <v>900</v>
      </c>
      <c r="D575" s="125" t="s">
        <v>695</v>
      </c>
      <c r="E575" s="121" t="s">
        <v>21</v>
      </c>
      <c r="F575" s="74">
        <v>1</v>
      </c>
      <c r="G575" s="122">
        <v>0</v>
      </c>
      <c r="H575" s="123">
        <v>0</v>
      </c>
      <c r="I575" s="90">
        <v>1141500</v>
      </c>
      <c r="J575" s="91" t="s">
        <v>28</v>
      </c>
      <c r="K575" s="50"/>
      <c r="L575" s="51">
        <f t="shared" si="145"/>
        <v>1141500</v>
      </c>
      <c r="M575" s="51">
        <f t="shared" si="146"/>
        <v>1141500</v>
      </c>
      <c r="N575" s="52">
        <f t="shared" si="147"/>
        <v>1141500</v>
      </c>
      <c r="O575" s="53">
        <f t="shared" si="148"/>
        <v>1141500</v>
      </c>
      <c r="P575" s="52">
        <f t="shared" si="149"/>
        <v>0</v>
      </c>
      <c r="Q575" s="54">
        <f t="shared" si="150"/>
        <v>0</v>
      </c>
      <c r="R575" s="30">
        <f t="shared" si="152"/>
        <v>1141500</v>
      </c>
      <c r="S575" s="52">
        <f t="shared" si="144"/>
        <v>1141500</v>
      </c>
      <c r="T575" s="13" t="str">
        <f t="shared" si="151"/>
        <v>MENOR VALOR</v>
      </c>
    </row>
    <row r="576" spans="1:20" ht="25.5">
      <c r="A576" s="73">
        <v>570</v>
      </c>
      <c r="B576" s="124">
        <v>776901</v>
      </c>
      <c r="C576" s="79" t="s">
        <v>910</v>
      </c>
      <c r="D576" s="125" t="s">
        <v>696</v>
      </c>
      <c r="E576" s="121" t="s">
        <v>21</v>
      </c>
      <c r="F576" s="74">
        <v>1</v>
      </c>
      <c r="G576" s="122">
        <v>0</v>
      </c>
      <c r="H576" s="123">
        <v>0</v>
      </c>
      <c r="I576" s="90">
        <v>1141500</v>
      </c>
      <c r="J576" s="91" t="s">
        <v>28</v>
      </c>
      <c r="K576" s="50"/>
      <c r="L576" s="51">
        <f t="shared" si="145"/>
        <v>1141500</v>
      </c>
      <c r="M576" s="51">
        <f t="shared" si="146"/>
        <v>1141500</v>
      </c>
      <c r="N576" s="52">
        <f t="shared" si="147"/>
        <v>1141500</v>
      </c>
      <c r="O576" s="53">
        <f t="shared" si="148"/>
        <v>1141500</v>
      </c>
      <c r="P576" s="52">
        <f t="shared" si="149"/>
        <v>0</v>
      </c>
      <c r="Q576" s="54">
        <f t="shared" si="150"/>
        <v>0</v>
      </c>
      <c r="R576" s="30">
        <f t="shared" si="152"/>
        <v>1141500</v>
      </c>
      <c r="S576" s="52">
        <f t="shared" si="144"/>
        <v>1141500</v>
      </c>
      <c r="T576" s="13" t="str">
        <f t="shared" si="151"/>
        <v>MENOR VALOR</v>
      </c>
    </row>
    <row r="577" spans="1:20" ht="25.5">
      <c r="A577" s="95">
        <v>571</v>
      </c>
      <c r="B577" s="124">
        <v>776920</v>
      </c>
      <c r="C577" s="79" t="s">
        <v>912</v>
      </c>
      <c r="D577" s="125" t="s">
        <v>697</v>
      </c>
      <c r="E577" s="121" t="s">
        <v>21</v>
      </c>
      <c r="F577" s="74">
        <v>1</v>
      </c>
      <c r="G577" s="122">
        <v>0</v>
      </c>
      <c r="H577" s="123">
        <v>0</v>
      </c>
      <c r="I577" s="90">
        <v>1620500</v>
      </c>
      <c r="J577" s="91" t="s">
        <v>28</v>
      </c>
      <c r="K577" s="50"/>
      <c r="L577" s="51">
        <f t="shared" si="145"/>
        <v>1620500</v>
      </c>
      <c r="M577" s="51">
        <f t="shared" si="146"/>
        <v>1620500</v>
      </c>
      <c r="N577" s="52">
        <f t="shared" si="147"/>
        <v>1620500</v>
      </c>
      <c r="O577" s="53">
        <f t="shared" si="148"/>
        <v>1620500</v>
      </c>
      <c r="P577" s="52">
        <f t="shared" si="149"/>
        <v>0</v>
      </c>
      <c r="Q577" s="54">
        <f t="shared" si="150"/>
        <v>0</v>
      </c>
      <c r="R577" s="30">
        <f t="shared" si="152"/>
        <v>1620500</v>
      </c>
      <c r="S577" s="52">
        <f t="shared" ref="S577:S640" si="153">+ROUND(R577,-2)</f>
        <v>1620500</v>
      </c>
      <c r="T577" s="13" t="str">
        <f t="shared" si="151"/>
        <v>MENOR VALOR</v>
      </c>
    </row>
    <row r="578" spans="1:20" ht="25.5">
      <c r="A578" s="73">
        <v>572</v>
      </c>
      <c r="B578" s="124">
        <v>777800</v>
      </c>
      <c r="C578" s="79" t="s">
        <v>916</v>
      </c>
      <c r="D578" s="125" t="s">
        <v>698</v>
      </c>
      <c r="E578" s="121" t="s">
        <v>21</v>
      </c>
      <c r="F578" s="74">
        <v>1</v>
      </c>
      <c r="G578" s="122">
        <v>0</v>
      </c>
      <c r="H578" s="123">
        <v>0</v>
      </c>
      <c r="I578" s="90">
        <v>1850600</v>
      </c>
      <c r="J578" s="91" t="s">
        <v>28</v>
      </c>
      <c r="K578" s="50"/>
      <c r="L578" s="51">
        <f t="shared" si="145"/>
        <v>1850600</v>
      </c>
      <c r="M578" s="51">
        <f t="shared" si="146"/>
        <v>1850600</v>
      </c>
      <c r="N578" s="52">
        <f t="shared" si="147"/>
        <v>1850600</v>
      </c>
      <c r="O578" s="53">
        <f t="shared" si="148"/>
        <v>1850600</v>
      </c>
      <c r="P578" s="52">
        <f t="shared" si="149"/>
        <v>0</v>
      </c>
      <c r="Q578" s="54">
        <f t="shared" si="150"/>
        <v>0</v>
      </c>
      <c r="R578" s="30">
        <f t="shared" si="152"/>
        <v>1850600</v>
      </c>
      <c r="S578" s="52">
        <f t="shared" si="153"/>
        <v>1850600</v>
      </c>
      <c r="T578" s="13" t="str">
        <f t="shared" si="151"/>
        <v>MENOR VALOR</v>
      </c>
    </row>
    <row r="579" spans="1:20" ht="25.5">
      <c r="A579" s="73">
        <v>573</v>
      </c>
      <c r="B579" s="124">
        <v>778201</v>
      </c>
      <c r="C579" s="79" t="s">
        <v>918</v>
      </c>
      <c r="D579" s="125" t="s">
        <v>699</v>
      </c>
      <c r="E579" s="121" t="s">
        <v>21</v>
      </c>
      <c r="F579" s="74">
        <v>1</v>
      </c>
      <c r="G579" s="122">
        <v>0</v>
      </c>
      <c r="H579" s="123">
        <v>0</v>
      </c>
      <c r="I579" s="90">
        <v>1474400</v>
      </c>
      <c r="J579" s="91" t="s">
        <v>28</v>
      </c>
      <c r="K579" s="50"/>
      <c r="L579" s="51">
        <f t="shared" si="145"/>
        <v>1474400</v>
      </c>
      <c r="M579" s="51">
        <f t="shared" si="146"/>
        <v>1474400</v>
      </c>
      <c r="N579" s="52">
        <f t="shared" si="147"/>
        <v>1474400</v>
      </c>
      <c r="O579" s="53">
        <f t="shared" si="148"/>
        <v>1474400</v>
      </c>
      <c r="P579" s="52">
        <f t="shared" si="149"/>
        <v>0</v>
      </c>
      <c r="Q579" s="54">
        <f t="shared" si="150"/>
        <v>0</v>
      </c>
      <c r="R579" s="30">
        <f t="shared" si="152"/>
        <v>1474400</v>
      </c>
      <c r="S579" s="52">
        <f t="shared" si="153"/>
        <v>1474400</v>
      </c>
      <c r="T579" s="13" t="str">
        <f t="shared" si="151"/>
        <v>MENOR VALOR</v>
      </c>
    </row>
    <row r="580" spans="1:20" ht="16.5">
      <c r="A580" s="95">
        <v>574</v>
      </c>
      <c r="B580" s="124">
        <v>778202</v>
      </c>
      <c r="C580" s="79" t="s">
        <v>920</v>
      </c>
      <c r="D580" s="125" t="s">
        <v>700</v>
      </c>
      <c r="E580" s="121" t="s">
        <v>21</v>
      </c>
      <c r="F580" s="74">
        <v>1</v>
      </c>
      <c r="G580" s="122">
        <v>0</v>
      </c>
      <c r="H580" s="123">
        <v>0</v>
      </c>
      <c r="I580" s="90">
        <v>1850600</v>
      </c>
      <c r="J580" s="91" t="s">
        <v>28</v>
      </c>
      <c r="K580" s="50"/>
      <c r="L580" s="51">
        <f t="shared" si="145"/>
        <v>1850600</v>
      </c>
      <c r="M580" s="51">
        <f t="shared" si="146"/>
        <v>1850600</v>
      </c>
      <c r="N580" s="52">
        <f t="shared" si="147"/>
        <v>1850600</v>
      </c>
      <c r="O580" s="53">
        <f t="shared" si="148"/>
        <v>1850600</v>
      </c>
      <c r="P580" s="52">
        <f t="shared" si="149"/>
        <v>0</v>
      </c>
      <c r="Q580" s="54">
        <f t="shared" si="150"/>
        <v>0</v>
      </c>
      <c r="R580" s="30">
        <f t="shared" si="152"/>
        <v>1850600</v>
      </c>
      <c r="S580" s="52">
        <f t="shared" si="153"/>
        <v>1850600</v>
      </c>
      <c r="T580" s="13" t="str">
        <f t="shared" si="151"/>
        <v>MENOR VALOR</v>
      </c>
    </row>
    <row r="581" spans="1:20" ht="25.5">
      <c r="A581" s="73">
        <v>575</v>
      </c>
      <c r="B581" s="124">
        <v>778301</v>
      </c>
      <c r="C581" s="79" t="s">
        <v>922</v>
      </c>
      <c r="D581" s="125" t="s">
        <v>701</v>
      </c>
      <c r="E581" s="121" t="s">
        <v>21</v>
      </c>
      <c r="F581" s="74">
        <v>1</v>
      </c>
      <c r="G581" s="122">
        <v>0</v>
      </c>
      <c r="H581" s="123">
        <v>0</v>
      </c>
      <c r="I581" s="90">
        <v>1850600</v>
      </c>
      <c r="J581" s="91" t="s">
        <v>28</v>
      </c>
      <c r="K581" s="50"/>
      <c r="L581" s="51">
        <f t="shared" si="145"/>
        <v>1850600</v>
      </c>
      <c r="M581" s="51">
        <f t="shared" si="146"/>
        <v>1850600</v>
      </c>
      <c r="N581" s="52">
        <f t="shared" si="147"/>
        <v>1850600</v>
      </c>
      <c r="O581" s="53">
        <f t="shared" si="148"/>
        <v>1850600</v>
      </c>
      <c r="P581" s="52">
        <f t="shared" si="149"/>
        <v>0</v>
      </c>
      <c r="Q581" s="54">
        <f t="shared" si="150"/>
        <v>0</v>
      </c>
      <c r="R581" s="30">
        <f t="shared" si="152"/>
        <v>1850600</v>
      </c>
      <c r="S581" s="52">
        <f t="shared" si="153"/>
        <v>1850600</v>
      </c>
      <c r="T581" s="13" t="str">
        <f t="shared" si="151"/>
        <v>MENOR VALOR</v>
      </c>
    </row>
    <row r="582" spans="1:20" ht="16.5">
      <c r="A582" s="73">
        <v>576</v>
      </c>
      <c r="B582" s="124">
        <v>778305</v>
      </c>
      <c r="C582" s="79" t="s">
        <v>924</v>
      </c>
      <c r="D582" s="125" t="s">
        <v>702</v>
      </c>
      <c r="E582" s="121" t="s">
        <v>21</v>
      </c>
      <c r="F582" s="74">
        <v>1</v>
      </c>
      <c r="G582" s="122">
        <v>0</v>
      </c>
      <c r="H582" s="123">
        <v>0</v>
      </c>
      <c r="I582" s="90">
        <v>1474400</v>
      </c>
      <c r="J582" s="94">
        <v>270900</v>
      </c>
      <c r="K582" s="50"/>
      <c r="L582" s="51">
        <f t="shared" ref="L582:L645" si="154">MIN(I582,J582)</f>
        <v>270900</v>
      </c>
      <c r="M582" s="51">
        <f t="shared" ref="M582:M645" si="155">AVERAGE(I582,J582)</f>
        <v>872650</v>
      </c>
      <c r="N582" s="52">
        <f t="shared" ref="N582:N645" si="156">MEDIAN(J582,I582)</f>
        <v>872650</v>
      </c>
      <c r="O582" s="53">
        <f t="shared" ref="O582:O645" si="157">GEOMEAN(I582,J582)</f>
        <v>631992.84806079883</v>
      </c>
      <c r="P582" s="52">
        <f t="shared" ref="P582:P645" si="158">STDEVA(N582,L582)</f>
        <v>425501.505579005</v>
      </c>
      <c r="Q582" s="54">
        <f t="shared" ref="Q582:Q645" si="159">P582/N582*100%</f>
        <v>0.48759698112531369</v>
      </c>
      <c r="R582" s="30">
        <f t="shared" si="152"/>
        <v>872650</v>
      </c>
      <c r="S582" s="52">
        <f t="shared" si="153"/>
        <v>872700</v>
      </c>
      <c r="T582" s="13" t="str">
        <f t="shared" si="151"/>
        <v>MEDIANA</v>
      </c>
    </row>
    <row r="583" spans="1:20" ht="16.5">
      <c r="A583" s="95">
        <v>577</v>
      </c>
      <c r="B583" s="124">
        <v>778306</v>
      </c>
      <c r="C583" s="79" t="s">
        <v>926</v>
      </c>
      <c r="D583" s="125" t="s">
        <v>703</v>
      </c>
      <c r="E583" s="121" t="s">
        <v>21</v>
      </c>
      <c r="F583" s="74">
        <v>1</v>
      </c>
      <c r="G583" s="122">
        <v>0</v>
      </c>
      <c r="H583" s="123">
        <v>0</v>
      </c>
      <c r="I583" s="90">
        <v>1474400</v>
      </c>
      <c r="J583" s="91" t="s">
        <v>28</v>
      </c>
      <c r="K583" s="50"/>
      <c r="L583" s="51">
        <f t="shared" si="154"/>
        <v>1474400</v>
      </c>
      <c r="M583" s="51">
        <f t="shared" si="155"/>
        <v>1474400</v>
      </c>
      <c r="N583" s="52">
        <f t="shared" si="156"/>
        <v>1474400</v>
      </c>
      <c r="O583" s="53">
        <f t="shared" si="157"/>
        <v>1474400</v>
      </c>
      <c r="P583" s="52">
        <f t="shared" si="158"/>
        <v>0</v>
      </c>
      <c r="Q583" s="54">
        <f t="shared" si="159"/>
        <v>0</v>
      </c>
      <c r="R583" s="30">
        <f t="shared" si="152"/>
        <v>1474400</v>
      </c>
      <c r="S583" s="52">
        <f t="shared" si="153"/>
        <v>1474400</v>
      </c>
      <c r="T583" s="13" t="str">
        <f t="shared" si="151"/>
        <v>MENOR VALOR</v>
      </c>
    </row>
    <row r="584" spans="1:20" ht="16.5">
      <c r="A584" s="73">
        <v>578</v>
      </c>
      <c r="B584" s="124">
        <v>778501</v>
      </c>
      <c r="C584" s="79" t="s">
        <v>928</v>
      </c>
      <c r="D584" s="125" t="s">
        <v>704</v>
      </c>
      <c r="E584" s="121" t="s">
        <v>21</v>
      </c>
      <c r="F584" s="74">
        <v>1</v>
      </c>
      <c r="G584" s="122">
        <v>0</v>
      </c>
      <c r="H584" s="123">
        <v>0</v>
      </c>
      <c r="I584" s="90">
        <v>2469300</v>
      </c>
      <c r="J584" s="91" t="s">
        <v>28</v>
      </c>
      <c r="K584" s="50"/>
      <c r="L584" s="51">
        <f t="shared" si="154"/>
        <v>2469300</v>
      </c>
      <c r="M584" s="51">
        <f t="shared" si="155"/>
        <v>2469300</v>
      </c>
      <c r="N584" s="52">
        <f t="shared" si="156"/>
        <v>2469300</v>
      </c>
      <c r="O584" s="53">
        <f t="shared" si="157"/>
        <v>2469300</v>
      </c>
      <c r="P584" s="52">
        <f t="shared" si="158"/>
        <v>0</v>
      </c>
      <c r="Q584" s="54">
        <f t="shared" si="159"/>
        <v>0</v>
      </c>
      <c r="R584" s="30">
        <f t="shared" si="152"/>
        <v>2469300</v>
      </c>
      <c r="S584" s="52">
        <f t="shared" si="153"/>
        <v>2469300</v>
      </c>
      <c r="T584" s="13" t="str">
        <f t="shared" si="151"/>
        <v>MENOR VALOR</v>
      </c>
    </row>
    <row r="585" spans="1:20" ht="25.5">
      <c r="A585" s="73">
        <v>579</v>
      </c>
      <c r="B585" s="124">
        <v>778600</v>
      </c>
      <c r="C585" s="79" t="s">
        <v>930</v>
      </c>
      <c r="D585" s="125" t="s">
        <v>705</v>
      </c>
      <c r="E585" s="121" t="s">
        <v>21</v>
      </c>
      <c r="F585" s="74">
        <v>1</v>
      </c>
      <c r="G585" s="122">
        <v>0</v>
      </c>
      <c r="H585" s="123">
        <v>0</v>
      </c>
      <c r="I585" s="90">
        <v>1620500</v>
      </c>
      <c r="J585" s="91" t="s">
        <v>28</v>
      </c>
      <c r="K585" s="50"/>
      <c r="L585" s="51">
        <f t="shared" si="154"/>
        <v>1620500</v>
      </c>
      <c r="M585" s="51">
        <f t="shared" si="155"/>
        <v>1620500</v>
      </c>
      <c r="N585" s="52">
        <f t="shared" si="156"/>
        <v>1620500</v>
      </c>
      <c r="O585" s="53">
        <f t="shared" si="157"/>
        <v>1620500</v>
      </c>
      <c r="P585" s="52">
        <f t="shared" si="158"/>
        <v>0</v>
      </c>
      <c r="Q585" s="54">
        <f t="shared" si="159"/>
        <v>0</v>
      </c>
      <c r="R585" s="30">
        <f t="shared" si="152"/>
        <v>1620500</v>
      </c>
      <c r="S585" s="52">
        <f t="shared" si="153"/>
        <v>1620500</v>
      </c>
      <c r="T585" s="13" t="str">
        <f t="shared" ref="T585:T648" si="160">IF(Q585&lt;=$Q$1,"MENOR VALOR","MEDIANA")</f>
        <v>MENOR VALOR</v>
      </c>
    </row>
    <row r="586" spans="1:20" ht="25.5">
      <c r="A586" s="95">
        <v>580</v>
      </c>
      <c r="B586" s="124">
        <v>778701</v>
      </c>
      <c r="C586" s="79" t="s">
        <v>938</v>
      </c>
      <c r="D586" s="125" t="s">
        <v>706</v>
      </c>
      <c r="E586" s="121" t="s">
        <v>21</v>
      </c>
      <c r="F586" s="74">
        <v>1</v>
      </c>
      <c r="G586" s="122">
        <v>0</v>
      </c>
      <c r="H586" s="123">
        <v>0</v>
      </c>
      <c r="I586" s="90">
        <v>1850600</v>
      </c>
      <c r="J586" s="91" t="s">
        <v>28</v>
      </c>
      <c r="K586" s="50"/>
      <c r="L586" s="51">
        <f t="shared" si="154"/>
        <v>1850600</v>
      </c>
      <c r="M586" s="51">
        <f t="shared" si="155"/>
        <v>1850600</v>
      </c>
      <c r="N586" s="52">
        <f t="shared" si="156"/>
        <v>1850600</v>
      </c>
      <c r="O586" s="53">
        <f t="shared" si="157"/>
        <v>1850600</v>
      </c>
      <c r="P586" s="52">
        <f t="shared" si="158"/>
        <v>0</v>
      </c>
      <c r="Q586" s="54">
        <f t="shared" si="159"/>
        <v>0</v>
      </c>
      <c r="R586" s="30">
        <f t="shared" si="152"/>
        <v>1850600</v>
      </c>
      <c r="S586" s="52">
        <f t="shared" si="153"/>
        <v>1850600</v>
      </c>
      <c r="T586" s="13" t="str">
        <f t="shared" si="160"/>
        <v>MENOR VALOR</v>
      </c>
    </row>
    <row r="587" spans="1:20" ht="25.5">
      <c r="A587" s="73">
        <v>581</v>
      </c>
      <c r="B587" s="124">
        <v>778702</v>
      </c>
      <c r="C587" s="79" t="s">
        <v>940</v>
      </c>
      <c r="D587" s="125" t="s">
        <v>707</v>
      </c>
      <c r="E587" s="121" t="s">
        <v>21</v>
      </c>
      <c r="F587" s="74">
        <v>1</v>
      </c>
      <c r="G587" s="122">
        <v>0</v>
      </c>
      <c r="H587" s="123">
        <v>0</v>
      </c>
      <c r="I587" s="90">
        <v>1850600</v>
      </c>
      <c r="J587" s="91" t="s">
        <v>28</v>
      </c>
      <c r="K587" s="50"/>
      <c r="L587" s="51">
        <f t="shared" si="154"/>
        <v>1850600</v>
      </c>
      <c r="M587" s="51">
        <f t="shared" si="155"/>
        <v>1850600</v>
      </c>
      <c r="N587" s="52">
        <f t="shared" si="156"/>
        <v>1850600</v>
      </c>
      <c r="O587" s="53">
        <f t="shared" si="157"/>
        <v>1850600</v>
      </c>
      <c r="P587" s="52">
        <f t="shared" si="158"/>
        <v>0</v>
      </c>
      <c r="Q587" s="54">
        <f t="shared" si="159"/>
        <v>0</v>
      </c>
      <c r="R587" s="30">
        <f t="shared" si="152"/>
        <v>1850600</v>
      </c>
      <c r="S587" s="52">
        <f t="shared" si="153"/>
        <v>1850600</v>
      </c>
      <c r="T587" s="13" t="str">
        <f t="shared" si="160"/>
        <v>MENOR VALOR</v>
      </c>
    </row>
    <row r="588" spans="1:20" ht="16.5">
      <c r="A588" s="73">
        <v>582</v>
      </c>
      <c r="B588" s="124">
        <v>778703</v>
      </c>
      <c r="C588" s="79" t="s">
        <v>942</v>
      </c>
      <c r="D588" s="125" t="s">
        <v>708</v>
      </c>
      <c r="E588" s="121" t="s">
        <v>21</v>
      </c>
      <c r="F588" s="74">
        <v>1</v>
      </c>
      <c r="G588" s="122">
        <v>0</v>
      </c>
      <c r="H588" s="123">
        <v>0</v>
      </c>
      <c r="I588" s="90">
        <v>1850600</v>
      </c>
      <c r="J588" s="91" t="s">
        <v>28</v>
      </c>
      <c r="K588" s="50"/>
      <c r="L588" s="51">
        <f t="shared" si="154"/>
        <v>1850600</v>
      </c>
      <c r="M588" s="51">
        <f t="shared" si="155"/>
        <v>1850600</v>
      </c>
      <c r="N588" s="52">
        <f t="shared" si="156"/>
        <v>1850600</v>
      </c>
      <c r="O588" s="53">
        <f t="shared" si="157"/>
        <v>1850600</v>
      </c>
      <c r="P588" s="52">
        <f t="shared" si="158"/>
        <v>0</v>
      </c>
      <c r="Q588" s="54">
        <f t="shared" si="159"/>
        <v>0</v>
      </c>
      <c r="R588" s="30">
        <f t="shared" si="152"/>
        <v>1850600</v>
      </c>
      <c r="S588" s="52">
        <f t="shared" si="153"/>
        <v>1850600</v>
      </c>
      <c r="T588" s="13" t="str">
        <f t="shared" si="160"/>
        <v>MENOR VALOR</v>
      </c>
    </row>
    <row r="589" spans="1:20" ht="25.5">
      <c r="A589" s="95">
        <v>583</v>
      </c>
      <c r="B589" s="124">
        <v>778800</v>
      </c>
      <c r="C589" s="79" t="s">
        <v>944</v>
      </c>
      <c r="D589" s="125" t="s">
        <v>709</v>
      </c>
      <c r="E589" s="121" t="s">
        <v>21</v>
      </c>
      <c r="F589" s="74">
        <v>1</v>
      </c>
      <c r="G589" s="122">
        <v>0</v>
      </c>
      <c r="H589" s="123">
        <v>0</v>
      </c>
      <c r="I589" s="90">
        <v>1474400</v>
      </c>
      <c r="J589" s="91" t="s">
        <v>28</v>
      </c>
      <c r="K589" s="50"/>
      <c r="L589" s="51">
        <f t="shared" si="154"/>
        <v>1474400</v>
      </c>
      <c r="M589" s="51">
        <f t="shared" si="155"/>
        <v>1474400</v>
      </c>
      <c r="N589" s="52">
        <f t="shared" si="156"/>
        <v>1474400</v>
      </c>
      <c r="O589" s="53">
        <f t="shared" si="157"/>
        <v>1474400</v>
      </c>
      <c r="P589" s="52">
        <f t="shared" si="158"/>
        <v>0</v>
      </c>
      <c r="Q589" s="54">
        <f t="shared" si="159"/>
        <v>0</v>
      </c>
      <c r="R589" s="30">
        <f t="shared" si="152"/>
        <v>1474400</v>
      </c>
      <c r="S589" s="52">
        <f t="shared" si="153"/>
        <v>1474400</v>
      </c>
      <c r="T589" s="13" t="str">
        <f t="shared" si="160"/>
        <v>MENOR VALOR</v>
      </c>
    </row>
    <row r="590" spans="1:20" ht="25.5">
      <c r="A590" s="73">
        <v>584</v>
      </c>
      <c r="B590" s="124">
        <v>778901</v>
      </c>
      <c r="C590" s="79" t="s">
        <v>946</v>
      </c>
      <c r="D590" s="125" t="s">
        <v>710</v>
      </c>
      <c r="E590" s="121" t="s">
        <v>21</v>
      </c>
      <c r="F590" s="74">
        <v>1</v>
      </c>
      <c r="G590" s="122">
        <v>0</v>
      </c>
      <c r="H590" s="123">
        <v>0</v>
      </c>
      <c r="I590" s="90">
        <v>828200</v>
      </c>
      <c r="J590" s="94">
        <v>193300</v>
      </c>
      <c r="K590" s="50"/>
      <c r="L590" s="51">
        <f t="shared" si="154"/>
        <v>193300</v>
      </c>
      <c r="M590" s="51">
        <f t="shared" si="155"/>
        <v>510750</v>
      </c>
      <c r="N590" s="52">
        <f t="shared" si="156"/>
        <v>510750</v>
      </c>
      <c r="O590" s="53">
        <f t="shared" si="157"/>
        <v>400113.80880944361</v>
      </c>
      <c r="P590" s="52">
        <f t="shared" si="158"/>
        <v>224471.04768766952</v>
      </c>
      <c r="Q590" s="54">
        <f t="shared" si="159"/>
        <v>0.43949299596215274</v>
      </c>
      <c r="R590" s="30">
        <f t="shared" si="152"/>
        <v>510750</v>
      </c>
      <c r="S590" s="52">
        <f t="shared" si="153"/>
        <v>510800</v>
      </c>
      <c r="T590" s="13" t="str">
        <f t="shared" si="160"/>
        <v>MEDIANA</v>
      </c>
    </row>
    <row r="591" spans="1:20" ht="25.5">
      <c r="A591" s="73">
        <v>585</v>
      </c>
      <c r="B591" s="124">
        <v>778902</v>
      </c>
      <c r="C591" s="79" t="s">
        <v>948</v>
      </c>
      <c r="D591" s="125" t="s">
        <v>711</v>
      </c>
      <c r="E591" s="121" t="s">
        <v>21</v>
      </c>
      <c r="F591" s="74">
        <v>1</v>
      </c>
      <c r="G591" s="122">
        <v>0</v>
      </c>
      <c r="H591" s="123">
        <v>0</v>
      </c>
      <c r="I591" s="90">
        <v>1474400</v>
      </c>
      <c r="J591" s="94">
        <v>270900</v>
      </c>
      <c r="K591" s="50"/>
      <c r="L591" s="51">
        <f t="shared" si="154"/>
        <v>270900</v>
      </c>
      <c r="M591" s="51">
        <f t="shared" si="155"/>
        <v>872650</v>
      </c>
      <c r="N591" s="52">
        <f t="shared" si="156"/>
        <v>872650</v>
      </c>
      <c r="O591" s="53">
        <f t="shared" si="157"/>
        <v>631992.84806079883</v>
      </c>
      <c r="P591" s="52">
        <f t="shared" si="158"/>
        <v>425501.505579005</v>
      </c>
      <c r="Q591" s="54">
        <f t="shared" si="159"/>
        <v>0.48759698112531369</v>
      </c>
      <c r="R591" s="30">
        <f t="shared" si="152"/>
        <v>872650</v>
      </c>
      <c r="S591" s="52">
        <f t="shared" si="153"/>
        <v>872700</v>
      </c>
      <c r="T591" s="13" t="str">
        <f t="shared" si="160"/>
        <v>MEDIANA</v>
      </c>
    </row>
    <row r="592" spans="1:20" ht="25.5">
      <c r="A592" s="95">
        <v>586</v>
      </c>
      <c r="B592" s="124">
        <v>778911</v>
      </c>
      <c r="C592" s="79" t="s">
        <v>964</v>
      </c>
      <c r="D592" s="125" t="s">
        <v>712</v>
      </c>
      <c r="E592" s="121" t="s">
        <v>21</v>
      </c>
      <c r="F592" s="74">
        <v>1</v>
      </c>
      <c r="G592" s="122">
        <v>0</v>
      </c>
      <c r="H592" s="123">
        <v>0</v>
      </c>
      <c r="I592" s="90">
        <v>1474400</v>
      </c>
      <c r="J592" s="94">
        <v>232000</v>
      </c>
      <c r="K592" s="50"/>
      <c r="L592" s="51">
        <f t="shared" si="154"/>
        <v>232000</v>
      </c>
      <c r="M592" s="51">
        <f t="shared" si="155"/>
        <v>853200</v>
      </c>
      <c r="N592" s="52">
        <f t="shared" si="156"/>
        <v>853200</v>
      </c>
      <c r="O592" s="53">
        <f t="shared" si="157"/>
        <v>584859.64128156425</v>
      </c>
      <c r="P592" s="52">
        <f t="shared" si="158"/>
        <v>439254.73247308331</v>
      </c>
      <c r="Q592" s="54">
        <f t="shared" si="159"/>
        <v>0.51483208212972731</v>
      </c>
      <c r="R592" s="30">
        <f t="shared" si="152"/>
        <v>853200</v>
      </c>
      <c r="S592" s="52">
        <f t="shared" si="153"/>
        <v>853200</v>
      </c>
      <c r="T592" s="13" t="str">
        <f t="shared" si="160"/>
        <v>MEDIANA</v>
      </c>
    </row>
    <row r="593" spans="1:20" ht="25.5">
      <c r="A593" s="73">
        <v>587</v>
      </c>
      <c r="B593" s="124">
        <v>778912</v>
      </c>
      <c r="C593" s="79" t="s">
        <v>966</v>
      </c>
      <c r="D593" s="125" t="s">
        <v>713</v>
      </c>
      <c r="E593" s="121" t="s">
        <v>21</v>
      </c>
      <c r="F593" s="74">
        <v>1</v>
      </c>
      <c r="G593" s="122">
        <v>0</v>
      </c>
      <c r="H593" s="123">
        <v>0</v>
      </c>
      <c r="I593" s="90">
        <v>1474400</v>
      </c>
      <c r="J593" s="91" t="s">
        <v>28</v>
      </c>
      <c r="K593" s="50"/>
      <c r="L593" s="51">
        <f t="shared" si="154"/>
        <v>1474400</v>
      </c>
      <c r="M593" s="51">
        <f t="shared" si="155"/>
        <v>1474400</v>
      </c>
      <c r="N593" s="52">
        <f t="shared" si="156"/>
        <v>1474400</v>
      </c>
      <c r="O593" s="53">
        <f t="shared" si="157"/>
        <v>1474400</v>
      </c>
      <c r="P593" s="52">
        <f t="shared" si="158"/>
        <v>0</v>
      </c>
      <c r="Q593" s="54">
        <f t="shared" si="159"/>
        <v>0</v>
      </c>
      <c r="R593" s="30">
        <f t="shared" si="152"/>
        <v>1474400</v>
      </c>
      <c r="S593" s="52">
        <f t="shared" si="153"/>
        <v>1474400</v>
      </c>
      <c r="T593" s="13" t="str">
        <f t="shared" si="160"/>
        <v>MENOR VALOR</v>
      </c>
    </row>
    <row r="594" spans="1:20" ht="16.5">
      <c r="A594" s="73">
        <v>588</v>
      </c>
      <c r="B594" s="124">
        <v>778942</v>
      </c>
      <c r="C594" s="79" t="s">
        <v>968</v>
      </c>
      <c r="D594" s="125" t="s">
        <v>714</v>
      </c>
      <c r="E594" s="121" t="s">
        <v>21</v>
      </c>
      <c r="F594" s="74">
        <v>1</v>
      </c>
      <c r="G594" s="122">
        <v>0</v>
      </c>
      <c r="H594" s="123">
        <v>0</v>
      </c>
      <c r="I594" s="90">
        <v>1141500</v>
      </c>
      <c r="J594" s="91" t="s">
        <v>28</v>
      </c>
      <c r="K594" s="50"/>
      <c r="L594" s="51">
        <f t="shared" si="154"/>
        <v>1141500</v>
      </c>
      <c r="M594" s="51">
        <f t="shared" si="155"/>
        <v>1141500</v>
      </c>
      <c r="N594" s="52">
        <f t="shared" si="156"/>
        <v>1141500</v>
      </c>
      <c r="O594" s="53">
        <f t="shared" si="157"/>
        <v>1141500</v>
      </c>
      <c r="P594" s="52">
        <f t="shared" si="158"/>
        <v>0</v>
      </c>
      <c r="Q594" s="54">
        <f t="shared" si="159"/>
        <v>0</v>
      </c>
      <c r="R594" s="30">
        <f t="shared" si="152"/>
        <v>1141500</v>
      </c>
      <c r="S594" s="52">
        <f t="shared" si="153"/>
        <v>1141500</v>
      </c>
      <c r="T594" s="13" t="str">
        <f t="shared" si="160"/>
        <v>MENOR VALOR</v>
      </c>
    </row>
    <row r="595" spans="1:20" ht="16.5">
      <c r="A595" s="95">
        <v>589</v>
      </c>
      <c r="B595" s="124">
        <v>779402</v>
      </c>
      <c r="C595" s="79" t="s">
        <v>970</v>
      </c>
      <c r="D595" s="125" t="s">
        <v>715</v>
      </c>
      <c r="E595" s="121" t="s">
        <v>21</v>
      </c>
      <c r="F595" s="74">
        <v>1</v>
      </c>
      <c r="G595" s="122">
        <v>0</v>
      </c>
      <c r="H595" s="123">
        <v>0</v>
      </c>
      <c r="I595" s="90">
        <v>1620500</v>
      </c>
      <c r="J595" s="91" t="s">
        <v>28</v>
      </c>
      <c r="K595" s="50"/>
      <c r="L595" s="51">
        <f t="shared" si="154"/>
        <v>1620500</v>
      </c>
      <c r="M595" s="51">
        <f t="shared" si="155"/>
        <v>1620500</v>
      </c>
      <c r="N595" s="52">
        <f t="shared" si="156"/>
        <v>1620500</v>
      </c>
      <c r="O595" s="53">
        <f t="shared" si="157"/>
        <v>1620500</v>
      </c>
      <c r="P595" s="52">
        <f t="shared" si="158"/>
        <v>0</v>
      </c>
      <c r="Q595" s="54">
        <f t="shared" si="159"/>
        <v>0</v>
      </c>
      <c r="R595" s="30">
        <f t="shared" si="152"/>
        <v>1620500</v>
      </c>
      <c r="S595" s="52">
        <f t="shared" si="153"/>
        <v>1620500</v>
      </c>
      <c r="T595" s="13" t="str">
        <f t="shared" si="160"/>
        <v>MENOR VALOR</v>
      </c>
    </row>
    <row r="596" spans="1:20" ht="25.5">
      <c r="A596" s="73">
        <v>590</v>
      </c>
      <c r="B596" s="124">
        <v>779404</v>
      </c>
      <c r="C596" s="79" t="s">
        <v>974</v>
      </c>
      <c r="D596" s="125" t="s">
        <v>716</v>
      </c>
      <c r="E596" s="121" t="s">
        <v>21</v>
      </c>
      <c r="F596" s="74">
        <v>1</v>
      </c>
      <c r="G596" s="122">
        <v>0</v>
      </c>
      <c r="H596" s="123">
        <v>0</v>
      </c>
      <c r="I596" s="90">
        <v>1474400</v>
      </c>
      <c r="J596" s="94">
        <v>270900</v>
      </c>
      <c r="K596" s="50"/>
      <c r="L596" s="51">
        <f t="shared" si="154"/>
        <v>270900</v>
      </c>
      <c r="M596" s="51">
        <f t="shared" si="155"/>
        <v>872650</v>
      </c>
      <c r="N596" s="52">
        <f t="shared" si="156"/>
        <v>872650</v>
      </c>
      <c r="O596" s="53">
        <f t="shared" si="157"/>
        <v>631992.84806079883</v>
      </c>
      <c r="P596" s="52">
        <f t="shared" si="158"/>
        <v>425501.505579005</v>
      </c>
      <c r="Q596" s="54">
        <f t="shared" si="159"/>
        <v>0.48759698112531369</v>
      </c>
      <c r="R596" s="30">
        <f t="shared" si="152"/>
        <v>872650</v>
      </c>
      <c r="S596" s="52">
        <f t="shared" si="153"/>
        <v>872700</v>
      </c>
      <c r="T596" s="13" t="str">
        <f t="shared" si="160"/>
        <v>MEDIANA</v>
      </c>
    </row>
    <row r="597" spans="1:20" ht="16.5">
      <c r="A597" s="73">
        <v>591</v>
      </c>
      <c r="B597" s="124">
        <v>779802</v>
      </c>
      <c r="C597" s="79" t="s">
        <v>976</v>
      </c>
      <c r="D597" s="125" t="s">
        <v>717</v>
      </c>
      <c r="E597" s="121" t="s">
        <v>21</v>
      </c>
      <c r="F597" s="74">
        <v>1</v>
      </c>
      <c r="G597" s="122">
        <v>0</v>
      </c>
      <c r="H597" s="123">
        <v>0</v>
      </c>
      <c r="I597" s="90">
        <v>1850600</v>
      </c>
      <c r="J597" s="91" t="s">
        <v>28</v>
      </c>
      <c r="K597" s="50"/>
      <c r="L597" s="51">
        <f t="shared" si="154"/>
        <v>1850600</v>
      </c>
      <c r="M597" s="51">
        <f t="shared" si="155"/>
        <v>1850600</v>
      </c>
      <c r="N597" s="52">
        <f t="shared" si="156"/>
        <v>1850600</v>
      </c>
      <c r="O597" s="53">
        <f t="shared" si="157"/>
        <v>1850600</v>
      </c>
      <c r="P597" s="52">
        <f t="shared" si="158"/>
        <v>0</v>
      </c>
      <c r="Q597" s="54">
        <f t="shared" si="159"/>
        <v>0</v>
      </c>
      <c r="R597" s="30">
        <f t="shared" si="152"/>
        <v>1850600</v>
      </c>
      <c r="S597" s="52">
        <f t="shared" si="153"/>
        <v>1850600</v>
      </c>
      <c r="T597" s="13" t="str">
        <f t="shared" si="160"/>
        <v>MENOR VALOR</v>
      </c>
    </row>
    <row r="598" spans="1:20" ht="16.5">
      <c r="A598" s="95">
        <v>592</v>
      </c>
      <c r="B598" s="124">
        <v>780101</v>
      </c>
      <c r="C598" s="79" t="s">
        <v>978</v>
      </c>
      <c r="D598" s="125" t="s">
        <v>718</v>
      </c>
      <c r="E598" s="121" t="s">
        <v>21</v>
      </c>
      <c r="F598" s="74">
        <v>1</v>
      </c>
      <c r="G598" s="122">
        <v>0</v>
      </c>
      <c r="H598" s="123">
        <v>0</v>
      </c>
      <c r="I598" s="90">
        <v>1620500</v>
      </c>
      <c r="J598" s="94">
        <v>2213600</v>
      </c>
      <c r="K598" s="50"/>
      <c r="L598" s="51">
        <f t="shared" si="154"/>
        <v>1620500</v>
      </c>
      <c r="M598" s="51">
        <f t="shared" si="155"/>
        <v>1917050</v>
      </c>
      <c r="N598" s="52">
        <f t="shared" si="156"/>
        <v>1917050</v>
      </c>
      <c r="O598" s="53">
        <f t="shared" si="157"/>
        <v>1893974.339847296</v>
      </c>
      <c r="P598" s="52">
        <f t="shared" si="158"/>
        <v>209692.51596087066</v>
      </c>
      <c r="Q598" s="54">
        <f t="shared" si="159"/>
        <v>0.10938291435323579</v>
      </c>
      <c r="R598" s="30">
        <f t="shared" si="152"/>
        <v>1917050</v>
      </c>
      <c r="S598" s="52">
        <f t="shared" si="153"/>
        <v>1917100</v>
      </c>
      <c r="T598" s="13" t="str">
        <f t="shared" si="160"/>
        <v>MEDIANA</v>
      </c>
    </row>
    <row r="599" spans="1:20" ht="16.5">
      <c r="A599" s="73">
        <v>593</v>
      </c>
      <c r="B599" s="124">
        <v>780300</v>
      </c>
      <c r="C599" s="79" t="s">
        <v>980</v>
      </c>
      <c r="D599" s="125" t="s">
        <v>719</v>
      </c>
      <c r="E599" s="121" t="s">
        <v>21</v>
      </c>
      <c r="F599" s="74">
        <v>1</v>
      </c>
      <c r="G599" s="122">
        <v>0</v>
      </c>
      <c r="H599" s="123">
        <v>0</v>
      </c>
      <c r="I599" s="90">
        <v>2469300</v>
      </c>
      <c r="J599" s="91" t="s">
        <v>28</v>
      </c>
      <c r="K599" s="50"/>
      <c r="L599" s="51">
        <f t="shared" si="154"/>
        <v>2469300</v>
      </c>
      <c r="M599" s="51">
        <f t="shared" si="155"/>
        <v>2469300</v>
      </c>
      <c r="N599" s="52">
        <f t="shared" si="156"/>
        <v>2469300</v>
      </c>
      <c r="O599" s="53">
        <f t="shared" si="157"/>
        <v>2469300</v>
      </c>
      <c r="P599" s="52">
        <f t="shared" si="158"/>
        <v>0</v>
      </c>
      <c r="Q599" s="54">
        <f t="shared" si="159"/>
        <v>0</v>
      </c>
      <c r="R599" s="30">
        <f t="shared" si="152"/>
        <v>2469300</v>
      </c>
      <c r="S599" s="52">
        <f t="shared" si="153"/>
        <v>2469300</v>
      </c>
      <c r="T599" s="13" t="str">
        <f t="shared" si="160"/>
        <v>MENOR VALOR</v>
      </c>
    </row>
    <row r="600" spans="1:20" ht="25.5">
      <c r="A600" s="73">
        <v>594</v>
      </c>
      <c r="B600" s="124">
        <v>780401</v>
      </c>
      <c r="C600" s="79" t="s">
        <v>982</v>
      </c>
      <c r="D600" s="125" t="s">
        <v>720</v>
      </c>
      <c r="E600" s="121" t="s">
        <v>21</v>
      </c>
      <c r="F600" s="74">
        <v>1</v>
      </c>
      <c r="G600" s="122">
        <v>0</v>
      </c>
      <c r="H600" s="123">
        <v>0</v>
      </c>
      <c r="I600" s="90">
        <v>1474400</v>
      </c>
      <c r="J600" s="91" t="s">
        <v>28</v>
      </c>
      <c r="K600" s="50"/>
      <c r="L600" s="51">
        <f t="shared" si="154"/>
        <v>1474400</v>
      </c>
      <c r="M600" s="51">
        <f t="shared" si="155"/>
        <v>1474400</v>
      </c>
      <c r="N600" s="52">
        <f t="shared" si="156"/>
        <v>1474400</v>
      </c>
      <c r="O600" s="53">
        <f t="shared" si="157"/>
        <v>1474400</v>
      </c>
      <c r="P600" s="52">
        <f t="shared" si="158"/>
        <v>0</v>
      </c>
      <c r="Q600" s="54">
        <f t="shared" si="159"/>
        <v>0</v>
      </c>
      <c r="R600" s="30">
        <f t="shared" si="152"/>
        <v>1474400</v>
      </c>
      <c r="S600" s="52">
        <f t="shared" si="153"/>
        <v>1474400</v>
      </c>
      <c r="T600" s="13" t="str">
        <f t="shared" si="160"/>
        <v>MENOR VALOR</v>
      </c>
    </row>
    <row r="601" spans="1:20" ht="16.5">
      <c r="A601" s="95">
        <v>595</v>
      </c>
      <c r="B601" s="124">
        <v>780402</v>
      </c>
      <c r="C601" s="79" t="s">
        <v>984</v>
      </c>
      <c r="D601" s="125" t="s">
        <v>721</v>
      </c>
      <c r="E601" s="121" t="s">
        <v>21</v>
      </c>
      <c r="F601" s="74">
        <v>1</v>
      </c>
      <c r="G601" s="122">
        <v>0</v>
      </c>
      <c r="H601" s="123">
        <v>0</v>
      </c>
      <c r="I601" s="90">
        <v>2652100</v>
      </c>
      <c r="J601" s="94">
        <v>425500</v>
      </c>
      <c r="K601" s="50"/>
      <c r="L601" s="51">
        <f t="shared" si="154"/>
        <v>425500</v>
      </c>
      <c r="M601" s="51">
        <f t="shared" si="155"/>
        <v>1538800</v>
      </c>
      <c r="N601" s="52">
        <f t="shared" si="156"/>
        <v>1538800</v>
      </c>
      <c r="O601" s="53">
        <f t="shared" si="157"/>
        <v>1062294.0035602197</v>
      </c>
      <c r="P601" s="52">
        <f t="shared" si="158"/>
        <v>787221.97949498333</v>
      </c>
      <c r="Q601" s="54">
        <f t="shared" si="159"/>
        <v>0.51158173868922752</v>
      </c>
      <c r="R601" s="30">
        <f t="shared" si="152"/>
        <v>1538800</v>
      </c>
      <c r="S601" s="52">
        <f t="shared" si="153"/>
        <v>1538800</v>
      </c>
      <c r="T601" s="13" t="str">
        <f t="shared" si="160"/>
        <v>MEDIANA</v>
      </c>
    </row>
    <row r="602" spans="1:20" ht="16.5">
      <c r="A602" s="73">
        <v>596</v>
      </c>
      <c r="B602" s="124">
        <v>780403</v>
      </c>
      <c r="C602" s="79" t="s">
        <v>988</v>
      </c>
      <c r="D602" s="125" t="s">
        <v>722</v>
      </c>
      <c r="E602" s="121" t="s">
        <v>21</v>
      </c>
      <c r="F602" s="74">
        <v>1</v>
      </c>
      <c r="G602" s="122">
        <v>0</v>
      </c>
      <c r="H602" s="123">
        <v>0</v>
      </c>
      <c r="I602" s="90">
        <v>1850600</v>
      </c>
      <c r="J602" s="94">
        <v>2541800</v>
      </c>
      <c r="K602" s="50"/>
      <c r="L602" s="51">
        <f t="shared" si="154"/>
        <v>1850600</v>
      </c>
      <c r="M602" s="51">
        <f t="shared" si="155"/>
        <v>2196200</v>
      </c>
      <c r="N602" s="52">
        <f t="shared" si="156"/>
        <v>2196200</v>
      </c>
      <c r="O602" s="53">
        <f t="shared" si="157"/>
        <v>2168837.2645267788</v>
      </c>
      <c r="P602" s="52">
        <f t="shared" si="158"/>
        <v>244376.10357807082</v>
      </c>
      <c r="Q602" s="54">
        <f t="shared" si="159"/>
        <v>0.11127224459433149</v>
      </c>
      <c r="R602" s="30">
        <f t="shared" si="152"/>
        <v>2196200</v>
      </c>
      <c r="S602" s="52">
        <f t="shared" si="153"/>
        <v>2196200</v>
      </c>
      <c r="T602" s="13" t="str">
        <f t="shared" si="160"/>
        <v>MEDIANA</v>
      </c>
    </row>
    <row r="603" spans="1:20" ht="16.5">
      <c r="A603" s="73">
        <v>597</v>
      </c>
      <c r="B603" s="124">
        <v>780701</v>
      </c>
      <c r="C603" s="79" t="s">
        <v>990</v>
      </c>
      <c r="D603" s="125" t="s">
        <v>723</v>
      </c>
      <c r="E603" s="121" t="s">
        <v>21</v>
      </c>
      <c r="F603" s="74">
        <v>1</v>
      </c>
      <c r="G603" s="122">
        <v>0</v>
      </c>
      <c r="H603" s="123">
        <v>0</v>
      </c>
      <c r="I603" s="90">
        <v>2652100</v>
      </c>
      <c r="J603" s="94">
        <v>3627800</v>
      </c>
      <c r="K603" s="50"/>
      <c r="L603" s="51">
        <f t="shared" si="154"/>
        <v>2652100</v>
      </c>
      <c r="M603" s="51">
        <f t="shared" si="155"/>
        <v>3139950</v>
      </c>
      <c r="N603" s="52">
        <f t="shared" si="156"/>
        <v>3139950</v>
      </c>
      <c r="O603" s="53">
        <f t="shared" si="157"/>
        <v>3101820.1720925085</v>
      </c>
      <c r="P603" s="52">
        <f t="shared" si="158"/>
        <v>344962.04320185719</v>
      </c>
      <c r="Q603" s="54">
        <f t="shared" si="159"/>
        <v>0.10986227271194038</v>
      </c>
      <c r="R603" s="30">
        <f t="shared" si="152"/>
        <v>3139950</v>
      </c>
      <c r="S603" s="52">
        <f t="shared" si="153"/>
        <v>3140000</v>
      </c>
      <c r="T603" s="13" t="str">
        <f t="shared" si="160"/>
        <v>MEDIANA</v>
      </c>
    </row>
    <row r="604" spans="1:20" ht="25.5">
      <c r="A604" s="95">
        <v>598</v>
      </c>
      <c r="B604" s="124">
        <v>780702</v>
      </c>
      <c r="C604" s="79" t="s">
        <v>992</v>
      </c>
      <c r="D604" s="125" t="s">
        <v>724</v>
      </c>
      <c r="E604" s="121" t="s">
        <v>21</v>
      </c>
      <c r="F604" s="74">
        <v>1</v>
      </c>
      <c r="G604" s="122">
        <v>0</v>
      </c>
      <c r="H604" s="123">
        <v>0</v>
      </c>
      <c r="I604" s="90">
        <v>2652100</v>
      </c>
      <c r="J604" s="91" t="s">
        <v>28</v>
      </c>
      <c r="K604" s="50"/>
      <c r="L604" s="51">
        <f t="shared" si="154"/>
        <v>2652100</v>
      </c>
      <c r="M604" s="51">
        <f t="shared" si="155"/>
        <v>2652100</v>
      </c>
      <c r="N604" s="52">
        <f t="shared" si="156"/>
        <v>2652100</v>
      </c>
      <c r="O604" s="53">
        <f t="shared" si="157"/>
        <v>2652100</v>
      </c>
      <c r="P604" s="52">
        <f t="shared" si="158"/>
        <v>0</v>
      </c>
      <c r="Q604" s="54">
        <f t="shared" si="159"/>
        <v>0</v>
      </c>
      <c r="R604" s="30">
        <f t="shared" si="152"/>
        <v>2652100</v>
      </c>
      <c r="S604" s="52">
        <f t="shared" si="153"/>
        <v>2652100</v>
      </c>
      <c r="T604" s="13" t="str">
        <f t="shared" si="160"/>
        <v>MENOR VALOR</v>
      </c>
    </row>
    <row r="605" spans="1:20" ht="25.5">
      <c r="A605" s="73">
        <v>599</v>
      </c>
      <c r="B605" s="124">
        <v>780703</v>
      </c>
      <c r="C605" s="79" t="s">
        <v>994</v>
      </c>
      <c r="D605" s="125" t="s">
        <v>725</v>
      </c>
      <c r="E605" s="121" t="s">
        <v>21</v>
      </c>
      <c r="F605" s="74">
        <v>1</v>
      </c>
      <c r="G605" s="122">
        <v>0</v>
      </c>
      <c r="H605" s="123">
        <v>0</v>
      </c>
      <c r="I605" s="90">
        <v>2652100</v>
      </c>
      <c r="J605" s="91" t="s">
        <v>28</v>
      </c>
      <c r="K605" s="50"/>
      <c r="L605" s="51">
        <f t="shared" si="154"/>
        <v>2652100</v>
      </c>
      <c r="M605" s="51">
        <f t="shared" si="155"/>
        <v>2652100</v>
      </c>
      <c r="N605" s="52">
        <f t="shared" si="156"/>
        <v>2652100</v>
      </c>
      <c r="O605" s="53">
        <f t="shared" si="157"/>
        <v>2652100</v>
      </c>
      <c r="P605" s="52">
        <f t="shared" si="158"/>
        <v>0</v>
      </c>
      <c r="Q605" s="54">
        <f t="shared" si="159"/>
        <v>0</v>
      </c>
      <c r="R605" s="30">
        <f t="shared" si="152"/>
        <v>2652100</v>
      </c>
      <c r="S605" s="52">
        <f t="shared" si="153"/>
        <v>2652100</v>
      </c>
      <c r="T605" s="13" t="str">
        <f t="shared" si="160"/>
        <v>MENOR VALOR</v>
      </c>
    </row>
    <row r="606" spans="1:20" ht="25.5">
      <c r="A606" s="73">
        <v>600</v>
      </c>
      <c r="B606" s="124">
        <v>780706</v>
      </c>
      <c r="C606" s="79" t="s">
        <v>996</v>
      </c>
      <c r="D606" s="125" t="s">
        <v>726</v>
      </c>
      <c r="E606" s="121" t="s">
        <v>21</v>
      </c>
      <c r="F606" s="74">
        <v>1</v>
      </c>
      <c r="G606" s="122">
        <v>0</v>
      </c>
      <c r="H606" s="123">
        <v>0</v>
      </c>
      <c r="I606" s="90">
        <v>2652100</v>
      </c>
      <c r="J606" s="91" t="s">
        <v>28</v>
      </c>
      <c r="K606" s="50"/>
      <c r="L606" s="51">
        <f t="shared" si="154"/>
        <v>2652100</v>
      </c>
      <c r="M606" s="51">
        <f t="shared" si="155"/>
        <v>2652100</v>
      </c>
      <c r="N606" s="52">
        <f t="shared" si="156"/>
        <v>2652100</v>
      </c>
      <c r="O606" s="53">
        <f t="shared" si="157"/>
        <v>2652100</v>
      </c>
      <c r="P606" s="52">
        <f t="shared" si="158"/>
        <v>0</v>
      </c>
      <c r="Q606" s="54">
        <f t="shared" si="159"/>
        <v>0</v>
      </c>
      <c r="R606" s="30">
        <f t="shared" si="152"/>
        <v>2652100</v>
      </c>
      <c r="S606" s="52">
        <f t="shared" si="153"/>
        <v>2652100</v>
      </c>
      <c r="T606" s="13" t="str">
        <f t="shared" si="160"/>
        <v>MENOR VALOR</v>
      </c>
    </row>
    <row r="607" spans="1:20" ht="25.5">
      <c r="A607" s="95">
        <v>601</v>
      </c>
      <c r="B607" s="124">
        <v>780800</v>
      </c>
      <c r="C607" s="79" t="s">
        <v>998</v>
      </c>
      <c r="D607" s="125" t="s">
        <v>727</v>
      </c>
      <c r="E607" s="121" t="s">
        <v>21</v>
      </c>
      <c r="F607" s="74">
        <v>1</v>
      </c>
      <c r="G607" s="122">
        <v>0</v>
      </c>
      <c r="H607" s="123">
        <v>0</v>
      </c>
      <c r="I607" s="90">
        <v>1620500</v>
      </c>
      <c r="J607" s="91" t="s">
        <v>28</v>
      </c>
      <c r="K607" s="50"/>
      <c r="L607" s="51">
        <f t="shared" si="154"/>
        <v>1620500</v>
      </c>
      <c r="M607" s="51">
        <f t="shared" si="155"/>
        <v>1620500</v>
      </c>
      <c r="N607" s="52">
        <f t="shared" si="156"/>
        <v>1620500</v>
      </c>
      <c r="O607" s="53">
        <f t="shared" si="157"/>
        <v>1620500</v>
      </c>
      <c r="P607" s="52">
        <f t="shared" si="158"/>
        <v>0</v>
      </c>
      <c r="Q607" s="54">
        <f t="shared" si="159"/>
        <v>0</v>
      </c>
      <c r="R607" s="30">
        <f t="shared" si="152"/>
        <v>1620500</v>
      </c>
      <c r="S607" s="52">
        <f t="shared" si="153"/>
        <v>1620500</v>
      </c>
      <c r="T607" s="13" t="str">
        <f t="shared" si="160"/>
        <v>MENOR VALOR</v>
      </c>
    </row>
    <row r="608" spans="1:20" ht="25.5">
      <c r="A608" s="73">
        <v>602</v>
      </c>
      <c r="B608" s="124">
        <v>780901</v>
      </c>
      <c r="C608" s="79" t="s">
        <v>1002</v>
      </c>
      <c r="D608" s="125" t="s">
        <v>728</v>
      </c>
      <c r="E608" s="121" t="s">
        <v>21</v>
      </c>
      <c r="F608" s="74">
        <v>1</v>
      </c>
      <c r="G608" s="122">
        <v>0</v>
      </c>
      <c r="H608" s="123">
        <v>0</v>
      </c>
      <c r="I608" s="90">
        <v>1850600</v>
      </c>
      <c r="J608" s="91" t="s">
        <v>28</v>
      </c>
      <c r="K608" s="50"/>
      <c r="L608" s="51">
        <f t="shared" si="154"/>
        <v>1850600</v>
      </c>
      <c r="M608" s="51">
        <f t="shared" si="155"/>
        <v>1850600</v>
      </c>
      <c r="N608" s="52">
        <f t="shared" si="156"/>
        <v>1850600</v>
      </c>
      <c r="O608" s="53">
        <f t="shared" si="157"/>
        <v>1850600</v>
      </c>
      <c r="P608" s="52">
        <f t="shared" si="158"/>
        <v>0</v>
      </c>
      <c r="Q608" s="54">
        <f t="shared" si="159"/>
        <v>0</v>
      </c>
      <c r="R608" s="30">
        <f t="shared" si="152"/>
        <v>1850600</v>
      </c>
      <c r="S608" s="52">
        <f t="shared" si="153"/>
        <v>1850600</v>
      </c>
      <c r="T608" s="13" t="str">
        <f t="shared" si="160"/>
        <v>MENOR VALOR</v>
      </c>
    </row>
    <row r="609" spans="1:20" ht="25.5">
      <c r="A609" s="73">
        <v>603</v>
      </c>
      <c r="B609" s="124">
        <v>780902</v>
      </c>
      <c r="C609" s="79" t="s">
        <v>1004</v>
      </c>
      <c r="D609" s="125" t="s">
        <v>729</v>
      </c>
      <c r="E609" s="121" t="s">
        <v>21</v>
      </c>
      <c r="F609" s="74">
        <v>1</v>
      </c>
      <c r="G609" s="122">
        <v>0</v>
      </c>
      <c r="H609" s="123">
        <v>0</v>
      </c>
      <c r="I609" s="90">
        <v>1850600</v>
      </c>
      <c r="J609" s="91" t="s">
        <v>28</v>
      </c>
      <c r="K609" s="50"/>
      <c r="L609" s="51">
        <f t="shared" si="154"/>
        <v>1850600</v>
      </c>
      <c r="M609" s="51">
        <f t="shared" si="155"/>
        <v>1850600</v>
      </c>
      <c r="N609" s="52">
        <f t="shared" si="156"/>
        <v>1850600</v>
      </c>
      <c r="O609" s="53">
        <f t="shared" si="157"/>
        <v>1850600</v>
      </c>
      <c r="P609" s="52">
        <f t="shared" si="158"/>
        <v>0</v>
      </c>
      <c r="Q609" s="54">
        <f t="shared" si="159"/>
        <v>0</v>
      </c>
      <c r="R609" s="30">
        <f t="shared" si="152"/>
        <v>1850600</v>
      </c>
      <c r="S609" s="52">
        <f t="shared" si="153"/>
        <v>1850600</v>
      </c>
      <c r="T609" s="13" t="str">
        <f t="shared" si="160"/>
        <v>MENOR VALOR</v>
      </c>
    </row>
    <row r="610" spans="1:20" ht="16.5">
      <c r="A610" s="95">
        <v>604</v>
      </c>
      <c r="B610" s="124">
        <v>781201</v>
      </c>
      <c r="C610" s="79" t="s">
        <v>1006</v>
      </c>
      <c r="D610" s="125" t="s">
        <v>730</v>
      </c>
      <c r="E610" s="121" t="s">
        <v>21</v>
      </c>
      <c r="F610" s="74">
        <v>1</v>
      </c>
      <c r="G610" s="122">
        <v>0</v>
      </c>
      <c r="H610" s="123">
        <v>0</v>
      </c>
      <c r="I610" s="90">
        <v>1620500</v>
      </c>
      <c r="J610" s="91" t="s">
        <v>28</v>
      </c>
      <c r="K610" s="50"/>
      <c r="L610" s="51">
        <f t="shared" si="154"/>
        <v>1620500</v>
      </c>
      <c r="M610" s="51">
        <f t="shared" si="155"/>
        <v>1620500</v>
      </c>
      <c r="N610" s="52">
        <f t="shared" si="156"/>
        <v>1620500</v>
      </c>
      <c r="O610" s="53">
        <f t="shared" si="157"/>
        <v>1620500</v>
      </c>
      <c r="P610" s="52">
        <f t="shared" si="158"/>
        <v>0</v>
      </c>
      <c r="Q610" s="54">
        <f t="shared" si="159"/>
        <v>0</v>
      </c>
      <c r="R610" s="30">
        <f t="shared" si="152"/>
        <v>1620500</v>
      </c>
      <c r="S610" s="52">
        <f t="shared" si="153"/>
        <v>1620500</v>
      </c>
      <c r="T610" s="13" t="str">
        <f t="shared" si="160"/>
        <v>MENOR VALOR</v>
      </c>
    </row>
    <row r="611" spans="1:20" ht="25.5">
      <c r="A611" s="73">
        <v>605</v>
      </c>
      <c r="B611" s="124">
        <v>781202</v>
      </c>
      <c r="C611" s="79" t="s">
        <v>1008</v>
      </c>
      <c r="D611" s="125" t="s">
        <v>731</v>
      </c>
      <c r="E611" s="121" t="s">
        <v>21</v>
      </c>
      <c r="F611" s="74">
        <v>1</v>
      </c>
      <c r="G611" s="122">
        <v>0</v>
      </c>
      <c r="H611" s="123">
        <v>0</v>
      </c>
      <c r="I611" s="90">
        <v>2652100</v>
      </c>
      <c r="J611" s="91" t="s">
        <v>28</v>
      </c>
      <c r="K611" s="50"/>
      <c r="L611" s="51">
        <f t="shared" si="154"/>
        <v>2652100</v>
      </c>
      <c r="M611" s="51">
        <f t="shared" si="155"/>
        <v>2652100</v>
      </c>
      <c r="N611" s="52">
        <f t="shared" si="156"/>
        <v>2652100</v>
      </c>
      <c r="O611" s="53">
        <f t="shared" si="157"/>
        <v>2652100</v>
      </c>
      <c r="P611" s="52">
        <f t="shared" si="158"/>
        <v>0</v>
      </c>
      <c r="Q611" s="54">
        <f t="shared" si="159"/>
        <v>0</v>
      </c>
      <c r="R611" s="30">
        <f t="shared" si="152"/>
        <v>2652100</v>
      </c>
      <c r="S611" s="52">
        <f t="shared" si="153"/>
        <v>2652100</v>
      </c>
      <c r="T611" s="13" t="str">
        <f t="shared" si="160"/>
        <v>MENOR VALOR</v>
      </c>
    </row>
    <row r="612" spans="1:20" ht="25.5">
      <c r="A612" s="73">
        <v>606</v>
      </c>
      <c r="B612" s="124">
        <v>781301</v>
      </c>
      <c r="C612" s="79" t="s">
        <v>1010</v>
      </c>
      <c r="D612" s="125" t="s">
        <v>732</v>
      </c>
      <c r="E612" s="121" t="s">
        <v>21</v>
      </c>
      <c r="F612" s="74">
        <v>1</v>
      </c>
      <c r="G612" s="122">
        <v>0</v>
      </c>
      <c r="H612" s="123">
        <v>0</v>
      </c>
      <c r="I612" s="90">
        <v>1620500</v>
      </c>
      <c r="J612" s="91" t="s">
        <v>28</v>
      </c>
      <c r="K612" s="50"/>
      <c r="L612" s="51">
        <f t="shared" si="154"/>
        <v>1620500</v>
      </c>
      <c r="M612" s="51">
        <f t="shared" si="155"/>
        <v>1620500</v>
      </c>
      <c r="N612" s="52">
        <f t="shared" si="156"/>
        <v>1620500</v>
      </c>
      <c r="O612" s="53">
        <f t="shared" si="157"/>
        <v>1620500</v>
      </c>
      <c r="P612" s="52">
        <f t="shared" si="158"/>
        <v>0</v>
      </c>
      <c r="Q612" s="54">
        <f t="shared" si="159"/>
        <v>0</v>
      </c>
      <c r="R612" s="30">
        <f t="shared" si="152"/>
        <v>1620500</v>
      </c>
      <c r="S612" s="52">
        <f t="shared" si="153"/>
        <v>1620500</v>
      </c>
      <c r="T612" s="13" t="str">
        <f t="shared" si="160"/>
        <v>MENOR VALOR</v>
      </c>
    </row>
    <row r="613" spans="1:20" ht="25.5">
      <c r="A613" s="95">
        <v>607</v>
      </c>
      <c r="B613" s="124">
        <v>781302</v>
      </c>
      <c r="C613" s="79" t="s">
        <v>1012</v>
      </c>
      <c r="D613" s="125" t="s">
        <v>733</v>
      </c>
      <c r="E613" s="121" t="s">
        <v>21</v>
      </c>
      <c r="F613" s="74">
        <v>1</v>
      </c>
      <c r="G613" s="122">
        <v>0</v>
      </c>
      <c r="H613" s="123">
        <v>0</v>
      </c>
      <c r="I613" s="90">
        <v>1620500</v>
      </c>
      <c r="J613" s="94">
        <v>2213600</v>
      </c>
      <c r="K613" s="50"/>
      <c r="L613" s="51">
        <f t="shared" si="154"/>
        <v>1620500</v>
      </c>
      <c r="M613" s="51">
        <f t="shared" si="155"/>
        <v>1917050</v>
      </c>
      <c r="N613" s="52">
        <f t="shared" si="156"/>
        <v>1917050</v>
      </c>
      <c r="O613" s="53">
        <f t="shared" si="157"/>
        <v>1893974.339847296</v>
      </c>
      <c r="P613" s="52">
        <f t="shared" si="158"/>
        <v>209692.51596087066</v>
      </c>
      <c r="Q613" s="54">
        <f t="shared" si="159"/>
        <v>0.10938291435323579</v>
      </c>
      <c r="R613" s="30">
        <f t="shared" si="152"/>
        <v>1917050</v>
      </c>
      <c r="S613" s="52">
        <f t="shared" si="153"/>
        <v>1917100</v>
      </c>
      <c r="T613" s="13" t="str">
        <f t="shared" si="160"/>
        <v>MEDIANA</v>
      </c>
    </row>
    <row r="614" spans="1:20" ht="25.5">
      <c r="A614" s="73">
        <v>608</v>
      </c>
      <c r="B614" s="124">
        <v>781304</v>
      </c>
      <c r="C614" s="79" t="s">
        <v>1014</v>
      </c>
      <c r="D614" s="125" t="s">
        <v>734</v>
      </c>
      <c r="E614" s="121" t="s">
        <v>21</v>
      </c>
      <c r="F614" s="74">
        <v>1</v>
      </c>
      <c r="G614" s="122">
        <v>0</v>
      </c>
      <c r="H614" s="123">
        <v>0</v>
      </c>
      <c r="I614" s="90">
        <v>1620500</v>
      </c>
      <c r="J614" s="91" t="s">
        <v>28</v>
      </c>
      <c r="K614" s="50"/>
      <c r="L614" s="51">
        <f t="shared" si="154"/>
        <v>1620500</v>
      </c>
      <c r="M614" s="51">
        <f t="shared" si="155"/>
        <v>1620500</v>
      </c>
      <c r="N614" s="52">
        <f t="shared" si="156"/>
        <v>1620500</v>
      </c>
      <c r="O614" s="53">
        <f t="shared" si="157"/>
        <v>1620500</v>
      </c>
      <c r="P614" s="52">
        <f t="shared" si="158"/>
        <v>0</v>
      </c>
      <c r="Q614" s="54">
        <f t="shared" si="159"/>
        <v>0</v>
      </c>
      <c r="R614" s="30">
        <f t="shared" si="152"/>
        <v>1620500</v>
      </c>
      <c r="S614" s="52">
        <f t="shared" si="153"/>
        <v>1620500</v>
      </c>
      <c r="T614" s="13" t="str">
        <f t="shared" si="160"/>
        <v>MENOR VALOR</v>
      </c>
    </row>
    <row r="615" spans="1:20" ht="16.5">
      <c r="A615" s="73">
        <v>609</v>
      </c>
      <c r="B615" s="124">
        <v>781401</v>
      </c>
      <c r="C615" s="79" t="s">
        <v>1016</v>
      </c>
      <c r="D615" s="125" t="s">
        <v>735</v>
      </c>
      <c r="E615" s="121" t="s">
        <v>21</v>
      </c>
      <c r="F615" s="74">
        <v>1</v>
      </c>
      <c r="G615" s="122">
        <v>0</v>
      </c>
      <c r="H615" s="123">
        <v>0</v>
      </c>
      <c r="I615" s="90">
        <v>1620500</v>
      </c>
      <c r="J615" s="91" t="s">
        <v>28</v>
      </c>
      <c r="K615" s="50"/>
      <c r="L615" s="51">
        <f t="shared" si="154"/>
        <v>1620500</v>
      </c>
      <c r="M615" s="51">
        <f t="shared" si="155"/>
        <v>1620500</v>
      </c>
      <c r="N615" s="52">
        <f t="shared" si="156"/>
        <v>1620500</v>
      </c>
      <c r="O615" s="53">
        <f t="shared" si="157"/>
        <v>1620500</v>
      </c>
      <c r="P615" s="52">
        <f t="shared" si="158"/>
        <v>0</v>
      </c>
      <c r="Q615" s="54">
        <f t="shared" si="159"/>
        <v>0</v>
      </c>
      <c r="R615" s="30">
        <f t="shared" si="152"/>
        <v>1620500</v>
      </c>
      <c r="S615" s="52">
        <f t="shared" si="153"/>
        <v>1620500</v>
      </c>
      <c r="T615" s="13" t="str">
        <f t="shared" si="160"/>
        <v>MENOR VALOR</v>
      </c>
    </row>
    <row r="616" spans="1:20" ht="16.5">
      <c r="A616" s="95">
        <v>610</v>
      </c>
      <c r="B616" s="124">
        <v>781501</v>
      </c>
      <c r="C616" s="79" t="s">
        <v>1018</v>
      </c>
      <c r="D616" s="125" t="s">
        <v>736</v>
      </c>
      <c r="E616" s="121" t="s">
        <v>21</v>
      </c>
      <c r="F616" s="74">
        <v>1</v>
      </c>
      <c r="G616" s="122">
        <v>0</v>
      </c>
      <c r="H616" s="123">
        <v>0</v>
      </c>
      <c r="I616" s="90">
        <v>1620500</v>
      </c>
      <c r="J616" s="91" t="s">
        <v>28</v>
      </c>
      <c r="K616" s="50"/>
      <c r="L616" s="51">
        <f t="shared" si="154"/>
        <v>1620500</v>
      </c>
      <c r="M616" s="51">
        <f t="shared" si="155"/>
        <v>1620500</v>
      </c>
      <c r="N616" s="52">
        <f t="shared" si="156"/>
        <v>1620500</v>
      </c>
      <c r="O616" s="53">
        <f t="shared" si="157"/>
        <v>1620500</v>
      </c>
      <c r="P616" s="52">
        <f t="shared" si="158"/>
        <v>0</v>
      </c>
      <c r="Q616" s="54">
        <f t="shared" si="159"/>
        <v>0</v>
      </c>
      <c r="R616" s="30">
        <f t="shared" si="152"/>
        <v>1620500</v>
      </c>
      <c r="S616" s="52">
        <f t="shared" si="153"/>
        <v>1620500</v>
      </c>
      <c r="T616" s="13" t="str">
        <f t="shared" si="160"/>
        <v>MENOR VALOR</v>
      </c>
    </row>
    <row r="617" spans="1:20" ht="16.5">
      <c r="A617" s="73">
        <v>611</v>
      </c>
      <c r="B617" s="124">
        <v>781502</v>
      </c>
      <c r="C617" s="79" t="s">
        <v>1020</v>
      </c>
      <c r="D617" s="125" t="s">
        <v>737</v>
      </c>
      <c r="E617" s="121" t="s">
        <v>21</v>
      </c>
      <c r="F617" s="74">
        <v>1</v>
      </c>
      <c r="G617" s="122">
        <v>0</v>
      </c>
      <c r="H617" s="123">
        <v>0</v>
      </c>
      <c r="I617" s="90">
        <v>1620500</v>
      </c>
      <c r="J617" s="94">
        <v>2213600</v>
      </c>
      <c r="K617" s="50"/>
      <c r="L617" s="51">
        <f t="shared" si="154"/>
        <v>1620500</v>
      </c>
      <c r="M617" s="51">
        <f t="shared" si="155"/>
        <v>1917050</v>
      </c>
      <c r="N617" s="52">
        <f t="shared" si="156"/>
        <v>1917050</v>
      </c>
      <c r="O617" s="53">
        <f t="shared" si="157"/>
        <v>1893974.339847296</v>
      </c>
      <c r="P617" s="52">
        <f t="shared" si="158"/>
        <v>209692.51596087066</v>
      </c>
      <c r="Q617" s="54">
        <f t="shared" si="159"/>
        <v>0.10938291435323579</v>
      </c>
      <c r="R617" s="30">
        <f t="shared" si="152"/>
        <v>1917050</v>
      </c>
      <c r="S617" s="52">
        <f t="shared" si="153"/>
        <v>1917100</v>
      </c>
      <c r="T617" s="13" t="str">
        <f t="shared" si="160"/>
        <v>MEDIANA</v>
      </c>
    </row>
    <row r="618" spans="1:20" ht="16.5">
      <c r="A618" s="73">
        <v>612</v>
      </c>
      <c r="B618" s="124">
        <v>781601</v>
      </c>
      <c r="C618" s="79" t="s">
        <v>1022</v>
      </c>
      <c r="D618" s="125" t="s">
        <v>738</v>
      </c>
      <c r="E618" s="121" t="s">
        <v>21</v>
      </c>
      <c r="F618" s="74">
        <v>1</v>
      </c>
      <c r="G618" s="122">
        <v>0</v>
      </c>
      <c r="H618" s="123">
        <v>0</v>
      </c>
      <c r="I618" s="90">
        <v>1620500</v>
      </c>
      <c r="J618" s="91" t="s">
        <v>28</v>
      </c>
      <c r="K618" s="50"/>
      <c r="L618" s="51">
        <f t="shared" si="154"/>
        <v>1620500</v>
      </c>
      <c r="M618" s="51">
        <f t="shared" si="155"/>
        <v>1620500</v>
      </c>
      <c r="N618" s="52">
        <f t="shared" si="156"/>
        <v>1620500</v>
      </c>
      <c r="O618" s="53">
        <f t="shared" si="157"/>
        <v>1620500</v>
      </c>
      <c r="P618" s="52">
        <f t="shared" si="158"/>
        <v>0</v>
      </c>
      <c r="Q618" s="54">
        <f t="shared" si="159"/>
        <v>0</v>
      </c>
      <c r="R618" s="30">
        <f t="shared" si="152"/>
        <v>1620500</v>
      </c>
      <c r="S618" s="52">
        <f t="shared" si="153"/>
        <v>1620500</v>
      </c>
      <c r="T618" s="13" t="str">
        <f t="shared" si="160"/>
        <v>MENOR VALOR</v>
      </c>
    </row>
    <row r="619" spans="1:20" ht="25.5">
      <c r="A619" s="95">
        <v>613</v>
      </c>
      <c r="B619" s="124">
        <v>781701</v>
      </c>
      <c r="C619" s="79" t="s">
        <v>1030</v>
      </c>
      <c r="D619" s="125" t="s">
        <v>739</v>
      </c>
      <c r="E619" s="121" t="s">
        <v>21</v>
      </c>
      <c r="F619" s="74">
        <v>1</v>
      </c>
      <c r="G619" s="122">
        <v>0</v>
      </c>
      <c r="H619" s="123">
        <v>0</v>
      </c>
      <c r="I619" s="90">
        <v>1620500</v>
      </c>
      <c r="J619" s="94">
        <v>2213600</v>
      </c>
      <c r="K619" s="50"/>
      <c r="L619" s="51">
        <f t="shared" si="154"/>
        <v>1620500</v>
      </c>
      <c r="M619" s="51">
        <f t="shared" si="155"/>
        <v>1917050</v>
      </c>
      <c r="N619" s="52">
        <f t="shared" si="156"/>
        <v>1917050</v>
      </c>
      <c r="O619" s="53">
        <f t="shared" si="157"/>
        <v>1893974.339847296</v>
      </c>
      <c r="P619" s="52">
        <f t="shared" si="158"/>
        <v>209692.51596087066</v>
      </c>
      <c r="Q619" s="54">
        <f t="shared" si="159"/>
        <v>0.10938291435323579</v>
      </c>
      <c r="R619" s="30">
        <f t="shared" si="152"/>
        <v>1917050</v>
      </c>
      <c r="S619" s="52">
        <f t="shared" si="153"/>
        <v>1917100</v>
      </c>
      <c r="T619" s="13" t="str">
        <f t="shared" si="160"/>
        <v>MEDIANA</v>
      </c>
    </row>
    <row r="620" spans="1:20" ht="25.5">
      <c r="A620" s="73">
        <v>614</v>
      </c>
      <c r="B620" s="124">
        <v>781702</v>
      </c>
      <c r="C620" s="79" t="s">
        <v>1032</v>
      </c>
      <c r="D620" s="125" t="s">
        <v>740</v>
      </c>
      <c r="E620" s="121" t="s">
        <v>21</v>
      </c>
      <c r="F620" s="74">
        <v>1</v>
      </c>
      <c r="G620" s="122">
        <v>0</v>
      </c>
      <c r="H620" s="123">
        <v>0</v>
      </c>
      <c r="I620" s="90">
        <v>1620500</v>
      </c>
      <c r="J620" s="91" t="s">
        <v>28</v>
      </c>
      <c r="K620" s="50"/>
      <c r="L620" s="51">
        <f t="shared" si="154"/>
        <v>1620500</v>
      </c>
      <c r="M620" s="51">
        <f t="shared" si="155"/>
        <v>1620500</v>
      </c>
      <c r="N620" s="52">
        <f t="shared" si="156"/>
        <v>1620500</v>
      </c>
      <c r="O620" s="53">
        <f t="shared" si="157"/>
        <v>1620500</v>
      </c>
      <c r="P620" s="52">
        <f t="shared" si="158"/>
        <v>0</v>
      </c>
      <c r="Q620" s="54">
        <f t="shared" si="159"/>
        <v>0</v>
      </c>
      <c r="R620" s="30">
        <f t="shared" si="152"/>
        <v>1620500</v>
      </c>
      <c r="S620" s="52">
        <f t="shared" si="153"/>
        <v>1620500</v>
      </c>
      <c r="T620" s="13" t="str">
        <f t="shared" si="160"/>
        <v>MENOR VALOR</v>
      </c>
    </row>
    <row r="621" spans="1:20" ht="25.5">
      <c r="A621" s="73">
        <v>615</v>
      </c>
      <c r="B621" s="124">
        <v>781703</v>
      </c>
      <c r="C621" s="79" t="s">
        <v>1034</v>
      </c>
      <c r="D621" s="125" t="s">
        <v>741</v>
      </c>
      <c r="E621" s="121" t="s">
        <v>21</v>
      </c>
      <c r="F621" s="74">
        <v>1</v>
      </c>
      <c r="G621" s="122">
        <v>0</v>
      </c>
      <c r="H621" s="123">
        <v>0</v>
      </c>
      <c r="I621" s="90">
        <v>1620500</v>
      </c>
      <c r="J621" s="91" t="s">
        <v>28</v>
      </c>
      <c r="K621" s="50"/>
      <c r="L621" s="51">
        <f t="shared" si="154"/>
        <v>1620500</v>
      </c>
      <c r="M621" s="51">
        <f t="shared" si="155"/>
        <v>1620500</v>
      </c>
      <c r="N621" s="52">
        <f t="shared" si="156"/>
        <v>1620500</v>
      </c>
      <c r="O621" s="53">
        <f t="shared" si="157"/>
        <v>1620500</v>
      </c>
      <c r="P621" s="52">
        <f t="shared" si="158"/>
        <v>0</v>
      </c>
      <c r="Q621" s="54">
        <f t="shared" si="159"/>
        <v>0</v>
      </c>
      <c r="R621" s="30">
        <f t="shared" ref="R621:R684" si="161">IF(Q621&lt;=$Q$1,L621,N621)</f>
        <v>1620500</v>
      </c>
      <c r="S621" s="52">
        <f t="shared" si="153"/>
        <v>1620500</v>
      </c>
      <c r="T621" s="13" t="str">
        <f t="shared" si="160"/>
        <v>MENOR VALOR</v>
      </c>
    </row>
    <row r="622" spans="1:20" ht="16.5">
      <c r="A622" s="95">
        <v>616</v>
      </c>
      <c r="B622" s="124">
        <v>781801</v>
      </c>
      <c r="C622" s="79" t="s">
        <v>1036</v>
      </c>
      <c r="D622" s="125" t="s">
        <v>742</v>
      </c>
      <c r="E622" s="121" t="s">
        <v>21</v>
      </c>
      <c r="F622" s="74">
        <v>1</v>
      </c>
      <c r="G622" s="122">
        <v>0</v>
      </c>
      <c r="H622" s="123">
        <v>0</v>
      </c>
      <c r="I622" s="90">
        <v>1620500</v>
      </c>
      <c r="J622" s="91" t="s">
        <v>28</v>
      </c>
      <c r="K622" s="50"/>
      <c r="L622" s="51">
        <f t="shared" si="154"/>
        <v>1620500</v>
      </c>
      <c r="M622" s="51">
        <f t="shared" si="155"/>
        <v>1620500</v>
      </c>
      <c r="N622" s="52">
        <f t="shared" si="156"/>
        <v>1620500</v>
      </c>
      <c r="O622" s="53">
        <f t="shared" si="157"/>
        <v>1620500</v>
      </c>
      <c r="P622" s="52">
        <f t="shared" si="158"/>
        <v>0</v>
      </c>
      <c r="Q622" s="54">
        <f t="shared" si="159"/>
        <v>0</v>
      </c>
      <c r="R622" s="30">
        <f t="shared" si="161"/>
        <v>1620500</v>
      </c>
      <c r="S622" s="52">
        <f t="shared" si="153"/>
        <v>1620500</v>
      </c>
      <c r="T622" s="13" t="str">
        <f t="shared" si="160"/>
        <v>MENOR VALOR</v>
      </c>
    </row>
    <row r="623" spans="1:20" ht="25.5">
      <c r="A623" s="73">
        <v>617</v>
      </c>
      <c r="B623" s="124">
        <v>781802</v>
      </c>
      <c r="C623" s="79" t="s">
        <v>1038</v>
      </c>
      <c r="D623" s="125" t="s">
        <v>743</v>
      </c>
      <c r="E623" s="121" t="s">
        <v>21</v>
      </c>
      <c r="F623" s="74">
        <v>1</v>
      </c>
      <c r="G623" s="122">
        <v>0</v>
      </c>
      <c r="H623" s="123">
        <v>0</v>
      </c>
      <c r="I623" s="90">
        <v>1620500</v>
      </c>
      <c r="J623" s="91" t="s">
        <v>28</v>
      </c>
      <c r="K623" s="50"/>
      <c r="L623" s="51">
        <f t="shared" si="154"/>
        <v>1620500</v>
      </c>
      <c r="M623" s="51">
        <f t="shared" si="155"/>
        <v>1620500</v>
      </c>
      <c r="N623" s="52">
        <f t="shared" si="156"/>
        <v>1620500</v>
      </c>
      <c r="O623" s="53">
        <f t="shared" si="157"/>
        <v>1620500</v>
      </c>
      <c r="P623" s="52">
        <f t="shared" si="158"/>
        <v>0</v>
      </c>
      <c r="Q623" s="54">
        <f t="shared" si="159"/>
        <v>0</v>
      </c>
      <c r="R623" s="30">
        <f t="shared" si="161"/>
        <v>1620500</v>
      </c>
      <c r="S623" s="52">
        <f t="shared" si="153"/>
        <v>1620500</v>
      </c>
      <c r="T623" s="13" t="str">
        <f t="shared" si="160"/>
        <v>MENOR VALOR</v>
      </c>
    </row>
    <row r="624" spans="1:20" ht="25.5">
      <c r="A624" s="73">
        <v>618</v>
      </c>
      <c r="B624" s="124">
        <v>781901</v>
      </c>
      <c r="C624" s="79" t="s">
        <v>1040</v>
      </c>
      <c r="D624" s="125" t="s">
        <v>744</v>
      </c>
      <c r="E624" s="121" t="s">
        <v>21</v>
      </c>
      <c r="F624" s="74">
        <v>1</v>
      </c>
      <c r="G624" s="122">
        <v>0</v>
      </c>
      <c r="H624" s="123">
        <v>0</v>
      </c>
      <c r="I624" s="90">
        <v>1620500</v>
      </c>
      <c r="J624" s="91" t="s">
        <v>28</v>
      </c>
      <c r="K624" s="50"/>
      <c r="L624" s="51">
        <f t="shared" si="154"/>
        <v>1620500</v>
      </c>
      <c r="M624" s="51">
        <f t="shared" si="155"/>
        <v>1620500</v>
      </c>
      <c r="N624" s="52">
        <f t="shared" si="156"/>
        <v>1620500</v>
      </c>
      <c r="O624" s="53">
        <f t="shared" si="157"/>
        <v>1620500</v>
      </c>
      <c r="P624" s="52">
        <f t="shared" si="158"/>
        <v>0</v>
      </c>
      <c r="Q624" s="54">
        <f t="shared" si="159"/>
        <v>0</v>
      </c>
      <c r="R624" s="30">
        <f t="shared" si="161"/>
        <v>1620500</v>
      </c>
      <c r="S624" s="52">
        <f t="shared" si="153"/>
        <v>1620500</v>
      </c>
      <c r="T624" s="13" t="str">
        <f t="shared" si="160"/>
        <v>MENOR VALOR</v>
      </c>
    </row>
    <row r="625" spans="1:20" ht="25.5">
      <c r="A625" s="95">
        <v>619</v>
      </c>
      <c r="B625" s="124">
        <v>781902</v>
      </c>
      <c r="C625" s="79" t="s">
        <v>1042</v>
      </c>
      <c r="D625" s="125" t="s">
        <v>745</v>
      </c>
      <c r="E625" s="121" t="s">
        <v>21</v>
      </c>
      <c r="F625" s="74">
        <v>1</v>
      </c>
      <c r="G625" s="122">
        <v>0</v>
      </c>
      <c r="H625" s="123">
        <v>0</v>
      </c>
      <c r="I625" s="90">
        <v>1620500</v>
      </c>
      <c r="J625" s="91" t="s">
        <v>28</v>
      </c>
      <c r="K625" s="50"/>
      <c r="L625" s="51">
        <f t="shared" si="154"/>
        <v>1620500</v>
      </c>
      <c r="M625" s="51">
        <f t="shared" si="155"/>
        <v>1620500</v>
      </c>
      <c r="N625" s="52">
        <f t="shared" si="156"/>
        <v>1620500</v>
      </c>
      <c r="O625" s="53">
        <f t="shared" si="157"/>
        <v>1620500</v>
      </c>
      <c r="P625" s="52">
        <f t="shared" si="158"/>
        <v>0</v>
      </c>
      <c r="Q625" s="54">
        <f t="shared" si="159"/>
        <v>0</v>
      </c>
      <c r="R625" s="30">
        <f t="shared" si="161"/>
        <v>1620500</v>
      </c>
      <c r="S625" s="52">
        <f t="shared" si="153"/>
        <v>1620500</v>
      </c>
      <c r="T625" s="13" t="str">
        <f t="shared" si="160"/>
        <v>MENOR VALOR</v>
      </c>
    </row>
    <row r="626" spans="1:20" ht="25.5">
      <c r="A626" s="73">
        <v>620</v>
      </c>
      <c r="B626" s="124">
        <v>786002</v>
      </c>
      <c r="C626" s="79" t="s">
        <v>1044</v>
      </c>
      <c r="D626" s="125" t="s">
        <v>746</v>
      </c>
      <c r="E626" s="121" t="s">
        <v>21</v>
      </c>
      <c r="F626" s="74">
        <v>1</v>
      </c>
      <c r="G626" s="122">
        <v>0</v>
      </c>
      <c r="H626" s="123">
        <v>0</v>
      </c>
      <c r="I626" s="90">
        <v>828200</v>
      </c>
      <c r="J626" s="91" t="s">
        <v>28</v>
      </c>
      <c r="K626" s="50"/>
      <c r="L626" s="51">
        <f t="shared" si="154"/>
        <v>828200</v>
      </c>
      <c r="M626" s="51">
        <f t="shared" si="155"/>
        <v>828200</v>
      </c>
      <c r="N626" s="52">
        <f t="shared" si="156"/>
        <v>828200</v>
      </c>
      <c r="O626" s="53">
        <f t="shared" si="157"/>
        <v>828200</v>
      </c>
      <c r="P626" s="52">
        <f t="shared" si="158"/>
        <v>0</v>
      </c>
      <c r="Q626" s="54">
        <f t="shared" si="159"/>
        <v>0</v>
      </c>
      <c r="R626" s="30">
        <f t="shared" si="161"/>
        <v>828200</v>
      </c>
      <c r="S626" s="52">
        <f t="shared" si="153"/>
        <v>828200</v>
      </c>
      <c r="T626" s="13" t="str">
        <f t="shared" si="160"/>
        <v>MENOR VALOR</v>
      </c>
    </row>
    <row r="627" spans="1:20" ht="38.25">
      <c r="A627" s="73">
        <v>621</v>
      </c>
      <c r="B627" s="124">
        <v>786101</v>
      </c>
      <c r="C627" s="79" t="s">
        <v>1046</v>
      </c>
      <c r="D627" s="125" t="s">
        <v>747</v>
      </c>
      <c r="E627" s="121" t="s">
        <v>21</v>
      </c>
      <c r="F627" s="74">
        <v>1</v>
      </c>
      <c r="G627" s="122">
        <v>0</v>
      </c>
      <c r="H627" s="123">
        <v>0</v>
      </c>
      <c r="I627" s="90">
        <v>828200</v>
      </c>
      <c r="J627" s="94">
        <v>1138500</v>
      </c>
      <c r="K627" s="50"/>
      <c r="L627" s="51">
        <f t="shared" si="154"/>
        <v>828200</v>
      </c>
      <c r="M627" s="51">
        <f t="shared" si="155"/>
        <v>983350</v>
      </c>
      <c r="N627" s="52">
        <f t="shared" si="156"/>
        <v>983350</v>
      </c>
      <c r="O627" s="53">
        <f t="shared" si="157"/>
        <v>971033.31559735886</v>
      </c>
      <c r="P627" s="52">
        <f t="shared" si="158"/>
        <v>109707.61710109285</v>
      </c>
      <c r="Q627" s="54">
        <f t="shared" si="159"/>
        <v>0.11156517730319099</v>
      </c>
      <c r="R627" s="30">
        <f t="shared" si="161"/>
        <v>983350</v>
      </c>
      <c r="S627" s="52">
        <f t="shared" si="153"/>
        <v>983400</v>
      </c>
      <c r="T627" s="13" t="str">
        <f t="shared" si="160"/>
        <v>MEDIANA</v>
      </c>
    </row>
    <row r="628" spans="1:20" ht="38.25">
      <c r="A628" s="95">
        <v>622</v>
      </c>
      <c r="B628" s="124">
        <v>786102</v>
      </c>
      <c r="C628" s="79" t="s">
        <v>1048</v>
      </c>
      <c r="D628" s="125" t="s">
        <v>748</v>
      </c>
      <c r="E628" s="121" t="s">
        <v>21</v>
      </c>
      <c r="F628" s="74">
        <v>1</v>
      </c>
      <c r="G628" s="122">
        <v>0</v>
      </c>
      <c r="H628" s="123">
        <v>0</v>
      </c>
      <c r="I628" s="90">
        <v>828200</v>
      </c>
      <c r="J628" s="94">
        <v>1138500</v>
      </c>
      <c r="K628" s="50"/>
      <c r="L628" s="51">
        <f t="shared" si="154"/>
        <v>828200</v>
      </c>
      <c r="M628" s="51">
        <f t="shared" si="155"/>
        <v>983350</v>
      </c>
      <c r="N628" s="52">
        <f t="shared" si="156"/>
        <v>983350</v>
      </c>
      <c r="O628" s="53">
        <f t="shared" si="157"/>
        <v>971033.31559735886</v>
      </c>
      <c r="P628" s="52">
        <f t="shared" si="158"/>
        <v>109707.61710109285</v>
      </c>
      <c r="Q628" s="54">
        <f t="shared" si="159"/>
        <v>0.11156517730319099</v>
      </c>
      <c r="R628" s="30">
        <f t="shared" si="161"/>
        <v>983350</v>
      </c>
      <c r="S628" s="52">
        <f t="shared" si="153"/>
        <v>983400</v>
      </c>
      <c r="T628" s="13" t="str">
        <f t="shared" si="160"/>
        <v>MEDIANA</v>
      </c>
    </row>
    <row r="629" spans="1:20" ht="25.5">
      <c r="A629" s="73">
        <v>623</v>
      </c>
      <c r="B629" s="124">
        <v>786201</v>
      </c>
      <c r="C629" s="79" t="s">
        <v>1050</v>
      </c>
      <c r="D629" s="125" t="s">
        <v>749</v>
      </c>
      <c r="E629" s="121" t="s">
        <v>21</v>
      </c>
      <c r="F629" s="74">
        <v>1</v>
      </c>
      <c r="G629" s="122">
        <v>0</v>
      </c>
      <c r="H629" s="123">
        <v>0</v>
      </c>
      <c r="I629" s="90">
        <v>1474400</v>
      </c>
      <c r="J629" s="94">
        <v>2005200</v>
      </c>
      <c r="K629" s="50"/>
      <c r="L629" s="51">
        <f t="shared" si="154"/>
        <v>1474400</v>
      </c>
      <c r="M629" s="51">
        <f t="shared" si="155"/>
        <v>1739800</v>
      </c>
      <c r="N629" s="52">
        <f t="shared" si="156"/>
        <v>1739800</v>
      </c>
      <c r="O629" s="53">
        <f t="shared" si="157"/>
        <v>1719437.9546817036</v>
      </c>
      <c r="P629" s="52">
        <f t="shared" si="158"/>
        <v>187666.13972690972</v>
      </c>
      <c r="Q629" s="54">
        <f t="shared" si="159"/>
        <v>0.10786650173980326</v>
      </c>
      <c r="R629" s="30">
        <f t="shared" si="161"/>
        <v>1739800</v>
      </c>
      <c r="S629" s="52">
        <f t="shared" si="153"/>
        <v>1739800</v>
      </c>
      <c r="T629" s="13" t="str">
        <f t="shared" si="160"/>
        <v>MEDIANA</v>
      </c>
    </row>
    <row r="630" spans="1:20" ht="25.5">
      <c r="A630" s="73">
        <v>624</v>
      </c>
      <c r="B630" s="124">
        <v>786202</v>
      </c>
      <c r="C630" s="79" t="s">
        <v>1052</v>
      </c>
      <c r="D630" s="125" t="s">
        <v>750</v>
      </c>
      <c r="E630" s="121" t="s">
        <v>21</v>
      </c>
      <c r="F630" s="74">
        <v>1</v>
      </c>
      <c r="G630" s="122">
        <v>0</v>
      </c>
      <c r="H630" s="123">
        <v>0</v>
      </c>
      <c r="I630" s="90">
        <v>1474400</v>
      </c>
      <c r="J630" s="91" t="s">
        <v>28</v>
      </c>
      <c r="K630" s="50"/>
      <c r="L630" s="51">
        <f t="shared" si="154"/>
        <v>1474400</v>
      </c>
      <c r="M630" s="51">
        <f t="shared" si="155"/>
        <v>1474400</v>
      </c>
      <c r="N630" s="52">
        <f t="shared" si="156"/>
        <v>1474400</v>
      </c>
      <c r="O630" s="53">
        <f t="shared" si="157"/>
        <v>1474400</v>
      </c>
      <c r="P630" s="52">
        <f t="shared" si="158"/>
        <v>0</v>
      </c>
      <c r="Q630" s="54">
        <f t="shared" si="159"/>
        <v>0</v>
      </c>
      <c r="R630" s="30">
        <f t="shared" si="161"/>
        <v>1474400</v>
      </c>
      <c r="S630" s="52">
        <f t="shared" si="153"/>
        <v>1474400</v>
      </c>
      <c r="T630" s="13" t="str">
        <f t="shared" si="160"/>
        <v>MENOR VALOR</v>
      </c>
    </row>
    <row r="631" spans="1:20" ht="25.5">
      <c r="A631" s="95">
        <v>625</v>
      </c>
      <c r="B631" s="124">
        <v>786301</v>
      </c>
      <c r="C631" s="79">
        <v>808011</v>
      </c>
      <c r="D631" s="125" t="s">
        <v>751</v>
      </c>
      <c r="E631" s="121" t="s">
        <v>21</v>
      </c>
      <c r="F631" s="74">
        <v>1</v>
      </c>
      <c r="G631" s="122">
        <v>0</v>
      </c>
      <c r="H631" s="123">
        <v>0</v>
      </c>
      <c r="I631" s="90">
        <v>828200</v>
      </c>
      <c r="J631" s="94">
        <v>671600</v>
      </c>
      <c r="K631" s="50"/>
      <c r="L631" s="51">
        <f t="shared" si="154"/>
        <v>671600</v>
      </c>
      <c r="M631" s="51">
        <f t="shared" si="155"/>
        <v>749900</v>
      </c>
      <c r="N631" s="52">
        <f t="shared" si="156"/>
        <v>749900</v>
      </c>
      <c r="O631" s="53">
        <f t="shared" si="157"/>
        <v>745800.99222245603</v>
      </c>
      <c r="P631" s="52">
        <f t="shared" si="158"/>
        <v>55366.46096690667</v>
      </c>
      <c r="Q631" s="54">
        <f t="shared" si="159"/>
        <v>7.3831792194834878E-2</v>
      </c>
      <c r="R631" s="30">
        <f t="shared" si="161"/>
        <v>671600</v>
      </c>
      <c r="S631" s="52">
        <f t="shared" si="153"/>
        <v>671600</v>
      </c>
      <c r="T631" s="13" t="str">
        <f t="shared" si="160"/>
        <v>MENOR VALOR</v>
      </c>
    </row>
    <row r="632" spans="1:20" ht="25.5">
      <c r="A632" s="73">
        <v>626</v>
      </c>
      <c r="B632" s="124">
        <v>786401</v>
      </c>
      <c r="C632" s="79" t="s">
        <v>1055</v>
      </c>
      <c r="D632" s="125" t="s">
        <v>752</v>
      </c>
      <c r="E632" s="121" t="s">
        <v>21</v>
      </c>
      <c r="F632" s="74">
        <v>1</v>
      </c>
      <c r="G632" s="122">
        <v>0</v>
      </c>
      <c r="H632" s="123">
        <v>0</v>
      </c>
      <c r="I632" s="90">
        <v>1474400</v>
      </c>
      <c r="J632" s="91" t="s">
        <v>28</v>
      </c>
      <c r="K632" s="50"/>
      <c r="L632" s="51">
        <f t="shared" si="154"/>
        <v>1474400</v>
      </c>
      <c r="M632" s="51">
        <f t="shared" si="155"/>
        <v>1474400</v>
      </c>
      <c r="N632" s="52">
        <f t="shared" si="156"/>
        <v>1474400</v>
      </c>
      <c r="O632" s="53">
        <f t="shared" si="157"/>
        <v>1474400</v>
      </c>
      <c r="P632" s="52">
        <f t="shared" si="158"/>
        <v>0</v>
      </c>
      <c r="Q632" s="54">
        <f t="shared" si="159"/>
        <v>0</v>
      </c>
      <c r="R632" s="30">
        <f t="shared" si="161"/>
        <v>1474400</v>
      </c>
      <c r="S632" s="52">
        <f t="shared" si="153"/>
        <v>1474400</v>
      </c>
      <c r="T632" s="13" t="str">
        <f t="shared" si="160"/>
        <v>MENOR VALOR</v>
      </c>
    </row>
    <row r="633" spans="1:20" ht="25.5">
      <c r="A633" s="73">
        <v>627</v>
      </c>
      <c r="B633" s="124">
        <v>786501</v>
      </c>
      <c r="C633" s="79" t="s">
        <v>1057</v>
      </c>
      <c r="D633" s="125" t="s">
        <v>753</v>
      </c>
      <c r="E633" s="121" t="s">
        <v>21</v>
      </c>
      <c r="F633" s="74">
        <v>1</v>
      </c>
      <c r="G633" s="122">
        <v>0</v>
      </c>
      <c r="H633" s="123">
        <v>0</v>
      </c>
      <c r="I633" s="90">
        <v>1620500</v>
      </c>
      <c r="J633" s="94">
        <v>2213600</v>
      </c>
      <c r="K633" s="50"/>
      <c r="L633" s="51">
        <f t="shared" si="154"/>
        <v>1620500</v>
      </c>
      <c r="M633" s="51">
        <f t="shared" si="155"/>
        <v>1917050</v>
      </c>
      <c r="N633" s="52">
        <f t="shared" si="156"/>
        <v>1917050</v>
      </c>
      <c r="O633" s="53">
        <f t="shared" si="157"/>
        <v>1893974.339847296</v>
      </c>
      <c r="P633" s="52">
        <f t="shared" si="158"/>
        <v>209692.51596087066</v>
      </c>
      <c r="Q633" s="54">
        <f t="shared" si="159"/>
        <v>0.10938291435323579</v>
      </c>
      <c r="R633" s="30">
        <f t="shared" si="161"/>
        <v>1917050</v>
      </c>
      <c r="S633" s="52">
        <f t="shared" si="153"/>
        <v>1917100</v>
      </c>
      <c r="T633" s="13" t="str">
        <f t="shared" si="160"/>
        <v>MEDIANA</v>
      </c>
    </row>
    <row r="634" spans="1:20" ht="25.5">
      <c r="A634" s="95">
        <v>628</v>
      </c>
      <c r="B634" s="124">
        <v>786502</v>
      </c>
      <c r="C634" s="79" t="s">
        <v>1059</v>
      </c>
      <c r="D634" s="125" t="s">
        <v>754</v>
      </c>
      <c r="E634" s="121" t="s">
        <v>21</v>
      </c>
      <c r="F634" s="74">
        <v>1</v>
      </c>
      <c r="G634" s="122">
        <v>0</v>
      </c>
      <c r="H634" s="123">
        <v>0</v>
      </c>
      <c r="I634" s="90">
        <v>1620500</v>
      </c>
      <c r="J634" s="94">
        <v>2213600</v>
      </c>
      <c r="K634" s="50"/>
      <c r="L634" s="51">
        <f t="shared" si="154"/>
        <v>1620500</v>
      </c>
      <c r="M634" s="51">
        <f t="shared" si="155"/>
        <v>1917050</v>
      </c>
      <c r="N634" s="52">
        <f t="shared" si="156"/>
        <v>1917050</v>
      </c>
      <c r="O634" s="53">
        <f t="shared" si="157"/>
        <v>1893974.339847296</v>
      </c>
      <c r="P634" s="52">
        <f t="shared" si="158"/>
        <v>209692.51596087066</v>
      </c>
      <c r="Q634" s="54">
        <f t="shared" si="159"/>
        <v>0.10938291435323579</v>
      </c>
      <c r="R634" s="30">
        <f t="shared" si="161"/>
        <v>1917050</v>
      </c>
      <c r="S634" s="52">
        <f t="shared" si="153"/>
        <v>1917100</v>
      </c>
      <c r="T634" s="13" t="str">
        <f t="shared" si="160"/>
        <v>MEDIANA</v>
      </c>
    </row>
    <row r="635" spans="1:20" ht="25.5">
      <c r="A635" s="73">
        <v>629</v>
      </c>
      <c r="B635" s="124">
        <v>786601</v>
      </c>
      <c r="C635" s="79" t="s">
        <v>1061</v>
      </c>
      <c r="D635" s="125" t="s">
        <v>755</v>
      </c>
      <c r="E635" s="121" t="s">
        <v>21</v>
      </c>
      <c r="F635" s="74">
        <v>1</v>
      </c>
      <c r="G635" s="122">
        <v>0</v>
      </c>
      <c r="H635" s="123">
        <v>0</v>
      </c>
      <c r="I635" s="90">
        <v>654300</v>
      </c>
      <c r="J635" s="94">
        <v>891100</v>
      </c>
      <c r="K635" s="50"/>
      <c r="L635" s="51">
        <f t="shared" si="154"/>
        <v>654300</v>
      </c>
      <c r="M635" s="51">
        <f t="shared" si="155"/>
        <v>772700</v>
      </c>
      <c r="N635" s="52">
        <f t="shared" si="156"/>
        <v>772700</v>
      </c>
      <c r="O635" s="53">
        <f t="shared" si="157"/>
        <v>763574.96685001405</v>
      </c>
      <c r="P635" s="52">
        <f t="shared" si="158"/>
        <v>83721.442892487234</v>
      </c>
      <c r="Q635" s="54">
        <f t="shared" si="159"/>
        <v>0.10834922077454023</v>
      </c>
      <c r="R635" s="30">
        <f t="shared" si="161"/>
        <v>772700</v>
      </c>
      <c r="S635" s="52">
        <f t="shared" si="153"/>
        <v>772700</v>
      </c>
      <c r="T635" s="13" t="str">
        <f t="shared" si="160"/>
        <v>MEDIANA</v>
      </c>
    </row>
    <row r="636" spans="1:20" ht="25.5">
      <c r="A636" s="73">
        <v>630</v>
      </c>
      <c r="B636" s="124">
        <v>786602</v>
      </c>
      <c r="C636" s="79" t="s">
        <v>1069</v>
      </c>
      <c r="D636" s="125" t="s">
        <v>756</v>
      </c>
      <c r="E636" s="121" t="s">
        <v>21</v>
      </c>
      <c r="F636" s="74">
        <v>1</v>
      </c>
      <c r="G636" s="122">
        <v>0</v>
      </c>
      <c r="H636" s="123">
        <v>0</v>
      </c>
      <c r="I636" s="90">
        <v>654300</v>
      </c>
      <c r="J636" s="91" t="s">
        <v>28</v>
      </c>
      <c r="K636" s="50"/>
      <c r="L636" s="51">
        <f t="shared" si="154"/>
        <v>654300</v>
      </c>
      <c r="M636" s="51">
        <f t="shared" si="155"/>
        <v>654300</v>
      </c>
      <c r="N636" s="52">
        <f t="shared" si="156"/>
        <v>654300</v>
      </c>
      <c r="O636" s="53">
        <f t="shared" si="157"/>
        <v>654300</v>
      </c>
      <c r="P636" s="52">
        <f t="shared" si="158"/>
        <v>0</v>
      </c>
      <c r="Q636" s="54">
        <f t="shared" si="159"/>
        <v>0</v>
      </c>
      <c r="R636" s="30">
        <f t="shared" si="161"/>
        <v>654300</v>
      </c>
      <c r="S636" s="52">
        <f t="shared" si="153"/>
        <v>654300</v>
      </c>
      <c r="T636" s="13" t="str">
        <f t="shared" si="160"/>
        <v>MENOR VALOR</v>
      </c>
    </row>
    <row r="637" spans="1:20" ht="25.5">
      <c r="A637" s="95">
        <v>631</v>
      </c>
      <c r="B637" s="124">
        <v>786701</v>
      </c>
      <c r="C637" s="79" t="s">
        <v>1071</v>
      </c>
      <c r="D637" s="125" t="s">
        <v>757</v>
      </c>
      <c r="E637" s="121" t="s">
        <v>21</v>
      </c>
      <c r="F637" s="74">
        <v>1</v>
      </c>
      <c r="G637" s="122">
        <v>0</v>
      </c>
      <c r="H637" s="123">
        <v>0</v>
      </c>
      <c r="I637" s="90">
        <v>1620500</v>
      </c>
      <c r="J637" s="94">
        <v>2213600</v>
      </c>
      <c r="K637" s="50"/>
      <c r="L637" s="51">
        <f t="shared" si="154"/>
        <v>1620500</v>
      </c>
      <c r="M637" s="51">
        <f t="shared" si="155"/>
        <v>1917050</v>
      </c>
      <c r="N637" s="52">
        <f t="shared" si="156"/>
        <v>1917050</v>
      </c>
      <c r="O637" s="53">
        <f t="shared" si="157"/>
        <v>1893974.339847296</v>
      </c>
      <c r="P637" s="52">
        <f t="shared" si="158"/>
        <v>209692.51596087066</v>
      </c>
      <c r="Q637" s="54">
        <f t="shared" si="159"/>
        <v>0.10938291435323579</v>
      </c>
      <c r="R637" s="30">
        <f t="shared" si="161"/>
        <v>1917050</v>
      </c>
      <c r="S637" s="52">
        <f t="shared" si="153"/>
        <v>1917100</v>
      </c>
      <c r="T637" s="13" t="str">
        <f t="shared" si="160"/>
        <v>MEDIANA</v>
      </c>
    </row>
    <row r="638" spans="1:20" ht="25.5">
      <c r="A638" s="73">
        <v>632</v>
      </c>
      <c r="B638" s="124">
        <v>786702</v>
      </c>
      <c r="C638" s="79" t="s">
        <v>1073</v>
      </c>
      <c r="D638" s="125" t="s">
        <v>758</v>
      </c>
      <c r="E638" s="121" t="s">
        <v>21</v>
      </c>
      <c r="F638" s="74">
        <v>1</v>
      </c>
      <c r="G638" s="122">
        <v>0</v>
      </c>
      <c r="H638" s="123">
        <v>0</v>
      </c>
      <c r="I638" s="90">
        <v>1620500</v>
      </c>
      <c r="J638" s="94">
        <v>2213600</v>
      </c>
      <c r="K638" s="50"/>
      <c r="L638" s="51">
        <f t="shared" si="154"/>
        <v>1620500</v>
      </c>
      <c r="M638" s="51">
        <f t="shared" si="155"/>
        <v>1917050</v>
      </c>
      <c r="N638" s="52">
        <f t="shared" si="156"/>
        <v>1917050</v>
      </c>
      <c r="O638" s="53">
        <f t="shared" si="157"/>
        <v>1893974.339847296</v>
      </c>
      <c r="P638" s="52">
        <f t="shared" si="158"/>
        <v>209692.51596087066</v>
      </c>
      <c r="Q638" s="54">
        <f t="shared" si="159"/>
        <v>0.10938291435323579</v>
      </c>
      <c r="R638" s="30">
        <f t="shared" si="161"/>
        <v>1917050</v>
      </c>
      <c r="S638" s="52">
        <f t="shared" si="153"/>
        <v>1917100</v>
      </c>
      <c r="T638" s="13" t="str">
        <f t="shared" si="160"/>
        <v>MEDIANA</v>
      </c>
    </row>
    <row r="639" spans="1:20" ht="25.5">
      <c r="A639" s="73">
        <v>633</v>
      </c>
      <c r="B639" s="124">
        <v>786901</v>
      </c>
      <c r="C639" s="79" t="s">
        <v>1075</v>
      </c>
      <c r="D639" s="125" t="s">
        <v>759</v>
      </c>
      <c r="E639" s="121" t="s">
        <v>21</v>
      </c>
      <c r="F639" s="74">
        <v>1</v>
      </c>
      <c r="G639" s="122">
        <v>0</v>
      </c>
      <c r="H639" s="123">
        <v>0</v>
      </c>
      <c r="I639" s="90">
        <v>1141500</v>
      </c>
      <c r="J639" s="91" t="s">
        <v>28</v>
      </c>
      <c r="K639" s="50"/>
      <c r="L639" s="51">
        <f t="shared" si="154"/>
        <v>1141500</v>
      </c>
      <c r="M639" s="51">
        <f t="shared" si="155"/>
        <v>1141500</v>
      </c>
      <c r="N639" s="52">
        <f t="shared" si="156"/>
        <v>1141500</v>
      </c>
      <c r="O639" s="53">
        <f t="shared" si="157"/>
        <v>1141500</v>
      </c>
      <c r="P639" s="52">
        <f t="shared" si="158"/>
        <v>0</v>
      </c>
      <c r="Q639" s="54">
        <f t="shared" si="159"/>
        <v>0</v>
      </c>
      <c r="R639" s="30">
        <f t="shared" si="161"/>
        <v>1141500</v>
      </c>
      <c r="S639" s="52">
        <f t="shared" si="153"/>
        <v>1141500</v>
      </c>
      <c r="T639" s="13" t="str">
        <f t="shared" si="160"/>
        <v>MENOR VALOR</v>
      </c>
    </row>
    <row r="640" spans="1:20" ht="25.5">
      <c r="A640" s="95">
        <v>634</v>
      </c>
      <c r="B640" s="124">
        <v>786902</v>
      </c>
      <c r="C640" s="79" t="s">
        <v>1079</v>
      </c>
      <c r="D640" s="125" t="s">
        <v>760</v>
      </c>
      <c r="E640" s="121" t="s">
        <v>21</v>
      </c>
      <c r="F640" s="74">
        <v>1</v>
      </c>
      <c r="G640" s="122">
        <v>0</v>
      </c>
      <c r="H640" s="123">
        <v>0</v>
      </c>
      <c r="I640" s="90">
        <v>1141500</v>
      </c>
      <c r="J640" s="91" t="s">
        <v>28</v>
      </c>
      <c r="K640" s="50"/>
      <c r="L640" s="51">
        <f t="shared" si="154"/>
        <v>1141500</v>
      </c>
      <c r="M640" s="51">
        <f t="shared" si="155"/>
        <v>1141500</v>
      </c>
      <c r="N640" s="52">
        <f t="shared" si="156"/>
        <v>1141500</v>
      </c>
      <c r="O640" s="53">
        <f t="shared" si="157"/>
        <v>1141500</v>
      </c>
      <c r="P640" s="52">
        <f t="shared" si="158"/>
        <v>0</v>
      </c>
      <c r="Q640" s="54">
        <f t="shared" si="159"/>
        <v>0</v>
      </c>
      <c r="R640" s="30">
        <f t="shared" si="161"/>
        <v>1141500</v>
      </c>
      <c r="S640" s="52">
        <f t="shared" si="153"/>
        <v>1141500</v>
      </c>
      <c r="T640" s="13" t="str">
        <f t="shared" si="160"/>
        <v>MENOR VALOR</v>
      </c>
    </row>
    <row r="641" spans="1:20" ht="25.5">
      <c r="A641" s="73">
        <v>635</v>
      </c>
      <c r="B641" s="124">
        <v>786910</v>
      </c>
      <c r="C641" s="79" t="s">
        <v>1081</v>
      </c>
      <c r="D641" s="125" t="s">
        <v>761</v>
      </c>
      <c r="E641" s="121" t="s">
        <v>21</v>
      </c>
      <c r="F641" s="74">
        <v>1</v>
      </c>
      <c r="G641" s="122">
        <v>0</v>
      </c>
      <c r="H641" s="123">
        <v>0</v>
      </c>
      <c r="I641" s="90">
        <v>486700</v>
      </c>
      <c r="J641" s="94">
        <v>671600</v>
      </c>
      <c r="K641" s="50"/>
      <c r="L641" s="51">
        <f t="shared" si="154"/>
        <v>486700</v>
      </c>
      <c r="M641" s="51">
        <f t="shared" si="155"/>
        <v>579150</v>
      </c>
      <c r="N641" s="52">
        <f t="shared" si="156"/>
        <v>579150</v>
      </c>
      <c r="O641" s="53">
        <f t="shared" si="157"/>
        <v>571723.46462253935</v>
      </c>
      <c r="P641" s="52">
        <f t="shared" si="158"/>
        <v>65372.021920696316</v>
      </c>
      <c r="Q641" s="54">
        <f t="shared" si="159"/>
        <v>0.11287580405887303</v>
      </c>
      <c r="R641" s="30">
        <f t="shared" si="161"/>
        <v>579150</v>
      </c>
      <c r="S641" s="52">
        <f t="shared" ref="S641:S704" si="162">+ROUND(R641,-2)</f>
        <v>579200</v>
      </c>
      <c r="T641" s="13" t="str">
        <f t="shared" si="160"/>
        <v>MEDIANA</v>
      </c>
    </row>
    <row r="642" spans="1:20" ht="25.5">
      <c r="A642" s="73">
        <v>636</v>
      </c>
      <c r="B642" s="124">
        <v>786911</v>
      </c>
      <c r="C642" s="79" t="s">
        <v>1083</v>
      </c>
      <c r="D642" s="125" t="s">
        <v>762</v>
      </c>
      <c r="E642" s="121" t="s">
        <v>21</v>
      </c>
      <c r="F642" s="74">
        <v>1</v>
      </c>
      <c r="G642" s="122">
        <v>0</v>
      </c>
      <c r="H642" s="123">
        <v>0</v>
      </c>
      <c r="I642" s="90">
        <v>828200</v>
      </c>
      <c r="J642" s="91" t="s">
        <v>28</v>
      </c>
      <c r="K642" s="50"/>
      <c r="L642" s="51">
        <f t="shared" si="154"/>
        <v>828200</v>
      </c>
      <c r="M642" s="51">
        <f t="shared" si="155"/>
        <v>828200</v>
      </c>
      <c r="N642" s="52">
        <f t="shared" si="156"/>
        <v>828200</v>
      </c>
      <c r="O642" s="53">
        <f t="shared" si="157"/>
        <v>828200</v>
      </c>
      <c r="P642" s="52">
        <f t="shared" si="158"/>
        <v>0</v>
      </c>
      <c r="Q642" s="54">
        <f t="shared" si="159"/>
        <v>0</v>
      </c>
      <c r="R642" s="30">
        <f t="shared" si="161"/>
        <v>828200</v>
      </c>
      <c r="S642" s="52">
        <f t="shared" si="162"/>
        <v>828200</v>
      </c>
      <c r="T642" s="13" t="str">
        <f t="shared" si="160"/>
        <v>MENOR VALOR</v>
      </c>
    </row>
    <row r="643" spans="1:20" ht="25.5">
      <c r="A643" s="95">
        <v>637</v>
      </c>
      <c r="B643" s="124">
        <v>786920</v>
      </c>
      <c r="C643" s="79" t="s">
        <v>1085</v>
      </c>
      <c r="D643" s="125" t="s">
        <v>763</v>
      </c>
      <c r="E643" s="121" t="s">
        <v>21</v>
      </c>
      <c r="F643" s="74">
        <v>1</v>
      </c>
      <c r="G643" s="122">
        <v>0</v>
      </c>
      <c r="H643" s="123">
        <v>0</v>
      </c>
      <c r="I643" s="90">
        <v>486700</v>
      </c>
      <c r="J643" s="91" t="s">
        <v>28</v>
      </c>
      <c r="K643" s="50"/>
      <c r="L643" s="51">
        <f t="shared" si="154"/>
        <v>486700</v>
      </c>
      <c r="M643" s="51">
        <f t="shared" si="155"/>
        <v>486700</v>
      </c>
      <c r="N643" s="52">
        <f t="shared" si="156"/>
        <v>486700</v>
      </c>
      <c r="O643" s="53">
        <f t="shared" si="157"/>
        <v>486700</v>
      </c>
      <c r="P643" s="52">
        <f t="shared" si="158"/>
        <v>0</v>
      </c>
      <c r="Q643" s="54">
        <f t="shared" si="159"/>
        <v>0</v>
      </c>
      <c r="R643" s="30">
        <f t="shared" si="161"/>
        <v>486700</v>
      </c>
      <c r="S643" s="52">
        <f t="shared" si="162"/>
        <v>486700</v>
      </c>
      <c r="T643" s="13" t="str">
        <f t="shared" si="160"/>
        <v>MENOR VALOR</v>
      </c>
    </row>
    <row r="644" spans="1:20" ht="25.5">
      <c r="A644" s="73">
        <v>638</v>
      </c>
      <c r="B644" s="124">
        <v>786921</v>
      </c>
      <c r="C644" s="79" t="s">
        <v>1087</v>
      </c>
      <c r="D644" s="125" t="s">
        <v>764</v>
      </c>
      <c r="E644" s="121" t="s">
        <v>21</v>
      </c>
      <c r="F644" s="74">
        <v>1</v>
      </c>
      <c r="G644" s="122">
        <v>0</v>
      </c>
      <c r="H644" s="123">
        <v>0</v>
      </c>
      <c r="I644" s="90">
        <v>1474400</v>
      </c>
      <c r="J644" s="91" t="s">
        <v>28</v>
      </c>
      <c r="K644" s="50"/>
      <c r="L644" s="51">
        <f t="shared" si="154"/>
        <v>1474400</v>
      </c>
      <c r="M644" s="51">
        <f t="shared" si="155"/>
        <v>1474400</v>
      </c>
      <c r="N644" s="52">
        <f t="shared" si="156"/>
        <v>1474400</v>
      </c>
      <c r="O644" s="53">
        <f t="shared" si="157"/>
        <v>1474400</v>
      </c>
      <c r="P644" s="52">
        <f t="shared" si="158"/>
        <v>0</v>
      </c>
      <c r="Q644" s="54">
        <f t="shared" si="159"/>
        <v>0</v>
      </c>
      <c r="R644" s="30">
        <f t="shared" si="161"/>
        <v>1474400</v>
      </c>
      <c r="S644" s="52">
        <f t="shared" si="162"/>
        <v>1474400</v>
      </c>
      <c r="T644" s="13" t="str">
        <f t="shared" si="160"/>
        <v>MENOR VALOR</v>
      </c>
    </row>
    <row r="645" spans="1:20" ht="25.5">
      <c r="A645" s="73">
        <v>639</v>
      </c>
      <c r="B645" s="124">
        <v>790200</v>
      </c>
      <c r="C645" s="79" t="s">
        <v>1089</v>
      </c>
      <c r="D645" s="125" t="s">
        <v>765</v>
      </c>
      <c r="E645" s="121" t="s">
        <v>21</v>
      </c>
      <c r="F645" s="74">
        <v>1</v>
      </c>
      <c r="G645" s="122">
        <v>0</v>
      </c>
      <c r="H645" s="123">
        <v>0</v>
      </c>
      <c r="I645" s="90">
        <v>1141500</v>
      </c>
      <c r="J645" s="94">
        <v>1585100</v>
      </c>
      <c r="K645" s="50"/>
      <c r="L645" s="51">
        <f t="shared" si="154"/>
        <v>1141500</v>
      </c>
      <c r="M645" s="51">
        <f t="shared" si="155"/>
        <v>1363300</v>
      </c>
      <c r="N645" s="52">
        <f t="shared" si="156"/>
        <v>1363300</v>
      </c>
      <c r="O645" s="53">
        <f t="shared" si="157"/>
        <v>1345136.2942096239</v>
      </c>
      <c r="P645" s="52">
        <f t="shared" si="158"/>
        <v>156836.28406717625</v>
      </c>
      <c r="Q645" s="54">
        <f t="shared" si="159"/>
        <v>0.1150416519234037</v>
      </c>
      <c r="R645" s="30">
        <f t="shared" si="161"/>
        <v>1363300</v>
      </c>
      <c r="S645" s="52">
        <f t="shared" si="162"/>
        <v>1363300</v>
      </c>
      <c r="T645" s="13" t="str">
        <f t="shared" si="160"/>
        <v>MEDIANA</v>
      </c>
    </row>
    <row r="646" spans="1:20" ht="38.25">
      <c r="A646" s="95">
        <v>640</v>
      </c>
      <c r="B646" s="124">
        <v>790301</v>
      </c>
      <c r="C646" s="79" t="s">
        <v>1091</v>
      </c>
      <c r="D646" s="125" t="s">
        <v>766</v>
      </c>
      <c r="E646" s="121" t="s">
        <v>21</v>
      </c>
      <c r="F646" s="74">
        <v>1</v>
      </c>
      <c r="G646" s="122">
        <v>0</v>
      </c>
      <c r="H646" s="123">
        <v>0</v>
      </c>
      <c r="I646" s="90">
        <v>1141500</v>
      </c>
      <c r="J646" s="94">
        <v>1585100</v>
      </c>
      <c r="K646" s="50"/>
      <c r="L646" s="51">
        <f t="shared" ref="L646:L709" si="163">MIN(I646,J646)</f>
        <v>1141500</v>
      </c>
      <c r="M646" s="51">
        <f t="shared" ref="M646:M709" si="164">AVERAGE(I646,J646)</f>
        <v>1363300</v>
      </c>
      <c r="N646" s="52">
        <f t="shared" ref="N646:N709" si="165">MEDIAN(J646,I646)</f>
        <v>1363300</v>
      </c>
      <c r="O646" s="53">
        <f t="shared" ref="O646:O709" si="166">GEOMEAN(I646,J646)</f>
        <v>1345136.2942096239</v>
      </c>
      <c r="P646" s="52">
        <f t="shared" ref="P646:P709" si="167">STDEVA(N646,L646)</f>
        <v>156836.28406717625</v>
      </c>
      <c r="Q646" s="54">
        <f t="shared" ref="Q646:Q709" si="168">P646/N646*100%</f>
        <v>0.1150416519234037</v>
      </c>
      <c r="R646" s="30">
        <f t="shared" si="161"/>
        <v>1363300</v>
      </c>
      <c r="S646" s="52">
        <f t="shared" si="162"/>
        <v>1363300</v>
      </c>
      <c r="T646" s="13" t="str">
        <f t="shared" si="160"/>
        <v>MEDIANA</v>
      </c>
    </row>
    <row r="647" spans="1:20" ht="25.5">
      <c r="A647" s="73">
        <v>641</v>
      </c>
      <c r="B647" s="124">
        <v>790302</v>
      </c>
      <c r="C647" s="79" t="s">
        <v>1093</v>
      </c>
      <c r="D647" s="125" t="s">
        <v>767</v>
      </c>
      <c r="E647" s="121" t="s">
        <v>21</v>
      </c>
      <c r="F647" s="74">
        <v>1</v>
      </c>
      <c r="G647" s="122">
        <v>0</v>
      </c>
      <c r="H647" s="123">
        <v>0</v>
      </c>
      <c r="I647" s="90">
        <v>1141500</v>
      </c>
      <c r="J647" s="94">
        <v>1585100</v>
      </c>
      <c r="K647" s="50"/>
      <c r="L647" s="51">
        <f t="shared" si="163"/>
        <v>1141500</v>
      </c>
      <c r="M647" s="51">
        <f t="shared" si="164"/>
        <v>1363300</v>
      </c>
      <c r="N647" s="52">
        <f t="shared" si="165"/>
        <v>1363300</v>
      </c>
      <c r="O647" s="53">
        <f t="shared" si="166"/>
        <v>1345136.2942096239</v>
      </c>
      <c r="P647" s="52">
        <f t="shared" si="167"/>
        <v>156836.28406717625</v>
      </c>
      <c r="Q647" s="54">
        <f t="shared" si="168"/>
        <v>0.1150416519234037</v>
      </c>
      <c r="R647" s="30">
        <f t="shared" si="161"/>
        <v>1363300</v>
      </c>
      <c r="S647" s="52">
        <f t="shared" si="162"/>
        <v>1363300</v>
      </c>
      <c r="T647" s="13" t="str">
        <f t="shared" si="160"/>
        <v>MEDIANA</v>
      </c>
    </row>
    <row r="648" spans="1:20" ht="38.25">
      <c r="A648" s="73">
        <v>642</v>
      </c>
      <c r="B648" s="124">
        <v>790401</v>
      </c>
      <c r="C648" s="79" t="s">
        <v>1095</v>
      </c>
      <c r="D648" s="125" t="s">
        <v>768</v>
      </c>
      <c r="E648" s="121" t="s">
        <v>21</v>
      </c>
      <c r="F648" s="74">
        <v>1</v>
      </c>
      <c r="G648" s="122">
        <v>0</v>
      </c>
      <c r="H648" s="123">
        <v>0</v>
      </c>
      <c r="I648" s="90">
        <v>828200</v>
      </c>
      <c r="J648" s="91" t="s">
        <v>28</v>
      </c>
      <c r="K648" s="50"/>
      <c r="L648" s="51">
        <f t="shared" si="163"/>
        <v>828200</v>
      </c>
      <c r="M648" s="51">
        <f t="shared" si="164"/>
        <v>828200</v>
      </c>
      <c r="N648" s="52">
        <f t="shared" si="165"/>
        <v>828200</v>
      </c>
      <c r="O648" s="53">
        <f t="shared" si="166"/>
        <v>828200</v>
      </c>
      <c r="P648" s="52">
        <f t="shared" si="167"/>
        <v>0</v>
      </c>
      <c r="Q648" s="54">
        <f t="shared" si="168"/>
        <v>0</v>
      </c>
      <c r="R648" s="30">
        <f t="shared" si="161"/>
        <v>828200</v>
      </c>
      <c r="S648" s="52">
        <f t="shared" si="162"/>
        <v>828200</v>
      </c>
      <c r="T648" s="13" t="str">
        <f t="shared" si="160"/>
        <v>MENOR VALOR</v>
      </c>
    </row>
    <row r="649" spans="1:20" ht="25.5">
      <c r="A649" s="95">
        <v>643</v>
      </c>
      <c r="B649" s="124">
        <v>790402</v>
      </c>
      <c r="C649" s="79" t="s">
        <v>1097</v>
      </c>
      <c r="D649" s="125" t="s">
        <v>769</v>
      </c>
      <c r="E649" s="121" t="s">
        <v>21</v>
      </c>
      <c r="F649" s="74">
        <v>1</v>
      </c>
      <c r="G649" s="122">
        <v>0</v>
      </c>
      <c r="H649" s="123">
        <v>0</v>
      </c>
      <c r="I649" s="90">
        <v>828200</v>
      </c>
      <c r="J649" s="94">
        <v>1138500</v>
      </c>
      <c r="K649" s="50"/>
      <c r="L649" s="51">
        <f t="shared" si="163"/>
        <v>828200</v>
      </c>
      <c r="M649" s="51">
        <f t="shared" si="164"/>
        <v>983350</v>
      </c>
      <c r="N649" s="52">
        <f t="shared" si="165"/>
        <v>983350</v>
      </c>
      <c r="O649" s="53">
        <f t="shared" si="166"/>
        <v>971033.31559735886</v>
      </c>
      <c r="P649" s="52">
        <f t="shared" si="167"/>
        <v>109707.61710109285</v>
      </c>
      <c r="Q649" s="54">
        <f t="shared" si="168"/>
        <v>0.11156517730319099</v>
      </c>
      <c r="R649" s="30">
        <f t="shared" si="161"/>
        <v>983350</v>
      </c>
      <c r="S649" s="52">
        <f t="shared" si="162"/>
        <v>983400</v>
      </c>
      <c r="T649" s="13" t="str">
        <f t="shared" ref="T649:T712" si="169">IF(Q649&lt;=$Q$1,"MENOR VALOR","MEDIANA")</f>
        <v>MEDIANA</v>
      </c>
    </row>
    <row r="650" spans="1:20" ht="25.5">
      <c r="A650" s="73">
        <v>644</v>
      </c>
      <c r="B650" s="124">
        <v>790500</v>
      </c>
      <c r="C650" s="79" t="s">
        <v>1099</v>
      </c>
      <c r="D650" s="125" t="s">
        <v>770</v>
      </c>
      <c r="E650" s="121" t="s">
        <v>21</v>
      </c>
      <c r="F650" s="74">
        <v>1</v>
      </c>
      <c r="G650" s="122">
        <v>0</v>
      </c>
      <c r="H650" s="123">
        <v>0</v>
      </c>
      <c r="I650" s="90">
        <v>1620500</v>
      </c>
      <c r="J650" s="91" t="s">
        <v>28</v>
      </c>
      <c r="K650" s="50"/>
      <c r="L650" s="51">
        <f t="shared" si="163"/>
        <v>1620500</v>
      </c>
      <c r="M650" s="51">
        <f t="shared" si="164"/>
        <v>1620500</v>
      </c>
      <c r="N650" s="52">
        <f t="shared" si="165"/>
        <v>1620500</v>
      </c>
      <c r="O650" s="53">
        <f t="shared" si="166"/>
        <v>1620500</v>
      </c>
      <c r="P650" s="52">
        <f t="shared" si="167"/>
        <v>0</v>
      </c>
      <c r="Q650" s="54">
        <f t="shared" si="168"/>
        <v>0</v>
      </c>
      <c r="R650" s="30">
        <f t="shared" si="161"/>
        <v>1620500</v>
      </c>
      <c r="S650" s="52">
        <f t="shared" si="162"/>
        <v>1620500</v>
      </c>
      <c r="T650" s="13" t="str">
        <f t="shared" si="169"/>
        <v>MENOR VALOR</v>
      </c>
    </row>
    <row r="651" spans="1:20" ht="25.5">
      <c r="A651" s="73">
        <v>645</v>
      </c>
      <c r="B651" s="124">
        <v>790600</v>
      </c>
      <c r="C651" s="79" t="s">
        <v>1101</v>
      </c>
      <c r="D651" s="125" t="s">
        <v>771</v>
      </c>
      <c r="E651" s="121" t="s">
        <v>21</v>
      </c>
      <c r="F651" s="74">
        <v>1</v>
      </c>
      <c r="G651" s="122">
        <v>0</v>
      </c>
      <c r="H651" s="123">
        <v>0</v>
      </c>
      <c r="I651" s="90">
        <v>828200</v>
      </c>
      <c r="J651" s="91" t="s">
        <v>28</v>
      </c>
      <c r="K651" s="50"/>
      <c r="L651" s="51">
        <f t="shared" si="163"/>
        <v>828200</v>
      </c>
      <c r="M651" s="51">
        <f t="shared" si="164"/>
        <v>828200</v>
      </c>
      <c r="N651" s="52">
        <f t="shared" si="165"/>
        <v>828200</v>
      </c>
      <c r="O651" s="53">
        <f t="shared" si="166"/>
        <v>828200</v>
      </c>
      <c r="P651" s="52">
        <f t="shared" si="167"/>
        <v>0</v>
      </c>
      <c r="Q651" s="54">
        <f t="shared" si="168"/>
        <v>0</v>
      </c>
      <c r="R651" s="30">
        <f t="shared" si="161"/>
        <v>828200</v>
      </c>
      <c r="S651" s="52">
        <f t="shared" si="162"/>
        <v>828200</v>
      </c>
      <c r="T651" s="13" t="str">
        <f t="shared" si="169"/>
        <v>MENOR VALOR</v>
      </c>
    </row>
    <row r="652" spans="1:20" ht="16.5">
      <c r="A652" s="73">
        <v>646</v>
      </c>
      <c r="B652" s="124">
        <v>790703</v>
      </c>
      <c r="C652" s="79" t="s">
        <v>1103</v>
      </c>
      <c r="D652" s="125" t="s">
        <v>772</v>
      </c>
      <c r="E652" s="121" t="s">
        <v>21</v>
      </c>
      <c r="F652" s="74">
        <v>1</v>
      </c>
      <c r="G652" s="122">
        <v>0</v>
      </c>
      <c r="H652" s="123">
        <v>0</v>
      </c>
      <c r="I652" s="90">
        <v>1620500</v>
      </c>
      <c r="J652" s="94">
        <v>2213600</v>
      </c>
      <c r="K652" s="50"/>
      <c r="L652" s="51">
        <f t="shared" si="163"/>
        <v>1620500</v>
      </c>
      <c r="M652" s="51">
        <f t="shared" si="164"/>
        <v>1917050</v>
      </c>
      <c r="N652" s="52">
        <f t="shared" si="165"/>
        <v>1917050</v>
      </c>
      <c r="O652" s="53">
        <f t="shared" si="166"/>
        <v>1893974.339847296</v>
      </c>
      <c r="P652" s="52">
        <f t="shared" si="167"/>
        <v>209692.51596087066</v>
      </c>
      <c r="Q652" s="54">
        <f t="shared" si="168"/>
        <v>0.10938291435323579</v>
      </c>
      <c r="R652" s="30">
        <f t="shared" si="161"/>
        <v>1917050</v>
      </c>
      <c r="S652" s="52">
        <f t="shared" si="162"/>
        <v>1917100</v>
      </c>
      <c r="T652" s="13" t="str">
        <f t="shared" si="169"/>
        <v>MEDIANA</v>
      </c>
    </row>
    <row r="653" spans="1:20" ht="25.5">
      <c r="A653" s="73">
        <v>647</v>
      </c>
      <c r="B653" s="127">
        <v>790801</v>
      </c>
      <c r="C653" s="79" t="s">
        <v>1105</v>
      </c>
      <c r="D653" s="128" t="s">
        <v>773</v>
      </c>
      <c r="E653" s="121" t="s">
        <v>21</v>
      </c>
      <c r="F653" s="74">
        <v>1</v>
      </c>
      <c r="G653" s="122">
        <v>0</v>
      </c>
      <c r="H653" s="123">
        <v>0</v>
      </c>
      <c r="I653" s="90">
        <v>1141500</v>
      </c>
      <c r="J653" s="91" t="s">
        <v>28</v>
      </c>
      <c r="K653" s="50"/>
      <c r="L653" s="51">
        <f t="shared" si="163"/>
        <v>1141500</v>
      </c>
      <c r="M653" s="51">
        <f t="shared" si="164"/>
        <v>1141500</v>
      </c>
      <c r="N653" s="52">
        <f t="shared" si="165"/>
        <v>1141500</v>
      </c>
      <c r="O653" s="53">
        <f t="shared" si="166"/>
        <v>1141500</v>
      </c>
      <c r="P653" s="52">
        <f t="shared" si="167"/>
        <v>0</v>
      </c>
      <c r="Q653" s="54">
        <f t="shared" si="168"/>
        <v>0</v>
      </c>
      <c r="R653" s="30">
        <f t="shared" si="161"/>
        <v>1141500</v>
      </c>
      <c r="S653" s="52">
        <f t="shared" si="162"/>
        <v>1141500</v>
      </c>
      <c r="T653" s="13" t="str">
        <f t="shared" si="169"/>
        <v>MENOR VALOR</v>
      </c>
    </row>
    <row r="654" spans="1:20" ht="25.5">
      <c r="A654" s="95">
        <v>648</v>
      </c>
      <c r="B654" s="124">
        <v>790901</v>
      </c>
      <c r="C654" s="79" t="s">
        <v>1107</v>
      </c>
      <c r="D654" s="125" t="s">
        <v>774</v>
      </c>
      <c r="E654" s="121" t="s">
        <v>21</v>
      </c>
      <c r="F654" s="74">
        <v>1</v>
      </c>
      <c r="G654" s="122">
        <v>0</v>
      </c>
      <c r="H654" s="123">
        <v>0</v>
      </c>
      <c r="I654" s="90">
        <v>828200</v>
      </c>
      <c r="J654" s="94">
        <v>1138500</v>
      </c>
      <c r="K654" s="50"/>
      <c r="L654" s="51">
        <f t="shared" si="163"/>
        <v>828200</v>
      </c>
      <c r="M654" s="51">
        <f t="shared" si="164"/>
        <v>983350</v>
      </c>
      <c r="N654" s="52">
        <f t="shared" si="165"/>
        <v>983350</v>
      </c>
      <c r="O654" s="53">
        <f t="shared" si="166"/>
        <v>971033.31559735886</v>
      </c>
      <c r="P654" s="52">
        <f t="shared" si="167"/>
        <v>109707.61710109285</v>
      </c>
      <c r="Q654" s="54">
        <f t="shared" si="168"/>
        <v>0.11156517730319099</v>
      </c>
      <c r="R654" s="30">
        <f t="shared" si="161"/>
        <v>983350</v>
      </c>
      <c r="S654" s="52">
        <f t="shared" si="162"/>
        <v>983400</v>
      </c>
      <c r="T654" s="13" t="str">
        <f t="shared" si="169"/>
        <v>MEDIANA</v>
      </c>
    </row>
    <row r="655" spans="1:20" ht="25.5">
      <c r="A655" s="73">
        <v>649</v>
      </c>
      <c r="B655" s="124">
        <v>790902</v>
      </c>
      <c r="C655" s="79" t="s">
        <v>1109</v>
      </c>
      <c r="D655" s="125" t="s">
        <v>775</v>
      </c>
      <c r="E655" s="121" t="s">
        <v>21</v>
      </c>
      <c r="F655" s="74">
        <v>1</v>
      </c>
      <c r="G655" s="122">
        <v>0</v>
      </c>
      <c r="H655" s="123">
        <v>0</v>
      </c>
      <c r="I655" s="90">
        <v>654300</v>
      </c>
      <c r="J655" s="94">
        <v>891100</v>
      </c>
      <c r="K655" s="50"/>
      <c r="L655" s="51">
        <f t="shared" si="163"/>
        <v>654300</v>
      </c>
      <c r="M655" s="51">
        <f t="shared" si="164"/>
        <v>772700</v>
      </c>
      <c r="N655" s="52">
        <f t="shared" si="165"/>
        <v>772700</v>
      </c>
      <c r="O655" s="53">
        <f t="shared" si="166"/>
        <v>763574.96685001405</v>
      </c>
      <c r="P655" s="52">
        <f t="shared" si="167"/>
        <v>83721.442892487234</v>
      </c>
      <c r="Q655" s="54">
        <f t="shared" si="168"/>
        <v>0.10834922077454023</v>
      </c>
      <c r="R655" s="30">
        <f t="shared" si="161"/>
        <v>772700</v>
      </c>
      <c r="S655" s="52">
        <f t="shared" si="162"/>
        <v>772700</v>
      </c>
      <c r="T655" s="13" t="str">
        <f t="shared" si="169"/>
        <v>MEDIANA</v>
      </c>
    </row>
    <row r="656" spans="1:20" ht="38.25">
      <c r="A656" s="73">
        <v>650</v>
      </c>
      <c r="B656" s="124">
        <v>791201</v>
      </c>
      <c r="C656" s="79" t="s">
        <v>1111</v>
      </c>
      <c r="D656" s="126" t="s">
        <v>776</v>
      </c>
      <c r="E656" s="121" t="s">
        <v>21</v>
      </c>
      <c r="F656" s="74">
        <v>1</v>
      </c>
      <c r="G656" s="122">
        <v>0</v>
      </c>
      <c r="H656" s="123">
        <v>0</v>
      </c>
      <c r="I656" s="90">
        <v>1141500</v>
      </c>
      <c r="J656" s="91" t="s">
        <v>28</v>
      </c>
      <c r="K656" s="50"/>
      <c r="L656" s="51">
        <f t="shared" si="163"/>
        <v>1141500</v>
      </c>
      <c r="M656" s="51">
        <f t="shared" si="164"/>
        <v>1141500</v>
      </c>
      <c r="N656" s="52">
        <f t="shared" si="165"/>
        <v>1141500</v>
      </c>
      <c r="O656" s="53">
        <f t="shared" si="166"/>
        <v>1141500</v>
      </c>
      <c r="P656" s="52">
        <f t="shared" si="167"/>
        <v>0</v>
      </c>
      <c r="Q656" s="54">
        <f t="shared" si="168"/>
        <v>0</v>
      </c>
      <c r="R656" s="30">
        <f t="shared" si="161"/>
        <v>1141500</v>
      </c>
      <c r="S656" s="52">
        <f t="shared" si="162"/>
        <v>1141500</v>
      </c>
      <c r="T656" s="13" t="str">
        <f t="shared" si="169"/>
        <v>MENOR VALOR</v>
      </c>
    </row>
    <row r="657" spans="1:20" ht="25.5">
      <c r="A657" s="73">
        <v>651</v>
      </c>
      <c r="B657" s="124">
        <v>791301</v>
      </c>
      <c r="C657" s="79" t="s">
        <v>1113</v>
      </c>
      <c r="D657" s="125" t="s">
        <v>777</v>
      </c>
      <c r="E657" s="121" t="s">
        <v>21</v>
      </c>
      <c r="F657" s="74">
        <v>1</v>
      </c>
      <c r="G657" s="122">
        <v>0</v>
      </c>
      <c r="H657" s="123">
        <v>0</v>
      </c>
      <c r="I657" s="90">
        <v>1141500</v>
      </c>
      <c r="J657" s="91" t="s">
        <v>28</v>
      </c>
      <c r="K657" s="50"/>
      <c r="L657" s="51">
        <f t="shared" si="163"/>
        <v>1141500</v>
      </c>
      <c r="M657" s="51">
        <f t="shared" si="164"/>
        <v>1141500</v>
      </c>
      <c r="N657" s="52">
        <f t="shared" si="165"/>
        <v>1141500</v>
      </c>
      <c r="O657" s="53">
        <f t="shared" si="166"/>
        <v>1141500</v>
      </c>
      <c r="P657" s="52">
        <f t="shared" si="167"/>
        <v>0</v>
      </c>
      <c r="Q657" s="54">
        <f t="shared" si="168"/>
        <v>0</v>
      </c>
      <c r="R657" s="30">
        <f t="shared" si="161"/>
        <v>1141500</v>
      </c>
      <c r="S657" s="52">
        <f t="shared" si="162"/>
        <v>1141500</v>
      </c>
      <c r="T657" s="13" t="str">
        <f t="shared" si="169"/>
        <v>MENOR VALOR</v>
      </c>
    </row>
    <row r="658" spans="1:20" ht="38.25">
      <c r="A658" s="73">
        <v>652</v>
      </c>
      <c r="B658" s="124">
        <v>791402</v>
      </c>
      <c r="C658" s="79" t="s">
        <v>1115</v>
      </c>
      <c r="D658" s="125" t="s">
        <v>778</v>
      </c>
      <c r="E658" s="121" t="s">
        <v>21</v>
      </c>
      <c r="F658" s="74">
        <v>1</v>
      </c>
      <c r="G658" s="122">
        <v>0</v>
      </c>
      <c r="H658" s="123">
        <v>0</v>
      </c>
      <c r="I658" s="90">
        <v>828200</v>
      </c>
      <c r="J658" s="91" t="s">
        <v>28</v>
      </c>
      <c r="K658" s="50"/>
      <c r="L658" s="51">
        <f t="shared" si="163"/>
        <v>828200</v>
      </c>
      <c r="M658" s="51">
        <f t="shared" si="164"/>
        <v>828200</v>
      </c>
      <c r="N658" s="52">
        <f t="shared" si="165"/>
        <v>828200</v>
      </c>
      <c r="O658" s="53">
        <f t="shared" si="166"/>
        <v>828200</v>
      </c>
      <c r="P658" s="52">
        <f t="shared" si="167"/>
        <v>0</v>
      </c>
      <c r="Q658" s="54">
        <f t="shared" si="168"/>
        <v>0</v>
      </c>
      <c r="R658" s="30">
        <f t="shared" si="161"/>
        <v>828200</v>
      </c>
      <c r="S658" s="52">
        <f t="shared" si="162"/>
        <v>828200</v>
      </c>
      <c r="T658" s="13" t="str">
        <f t="shared" si="169"/>
        <v>MENOR VALOR</v>
      </c>
    </row>
    <row r="659" spans="1:20" ht="25.5">
      <c r="A659" s="95">
        <v>653</v>
      </c>
      <c r="B659" s="124">
        <v>791404</v>
      </c>
      <c r="C659" s="79" t="s">
        <v>1117</v>
      </c>
      <c r="D659" s="125" t="s">
        <v>779</v>
      </c>
      <c r="E659" s="121" t="s">
        <v>21</v>
      </c>
      <c r="F659" s="74">
        <v>1</v>
      </c>
      <c r="G659" s="122">
        <v>0</v>
      </c>
      <c r="H659" s="123">
        <v>0</v>
      </c>
      <c r="I659" s="90">
        <v>2469300</v>
      </c>
      <c r="J659" s="91" t="s">
        <v>28</v>
      </c>
      <c r="K659" s="50"/>
      <c r="L659" s="51">
        <f t="shared" si="163"/>
        <v>2469300</v>
      </c>
      <c r="M659" s="51">
        <f t="shared" si="164"/>
        <v>2469300</v>
      </c>
      <c r="N659" s="52">
        <f t="shared" si="165"/>
        <v>2469300</v>
      </c>
      <c r="O659" s="53">
        <f t="shared" si="166"/>
        <v>2469300</v>
      </c>
      <c r="P659" s="52">
        <f t="shared" si="167"/>
        <v>0</v>
      </c>
      <c r="Q659" s="54">
        <f t="shared" si="168"/>
        <v>0</v>
      </c>
      <c r="R659" s="30">
        <f t="shared" si="161"/>
        <v>2469300</v>
      </c>
      <c r="S659" s="52">
        <f t="shared" si="162"/>
        <v>2469300</v>
      </c>
      <c r="T659" s="13" t="str">
        <f t="shared" si="169"/>
        <v>MENOR VALOR</v>
      </c>
    </row>
    <row r="660" spans="1:20" ht="25.5">
      <c r="A660" s="73">
        <v>654</v>
      </c>
      <c r="B660" s="124">
        <v>791501</v>
      </c>
      <c r="C660" s="79" t="s">
        <v>1119</v>
      </c>
      <c r="D660" s="125" t="s">
        <v>780</v>
      </c>
      <c r="E660" s="121" t="s">
        <v>21</v>
      </c>
      <c r="F660" s="74">
        <v>1</v>
      </c>
      <c r="G660" s="122">
        <v>0</v>
      </c>
      <c r="H660" s="123">
        <v>0</v>
      </c>
      <c r="I660" s="90">
        <v>1620500</v>
      </c>
      <c r="J660" s="91" t="s">
        <v>28</v>
      </c>
      <c r="K660" s="50"/>
      <c r="L660" s="51">
        <f t="shared" si="163"/>
        <v>1620500</v>
      </c>
      <c r="M660" s="51">
        <f t="shared" si="164"/>
        <v>1620500</v>
      </c>
      <c r="N660" s="52">
        <f t="shared" si="165"/>
        <v>1620500</v>
      </c>
      <c r="O660" s="53">
        <f t="shared" si="166"/>
        <v>1620500</v>
      </c>
      <c r="P660" s="52">
        <f t="shared" si="167"/>
        <v>0</v>
      </c>
      <c r="Q660" s="54">
        <f t="shared" si="168"/>
        <v>0</v>
      </c>
      <c r="R660" s="30">
        <f t="shared" si="161"/>
        <v>1620500</v>
      </c>
      <c r="S660" s="52">
        <f t="shared" si="162"/>
        <v>1620500</v>
      </c>
      <c r="T660" s="13" t="str">
        <f t="shared" si="169"/>
        <v>MENOR VALOR</v>
      </c>
    </row>
    <row r="661" spans="1:20" ht="25.5">
      <c r="A661" s="73">
        <v>655</v>
      </c>
      <c r="B661" s="124">
        <v>791502</v>
      </c>
      <c r="C661" s="79" t="s">
        <v>1121</v>
      </c>
      <c r="D661" s="125" t="s">
        <v>781</v>
      </c>
      <c r="E661" s="121" t="s">
        <v>21</v>
      </c>
      <c r="F661" s="74">
        <v>1</v>
      </c>
      <c r="G661" s="122">
        <v>0</v>
      </c>
      <c r="H661" s="123">
        <v>0</v>
      </c>
      <c r="I661" s="90">
        <v>1620500</v>
      </c>
      <c r="J661" s="91" t="s">
        <v>28</v>
      </c>
      <c r="K661" s="50"/>
      <c r="L661" s="51">
        <f t="shared" si="163"/>
        <v>1620500</v>
      </c>
      <c r="M661" s="51">
        <f t="shared" si="164"/>
        <v>1620500</v>
      </c>
      <c r="N661" s="52">
        <f t="shared" si="165"/>
        <v>1620500</v>
      </c>
      <c r="O661" s="53">
        <f t="shared" si="166"/>
        <v>1620500</v>
      </c>
      <c r="P661" s="52">
        <f t="shared" si="167"/>
        <v>0</v>
      </c>
      <c r="Q661" s="54">
        <f t="shared" si="168"/>
        <v>0</v>
      </c>
      <c r="R661" s="30">
        <f t="shared" si="161"/>
        <v>1620500</v>
      </c>
      <c r="S661" s="52">
        <f t="shared" si="162"/>
        <v>1620500</v>
      </c>
      <c r="T661" s="13" t="str">
        <f t="shared" si="169"/>
        <v>MENOR VALOR</v>
      </c>
    </row>
    <row r="662" spans="1:20" ht="38.25">
      <c r="A662" s="73">
        <v>656</v>
      </c>
      <c r="B662" s="124">
        <v>791503</v>
      </c>
      <c r="C662" s="79">
        <v>817204</v>
      </c>
      <c r="D662" s="125" t="s">
        <v>782</v>
      </c>
      <c r="E662" s="121" t="s">
        <v>21</v>
      </c>
      <c r="F662" s="74">
        <v>1</v>
      </c>
      <c r="G662" s="122">
        <v>0</v>
      </c>
      <c r="H662" s="123">
        <v>0</v>
      </c>
      <c r="I662" s="90">
        <v>1620500</v>
      </c>
      <c r="J662" s="91" t="s">
        <v>28</v>
      </c>
      <c r="K662" s="50"/>
      <c r="L662" s="51">
        <f t="shared" si="163"/>
        <v>1620500</v>
      </c>
      <c r="M662" s="51">
        <f t="shared" si="164"/>
        <v>1620500</v>
      </c>
      <c r="N662" s="52">
        <f t="shared" si="165"/>
        <v>1620500</v>
      </c>
      <c r="O662" s="53">
        <f t="shared" si="166"/>
        <v>1620500</v>
      </c>
      <c r="P662" s="52">
        <f t="shared" si="167"/>
        <v>0</v>
      </c>
      <c r="Q662" s="54">
        <f t="shared" si="168"/>
        <v>0</v>
      </c>
      <c r="R662" s="30">
        <f t="shared" si="161"/>
        <v>1620500</v>
      </c>
      <c r="S662" s="52">
        <f t="shared" si="162"/>
        <v>1620500</v>
      </c>
      <c r="T662" s="13" t="str">
        <f t="shared" si="169"/>
        <v>MENOR VALOR</v>
      </c>
    </row>
    <row r="663" spans="1:20" ht="25.5">
      <c r="A663" s="73">
        <v>657</v>
      </c>
      <c r="B663" s="124">
        <v>791601</v>
      </c>
      <c r="C663" s="79" t="s">
        <v>1124</v>
      </c>
      <c r="D663" s="125" t="s">
        <v>783</v>
      </c>
      <c r="E663" s="121" t="s">
        <v>21</v>
      </c>
      <c r="F663" s="74">
        <v>1</v>
      </c>
      <c r="G663" s="122">
        <v>0</v>
      </c>
      <c r="H663" s="123">
        <v>0</v>
      </c>
      <c r="I663" s="90">
        <v>828200</v>
      </c>
      <c r="J663" s="91" t="s">
        <v>28</v>
      </c>
      <c r="K663" s="50"/>
      <c r="L663" s="51">
        <f t="shared" si="163"/>
        <v>828200</v>
      </c>
      <c r="M663" s="51">
        <f t="shared" si="164"/>
        <v>828200</v>
      </c>
      <c r="N663" s="52">
        <f t="shared" si="165"/>
        <v>828200</v>
      </c>
      <c r="O663" s="53">
        <f t="shared" si="166"/>
        <v>828200</v>
      </c>
      <c r="P663" s="52">
        <f t="shared" si="167"/>
        <v>0</v>
      </c>
      <c r="Q663" s="54">
        <f t="shared" si="168"/>
        <v>0</v>
      </c>
      <c r="R663" s="30">
        <f t="shared" si="161"/>
        <v>828200</v>
      </c>
      <c r="S663" s="52">
        <f t="shared" si="162"/>
        <v>828200</v>
      </c>
      <c r="T663" s="13" t="str">
        <f t="shared" si="169"/>
        <v>MENOR VALOR</v>
      </c>
    </row>
    <row r="664" spans="1:20" ht="38.25">
      <c r="A664" s="95">
        <v>658</v>
      </c>
      <c r="B664" s="124">
        <v>791702</v>
      </c>
      <c r="C664" s="83" t="s">
        <v>1126</v>
      </c>
      <c r="D664" s="126" t="s">
        <v>784</v>
      </c>
      <c r="E664" s="121" t="s">
        <v>21</v>
      </c>
      <c r="F664" s="74">
        <v>1</v>
      </c>
      <c r="G664" s="122">
        <v>0</v>
      </c>
      <c r="H664" s="123">
        <v>0</v>
      </c>
      <c r="I664" s="90">
        <v>2469300</v>
      </c>
      <c r="J664" s="91" t="s">
        <v>28</v>
      </c>
      <c r="K664" s="50"/>
      <c r="L664" s="51">
        <f t="shared" si="163"/>
        <v>2469300</v>
      </c>
      <c r="M664" s="51">
        <f t="shared" si="164"/>
        <v>2469300</v>
      </c>
      <c r="N664" s="52">
        <f t="shared" si="165"/>
        <v>2469300</v>
      </c>
      <c r="O664" s="53">
        <f t="shared" si="166"/>
        <v>2469300</v>
      </c>
      <c r="P664" s="52">
        <f t="shared" si="167"/>
        <v>0</v>
      </c>
      <c r="Q664" s="54">
        <f t="shared" si="168"/>
        <v>0</v>
      </c>
      <c r="R664" s="30">
        <f t="shared" si="161"/>
        <v>2469300</v>
      </c>
      <c r="S664" s="52">
        <f t="shared" si="162"/>
        <v>2469300</v>
      </c>
      <c r="T664" s="13" t="str">
        <f t="shared" si="169"/>
        <v>MENOR VALOR</v>
      </c>
    </row>
    <row r="665" spans="1:20" ht="38.25">
      <c r="A665" s="73">
        <v>659</v>
      </c>
      <c r="B665" s="124">
        <v>791703</v>
      </c>
      <c r="C665" s="129" t="s">
        <v>1128</v>
      </c>
      <c r="D665" s="125" t="s">
        <v>785</v>
      </c>
      <c r="E665" s="121" t="s">
        <v>21</v>
      </c>
      <c r="F665" s="74">
        <v>1</v>
      </c>
      <c r="G665" s="122">
        <v>0</v>
      </c>
      <c r="H665" s="123">
        <v>0</v>
      </c>
      <c r="I665" s="90">
        <v>1620500</v>
      </c>
      <c r="J665" s="91" t="s">
        <v>28</v>
      </c>
      <c r="K665" s="50"/>
      <c r="L665" s="51">
        <f t="shared" si="163"/>
        <v>1620500</v>
      </c>
      <c r="M665" s="51">
        <f t="shared" si="164"/>
        <v>1620500</v>
      </c>
      <c r="N665" s="52">
        <f t="shared" si="165"/>
        <v>1620500</v>
      </c>
      <c r="O665" s="53">
        <f t="shared" si="166"/>
        <v>1620500</v>
      </c>
      <c r="P665" s="52">
        <f t="shared" si="167"/>
        <v>0</v>
      </c>
      <c r="Q665" s="54">
        <f t="shared" si="168"/>
        <v>0</v>
      </c>
      <c r="R665" s="30">
        <f t="shared" si="161"/>
        <v>1620500</v>
      </c>
      <c r="S665" s="52">
        <f t="shared" si="162"/>
        <v>1620500</v>
      </c>
      <c r="T665" s="13" t="str">
        <f t="shared" si="169"/>
        <v>MENOR VALOR</v>
      </c>
    </row>
    <row r="666" spans="1:20" ht="38.25">
      <c r="A666" s="73">
        <v>660</v>
      </c>
      <c r="B666" s="124">
        <v>791901</v>
      </c>
      <c r="C666" s="79" t="s">
        <v>1130</v>
      </c>
      <c r="D666" s="125" t="s">
        <v>786</v>
      </c>
      <c r="E666" s="121" t="s">
        <v>21</v>
      </c>
      <c r="F666" s="74">
        <v>1</v>
      </c>
      <c r="G666" s="122">
        <v>0</v>
      </c>
      <c r="H666" s="123">
        <v>0</v>
      </c>
      <c r="I666" s="90">
        <v>828200</v>
      </c>
      <c r="J666" s="91" t="s">
        <v>28</v>
      </c>
      <c r="K666" s="50"/>
      <c r="L666" s="51">
        <f t="shared" si="163"/>
        <v>828200</v>
      </c>
      <c r="M666" s="51">
        <f t="shared" si="164"/>
        <v>828200</v>
      </c>
      <c r="N666" s="52">
        <f t="shared" si="165"/>
        <v>828200</v>
      </c>
      <c r="O666" s="53">
        <f t="shared" si="166"/>
        <v>828200</v>
      </c>
      <c r="P666" s="52">
        <f t="shared" si="167"/>
        <v>0</v>
      </c>
      <c r="Q666" s="54">
        <f t="shared" si="168"/>
        <v>0</v>
      </c>
      <c r="R666" s="30">
        <f t="shared" si="161"/>
        <v>828200</v>
      </c>
      <c r="S666" s="52">
        <f t="shared" si="162"/>
        <v>828200</v>
      </c>
      <c r="T666" s="13" t="str">
        <f t="shared" si="169"/>
        <v>MENOR VALOR</v>
      </c>
    </row>
    <row r="667" spans="1:20" ht="25.5">
      <c r="A667" s="73">
        <v>661</v>
      </c>
      <c r="B667" s="124">
        <v>792102</v>
      </c>
      <c r="C667" s="79" t="s">
        <v>1132</v>
      </c>
      <c r="D667" s="125" t="s">
        <v>787</v>
      </c>
      <c r="E667" s="121" t="s">
        <v>21</v>
      </c>
      <c r="F667" s="74">
        <v>1</v>
      </c>
      <c r="G667" s="122">
        <v>0</v>
      </c>
      <c r="H667" s="123">
        <v>0</v>
      </c>
      <c r="I667" s="90">
        <v>1141500</v>
      </c>
      <c r="J667" s="91" t="s">
        <v>28</v>
      </c>
      <c r="K667" s="50"/>
      <c r="L667" s="51">
        <f t="shared" si="163"/>
        <v>1141500</v>
      </c>
      <c r="M667" s="51">
        <f t="shared" si="164"/>
        <v>1141500</v>
      </c>
      <c r="N667" s="52">
        <f t="shared" si="165"/>
        <v>1141500</v>
      </c>
      <c r="O667" s="53">
        <f t="shared" si="166"/>
        <v>1141500</v>
      </c>
      <c r="P667" s="52">
        <f t="shared" si="167"/>
        <v>0</v>
      </c>
      <c r="Q667" s="54">
        <f t="shared" si="168"/>
        <v>0</v>
      </c>
      <c r="R667" s="30">
        <f t="shared" si="161"/>
        <v>1141500</v>
      </c>
      <c r="S667" s="52">
        <f t="shared" si="162"/>
        <v>1141500</v>
      </c>
      <c r="T667" s="13" t="str">
        <f t="shared" si="169"/>
        <v>MENOR VALOR</v>
      </c>
    </row>
    <row r="668" spans="1:20" ht="25.5">
      <c r="A668" s="73">
        <v>662</v>
      </c>
      <c r="B668" s="124">
        <v>792200</v>
      </c>
      <c r="C668" s="79" t="s">
        <v>1134</v>
      </c>
      <c r="D668" s="125" t="s">
        <v>788</v>
      </c>
      <c r="E668" s="121" t="s">
        <v>21</v>
      </c>
      <c r="F668" s="74">
        <v>1</v>
      </c>
      <c r="G668" s="122">
        <v>0</v>
      </c>
      <c r="H668" s="123">
        <v>0</v>
      </c>
      <c r="I668" s="90">
        <v>1474400</v>
      </c>
      <c r="J668" s="91" t="s">
        <v>28</v>
      </c>
      <c r="K668" s="50"/>
      <c r="L668" s="51">
        <f t="shared" si="163"/>
        <v>1474400</v>
      </c>
      <c r="M668" s="51">
        <f t="shared" si="164"/>
        <v>1474400</v>
      </c>
      <c r="N668" s="52">
        <f t="shared" si="165"/>
        <v>1474400</v>
      </c>
      <c r="O668" s="53">
        <f t="shared" si="166"/>
        <v>1474400</v>
      </c>
      <c r="P668" s="52">
        <f t="shared" si="167"/>
        <v>0</v>
      </c>
      <c r="Q668" s="54">
        <f t="shared" si="168"/>
        <v>0</v>
      </c>
      <c r="R668" s="30">
        <f t="shared" si="161"/>
        <v>1474400</v>
      </c>
      <c r="S668" s="52">
        <f t="shared" si="162"/>
        <v>1474400</v>
      </c>
      <c r="T668" s="13" t="str">
        <f t="shared" si="169"/>
        <v>MENOR VALOR</v>
      </c>
    </row>
    <row r="669" spans="1:20" ht="25.5">
      <c r="A669" s="95">
        <v>663</v>
      </c>
      <c r="B669" s="124">
        <v>792301</v>
      </c>
      <c r="C669" s="79" t="s">
        <v>1136</v>
      </c>
      <c r="D669" s="125" t="s">
        <v>789</v>
      </c>
      <c r="E669" s="121" t="s">
        <v>21</v>
      </c>
      <c r="F669" s="74">
        <v>1</v>
      </c>
      <c r="G669" s="122">
        <v>0</v>
      </c>
      <c r="H669" s="123">
        <v>0</v>
      </c>
      <c r="I669" s="90">
        <v>1474400</v>
      </c>
      <c r="J669" s="91" t="s">
        <v>28</v>
      </c>
      <c r="K669" s="50"/>
      <c r="L669" s="51">
        <f t="shared" si="163"/>
        <v>1474400</v>
      </c>
      <c r="M669" s="51">
        <f t="shared" si="164"/>
        <v>1474400</v>
      </c>
      <c r="N669" s="52">
        <f t="shared" si="165"/>
        <v>1474400</v>
      </c>
      <c r="O669" s="53">
        <f t="shared" si="166"/>
        <v>1474400</v>
      </c>
      <c r="P669" s="52">
        <f t="shared" si="167"/>
        <v>0</v>
      </c>
      <c r="Q669" s="54">
        <f t="shared" si="168"/>
        <v>0</v>
      </c>
      <c r="R669" s="30">
        <f t="shared" si="161"/>
        <v>1474400</v>
      </c>
      <c r="S669" s="52">
        <f t="shared" si="162"/>
        <v>1474400</v>
      </c>
      <c r="T669" s="13" t="str">
        <f t="shared" si="169"/>
        <v>MENOR VALOR</v>
      </c>
    </row>
    <row r="670" spans="1:20" ht="25.5">
      <c r="A670" s="73">
        <v>664</v>
      </c>
      <c r="B670" s="124">
        <v>792302</v>
      </c>
      <c r="C670" s="79" t="s">
        <v>1138</v>
      </c>
      <c r="D670" s="125" t="s">
        <v>790</v>
      </c>
      <c r="E670" s="121" t="s">
        <v>21</v>
      </c>
      <c r="F670" s="74">
        <v>1</v>
      </c>
      <c r="G670" s="122">
        <v>0</v>
      </c>
      <c r="H670" s="123">
        <v>0</v>
      </c>
      <c r="I670" s="90">
        <v>1474400</v>
      </c>
      <c r="J670" s="91" t="s">
        <v>28</v>
      </c>
      <c r="K670" s="50"/>
      <c r="L670" s="51">
        <f t="shared" si="163"/>
        <v>1474400</v>
      </c>
      <c r="M670" s="51">
        <f t="shared" si="164"/>
        <v>1474400</v>
      </c>
      <c r="N670" s="52">
        <f t="shared" si="165"/>
        <v>1474400</v>
      </c>
      <c r="O670" s="53">
        <f t="shared" si="166"/>
        <v>1474400</v>
      </c>
      <c r="P670" s="52">
        <f t="shared" si="167"/>
        <v>0</v>
      </c>
      <c r="Q670" s="54">
        <f t="shared" si="168"/>
        <v>0</v>
      </c>
      <c r="R670" s="30">
        <f t="shared" si="161"/>
        <v>1474400</v>
      </c>
      <c r="S670" s="52">
        <f t="shared" si="162"/>
        <v>1474400</v>
      </c>
      <c r="T670" s="13" t="str">
        <f t="shared" si="169"/>
        <v>MENOR VALOR</v>
      </c>
    </row>
    <row r="671" spans="1:20" ht="25.5">
      <c r="A671" s="73">
        <v>665</v>
      </c>
      <c r="B671" s="124">
        <v>792401</v>
      </c>
      <c r="C671" s="79">
        <v>822101</v>
      </c>
      <c r="D671" s="125" t="s">
        <v>791</v>
      </c>
      <c r="E671" s="121" t="s">
        <v>21</v>
      </c>
      <c r="F671" s="74">
        <v>1</v>
      </c>
      <c r="G671" s="122">
        <v>0</v>
      </c>
      <c r="H671" s="123">
        <v>0</v>
      </c>
      <c r="I671" s="90">
        <v>2469300</v>
      </c>
      <c r="J671" s="91" t="s">
        <v>28</v>
      </c>
      <c r="K671" s="50"/>
      <c r="L671" s="51">
        <f t="shared" si="163"/>
        <v>2469300</v>
      </c>
      <c r="M671" s="51">
        <f t="shared" si="164"/>
        <v>2469300</v>
      </c>
      <c r="N671" s="52">
        <f t="shared" si="165"/>
        <v>2469300</v>
      </c>
      <c r="O671" s="53">
        <f t="shared" si="166"/>
        <v>2469300</v>
      </c>
      <c r="P671" s="52">
        <f t="shared" si="167"/>
        <v>0</v>
      </c>
      <c r="Q671" s="54">
        <f t="shared" si="168"/>
        <v>0</v>
      </c>
      <c r="R671" s="30">
        <f t="shared" si="161"/>
        <v>2469300</v>
      </c>
      <c r="S671" s="52">
        <f t="shared" si="162"/>
        <v>2469300</v>
      </c>
      <c r="T671" s="13" t="str">
        <f t="shared" si="169"/>
        <v>MENOR VALOR</v>
      </c>
    </row>
    <row r="672" spans="1:20" ht="25.5">
      <c r="A672" s="73">
        <v>666</v>
      </c>
      <c r="B672" s="124">
        <v>792500</v>
      </c>
      <c r="C672" s="79" t="s">
        <v>1141</v>
      </c>
      <c r="D672" s="125" t="s">
        <v>792</v>
      </c>
      <c r="E672" s="121" t="s">
        <v>21</v>
      </c>
      <c r="F672" s="74">
        <v>1</v>
      </c>
      <c r="G672" s="122">
        <v>0</v>
      </c>
      <c r="H672" s="123">
        <v>0</v>
      </c>
      <c r="I672" s="90">
        <v>3026800</v>
      </c>
      <c r="J672" s="91" t="s">
        <v>28</v>
      </c>
      <c r="K672" s="50"/>
      <c r="L672" s="51">
        <f t="shared" si="163"/>
        <v>3026800</v>
      </c>
      <c r="M672" s="51">
        <f t="shared" si="164"/>
        <v>3026800</v>
      </c>
      <c r="N672" s="52">
        <f t="shared" si="165"/>
        <v>3026800</v>
      </c>
      <c r="O672" s="53">
        <f t="shared" si="166"/>
        <v>3026800</v>
      </c>
      <c r="P672" s="52">
        <f t="shared" si="167"/>
        <v>0</v>
      </c>
      <c r="Q672" s="54">
        <f t="shared" si="168"/>
        <v>0</v>
      </c>
      <c r="R672" s="30">
        <f t="shared" si="161"/>
        <v>3026800</v>
      </c>
      <c r="S672" s="52">
        <f t="shared" si="162"/>
        <v>3026800</v>
      </c>
      <c r="T672" s="13" t="str">
        <f t="shared" si="169"/>
        <v>MENOR VALOR</v>
      </c>
    </row>
    <row r="673" spans="1:20" ht="25.5">
      <c r="A673" s="73">
        <v>667</v>
      </c>
      <c r="B673" s="124">
        <v>792600</v>
      </c>
      <c r="C673" s="79" t="s">
        <v>1143</v>
      </c>
      <c r="D673" s="125" t="s">
        <v>793</v>
      </c>
      <c r="E673" s="121" t="s">
        <v>21</v>
      </c>
      <c r="F673" s="74">
        <v>1</v>
      </c>
      <c r="G673" s="122">
        <v>0</v>
      </c>
      <c r="H673" s="123">
        <v>0</v>
      </c>
      <c r="I673" s="90">
        <v>828200</v>
      </c>
      <c r="J673" s="91" t="s">
        <v>28</v>
      </c>
      <c r="K673" s="50"/>
      <c r="L673" s="51">
        <f t="shared" si="163"/>
        <v>828200</v>
      </c>
      <c r="M673" s="51">
        <f t="shared" si="164"/>
        <v>828200</v>
      </c>
      <c r="N673" s="52">
        <f t="shared" si="165"/>
        <v>828200</v>
      </c>
      <c r="O673" s="53">
        <f t="shared" si="166"/>
        <v>828200</v>
      </c>
      <c r="P673" s="52">
        <f t="shared" si="167"/>
        <v>0</v>
      </c>
      <c r="Q673" s="54">
        <f t="shared" si="168"/>
        <v>0</v>
      </c>
      <c r="R673" s="30">
        <f t="shared" si="161"/>
        <v>828200</v>
      </c>
      <c r="S673" s="52">
        <f t="shared" si="162"/>
        <v>828200</v>
      </c>
      <c r="T673" s="13" t="str">
        <f t="shared" si="169"/>
        <v>MENOR VALOR</v>
      </c>
    </row>
    <row r="674" spans="1:20" ht="38.25">
      <c r="A674" s="95">
        <v>668</v>
      </c>
      <c r="B674" s="124">
        <v>792801</v>
      </c>
      <c r="C674" s="79" t="s">
        <v>1147</v>
      </c>
      <c r="D674" s="125" t="s">
        <v>794</v>
      </c>
      <c r="E674" s="121" t="s">
        <v>21</v>
      </c>
      <c r="F674" s="74">
        <v>1</v>
      </c>
      <c r="G674" s="122">
        <v>0</v>
      </c>
      <c r="H674" s="123">
        <v>0</v>
      </c>
      <c r="I674" s="90">
        <v>1474400</v>
      </c>
      <c r="J674" s="94">
        <v>2005200</v>
      </c>
      <c r="K674" s="50"/>
      <c r="L674" s="51">
        <f t="shared" si="163"/>
        <v>1474400</v>
      </c>
      <c r="M674" s="51">
        <f t="shared" si="164"/>
        <v>1739800</v>
      </c>
      <c r="N674" s="52">
        <f t="shared" si="165"/>
        <v>1739800</v>
      </c>
      <c r="O674" s="53">
        <f t="shared" si="166"/>
        <v>1719437.9546817036</v>
      </c>
      <c r="P674" s="52">
        <f t="shared" si="167"/>
        <v>187666.13972690972</v>
      </c>
      <c r="Q674" s="54">
        <f t="shared" si="168"/>
        <v>0.10786650173980326</v>
      </c>
      <c r="R674" s="30">
        <f t="shared" si="161"/>
        <v>1739800</v>
      </c>
      <c r="S674" s="52">
        <f t="shared" si="162"/>
        <v>1739800</v>
      </c>
      <c r="T674" s="13" t="str">
        <f t="shared" si="169"/>
        <v>MEDIANA</v>
      </c>
    </row>
    <row r="675" spans="1:20" ht="25.5">
      <c r="A675" s="73">
        <v>669</v>
      </c>
      <c r="B675" s="124">
        <v>792901</v>
      </c>
      <c r="C675" s="79" t="s">
        <v>1149</v>
      </c>
      <c r="D675" s="125" t="s">
        <v>795</v>
      </c>
      <c r="E675" s="121" t="s">
        <v>21</v>
      </c>
      <c r="F675" s="74">
        <v>1</v>
      </c>
      <c r="G675" s="122">
        <v>0</v>
      </c>
      <c r="H675" s="123">
        <v>0</v>
      </c>
      <c r="I675" s="90">
        <v>2469300</v>
      </c>
      <c r="J675" s="94">
        <v>3367100</v>
      </c>
      <c r="K675" s="50"/>
      <c r="L675" s="51">
        <f t="shared" si="163"/>
        <v>2469300</v>
      </c>
      <c r="M675" s="51">
        <f t="shared" si="164"/>
        <v>2918200</v>
      </c>
      <c r="N675" s="52">
        <f t="shared" si="165"/>
        <v>2918200</v>
      </c>
      <c r="O675" s="53">
        <f t="shared" si="166"/>
        <v>2883466.6687860293</v>
      </c>
      <c r="P675" s="52">
        <f t="shared" si="167"/>
        <v>317420.23407464119</v>
      </c>
      <c r="Q675" s="54">
        <f t="shared" si="168"/>
        <v>0.10877261122426193</v>
      </c>
      <c r="R675" s="30">
        <f t="shared" si="161"/>
        <v>2918200</v>
      </c>
      <c r="S675" s="52">
        <f t="shared" si="162"/>
        <v>2918200</v>
      </c>
      <c r="T675" s="13" t="str">
        <f t="shared" si="169"/>
        <v>MEDIANA</v>
      </c>
    </row>
    <row r="676" spans="1:20" ht="25.5">
      <c r="A676" s="73">
        <v>670</v>
      </c>
      <c r="B676" s="124">
        <v>792902</v>
      </c>
      <c r="C676" s="79" t="s">
        <v>1151</v>
      </c>
      <c r="D676" s="125" t="s">
        <v>796</v>
      </c>
      <c r="E676" s="121" t="s">
        <v>21</v>
      </c>
      <c r="F676" s="74">
        <v>1</v>
      </c>
      <c r="G676" s="122">
        <v>0</v>
      </c>
      <c r="H676" s="123">
        <v>0</v>
      </c>
      <c r="I676" s="90">
        <v>1141500</v>
      </c>
      <c r="J676" s="94">
        <v>1585100</v>
      </c>
      <c r="K676" s="50"/>
      <c r="L676" s="51">
        <f t="shared" si="163"/>
        <v>1141500</v>
      </c>
      <c r="M676" s="51">
        <f t="shared" si="164"/>
        <v>1363300</v>
      </c>
      <c r="N676" s="52">
        <f t="shared" si="165"/>
        <v>1363300</v>
      </c>
      <c r="O676" s="53">
        <f t="shared" si="166"/>
        <v>1345136.2942096239</v>
      </c>
      <c r="P676" s="52">
        <f t="shared" si="167"/>
        <v>156836.28406717625</v>
      </c>
      <c r="Q676" s="54">
        <f t="shared" si="168"/>
        <v>0.1150416519234037</v>
      </c>
      <c r="R676" s="30">
        <f t="shared" si="161"/>
        <v>1363300</v>
      </c>
      <c r="S676" s="52">
        <f t="shared" si="162"/>
        <v>1363300</v>
      </c>
      <c r="T676" s="13" t="str">
        <f t="shared" si="169"/>
        <v>MEDIANA</v>
      </c>
    </row>
    <row r="677" spans="1:20" ht="38.25">
      <c r="A677" s="73">
        <v>671</v>
      </c>
      <c r="B677" s="124">
        <v>793101</v>
      </c>
      <c r="C677" s="79" t="s">
        <v>1153</v>
      </c>
      <c r="D677" s="125" t="s">
        <v>797</v>
      </c>
      <c r="E677" s="121" t="s">
        <v>21</v>
      </c>
      <c r="F677" s="74">
        <v>1</v>
      </c>
      <c r="G677" s="122">
        <v>0</v>
      </c>
      <c r="H677" s="123">
        <v>0</v>
      </c>
      <c r="I677" s="90">
        <v>1474400</v>
      </c>
      <c r="J677" s="94">
        <v>2005200</v>
      </c>
      <c r="K677" s="50"/>
      <c r="L677" s="51">
        <f t="shared" si="163"/>
        <v>1474400</v>
      </c>
      <c r="M677" s="51">
        <f t="shared" si="164"/>
        <v>1739800</v>
      </c>
      <c r="N677" s="52">
        <f t="shared" si="165"/>
        <v>1739800</v>
      </c>
      <c r="O677" s="53">
        <f t="shared" si="166"/>
        <v>1719437.9546817036</v>
      </c>
      <c r="P677" s="52">
        <f t="shared" si="167"/>
        <v>187666.13972690972</v>
      </c>
      <c r="Q677" s="54">
        <f t="shared" si="168"/>
        <v>0.10786650173980326</v>
      </c>
      <c r="R677" s="30">
        <f t="shared" si="161"/>
        <v>1739800</v>
      </c>
      <c r="S677" s="52">
        <f t="shared" si="162"/>
        <v>1739800</v>
      </c>
      <c r="T677" s="13" t="str">
        <f t="shared" si="169"/>
        <v>MEDIANA</v>
      </c>
    </row>
    <row r="678" spans="1:20" ht="25.5">
      <c r="A678" s="73">
        <v>672</v>
      </c>
      <c r="B678" s="124">
        <v>793102</v>
      </c>
      <c r="C678" s="79" t="s">
        <v>1165</v>
      </c>
      <c r="D678" s="125" t="s">
        <v>798</v>
      </c>
      <c r="E678" s="121" t="s">
        <v>21</v>
      </c>
      <c r="F678" s="74">
        <v>1</v>
      </c>
      <c r="G678" s="122">
        <v>0</v>
      </c>
      <c r="H678" s="123">
        <v>0</v>
      </c>
      <c r="I678" s="90">
        <v>1141500</v>
      </c>
      <c r="J678" s="91" t="s">
        <v>28</v>
      </c>
      <c r="K678" s="50"/>
      <c r="L678" s="51">
        <f t="shared" si="163"/>
        <v>1141500</v>
      </c>
      <c r="M678" s="51">
        <f t="shared" si="164"/>
        <v>1141500</v>
      </c>
      <c r="N678" s="52">
        <f t="shared" si="165"/>
        <v>1141500</v>
      </c>
      <c r="O678" s="53">
        <f t="shared" si="166"/>
        <v>1141500</v>
      </c>
      <c r="P678" s="52">
        <f t="shared" si="167"/>
        <v>0</v>
      </c>
      <c r="Q678" s="54">
        <f t="shared" si="168"/>
        <v>0</v>
      </c>
      <c r="R678" s="30">
        <f t="shared" si="161"/>
        <v>1141500</v>
      </c>
      <c r="S678" s="52">
        <f t="shared" si="162"/>
        <v>1141500</v>
      </c>
      <c r="T678" s="13" t="str">
        <f t="shared" si="169"/>
        <v>MENOR VALOR</v>
      </c>
    </row>
    <row r="679" spans="1:20" ht="38.25">
      <c r="A679" s="95">
        <v>673</v>
      </c>
      <c r="B679" s="124">
        <v>793201</v>
      </c>
      <c r="C679" s="79" t="s">
        <v>1167</v>
      </c>
      <c r="D679" s="126" t="s">
        <v>799</v>
      </c>
      <c r="E679" s="121" t="s">
        <v>21</v>
      </c>
      <c r="F679" s="74">
        <v>1</v>
      </c>
      <c r="G679" s="122">
        <v>0</v>
      </c>
      <c r="H679" s="123">
        <v>0</v>
      </c>
      <c r="I679" s="90">
        <v>2652100</v>
      </c>
      <c r="J679" s="94">
        <v>5768900</v>
      </c>
      <c r="K679" s="50"/>
      <c r="L679" s="51">
        <f t="shared" si="163"/>
        <v>2652100</v>
      </c>
      <c r="M679" s="51">
        <f t="shared" si="164"/>
        <v>4210500</v>
      </c>
      <c r="N679" s="52">
        <f t="shared" si="165"/>
        <v>4210500</v>
      </c>
      <c r="O679" s="53">
        <f t="shared" si="166"/>
        <v>3911483.0550572504</v>
      </c>
      <c r="P679" s="52">
        <f t="shared" si="167"/>
        <v>1101955.2078011157</v>
      </c>
      <c r="Q679" s="54">
        <f t="shared" si="168"/>
        <v>0.26171599757774983</v>
      </c>
      <c r="R679" s="30">
        <f t="shared" si="161"/>
        <v>4210500</v>
      </c>
      <c r="S679" s="52">
        <f t="shared" si="162"/>
        <v>4210500</v>
      </c>
      <c r="T679" s="13" t="str">
        <f t="shared" si="169"/>
        <v>MEDIANA</v>
      </c>
    </row>
    <row r="680" spans="1:20" ht="51">
      <c r="A680" s="73">
        <v>674</v>
      </c>
      <c r="B680" s="124">
        <v>793202</v>
      </c>
      <c r="C680" s="79" t="s">
        <v>1169</v>
      </c>
      <c r="D680" s="126" t="s">
        <v>800</v>
      </c>
      <c r="E680" s="121" t="s">
        <v>21</v>
      </c>
      <c r="F680" s="74">
        <v>1</v>
      </c>
      <c r="G680" s="122">
        <v>0</v>
      </c>
      <c r="H680" s="123">
        <v>0</v>
      </c>
      <c r="I680" s="90">
        <v>2652100</v>
      </c>
      <c r="J680" s="91" t="s">
        <v>28</v>
      </c>
      <c r="K680" s="50"/>
      <c r="L680" s="51">
        <f t="shared" si="163"/>
        <v>2652100</v>
      </c>
      <c r="M680" s="51">
        <f t="shared" si="164"/>
        <v>2652100</v>
      </c>
      <c r="N680" s="52">
        <f t="shared" si="165"/>
        <v>2652100</v>
      </c>
      <c r="O680" s="53">
        <f t="shared" si="166"/>
        <v>2652100</v>
      </c>
      <c r="P680" s="52">
        <f t="shared" si="167"/>
        <v>0</v>
      </c>
      <c r="Q680" s="54">
        <f t="shared" si="168"/>
        <v>0</v>
      </c>
      <c r="R680" s="30">
        <f t="shared" si="161"/>
        <v>2652100</v>
      </c>
      <c r="S680" s="52">
        <f t="shared" si="162"/>
        <v>2652100</v>
      </c>
      <c r="T680" s="13" t="str">
        <f t="shared" si="169"/>
        <v>MENOR VALOR</v>
      </c>
    </row>
    <row r="681" spans="1:20" ht="51">
      <c r="A681" s="73">
        <v>675</v>
      </c>
      <c r="B681" s="124">
        <v>793203</v>
      </c>
      <c r="C681" s="79" t="s">
        <v>1177</v>
      </c>
      <c r="D681" s="126" t="s">
        <v>801</v>
      </c>
      <c r="E681" s="121" t="s">
        <v>21</v>
      </c>
      <c r="F681" s="74">
        <v>1</v>
      </c>
      <c r="G681" s="122">
        <v>0</v>
      </c>
      <c r="H681" s="123">
        <v>0</v>
      </c>
      <c r="I681" s="90">
        <v>2652100</v>
      </c>
      <c r="J681" s="91" t="s">
        <v>28</v>
      </c>
      <c r="K681" s="50"/>
      <c r="L681" s="51">
        <f t="shared" si="163"/>
        <v>2652100</v>
      </c>
      <c r="M681" s="51">
        <f t="shared" si="164"/>
        <v>2652100</v>
      </c>
      <c r="N681" s="52">
        <f t="shared" si="165"/>
        <v>2652100</v>
      </c>
      <c r="O681" s="53">
        <f t="shared" si="166"/>
        <v>2652100</v>
      </c>
      <c r="P681" s="52">
        <f t="shared" si="167"/>
        <v>0</v>
      </c>
      <c r="Q681" s="54">
        <f t="shared" si="168"/>
        <v>0</v>
      </c>
      <c r="R681" s="30">
        <f t="shared" si="161"/>
        <v>2652100</v>
      </c>
      <c r="S681" s="52">
        <f t="shared" si="162"/>
        <v>2652100</v>
      </c>
      <c r="T681" s="13" t="str">
        <f t="shared" si="169"/>
        <v>MENOR VALOR</v>
      </c>
    </row>
    <row r="682" spans="1:20" ht="51">
      <c r="A682" s="73">
        <v>676</v>
      </c>
      <c r="B682" s="124">
        <v>793204</v>
      </c>
      <c r="C682" s="79" t="s">
        <v>1181</v>
      </c>
      <c r="D682" s="126" t="s">
        <v>802</v>
      </c>
      <c r="E682" s="121" t="s">
        <v>21</v>
      </c>
      <c r="F682" s="74">
        <v>1</v>
      </c>
      <c r="G682" s="122">
        <v>0</v>
      </c>
      <c r="H682" s="123">
        <v>0</v>
      </c>
      <c r="I682" s="90">
        <v>2652100</v>
      </c>
      <c r="J682" s="94">
        <v>3627800</v>
      </c>
      <c r="K682" s="50"/>
      <c r="L682" s="51">
        <f t="shared" si="163"/>
        <v>2652100</v>
      </c>
      <c r="M682" s="51">
        <f t="shared" si="164"/>
        <v>3139950</v>
      </c>
      <c r="N682" s="52">
        <f t="shared" si="165"/>
        <v>3139950</v>
      </c>
      <c r="O682" s="53">
        <f t="shared" si="166"/>
        <v>3101820.1720925085</v>
      </c>
      <c r="P682" s="52">
        <f t="shared" si="167"/>
        <v>344962.04320185719</v>
      </c>
      <c r="Q682" s="54">
        <f t="shared" si="168"/>
        <v>0.10986227271194038</v>
      </c>
      <c r="R682" s="30">
        <f t="shared" si="161"/>
        <v>3139950</v>
      </c>
      <c r="S682" s="52">
        <f t="shared" si="162"/>
        <v>3140000</v>
      </c>
      <c r="T682" s="13" t="str">
        <f t="shared" si="169"/>
        <v>MEDIANA</v>
      </c>
    </row>
    <row r="683" spans="1:20" ht="51">
      <c r="A683" s="73">
        <v>677</v>
      </c>
      <c r="B683" s="124">
        <v>793205</v>
      </c>
      <c r="C683" s="79" t="s">
        <v>1183</v>
      </c>
      <c r="D683" s="126" t="s">
        <v>803</v>
      </c>
      <c r="E683" s="121" t="s">
        <v>21</v>
      </c>
      <c r="F683" s="74">
        <v>1</v>
      </c>
      <c r="G683" s="122">
        <v>0</v>
      </c>
      <c r="H683" s="123">
        <v>0</v>
      </c>
      <c r="I683" s="90">
        <v>2652100</v>
      </c>
      <c r="J683" s="91" t="s">
        <v>28</v>
      </c>
      <c r="K683" s="50"/>
      <c r="L683" s="51">
        <f t="shared" si="163"/>
        <v>2652100</v>
      </c>
      <c r="M683" s="51">
        <f t="shared" si="164"/>
        <v>2652100</v>
      </c>
      <c r="N683" s="52">
        <f t="shared" si="165"/>
        <v>2652100</v>
      </c>
      <c r="O683" s="53">
        <f t="shared" si="166"/>
        <v>2652100</v>
      </c>
      <c r="P683" s="52">
        <f t="shared" si="167"/>
        <v>0</v>
      </c>
      <c r="Q683" s="54">
        <f t="shared" si="168"/>
        <v>0</v>
      </c>
      <c r="R683" s="30">
        <f t="shared" si="161"/>
        <v>2652100</v>
      </c>
      <c r="S683" s="52">
        <f t="shared" si="162"/>
        <v>2652100</v>
      </c>
      <c r="T683" s="13" t="str">
        <f t="shared" si="169"/>
        <v>MENOR VALOR</v>
      </c>
    </row>
    <row r="684" spans="1:20" ht="51">
      <c r="A684" s="95">
        <v>678</v>
      </c>
      <c r="B684" s="124">
        <v>793206</v>
      </c>
      <c r="C684" s="83" t="s">
        <v>1189</v>
      </c>
      <c r="D684" s="126" t="s">
        <v>804</v>
      </c>
      <c r="E684" s="121" t="s">
        <v>21</v>
      </c>
      <c r="F684" s="74">
        <v>1</v>
      </c>
      <c r="G684" s="122">
        <v>0</v>
      </c>
      <c r="H684" s="123">
        <v>0</v>
      </c>
      <c r="I684" s="90">
        <v>2652100</v>
      </c>
      <c r="J684" s="94">
        <v>4423500</v>
      </c>
      <c r="K684" s="50"/>
      <c r="L684" s="51">
        <f t="shared" si="163"/>
        <v>2652100</v>
      </c>
      <c r="M684" s="51">
        <f t="shared" si="164"/>
        <v>3537800</v>
      </c>
      <c r="N684" s="52">
        <f t="shared" si="165"/>
        <v>3537800</v>
      </c>
      <c r="O684" s="53">
        <f t="shared" si="166"/>
        <v>3425137.1286417134</v>
      </c>
      <c r="P684" s="52">
        <f t="shared" si="167"/>
        <v>626284.47609692509</v>
      </c>
      <c r="Q684" s="54">
        <f t="shared" si="168"/>
        <v>0.17702653516222655</v>
      </c>
      <c r="R684" s="30">
        <f t="shared" si="161"/>
        <v>3537800</v>
      </c>
      <c r="S684" s="52">
        <f t="shared" si="162"/>
        <v>3537800</v>
      </c>
      <c r="T684" s="13" t="str">
        <f t="shared" si="169"/>
        <v>MEDIANA</v>
      </c>
    </row>
    <row r="685" spans="1:20" ht="38.25">
      <c r="A685" s="73">
        <v>679</v>
      </c>
      <c r="B685" s="124">
        <v>793210</v>
      </c>
      <c r="C685" s="79" t="s">
        <v>1191</v>
      </c>
      <c r="D685" s="126" t="s">
        <v>805</v>
      </c>
      <c r="E685" s="121" t="s">
        <v>21</v>
      </c>
      <c r="F685" s="74">
        <v>1</v>
      </c>
      <c r="G685" s="122">
        <v>0</v>
      </c>
      <c r="H685" s="123">
        <v>0</v>
      </c>
      <c r="I685" s="90">
        <v>2652100</v>
      </c>
      <c r="J685" s="94">
        <v>3627800</v>
      </c>
      <c r="K685" s="50"/>
      <c r="L685" s="51">
        <f t="shared" si="163"/>
        <v>2652100</v>
      </c>
      <c r="M685" s="51">
        <f t="shared" si="164"/>
        <v>3139950</v>
      </c>
      <c r="N685" s="52">
        <f t="shared" si="165"/>
        <v>3139950</v>
      </c>
      <c r="O685" s="53">
        <f t="shared" si="166"/>
        <v>3101820.1720925085</v>
      </c>
      <c r="P685" s="52">
        <f t="shared" si="167"/>
        <v>344962.04320185719</v>
      </c>
      <c r="Q685" s="54">
        <f t="shared" si="168"/>
        <v>0.10986227271194038</v>
      </c>
      <c r="R685" s="30">
        <f t="shared" ref="R685:R748" si="170">IF(Q685&lt;=$Q$1,L685,N685)</f>
        <v>3139950</v>
      </c>
      <c r="S685" s="52">
        <f t="shared" si="162"/>
        <v>3140000</v>
      </c>
      <c r="T685" s="13" t="str">
        <f t="shared" si="169"/>
        <v>MEDIANA</v>
      </c>
    </row>
    <row r="686" spans="1:20" ht="25.5">
      <c r="A686" s="73">
        <v>680</v>
      </c>
      <c r="B686" s="124">
        <v>793301</v>
      </c>
      <c r="C686" s="79" t="s">
        <v>1195</v>
      </c>
      <c r="D686" s="125" t="s">
        <v>806</v>
      </c>
      <c r="E686" s="121" t="s">
        <v>21</v>
      </c>
      <c r="F686" s="74">
        <v>1</v>
      </c>
      <c r="G686" s="122">
        <v>0</v>
      </c>
      <c r="H686" s="123">
        <v>0</v>
      </c>
      <c r="I686" s="90">
        <v>1850600</v>
      </c>
      <c r="J686" s="94">
        <v>2541800</v>
      </c>
      <c r="K686" s="50"/>
      <c r="L686" s="51">
        <f t="shared" si="163"/>
        <v>1850600</v>
      </c>
      <c r="M686" s="51">
        <f t="shared" si="164"/>
        <v>2196200</v>
      </c>
      <c r="N686" s="52">
        <f t="shared" si="165"/>
        <v>2196200</v>
      </c>
      <c r="O686" s="53">
        <f t="shared" si="166"/>
        <v>2168837.2645267788</v>
      </c>
      <c r="P686" s="52">
        <f t="shared" si="167"/>
        <v>244376.10357807082</v>
      </c>
      <c r="Q686" s="54">
        <f t="shared" si="168"/>
        <v>0.11127224459433149</v>
      </c>
      <c r="R686" s="30">
        <f t="shared" si="170"/>
        <v>2196200</v>
      </c>
      <c r="S686" s="52">
        <f t="shared" si="162"/>
        <v>2196200</v>
      </c>
      <c r="T686" s="13" t="str">
        <f t="shared" si="169"/>
        <v>MEDIANA</v>
      </c>
    </row>
    <row r="687" spans="1:20" ht="38.25">
      <c r="A687" s="73">
        <v>681</v>
      </c>
      <c r="B687" s="124">
        <v>793302</v>
      </c>
      <c r="C687" s="79" t="s">
        <v>1197</v>
      </c>
      <c r="D687" s="125" t="s">
        <v>807</v>
      </c>
      <c r="E687" s="121" t="s">
        <v>21</v>
      </c>
      <c r="F687" s="74">
        <v>1</v>
      </c>
      <c r="G687" s="122">
        <v>0</v>
      </c>
      <c r="H687" s="123">
        <v>0</v>
      </c>
      <c r="I687" s="90">
        <v>1474400</v>
      </c>
      <c r="J687" s="91" t="s">
        <v>28</v>
      </c>
      <c r="K687" s="50"/>
      <c r="L687" s="51">
        <f t="shared" si="163"/>
        <v>1474400</v>
      </c>
      <c r="M687" s="51">
        <f t="shared" si="164"/>
        <v>1474400</v>
      </c>
      <c r="N687" s="52">
        <f t="shared" si="165"/>
        <v>1474400</v>
      </c>
      <c r="O687" s="53">
        <f t="shared" si="166"/>
        <v>1474400</v>
      </c>
      <c r="P687" s="52">
        <f t="shared" si="167"/>
        <v>0</v>
      </c>
      <c r="Q687" s="54">
        <f t="shared" si="168"/>
        <v>0</v>
      </c>
      <c r="R687" s="30">
        <f t="shared" si="170"/>
        <v>1474400</v>
      </c>
      <c r="S687" s="52">
        <f t="shared" si="162"/>
        <v>1474400</v>
      </c>
      <c r="T687" s="13" t="str">
        <f t="shared" si="169"/>
        <v>MENOR VALOR</v>
      </c>
    </row>
    <row r="688" spans="1:20" ht="38.25">
      <c r="A688" s="73">
        <v>682</v>
      </c>
      <c r="B688" s="124">
        <v>793303</v>
      </c>
      <c r="C688" s="79" t="s">
        <v>1199</v>
      </c>
      <c r="D688" s="125" t="s">
        <v>808</v>
      </c>
      <c r="E688" s="121" t="s">
        <v>21</v>
      </c>
      <c r="F688" s="74">
        <v>1</v>
      </c>
      <c r="G688" s="122">
        <v>0</v>
      </c>
      <c r="H688" s="123">
        <v>0</v>
      </c>
      <c r="I688" s="90">
        <v>1850600</v>
      </c>
      <c r="J688" s="94">
        <v>2541800</v>
      </c>
      <c r="K688" s="50"/>
      <c r="L688" s="51">
        <f t="shared" si="163"/>
        <v>1850600</v>
      </c>
      <c r="M688" s="51">
        <f t="shared" si="164"/>
        <v>2196200</v>
      </c>
      <c r="N688" s="52">
        <f t="shared" si="165"/>
        <v>2196200</v>
      </c>
      <c r="O688" s="53">
        <f t="shared" si="166"/>
        <v>2168837.2645267788</v>
      </c>
      <c r="P688" s="52">
        <f t="shared" si="167"/>
        <v>244376.10357807082</v>
      </c>
      <c r="Q688" s="54">
        <f t="shared" si="168"/>
        <v>0.11127224459433149</v>
      </c>
      <c r="R688" s="30">
        <f t="shared" si="170"/>
        <v>2196200</v>
      </c>
      <c r="S688" s="52">
        <f t="shared" si="162"/>
        <v>2196200</v>
      </c>
      <c r="T688" s="13" t="str">
        <f t="shared" si="169"/>
        <v>MEDIANA</v>
      </c>
    </row>
    <row r="689" spans="1:20" ht="38.25">
      <c r="A689" s="95">
        <v>683</v>
      </c>
      <c r="B689" s="124">
        <v>793304</v>
      </c>
      <c r="C689" s="79" t="s">
        <v>1203</v>
      </c>
      <c r="D689" s="125" t="s">
        <v>809</v>
      </c>
      <c r="E689" s="121" t="s">
        <v>21</v>
      </c>
      <c r="F689" s="74">
        <v>1</v>
      </c>
      <c r="G689" s="122">
        <v>0</v>
      </c>
      <c r="H689" s="123">
        <v>0</v>
      </c>
      <c r="I689" s="90">
        <v>1850600</v>
      </c>
      <c r="J689" s="91" t="s">
        <v>28</v>
      </c>
      <c r="K689" s="50"/>
      <c r="L689" s="51">
        <f t="shared" si="163"/>
        <v>1850600</v>
      </c>
      <c r="M689" s="51">
        <f t="shared" si="164"/>
        <v>1850600</v>
      </c>
      <c r="N689" s="52">
        <f t="shared" si="165"/>
        <v>1850600</v>
      </c>
      <c r="O689" s="53">
        <f t="shared" si="166"/>
        <v>1850600</v>
      </c>
      <c r="P689" s="52">
        <f t="shared" si="167"/>
        <v>0</v>
      </c>
      <c r="Q689" s="54">
        <f t="shared" si="168"/>
        <v>0</v>
      </c>
      <c r="R689" s="30">
        <f t="shared" si="170"/>
        <v>1850600</v>
      </c>
      <c r="S689" s="52">
        <f t="shared" si="162"/>
        <v>1850600</v>
      </c>
      <c r="T689" s="13" t="str">
        <f t="shared" si="169"/>
        <v>MENOR VALOR</v>
      </c>
    </row>
    <row r="690" spans="1:20" ht="38.25">
      <c r="A690" s="73">
        <v>684</v>
      </c>
      <c r="B690" s="124">
        <v>793305</v>
      </c>
      <c r="C690" s="79" t="s">
        <v>1205</v>
      </c>
      <c r="D690" s="125" t="s">
        <v>810</v>
      </c>
      <c r="E690" s="121" t="s">
        <v>21</v>
      </c>
      <c r="F690" s="74">
        <v>1</v>
      </c>
      <c r="G690" s="122">
        <v>0</v>
      </c>
      <c r="H690" s="123">
        <v>0</v>
      </c>
      <c r="I690" s="90">
        <v>2469300</v>
      </c>
      <c r="J690" s="94">
        <v>3367100</v>
      </c>
      <c r="K690" s="50"/>
      <c r="L690" s="51">
        <f t="shared" si="163"/>
        <v>2469300</v>
      </c>
      <c r="M690" s="51">
        <f t="shared" si="164"/>
        <v>2918200</v>
      </c>
      <c r="N690" s="52">
        <f t="shared" si="165"/>
        <v>2918200</v>
      </c>
      <c r="O690" s="53">
        <f t="shared" si="166"/>
        <v>2883466.6687860293</v>
      </c>
      <c r="P690" s="52">
        <f t="shared" si="167"/>
        <v>317420.23407464119</v>
      </c>
      <c r="Q690" s="54">
        <f t="shared" si="168"/>
        <v>0.10877261122426193</v>
      </c>
      <c r="R690" s="30">
        <f t="shared" si="170"/>
        <v>2918200</v>
      </c>
      <c r="S690" s="52">
        <f t="shared" si="162"/>
        <v>2918200</v>
      </c>
      <c r="T690" s="13" t="str">
        <f t="shared" si="169"/>
        <v>MEDIANA</v>
      </c>
    </row>
    <row r="691" spans="1:20" ht="38.25">
      <c r="A691" s="73">
        <v>685</v>
      </c>
      <c r="B691" s="124">
        <v>793306</v>
      </c>
      <c r="C691" s="79" t="s">
        <v>1207</v>
      </c>
      <c r="D691" s="125" t="s">
        <v>811</v>
      </c>
      <c r="E691" s="121" t="s">
        <v>21</v>
      </c>
      <c r="F691" s="74">
        <v>1</v>
      </c>
      <c r="G691" s="122">
        <v>0</v>
      </c>
      <c r="H691" s="123">
        <v>0</v>
      </c>
      <c r="I691" s="90">
        <v>2469300</v>
      </c>
      <c r="J691" s="94">
        <v>3367100</v>
      </c>
      <c r="K691" s="50"/>
      <c r="L691" s="51">
        <f t="shared" si="163"/>
        <v>2469300</v>
      </c>
      <c r="M691" s="51">
        <f t="shared" si="164"/>
        <v>2918200</v>
      </c>
      <c r="N691" s="52">
        <f t="shared" si="165"/>
        <v>2918200</v>
      </c>
      <c r="O691" s="53">
        <f t="shared" si="166"/>
        <v>2883466.6687860293</v>
      </c>
      <c r="P691" s="52">
        <f t="shared" si="167"/>
        <v>317420.23407464119</v>
      </c>
      <c r="Q691" s="54">
        <f t="shared" si="168"/>
        <v>0.10877261122426193</v>
      </c>
      <c r="R691" s="30">
        <f t="shared" si="170"/>
        <v>2918200</v>
      </c>
      <c r="S691" s="52">
        <f t="shared" si="162"/>
        <v>2918200</v>
      </c>
      <c r="T691" s="13" t="str">
        <f t="shared" si="169"/>
        <v>MEDIANA</v>
      </c>
    </row>
    <row r="692" spans="1:20" ht="25.5">
      <c r="A692" s="73">
        <v>686</v>
      </c>
      <c r="B692" s="124">
        <v>793307</v>
      </c>
      <c r="C692" s="79" t="s">
        <v>1209</v>
      </c>
      <c r="D692" s="125" t="s">
        <v>812</v>
      </c>
      <c r="E692" s="121" t="s">
        <v>21</v>
      </c>
      <c r="F692" s="74">
        <v>1</v>
      </c>
      <c r="G692" s="122">
        <v>0</v>
      </c>
      <c r="H692" s="123">
        <v>0</v>
      </c>
      <c r="I692" s="90">
        <v>2469300</v>
      </c>
      <c r="J692" s="94">
        <v>3367100</v>
      </c>
      <c r="K692" s="50"/>
      <c r="L692" s="51">
        <f t="shared" si="163"/>
        <v>2469300</v>
      </c>
      <c r="M692" s="51">
        <f t="shared" si="164"/>
        <v>2918200</v>
      </c>
      <c r="N692" s="52">
        <f t="shared" si="165"/>
        <v>2918200</v>
      </c>
      <c r="O692" s="53">
        <f t="shared" si="166"/>
        <v>2883466.6687860293</v>
      </c>
      <c r="P692" s="52">
        <f t="shared" si="167"/>
        <v>317420.23407464119</v>
      </c>
      <c r="Q692" s="54">
        <f t="shared" si="168"/>
        <v>0.10877261122426193</v>
      </c>
      <c r="R692" s="30">
        <f t="shared" si="170"/>
        <v>2918200</v>
      </c>
      <c r="S692" s="52">
        <f t="shared" si="162"/>
        <v>2918200</v>
      </c>
      <c r="T692" s="13" t="str">
        <f t="shared" si="169"/>
        <v>MEDIANA</v>
      </c>
    </row>
    <row r="693" spans="1:20" ht="25.5">
      <c r="A693" s="73">
        <v>687</v>
      </c>
      <c r="B693" s="124">
        <v>793403</v>
      </c>
      <c r="C693" s="79" t="s">
        <v>1211</v>
      </c>
      <c r="D693" s="125" t="s">
        <v>813</v>
      </c>
      <c r="E693" s="121" t="s">
        <v>21</v>
      </c>
      <c r="F693" s="74">
        <v>1</v>
      </c>
      <c r="G693" s="122">
        <v>0</v>
      </c>
      <c r="H693" s="123">
        <v>0</v>
      </c>
      <c r="I693" s="90">
        <v>2469300</v>
      </c>
      <c r="J693" s="94">
        <v>3367100</v>
      </c>
      <c r="K693" s="50"/>
      <c r="L693" s="51">
        <f t="shared" si="163"/>
        <v>2469300</v>
      </c>
      <c r="M693" s="51">
        <f t="shared" si="164"/>
        <v>2918200</v>
      </c>
      <c r="N693" s="52">
        <f t="shared" si="165"/>
        <v>2918200</v>
      </c>
      <c r="O693" s="53">
        <f t="shared" si="166"/>
        <v>2883466.6687860293</v>
      </c>
      <c r="P693" s="52">
        <f t="shared" si="167"/>
        <v>317420.23407464119</v>
      </c>
      <c r="Q693" s="54">
        <f t="shared" si="168"/>
        <v>0.10877261122426193</v>
      </c>
      <c r="R693" s="30">
        <f t="shared" si="170"/>
        <v>2918200</v>
      </c>
      <c r="S693" s="52">
        <f t="shared" si="162"/>
        <v>2918200</v>
      </c>
      <c r="T693" s="13" t="str">
        <f t="shared" si="169"/>
        <v>MEDIANA</v>
      </c>
    </row>
    <row r="694" spans="1:20" ht="51">
      <c r="A694" s="95">
        <v>688</v>
      </c>
      <c r="B694" s="124">
        <v>793501</v>
      </c>
      <c r="C694" s="79" t="s">
        <v>1213</v>
      </c>
      <c r="D694" s="126" t="s">
        <v>814</v>
      </c>
      <c r="E694" s="121" t="s">
        <v>21</v>
      </c>
      <c r="F694" s="74">
        <v>1</v>
      </c>
      <c r="G694" s="122">
        <v>0</v>
      </c>
      <c r="H694" s="123">
        <v>0</v>
      </c>
      <c r="I694" s="90">
        <v>3026800</v>
      </c>
      <c r="J694" s="94">
        <v>4161800</v>
      </c>
      <c r="K694" s="50"/>
      <c r="L694" s="51">
        <f t="shared" si="163"/>
        <v>3026800</v>
      </c>
      <c r="M694" s="51">
        <f t="shared" si="164"/>
        <v>3594300</v>
      </c>
      <c r="N694" s="52">
        <f t="shared" si="165"/>
        <v>3594300</v>
      </c>
      <c r="O694" s="53">
        <f t="shared" si="166"/>
        <v>3549216.2853227188</v>
      </c>
      <c r="P694" s="52">
        <f t="shared" si="167"/>
        <v>401283.09832336573</v>
      </c>
      <c r="Q694" s="54">
        <f t="shared" si="168"/>
        <v>0.11164429744967469</v>
      </c>
      <c r="R694" s="30">
        <f t="shared" si="170"/>
        <v>3594300</v>
      </c>
      <c r="S694" s="52">
        <f t="shared" si="162"/>
        <v>3594300</v>
      </c>
      <c r="T694" s="13" t="str">
        <f t="shared" si="169"/>
        <v>MEDIANA</v>
      </c>
    </row>
    <row r="695" spans="1:20" ht="38.25">
      <c r="A695" s="73">
        <v>689</v>
      </c>
      <c r="B695" s="124">
        <v>793502</v>
      </c>
      <c r="C695" s="79" t="s">
        <v>1215</v>
      </c>
      <c r="D695" s="126" t="s">
        <v>815</v>
      </c>
      <c r="E695" s="121" t="s">
        <v>21</v>
      </c>
      <c r="F695" s="74">
        <v>1</v>
      </c>
      <c r="G695" s="122">
        <v>0</v>
      </c>
      <c r="H695" s="123">
        <v>0</v>
      </c>
      <c r="I695" s="90">
        <v>2835700</v>
      </c>
      <c r="J695" s="91" t="s">
        <v>28</v>
      </c>
      <c r="K695" s="50"/>
      <c r="L695" s="51">
        <f t="shared" si="163"/>
        <v>2835700</v>
      </c>
      <c r="M695" s="51">
        <f t="shared" si="164"/>
        <v>2835700</v>
      </c>
      <c r="N695" s="52">
        <f t="shared" si="165"/>
        <v>2835700</v>
      </c>
      <c r="O695" s="53">
        <f t="shared" si="166"/>
        <v>2835700</v>
      </c>
      <c r="P695" s="52">
        <f t="shared" si="167"/>
        <v>0</v>
      </c>
      <c r="Q695" s="54">
        <f t="shared" si="168"/>
        <v>0</v>
      </c>
      <c r="R695" s="30">
        <f t="shared" si="170"/>
        <v>2835700</v>
      </c>
      <c r="S695" s="52">
        <f t="shared" si="162"/>
        <v>2835700</v>
      </c>
      <c r="T695" s="13" t="str">
        <f t="shared" si="169"/>
        <v>MENOR VALOR</v>
      </c>
    </row>
    <row r="696" spans="1:20" ht="38.25">
      <c r="A696" s="73">
        <v>690</v>
      </c>
      <c r="B696" s="124">
        <v>793600</v>
      </c>
      <c r="C696" s="79" t="s">
        <v>1217</v>
      </c>
      <c r="D696" s="126" t="s">
        <v>816</v>
      </c>
      <c r="E696" s="121" t="s">
        <v>21</v>
      </c>
      <c r="F696" s="74">
        <v>1</v>
      </c>
      <c r="G696" s="122">
        <v>0</v>
      </c>
      <c r="H696" s="123">
        <v>0</v>
      </c>
      <c r="I696" s="90">
        <v>828200</v>
      </c>
      <c r="J696" s="94">
        <v>1138500</v>
      </c>
      <c r="K696" s="50"/>
      <c r="L696" s="51">
        <f t="shared" si="163"/>
        <v>828200</v>
      </c>
      <c r="M696" s="51">
        <f t="shared" si="164"/>
        <v>983350</v>
      </c>
      <c r="N696" s="52">
        <f t="shared" si="165"/>
        <v>983350</v>
      </c>
      <c r="O696" s="53">
        <f t="shared" si="166"/>
        <v>971033.31559735886</v>
      </c>
      <c r="P696" s="52">
        <f t="shared" si="167"/>
        <v>109707.61710109285</v>
      </c>
      <c r="Q696" s="54">
        <f t="shared" si="168"/>
        <v>0.11156517730319099</v>
      </c>
      <c r="R696" s="30">
        <f t="shared" si="170"/>
        <v>983350</v>
      </c>
      <c r="S696" s="52">
        <f t="shared" si="162"/>
        <v>983400</v>
      </c>
      <c r="T696" s="13" t="str">
        <f t="shared" si="169"/>
        <v>MEDIANA</v>
      </c>
    </row>
    <row r="697" spans="1:20" ht="25.5">
      <c r="A697" s="73">
        <v>691</v>
      </c>
      <c r="B697" s="124">
        <v>793709</v>
      </c>
      <c r="C697" s="79" t="s">
        <v>1219</v>
      </c>
      <c r="D697" s="125" t="s">
        <v>817</v>
      </c>
      <c r="E697" s="121" t="s">
        <v>21</v>
      </c>
      <c r="F697" s="74">
        <v>1</v>
      </c>
      <c r="G697" s="122">
        <v>0</v>
      </c>
      <c r="H697" s="123">
        <v>0</v>
      </c>
      <c r="I697" s="90">
        <v>2835700</v>
      </c>
      <c r="J697" s="94">
        <v>3889700</v>
      </c>
      <c r="K697" s="50"/>
      <c r="L697" s="51">
        <f t="shared" si="163"/>
        <v>2835700</v>
      </c>
      <c r="M697" s="51">
        <f t="shared" si="164"/>
        <v>3362700</v>
      </c>
      <c r="N697" s="52">
        <f t="shared" si="165"/>
        <v>3362700</v>
      </c>
      <c r="O697" s="53">
        <f t="shared" si="166"/>
        <v>3321147.7368524275</v>
      </c>
      <c r="P697" s="52">
        <f t="shared" si="167"/>
        <v>372645.27368531056</v>
      </c>
      <c r="Q697" s="54">
        <f t="shared" si="168"/>
        <v>0.11081728185247289</v>
      </c>
      <c r="R697" s="30">
        <f t="shared" si="170"/>
        <v>3362700</v>
      </c>
      <c r="S697" s="52">
        <f t="shared" si="162"/>
        <v>3362700</v>
      </c>
      <c r="T697" s="13" t="str">
        <f t="shared" si="169"/>
        <v>MEDIANA</v>
      </c>
    </row>
    <row r="698" spans="1:20" ht="25.5">
      <c r="A698" s="73">
        <v>692</v>
      </c>
      <c r="B698" s="124">
        <v>793711</v>
      </c>
      <c r="C698" s="79" t="s">
        <v>1221</v>
      </c>
      <c r="D698" s="125" t="s">
        <v>818</v>
      </c>
      <c r="E698" s="121" t="s">
        <v>21</v>
      </c>
      <c r="F698" s="74">
        <v>1</v>
      </c>
      <c r="G698" s="122">
        <v>0</v>
      </c>
      <c r="H698" s="123">
        <v>0</v>
      </c>
      <c r="I698" s="90">
        <v>2469300</v>
      </c>
      <c r="J698" s="94">
        <v>3889700</v>
      </c>
      <c r="K698" s="50"/>
      <c r="L698" s="51">
        <f t="shared" si="163"/>
        <v>2469300</v>
      </c>
      <c r="M698" s="51">
        <f t="shared" si="164"/>
        <v>3179500</v>
      </c>
      <c r="N698" s="52">
        <f t="shared" si="165"/>
        <v>3179500</v>
      </c>
      <c r="O698" s="53">
        <f t="shared" si="166"/>
        <v>3099167.0187326143</v>
      </c>
      <c r="P698" s="52">
        <f t="shared" si="167"/>
        <v>502187.23599868605</v>
      </c>
      <c r="Q698" s="54">
        <f t="shared" si="168"/>
        <v>0.15794534863930998</v>
      </c>
      <c r="R698" s="30">
        <f t="shared" si="170"/>
        <v>3179500</v>
      </c>
      <c r="S698" s="52">
        <f t="shared" si="162"/>
        <v>3179500</v>
      </c>
      <c r="T698" s="13" t="str">
        <f t="shared" si="169"/>
        <v>MEDIANA</v>
      </c>
    </row>
    <row r="699" spans="1:20" ht="25.5">
      <c r="A699" s="95">
        <v>693</v>
      </c>
      <c r="B699" s="124">
        <v>793712</v>
      </c>
      <c r="C699" s="79" t="s">
        <v>1223</v>
      </c>
      <c r="D699" s="125" t="s">
        <v>819</v>
      </c>
      <c r="E699" s="121" t="s">
        <v>21</v>
      </c>
      <c r="F699" s="74">
        <v>1</v>
      </c>
      <c r="G699" s="122">
        <v>0</v>
      </c>
      <c r="H699" s="123">
        <v>0</v>
      </c>
      <c r="I699" s="90">
        <v>2469300</v>
      </c>
      <c r="J699" s="91" t="s">
        <v>28</v>
      </c>
      <c r="K699" s="50"/>
      <c r="L699" s="51">
        <f t="shared" si="163"/>
        <v>2469300</v>
      </c>
      <c r="M699" s="51">
        <f t="shared" si="164"/>
        <v>2469300</v>
      </c>
      <c r="N699" s="52">
        <f t="shared" si="165"/>
        <v>2469300</v>
      </c>
      <c r="O699" s="53">
        <f t="shared" si="166"/>
        <v>2469300</v>
      </c>
      <c r="P699" s="52">
        <f t="shared" si="167"/>
        <v>0</v>
      </c>
      <c r="Q699" s="54">
        <f t="shared" si="168"/>
        <v>0</v>
      </c>
      <c r="R699" s="30">
        <f t="shared" si="170"/>
        <v>2469300</v>
      </c>
      <c r="S699" s="52">
        <f t="shared" si="162"/>
        <v>2469300</v>
      </c>
      <c r="T699" s="13" t="str">
        <f t="shared" si="169"/>
        <v>MENOR VALOR</v>
      </c>
    </row>
    <row r="700" spans="1:20" ht="25.5">
      <c r="A700" s="73">
        <v>694</v>
      </c>
      <c r="B700" s="124">
        <v>793713</v>
      </c>
      <c r="C700" s="79" t="s">
        <v>1225</v>
      </c>
      <c r="D700" s="125" t="s">
        <v>820</v>
      </c>
      <c r="E700" s="121" t="s">
        <v>21</v>
      </c>
      <c r="F700" s="74">
        <v>1</v>
      </c>
      <c r="G700" s="122">
        <v>0</v>
      </c>
      <c r="H700" s="123">
        <v>0</v>
      </c>
      <c r="I700" s="90">
        <v>2469300</v>
      </c>
      <c r="J700" s="91" t="s">
        <v>28</v>
      </c>
      <c r="K700" s="50"/>
      <c r="L700" s="51">
        <f t="shared" si="163"/>
        <v>2469300</v>
      </c>
      <c r="M700" s="51">
        <f t="shared" si="164"/>
        <v>2469300</v>
      </c>
      <c r="N700" s="52">
        <f t="shared" si="165"/>
        <v>2469300</v>
      </c>
      <c r="O700" s="53">
        <f t="shared" si="166"/>
        <v>2469300</v>
      </c>
      <c r="P700" s="52">
        <f t="shared" si="167"/>
        <v>0</v>
      </c>
      <c r="Q700" s="54">
        <f t="shared" si="168"/>
        <v>0</v>
      </c>
      <c r="R700" s="30">
        <f t="shared" si="170"/>
        <v>2469300</v>
      </c>
      <c r="S700" s="52">
        <f t="shared" si="162"/>
        <v>2469300</v>
      </c>
      <c r="T700" s="13" t="str">
        <f t="shared" si="169"/>
        <v>MENOR VALOR</v>
      </c>
    </row>
    <row r="701" spans="1:20" ht="25.5">
      <c r="A701" s="73">
        <v>695</v>
      </c>
      <c r="B701" s="124">
        <v>793716</v>
      </c>
      <c r="C701" s="79" t="s">
        <v>1227</v>
      </c>
      <c r="D701" s="125" t="s">
        <v>821</v>
      </c>
      <c r="E701" s="121" t="s">
        <v>21</v>
      </c>
      <c r="F701" s="74">
        <v>1</v>
      </c>
      <c r="G701" s="122">
        <v>0</v>
      </c>
      <c r="H701" s="123">
        <v>0</v>
      </c>
      <c r="I701" s="90">
        <v>2469300</v>
      </c>
      <c r="J701" s="94">
        <v>3367100</v>
      </c>
      <c r="K701" s="50"/>
      <c r="L701" s="51">
        <f t="shared" si="163"/>
        <v>2469300</v>
      </c>
      <c r="M701" s="51">
        <f t="shared" si="164"/>
        <v>2918200</v>
      </c>
      <c r="N701" s="52">
        <f t="shared" si="165"/>
        <v>2918200</v>
      </c>
      <c r="O701" s="53">
        <f t="shared" si="166"/>
        <v>2883466.6687860293</v>
      </c>
      <c r="P701" s="52">
        <f t="shared" si="167"/>
        <v>317420.23407464119</v>
      </c>
      <c r="Q701" s="54">
        <f t="shared" si="168"/>
        <v>0.10877261122426193</v>
      </c>
      <c r="R701" s="30">
        <f t="shared" si="170"/>
        <v>2918200</v>
      </c>
      <c r="S701" s="52">
        <f t="shared" si="162"/>
        <v>2918200</v>
      </c>
      <c r="T701" s="13" t="str">
        <f t="shared" si="169"/>
        <v>MEDIANA</v>
      </c>
    </row>
    <row r="702" spans="1:20" ht="25.5">
      <c r="A702" s="73">
        <v>696</v>
      </c>
      <c r="B702" s="124">
        <v>793717</v>
      </c>
      <c r="C702" s="79" t="s">
        <v>1229</v>
      </c>
      <c r="D702" s="125" t="s">
        <v>822</v>
      </c>
      <c r="E702" s="121" t="s">
        <v>21</v>
      </c>
      <c r="F702" s="74">
        <v>1</v>
      </c>
      <c r="G702" s="122">
        <v>0</v>
      </c>
      <c r="H702" s="123">
        <v>0</v>
      </c>
      <c r="I702" s="90">
        <v>2469300</v>
      </c>
      <c r="J702" s="94">
        <v>3367100</v>
      </c>
      <c r="K702" s="50"/>
      <c r="L702" s="51">
        <f t="shared" si="163"/>
        <v>2469300</v>
      </c>
      <c r="M702" s="51">
        <f t="shared" si="164"/>
        <v>2918200</v>
      </c>
      <c r="N702" s="52">
        <f t="shared" si="165"/>
        <v>2918200</v>
      </c>
      <c r="O702" s="53">
        <f t="shared" si="166"/>
        <v>2883466.6687860293</v>
      </c>
      <c r="P702" s="52">
        <f t="shared" si="167"/>
        <v>317420.23407464119</v>
      </c>
      <c r="Q702" s="54">
        <f t="shared" si="168"/>
        <v>0.10877261122426193</v>
      </c>
      <c r="R702" s="30">
        <f t="shared" si="170"/>
        <v>2918200</v>
      </c>
      <c r="S702" s="52">
        <f t="shared" si="162"/>
        <v>2918200</v>
      </c>
      <c r="T702" s="13" t="str">
        <f t="shared" si="169"/>
        <v>MEDIANA</v>
      </c>
    </row>
    <row r="703" spans="1:20" ht="25.5">
      <c r="A703" s="73">
        <v>697</v>
      </c>
      <c r="B703" s="124">
        <v>793718</v>
      </c>
      <c r="C703" s="79" t="s">
        <v>1235</v>
      </c>
      <c r="D703" s="125" t="s">
        <v>823</v>
      </c>
      <c r="E703" s="121" t="s">
        <v>21</v>
      </c>
      <c r="F703" s="74">
        <v>1</v>
      </c>
      <c r="G703" s="122">
        <v>0</v>
      </c>
      <c r="H703" s="123">
        <v>0</v>
      </c>
      <c r="I703" s="90">
        <v>2469300</v>
      </c>
      <c r="J703" s="94">
        <v>3367100</v>
      </c>
      <c r="K703" s="50"/>
      <c r="L703" s="51">
        <f t="shared" si="163"/>
        <v>2469300</v>
      </c>
      <c r="M703" s="51">
        <f t="shared" si="164"/>
        <v>2918200</v>
      </c>
      <c r="N703" s="52">
        <f t="shared" si="165"/>
        <v>2918200</v>
      </c>
      <c r="O703" s="53">
        <f t="shared" si="166"/>
        <v>2883466.6687860293</v>
      </c>
      <c r="P703" s="52">
        <f t="shared" si="167"/>
        <v>317420.23407464119</v>
      </c>
      <c r="Q703" s="54">
        <f t="shared" si="168"/>
        <v>0.10877261122426193</v>
      </c>
      <c r="R703" s="30">
        <f t="shared" si="170"/>
        <v>2918200</v>
      </c>
      <c r="S703" s="52">
        <f t="shared" si="162"/>
        <v>2918200</v>
      </c>
      <c r="T703" s="13" t="str">
        <f t="shared" si="169"/>
        <v>MEDIANA</v>
      </c>
    </row>
    <row r="704" spans="1:20" ht="25.5">
      <c r="A704" s="95">
        <v>698</v>
      </c>
      <c r="B704" s="124">
        <v>793719</v>
      </c>
      <c r="C704" s="79" t="s">
        <v>1237</v>
      </c>
      <c r="D704" s="125" t="s">
        <v>824</v>
      </c>
      <c r="E704" s="121" t="s">
        <v>21</v>
      </c>
      <c r="F704" s="74">
        <v>1</v>
      </c>
      <c r="G704" s="122">
        <v>0</v>
      </c>
      <c r="H704" s="123">
        <v>0</v>
      </c>
      <c r="I704" s="90">
        <v>2469300</v>
      </c>
      <c r="J704" s="94">
        <v>3367100</v>
      </c>
      <c r="K704" s="50"/>
      <c r="L704" s="51">
        <f t="shared" si="163"/>
        <v>2469300</v>
      </c>
      <c r="M704" s="51">
        <f t="shared" si="164"/>
        <v>2918200</v>
      </c>
      <c r="N704" s="52">
        <f t="shared" si="165"/>
        <v>2918200</v>
      </c>
      <c r="O704" s="53">
        <f t="shared" si="166"/>
        <v>2883466.6687860293</v>
      </c>
      <c r="P704" s="52">
        <f t="shared" si="167"/>
        <v>317420.23407464119</v>
      </c>
      <c r="Q704" s="54">
        <f t="shared" si="168"/>
        <v>0.10877261122426193</v>
      </c>
      <c r="R704" s="30">
        <f t="shared" si="170"/>
        <v>2918200</v>
      </c>
      <c r="S704" s="52">
        <f t="shared" si="162"/>
        <v>2918200</v>
      </c>
      <c r="T704" s="13" t="str">
        <f t="shared" si="169"/>
        <v>MEDIANA</v>
      </c>
    </row>
    <row r="705" spans="1:20" ht="38.25">
      <c r="A705" s="73">
        <v>699</v>
      </c>
      <c r="B705" s="124">
        <v>793801</v>
      </c>
      <c r="C705" s="79" t="s">
        <v>1239</v>
      </c>
      <c r="D705" s="126" t="s">
        <v>825</v>
      </c>
      <c r="E705" s="121" t="s">
        <v>21</v>
      </c>
      <c r="F705" s="74">
        <v>1</v>
      </c>
      <c r="G705" s="122">
        <v>0</v>
      </c>
      <c r="H705" s="123">
        <v>0</v>
      </c>
      <c r="I705" s="90">
        <v>1474400</v>
      </c>
      <c r="J705" s="91" t="s">
        <v>28</v>
      </c>
      <c r="K705" s="50"/>
      <c r="L705" s="51">
        <f t="shared" si="163"/>
        <v>1474400</v>
      </c>
      <c r="M705" s="51">
        <f t="shared" si="164"/>
        <v>1474400</v>
      </c>
      <c r="N705" s="52">
        <f t="shared" si="165"/>
        <v>1474400</v>
      </c>
      <c r="O705" s="53">
        <f t="shared" si="166"/>
        <v>1474400</v>
      </c>
      <c r="P705" s="52">
        <f t="shared" si="167"/>
        <v>0</v>
      </c>
      <c r="Q705" s="54">
        <f t="shared" si="168"/>
        <v>0</v>
      </c>
      <c r="R705" s="30">
        <f t="shared" si="170"/>
        <v>1474400</v>
      </c>
      <c r="S705" s="52">
        <f t="shared" ref="S705:S768" si="171">+ROUND(R705,-2)</f>
        <v>1474400</v>
      </c>
      <c r="T705" s="13" t="str">
        <f t="shared" si="169"/>
        <v>MENOR VALOR</v>
      </c>
    </row>
    <row r="706" spans="1:20" ht="51">
      <c r="A706" s="73">
        <v>700</v>
      </c>
      <c r="B706" s="124">
        <v>793802</v>
      </c>
      <c r="C706" s="79" t="s">
        <v>1241</v>
      </c>
      <c r="D706" s="126" t="s">
        <v>826</v>
      </c>
      <c r="E706" s="121" t="s">
        <v>21</v>
      </c>
      <c r="F706" s="74">
        <v>1</v>
      </c>
      <c r="G706" s="122">
        <v>0</v>
      </c>
      <c r="H706" s="123">
        <v>0</v>
      </c>
      <c r="I706" s="90">
        <v>1620500</v>
      </c>
      <c r="J706" s="94">
        <v>2213600</v>
      </c>
      <c r="K706" s="50"/>
      <c r="L706" s="51">
        <f t="shared" si="163"/>
        <v>1620500</v>
      </c>
      <c r="M706" s="51">
        <f t="shared" si="164"/>
        <v>1917050</v>
      </c>
      <c r="N706" s="52">
        <f t="shared" si="165"/>
        <v>1917050</v>
      </c>
      <c r="O706" s="53">
        <f t="shared" si="166"/>
        <v>1893974.339847296</v>
      </c>
      <c r="P706" s="52">
        <f t="shared" si="167"/>
        <v>209692.51596087066</v>
      </c>
      <c r="Q706" s="54">
        <f t="shared" si="168"/>
        <v>0.10938291435323579</v>
      </c>
      <c r="R706" s="30">
        <f t="shared" si="170"/>
        <v>1917050</v>
      </c>
      <c r="S706" s="52">
        <f t="shared" si="171"/>
        <v>1917100</v>
      </c>
      <c r="T706" s="13" t="str">
        <f t="shared" si="169"/>
        <v>MEDIANA</v>
      </c>
    </row>
    <row r="707" spans="1:20" ht="25.5">
      <c r="A707" s="73">
        <v>701</v>
      </c>
      <c r="B707" s="124">
        <v>793901</v>
      </c>
      <c r="C707" s="79" t="s">
        <v>1245</v>
      </c>
      <c r="D707" s="125" t="s">
        <v>827</v>
      </c>
      <c r="E707" s="121" t="s">
        <v>21</v>
      </c>
      <c r="F707" s="74">
        <v>1</v>
      </c>
      <c r="G707" s="122">
        <v>0</v>
      </c>
      <c r="H707" s="123">
        <v>0</v>
      </c>
      <c r="I707" s="90">
        <v>2652100</v>
      </c>
      <c r="J707" s="94">
        <v>3627800</v>
      </c>
      <c r="K707" s="50"/>
      <c r="L707" s="51">
        <f t="shared" si="163"/>
        <v>2652100</v>
      </c>
      <c r="M707" s="51">
        <f t="shared" si="164"/>
        <v>3139950</v>
      </c>
      <c r="N707" s="52">
        <f t="shared" si="165"/>
        <v>3139950</v>
      </c>
      <c r="O707" s="53">
        <f t="shared" si="166"/>
        <v>3101820.1720925085</v>
      </c>
      <c r="P707" s="52">
        <f t="shared" si="167"/>
        <v>344962.04320185719</v>
      </c>
      <c r="Q707" s="54">
        <f t="shared" si="168"/>
        <v>0.10986227271194038</v>
      </c>
      <c r="R707" s="30">
        <f t="shared" si="170"/>
        <v>3139950</v>
      </c>
      <c r="S707" s="52">
        <f t="shared" si="171"/>
        <v>3140000</v>
      </c>
      <c r="T707" s="13" t="str">
        <f t="shared" si="169"/>
        <v>MEDIANA</v>
      </c>
    </row>
    <row r="708" spans="1:20" ht="25.5">
      <c r="A708" s="73">
        <v>702</v>
      </c>
      <c r="B708" s="124">
        <v>793902</v>
      </c>
      <c r="C708" s="79" t="s">
        <v>1249</v>
      </c>
      <c r="D708" s="125" t="s">
        <v>828</v>
      </c>
      <c r="E708" s="121" t="s">
        <v>21</v>
      </c>
      <c r="F708" s="74">
        <v>1</v>
      </c>
      <c r="G708" s="122">
        <v>0</v>
      </c>
      <c r="H708" s="123">
        <v>0</v>
      </c>
      <c r="I708" s="90">
        <v>2469300</v>
      </c>
      <c r="J708" s="94">
        <v>3367100</v>
      </c>
      <c r="K708" s="50"/>
      <c r="L708" s="51">
        <f t="shared" si="163"/>
        <v>2469300</v>
      </c>
      <c r="M708" s="51">
        <f t="shared" si="164"/>
        <v>2918200</v>
      </c>
      <c r="N708" s="52">
        <f t="shared" si="165"/>
        <v>2918200</v>
      </c>
      <c r="O708" s="53">
        <f t="shared" si="166"/>
        <v>2883466.6687860293</v>
      </c>
      <c r="P708" s="52">
        <f t="shared" si="167"/>
        <v>317420.23407464119</v>
      </c>
      <c r="Q708" s="54">
        <f t="shared" si="168"/>
        <v>0.10877261122426193</v>
      </c>
      <c r="R708" s="30">
        <f t="shared" si="170"/>
        <v>2918200</v>
      </c>
      <c r="S708" s="52">
        <f t="shared" si="171"/>
        <v>2918200</v>
      </c>
      <c r="T708" s="13" t="str">
        <f t="shared" si="169"/>
        <v>MEDIANA</v>
      </c>
    </row>
    <row r="709" spans="1:20" ht="25.5">
      <c r="A709" s="95">
        <v>703</v>
      </c>
      <c r="B709" s="124">
        <v>794101</v>
      </c>
      <c r="C709" s="79" t="s">
        <v>1257</v>
      </c>
      <c r="D709" s="125" t="s">
        <v>829</v>
      </c>
      <c r="E709" s="121" t="s">
        <v>21</v>
      </c>
      <c r="F709" s="74">
        <v>1</v>
      </c>
      <c r="G709" s="122">
        <v>0</v>
      </c>
      <c r="H709" s="123">
        <v>0</v>
      </c>
      <c r="I709" s="90">
        <v>1141500</v>
      </c>
      <c r="J709" s="91" t="s">
        <v>28</v>
      </c>
      <c r="K709" s="50"/>
      <c r="L709" s="51">
        <f t="shared" si="163"/>
        <v>1141500</v>
      </c>
      <c r="M709" s="51">
        <f t="shared" si="164"/>
        <v>1141500</v>
      </c>
      <c r="N709" s="52">
        <f t="shared" si="165"/>
        <v>1141500</v>
      </c>
      <c r="O709" s="53">
        <f t="shared" si="166"/>
        <v>1141500</v>
      </c>
      <c r="P709" s="52">
        <f t="shared" si="167"/>
        <v>0</v>
      </c>
      <c r="Q709" s="54">
        <f t="shared" si="168"/>
        <v>0</v>
      </c>
      <c r="R709" s="30">
        <f t="shared" si="170"/>
        <v>1141500</v>
      </c>
      <c r="S709" s="52">
        <f t="shared" si="171"/>
        <v>1141500</v>
      </c>
      <c r="T709" s="13" t="str">
        <f t="shared" si="169"/>
        <v>MENOR VALOR</v>
      </c>
    </row>
    <row r="710" spans="1:20" ht="25.5">
      <c r="A710" s="73">
        <v>704</v>
      </c>
      <c r="B710" s="124">
        <v>794102</v>
      </c>
      <c r="C710" s="79" t="s">
        <v>1271</v>
      </c>
      <c r="D710" s="125" t="s">
        <v>830</v>
      </c>
      <c r="E710" s="121" t="s">
        <v>21</v>
      </c>
      <c r="F710" s="74">
        <v>1</v>
      </c>
      <c r="G710" s="122">
        <v>0</v>
      </c>
      <c r="H710" s="123">
        <v>0</v>
      </c>
      <c r="I710" s="90">
        <v>1141500</v>
      </c>
      <c r="J710" s="91" t="s">
        <v>28</v>
      </c>
      <c r="K710" s="50"/>
      <c r="L710" s="51">
        <f t="shared" ref="L710:L773" si="172">MIN(I710,J710)</f>
        <v>1141500</v>
      </c>
      <c r="M710" s="51">
        <f t="shared" ref="M710:M773" si="173">AVERAGE(I710,J710)</f>
        <v>1141500</v>
      </c>
      <c r="N710" s="52">
        <f t="shared" ref="N710:N773" si="174">MEDIAN(J710,I710)</f>
        <v>1141500</v>
      </c>
      <c r="O710" s="53">
        <f t="shared" ref="O710:O773" si="175">GEOMEAN(I710,J710)</f>
        <v>1141500</v>
      </c>
      <c r="P710" s="52">
        <f t="shared" ref="P710:P773" si="176">STDEVA(N710,L710)</f>
        <v>0</v>
      </c>
      <c r="Q710" s="54">
        <f t="shared" ref="Q710:Q773" si="177">P710/N710*100%</f>
        <v>0</v>
      </c>
      <c r="R710" s="30">
        <f t="shared" si="170"/>
        <v>1141500</v>
      </c>
      <c r="S710" s="52">
        <f t="shared" si="171"/>
        <v>1141500</v>
      </c>
      <c r="T710" s="13" t="str">
        <f t="shared" si="169"/>
        <v>MENOR VALOR</v>
      </c>
    </row>
    <row r="711" spans="1:20" ht="25.5">
      <c r="A711" s="73">
        <v>705</v>
      </c>
      <c r="B711" s="124">
        <v>794201</v>
      </c>
      <c r="C711" s="79" t="s">
        <v>1273</v>
      </c>
      <c r="D711" s="125" t="s">
        <v>831</v>
      </c>
      <c r="E711" s="121" t="s">
        <v>21</v>
      </c>
      <c r="F711" s="74">
        <v>1</v>
      </c>
      <c r="G711" s="122">
        <v>0</v>
      </c>
      <c r="H711" s="123">
        <v>0</v>
      </c>
      <c r="I711" s="90">
        <v>1141500</v>
      </c>
      <c r="J711" s="94">
        <v>1585100</v>
      </c>
      <c r="K711" s="50"/>
      <c r="L711" s="51">
        <f t="shared" si="172"/>
        <v>1141500</v>
      </c>
      <c r="M711" s="51">
        <f t="shared" si="173"/>
        <v>1363300</v>
      </c>
      <c r="N711" s="52">
        <f t="shared" si="174"/>
        <v>1363300</v>
      </c>
      <c r="O711" s="53">
        <f t="shared" si="175"/>
        <v>1345136.2942096239</v>
      </c>
      <c r="P711" s="52">
        <f t="shared" si="176"/>
        <v>156836.28406717625</v>
      </c>
      <c r="Q711" s="54">
        <f t="shared" si="177"/>
        <v>0.1150416519234037</v>
      </c>
      <c r="R711" s="30">
        <f t="shared" si="170"/>
        <v>1363300</v>
      </c>
      <c r="S711" s="52">
        <f t="shared" si="171"/>
        <v>1363300</v>
      </c>
      <c r="T711" s="13" t="str">
        <f t="shared" si="169"/>
        <v>MEDIANA</v>
      </c>
    </row>
    <row r="712" spans="1:20" ht="25.5">
      <c r="A712" s="73">
        <v>706</v>
      </c>
      <c r="B712" s="124">
        <v>794202</v>
      </c>
      <c r="C712" s="79" t="s">
        <v>1281</v>
      </c>
      <c r="D712" s="125" t="s">
        <v>832</v>
      </c>
      <c r="E712" s="121" t="s">
        <v>21</v>
      </c>
      <c r="F712" s="74">
        <v>1</v>
      </c>
      <c r="G712" s="122">
        <v>0</v>
      </c>
      <c r="H712" s="123">
        <v>0</v>
      </c>
      <c r="I712" s="90">
        <v>1141500</v>
      </c>
      <c r="J712" s="94">
        <v>1585100</v>
      </c>
      <c r="K712" s="50"/>
      <c r="L712" s="51">
        <f t="shared" si="172"/>
        <v>1141500</v>
      </c>
      <c r="M712" s="51">
        <f t="shared" si="173"/>
        <v>1363300</v>
      </c>
      <c r="N712" s="52">
        <f t="shared" si="174"/>
        <v>1363300</v>
      </c>
      <c r="O712" s="53">
        <f t="shared" si="175"/>
        <v>1345136.2942096239</v>
      </c>
      <c r="P712" s="52">
        <f t="shared" si="176"/>
        <v>156836.28406717625</v>
      </c>
      <c r="Q712" s="54">
        <f t="shared" si="177"/>
        <v>0.1150416519234037</v>
      </c>
      <c r="R712" s="30">
        <f t="shared" si="170"/>
        <v>1363300</v>
      </c>
      <c r="S712" s="52">
        <f t="shared" si="171"/>
        <v>1363300</v>
      </c>
      <c r="T712" s="13" t="str">
        <f t="shared" si="169"/>
        <v>MEDIANA</v>
      </c>
    </row>
    <row r="713" spans="1:20" ht="25.5">
      <c r="A713" s="73">
        <v>707</v>
      </c>
      <c r="B713" s="124">
        <v>794203</v>
      </c>
      <c r="C713" s="79" t="s">
        <v>1283</v>
      </c>
      <c r="D713" s="125" t="s">
        <v>833</v>
      </c>
      <c r="E713" s="121" t="s">
        <v>21</v>
      </c>
      <c r="F713" s="74">
        <v>1</v>
      </c>
      <c r="G713" s="122">
        <v>0</v>
      </c>
      <c r="H713" s="123">
        <v>0</v>
      </c>
      <c r="I713" s="90">
        <v>1141500</v>
      </c>
      <c r="J713" s="94">
        <v>1585100</v>
      </c>
      <c r="K713" s="50"/>
      <c r="L713" s="51">
        <f t="shared" si="172"/>
        <v>1141500</v>
      </c>
      <c r="M713" s="51">
        <f t="shared" si="173"/>
        <v>1363300</v>
      </c>
      <c r="N713" s="52">
        <f t="shared" si="174"/>
        <v>1363300</v>
      </c>
      <c r="O713" s="53">
        <f t="shared" si="175"/>
        <v>1345136.2942096239</v>
      </c>
      <c r="P713" s="52">
        <f t="shared" si="176"/>
        <v>156836.28406717625</v>
      </c>
      <c r="Q713" s="54">
        <f t="shared" si="177"/>
        <v>0.1150416519234037</v>
      </c>
      <c r="R713" s="30">
        <f t="shared" si="170"/>
        <v>1363300</v>
      </c>
      <c r="S713" s="52">
        <f t="shared" si="171"/>
        <v>1363300</v>
      </c>
      <c r="T713" s="13" t="str">
        <f t="shared" ref="T713:T776" si="178">IF(Q713&lt;=$Q$1,"MENOR VALOR","MEDIANA")</f>
        <v>MEDIANA</v>
      </c>
    </row>
    <row r="714" spans="1:20" ht="25.5">
      <c r="A714" s="95">
        <v>708</v>
      </c>
      <c r="B714" s="124">
        <v>794204</v>
      </c>
      <c r="C714" s="79" t="s">
        <v>1285</v>
      </c>
      <c r="D714" s="125" t="s">
        <v>834</v>
      </c>
      <c r="E714" s="121" t="s">
        <v>21</v>
      </c>
      <c r="F714" s="74">
        <v>1</v>
      </c>
      <c r="G714" s="122">
        <v>0</v>
      </c>
      <c r="H714" s="123">
        <v>0</v>
      </c>
      <c r="I714" s="90">
        <v>1141500</v>
      </c>
      <c r="J714" s="94">
        <v>1585100</v>
      </c>
      <c r="K714" s="50"/>
      <c r="L714" s="51">
        <f t="shared" si="172"/>
        <v>1141500</v>
      </c>
      <c r="M714" s="51">
        <f t="shared" si="173"/>
        <v>1363300</v>
      </c>
      <c r="N714" s="52">
        <f t="shared" si="174"/>
        <v>1363300</v>
      </c>
      <c r="O714" s="53">
        <f t="shared" si="175"/>
        <v>1345136.2942096239</v>
      </c>
      <c r="P714" s="52">
        <f t="shared" si="176"/>
        <v>156836.28406717625</v>
      </c>
      <c r="Q714" s="54">
        <f t="shared" si="177"/>
        <v>0.1150416519234037</v>
      </c>
      <c r="R714" s="30">
        <f t="shared" si="170"/>
        <v>1363300</v>
      </c>
      <c r="S714" s="52">
        <f t="shared" si="171"/>
        <v>1363300</v>
      </c>
      <c r="T714" s="13" t="str">
        <f t="shared" si="178"/>
        <v>MEDIANA</v>
      </c>
    </row>
    <row r="715" spans="1:20" ht="25.5">
      <c r="A715" s="73">
        <v>709</v>
      </c>
      <c r="B715" s="124">
        <v>794501</v>
      </c>
      <c r="C715" s="79" t="s">
        <v>1289</v>
      </c>
      <c r="D715" s="125" t="s">
        <v>835</v>
      </c>
      <c r="E715" s="121" t="s">
        <v>21</v>
      </c>
      <c r="F715" s="74">
        <v>1</v>
      </c>
      <c r="G715" s="122">
        <v>0</v>
      </c>
      <c r="H715" s="123">
        <v>0</v>
      </c>
      <c r="I715" s="90">
        <v>1620500</v>
      </c>
      <c r="J715" s="91" t="s">
        <v>28</v>
      </c>
      <c r="K715" s="50"/>
      <c r="L715" s="51">
        <f t="shared" si="172"/>
        <v>1620500</v>
      </c>
      <c r="M715" s="51">
        <f t="shared" si="173"/>
        <v>1620500</v>
      </c>
      <c r="N715" s="52">
        <f t="shared" si="174"/>
        <v>1620500</v>
      </c>
      <c r="O715" s="53">
        <f t="shared" si="175"/>
        <v>1620500</v>
      </c>
      <c r="P715" s="52">
        <f t="shared" si="176"/>
        <v>0</v>
      </c>
      <c r="Q715" s="54">
        <f t="shared" si="177"/>
        <v>0</v>
      </c>
      <c r="R715" s="30">
        <f t="shared" si="170"/>
        <v>1620500</v>
      </c>
      <c r="S715" s="52">
        <f t="shared" si="171"/>
        <v>1620500</v>
      </c>
      <c r="T715" s="13" t="str">
        <f t="shared" si="178"/>
        <v>MENOR VALOR</v>
      </c>
    </row>
    <row r="716" spans="1:20" ht="25.5">
      <c r="A716" s="73">
        <v>710</v>
      </c>
      <c r="B716" s="124">
        <v>794502</v>
      </c>
      <c r="C716" s="79" t="s">
        <v>1291</v>
      </c>
      <c r="D716" s="125" t="s">
        <v>836</v>
      </c>
      <c r="E716" s="121" t="s">
        <v>21</v>
      </c>
      <c r="F716" s="74">
        <v>1</v>
      </c>
      <c r="G716" s="122">
        <v>0</v>
      </c>
      <c r="H716" s="123">
        <v>0</v>
      </c>
      <c r="I716" s="90">
        <v>1620500</v>
      </c>
      <c r="J716" s="91" t="s">
        <v>28</v>
      </c>
      <c r="K716" s="50"/>
      <c r="L716" s="51">
        <f t="shared" si="172"/>
        <v>1620500</v>
      </c>
      <c r="M716" s="51">
        <f t="shared" si="173"/>
        <v>1620500</v>
      </c>
      <c r="N716" s="52">
        <f t="shared" si="174"/>
        <v>1620500</v>
      </c>
      <c r="O716" s="53">
        <f t="shared" si="175"/>
        <v>1620500</v>
      </c>
      <c r="P716" s="52">
        <f t="shared" si="176"/>
        <v>0</v>
      </c>
      <c r="Q716" s="54">
        <f t="shared" si="177"/>
        <v>0</v>
      </c>
      <c r="R716" s="30">
        <f t="shared" si="170"/>
        <v>1620500</v>
      </c>
      <c r="S716" s="52">
        <f t="shared" si="171"/>
        <v>1620500</v>
      </c>
      <c r="T716" s="13" t="str">
        <f t="shared" si="178"/>
        <v>MENOR VALOR</v>
      </c>
    </row>
    <row r="717" spans="1:20" ht="25.5">
      <c r="A717" s="73">
        <v>711</v>
      </c>
      <c r="B717" s="124">
        <v>794601</v>
      </c>
      <c r="C717" s="83" t="s">
        <v>1311</v>
      </c>
      <c r="D717" s="125" t="s">
        <v>837</v>
      </c>
      <c r="E717" s="121" t="s">
        <v>21</v>
      </c>
      <c r="F717" s="74">
        <v>1</v>
      </c>
      <c r="G717" s="122">
        <v>0</v>
      </c>
      <c r="H717" s="123">
        <v>0</v>
      </c>
      <c r="I717" s="90">
        <v>1620500</v>
      </c>
      <c r="J717" s="94">
        <v>2213600</v>
      </c>
      <c r="K717" s="50"/>
      <c r="L717" s="51">
        <f t="shared" si="172"/>
        <v>1620500</v>
      </c>
      <c r="M717" s="51">
        <f t="shared" si="173"/>
        <v>1917050</v>
      </c>
      <c r="N717" s="52">
        <f t="shared" si="174"/>
        <v>1917050</v>
      </c>
      <c r="O717" s="53">
        <f t="shared" si="175"/>
        <v>1893974.339847296</v>
      </c>
      <c r="P717" s="52">
        <f t="shared" si="176"/>
        <v>209692.51596087066</v>
      </c>
      <c r="Q717" s="54">
        <f t="shared" si="177"/>
        <v>0.10938291435323579</v>
      </c>
      <c r="R717" s="30">
        <f t="shared" si="170"/>
        <v>1917050</v>
      </c>
      <c r="S717" s="52">
        <f t="shared" si="171"/>
        <v>1917100</v>
      </c>
      <c r="T717" s="13" t="str">
        <f t="shared" si="178"/>
        <v>MEDIANA</v>
      </c>
    </row>
    <row r="718" spans="1:20" ht="25.5">
      <c r="A718" s="73">
        <v>712</v>
      </c>
      <c r="B718" s="124">
        <v>794602</v>
      </c>
      <c r="C718" s="79" t="s">
        <v>1315</v>
      </c>
      <c r="D718" s="125" t="s">
        <v>838</v>
      </c>
      <c r="E718" s="121" t="s">
        <v>21</v>
      </c>
      <c r="F718" s="74">
        <v>1</v>
      </c>
      <c r="G718" s="122">
        <v>0</v>
      </c>
      <c r="H718" s="123">
        <v>0</v>
      </c>
      <c r="I718" s="90">
        <v>1620500</v>
      </c>
      <c r="J718" s="91" t="s">
        <v>28</v>
      </c>
      <c r="K718" s="50"/>
      <c r="L718" s="51">
        <f t="shared" si="172"/>
        <v>1620500</v>
      </c>
      <c r="M718" s="51">
        <f t="shared" si="173"/>
        <v>1620500</v>
      </c>
      <c r="N718" s="52">
        <f t="shared" si="174"/>
        <v>1620500</v>
      </c>
      <c r="O718" s="53">
        <f t="shared" si="175"/>
        <v>1620500</v>
      </c>
      <c r="P718" s="52">
        <f t="shared" si="176"/>
        <v>0</v>
      </c>
      <c r="Q718" s="54">
        <f t="shared" si="177"/>
        <v>0</v>
      </c>
      <c r="R718" s="30">
        <f t="shared" si="170"/>
        <v>1620500</v>
      </c>
      <c r="S718" s="52">
        <f t="shared" si="171"/>
        <v>1620500</v>
      </c>
      <c r="T718" s="13" t="str">
        <f t="shared" si="178"/>
        <v>MENOR VALOR</v>
      </c>
    </row>
    <row r="719" spans="1:20" ht="25.5">
      <c r="A719" s="95">
        <v>713</v>
      </c>
      <c r="B719" s="124">
        <v>794603</v>
      </c>
      <c r="C719" s="79" t="s">
        <v>1317</v>
      </c>
      <c r="D719" s="125" t="s">
        <v>839</v>
      </c>
      <c r="E719" s="121" t="s">
        <v>21</v>
      </c>
      <c r="F719" s="74">
        <v>1</v>
      </c>
      <c r="G719" s="122">
        <v>0</v>
      </c>
      <c r="H719" s="123">
        <v>0</v>
      </c>
      <c r="I719" s="90">
        <v>1620500</v>
      </c>
      <c r="J719" s="91" t="s">
        <v>28</v>
      </c>
      <c r="K719" s="50"/>
      <c r="L719" s="51">
        <f t="shared" si="172"/>
        <v>1620500</v>
      </c>
      <c r="M719" s="51">
        <f t="shared" si="173"/>
        <v>1620500</v>
      </c>
      <c r="N719" s="52">
        <f t="shared" si="174"/>
        <v>1620500</v>
      </c>
      <c r="O719" s="53">
        <f t="shared" si="175"/>
        <v>1620500</v>
      </c>
      <c r="P719" s="52">
        <f t="shared" si="176"/>
        <v>0</v>
      </c>
      <c r="Q719" s="54">
        <f t="shared" si="177"/>
        <v>0</v>
      </c>
      <c r="R719" s="30">
        <f t="shared" si="170"/>
        <v>1620500</v>
      </c>
      <c r="S719" s="52">
        <f t="shared" si="171"/>
        <v>1620500</v>
      </c>
      <c r="T719" s="13" t="str">
        <f t="shared" si="178"/>
        <v>MENOR VALOR</v>
      </c>
    </row>
    <row r="720" spans="1:20" ht="25.5">
      <c r="A720" s="73">
        <v>714</v>
      </c>
      <c r="B720" s="124">
        <v>794604</v>
      </c>
      <c r="C720" s="79" t="s">
        <v>1319</v>
      </c>
      <c r="D720" s="125" t="s">
        <v>840</v>
      </c>
      <c r="E720" s="121" t="s">
        <v>21</v>
      </c>
      <c r="F720" s="74">
        <v>1</v>
      </c>
      <c r="G720" s="122">
        <v>0</v>
      </c>
      <c r="H720" s="123">
        <v>0</v>
      </c>
      <c r="I720" s="90">
        <v>1620500</v>
      </c>
      <c r="J720" s="91" t="s">
        <v>28</v>
      </c>
      <c r="K720" s="50"/>
      <c r="L720" s="51">
        <f t="shared" si="172"/>
        <v>1620500</v>
      </c>
      <c r="M720" s="51">
        <f t="shared" si="173"/>
        <v>1620500</v>
      </c>
      <c r="N720" s="52">
        <f t="shared" si="174"/>
        <v>1620500</v>
      </c>
      <c r="O720" s="53">
        <f t="shared" si="175"/>
        <v>1620500</v>
      </c>
      <c r="P720" s="52">
        <f t="shared" si="176"/>
        <v>0</v>
      </c>
      <c r="Q720" s="54">
        <f t="shared" si="177"/>
        <v>0</v>
      </c>
      <c r="R720" s="30">
        <f t="shared" si="170"/>
        <v>1620500</v>
      </c>
      <c r="S720" s="52">
        <f t="shared" si="171"/>
        <v>1620500</v>
      </c>
      <c r="T720" s="13" t="str">
        <f t="shared" si="178"/>
        <v>MENOR VALOR</v>
      </c>
    </row>
    <row r="721" spans="1:20" ht="25.5">
      <c r="A721" s="73">
        <v>715</v>
      </c>
      <c r="B721" s="124">
        <v>795101</v>
      </c>
      <c r="C721" s="79" t="s">
        <v>1321</v>
      </c>
      <c r="D721" s="125" t="s">
        <v>841</v>
      </c>
      <c r="E721" s="121" t="s">
        <v>21</v>
      </c>
      <c r="F721" s="74">
        <v>1</v>
      </c>
      <c r="G721" s="122">
        <v>0</v>
      </c>
      <c r="H721" s="123">
        <v>0</v>
      </c>
      <c r="I721" s="90">
        <v>1474400</v>
      </c>
      <c r="J721" s="91" t="s">
        <v>28</v>
      </c>
      <c r="K721" s="50"/>
      <c r="L721" s="51">
        <f t="shared" si="172"/>
        <v>1474400</v>
      </c>
      <c r="M721" s="51">
        <f t="shared" si="173"/>
        <v>1474400</v>
      </c>
      <c r="N721" s="52">
        <f t="shared" si="174"/>
        <v>1474400</v>
      </c>
      <c r="O721" s="53">
        <f t="shared" si="175"/>
        <v>1474400</v>
      </c>
      <c r="P721" s="52">
        <f t="shared" si="176"/>
        <v>0</v>
      </c>
      <c r="Q721" s="54">
        <f t="shared" si="177"/>
        <v>0</v>
      </c>
      <c r="R721" s="30">
        <f t="shared" si="170"/>
        <v>1474400</v>
      </c>
      <c r="S721" s="52">
        <f t="shared" si="171"/>
        <v>1474400</v>
      </c>
      <c r="T721" s="13" t="str">
        <f t="shared" si="178"/>
        <v>MENOR VALOR</v>
      </c>
    </row>
    <row r="722" spans="1:20" ht="25.5">
      <c r="A722" s="73">
        <v>716</v>
      </c>
      <c r="B722" s="124">
        <v>795102</v>
      </c>
      <c r="C722" s="79" t="s">
        <v>1325</v>
      </c>
      <c r="D722" s="125" t="s">
        <v>842</v>
      </c>
      <c r="E722" s="121" t="s">
        <v>21</v>
      </c>
      <c r="F722" s="74">
        <v>1</v>
      </c>
      <c r="G722" s="122">
        <v>0</v>
      </c>
      <c r="H722" s="123">
        <v>0</v>
      </c>
      <c r="I722" s="90">
        <v>1474400</v>
      </c>
      <c r="J722" s="91" t="s">
        <v>28</v>
      </c>
      <c r="K722" s="50"/>
      <c r="L722" s="51">
        <f t="shared" si="172"/>
        <v>1474400</v>
      </c>
      <c r="M722" s="51">
        <f t="shared" si="173"/>
        <v>1474400</v>
      </c>
      <c r="N722" s="52">
        <f t="shared" si="174"/>
        <v>1474400</v>
      </c>
      <c r="O722" s="53">
        <f t="shared" si="175"/>
        <v>1474400</v>
      </c>
      <c r="P722" s="52">
        <f t="shared" si="176"/>
        <v>0</v>
      </c>
      <c r="Q722" s="54">
        <f t="shared" si="177"/>
        <v>0</v>
      </c>
      <c r="R722" s="30">
        <f t="shared" si="170"/>
        <v>1474400</v>
      </c>
      <c r="S722" s="52">
        <f t="shared" si="171"/>
        <v>1474400</v>
      </c>
      <c r="T722" s="13" t="str">
        <f t="shared" si="178"/>
        <v>MENOR VALOR</v>
      </c>
    </row>
    <row r="723" spans="1:20" ht="25.5">
      <c r="A723" s="73">
        <v>717</v>
      </c>
      <c r="B723" s="124">
        <v>795201</v>
      </c>
      <c r="C723" s="79" t="s">
        <v>1327</v>
      </c>
      <c r="D723" s="125" t="s">
        <v>843</v>
      </c>
      <c r="E723" s="121" t="s">
        <v>21</v>
      </c>
      <c r="F723" s="74">
        <v>1</v>
      </c>
      <c r="G723" s="122">
        <v>0</v>
      </c>
      <c r="H723" s="123">
        <v>0</v>
      </c>
      <c r="I723" s="90">
        <v>1474400</v>
      </c>
      <c r="J723" s="91" t="s">
        <v>28</v>
      </c>
      <c r="K723" s="50"/>
      <c r="L723" s="51">
        <f t="shared" si="172"/>
        <v>1474400</v>
      </c>
      <c r="M723" s="51">
        <f t="shared" si="173"/>
        <v>1474400</v>
      </c>
      <c r="N723" s="52">
        <f t="shared" si="174"/>
        <v>1474400</v>
      </c>
      <c r="O723" s="53">
        <f t="shared" si="175"/>
        <v>1474400</v>
      </c>
      <c r="P723" s="52">
        <f t="shared" si="176"/>
        <v>0</v>
      </c>
      <c r="Q723" s="54">
        <f t="shared" si="177"/>
        <v>0</v>
      </c>
      <c r="R723" s="30">
        <f t="shared" si="170"/>
        <v>1474400</v>
      </c>
      <c r="S723" s="52">
        <f t="shared" si="171"/>
        <v>1474400</v>
      </c>
      <c r="T723" s="13" t="str">
        <f t="shared" si="178"/>
        <v>MENOR VALOR</v>
      </c>
    </row>
    <row r="724" spans="1:20" ht="25.5">
      <c r="A724" s="95">
        <v>718</v>
      </c>
      <c r="B724" s="124">
        <v>795202</v>
      </c>
      <c r="C724" s="79" t="s">
        <v>1329</v>
      </c>
      <c r="D724" s="125" t="s">
        <v>844</v>
      </c>
      <c r="E724" s="121" t="s">
        <v>21</v>
      </c>
      <c r="F724" s="74">
        <v>1</v>
      </c>
      <c r="G724" s="122">
        <v>0</v>
      </c>
      <c r="H724" s="123">
        <v>0</v>
      </c>
      <c r="I724" s="90">
        <v>1474400</v>
      </c>
      <c r="J724" s="94">
        <v>2005200</v>
      </c>
      <c r="K724" s="50"/>
      <c r="L724" s="51">
        <f t="shared" si="172"/>
        <v>1474400</v>
      </c>
      <c r="M724" s="51">
        <f t="shared" si="173"/>
        <v>1739800</v>
      </c>
      <c r="N724" s="52">
        <f t="shared" si="174"/>
        <v>1739800</v>
      </c>
      <c r="O724" s="53">
        <f t="shared" si="175"/>
        <v>1719437.9546817036</v>
      </c>
      <c r="P724" s="52">
        <f t="shared" si="176"/>
        <v>187666.13972690972</v>
      </c>
      <c r="Q724" s="54">
        <f t="shared" si="177"/>
        <v>0.10786650173980326</v>
      </c>
      <c r="R724" s="30">
        <f t="shared" si="170"/>
        <v>1739800</v>
      </c>
      <c r="S724" s="52">
        <f t="shared" si="171"/>
        <v>1739800</v>
      </c>
      <c r="T724" s="13" t="str">
        <f t="shared" si="178"/>
        <v>MEDIANA</v>
      </c>
    </row>
    <row r="725" spans="1:20" ht="25.5">
      <c r="A725" s="73">
        <v>719</v>
      </c>
      <c r="B725" s="124">
        <v>795203</v>
      </c>
      <c r="C725" s="79" t="s">
        <v>1331</v>
      </c>
      <c r="D725" s="125" t="s">
        <v>845</v>
      </c>
      <c r="E725" s="121" t="s">
        <v>21</v>
      </c>
      <c r="F725" s="74">
        <v>1</v>
      </c>
      <c r="G725" s="122">
        <v>0</v>
      </c>
      <c r="H725" s="123">
        <v>0</v>
      </c>
      <c r="I725" s="90">
        <v>1474400</v>
      </c>
      <c r="J725" s="91" t="s">
        <v>28</v>
      </c>
      <c r="K725" s="50"/>
      <c r="L725" s="51">
        <f t="shared" si="172"/>
        <v>1474400</v>
      </c>
      <c r="M725" s="51">
        <f t="shared" si="173"/>
        <v>1474400</v>
      </c>
      <c r="N725" s="52">
        <f t="shared" si="174"/>
        <v>1474400</v>
      </c>
      <c r="O725" s="53">
        <f t="shared" si="175"/>
        <v>1474400</v>
      </c>
      <c r="P725" s="52">
        <f t="shared" si="176"/>
        <v>0</v>
      </c>
      <c r="Q725" s="54">
        <f t="shared" si="177"/>
        <v>0</v>
      </c>
      <c r="R725" s="30">
        <f t="shared" si="170"/>
        <v>1474400</v>
      </c>
      <c r="S725" s="52">
        <f t="shared" si="171"/>
        <v>1474400</v>
      </c>
      <c r="T725" s="13" t="str">
        <f t="shared" si="178"/>
        <v>MENOR VALOR</v>
      </c>
    </row>
    <row r="726" spans="1:20" ht="25.5">
      <c r="A726" s="73">
        <v>720</v>
      </c>
      <c r="B726" s="124">
        <v>795204</v>
      </c>
      <c r="C726" s="79" t="s">
        <v>1333</v>
      </c>
      <c r="D726" s="125" t="s">
        <v>846</v>
      </c>
      <c r="E726" s="121" t="s">
        <v>21</v>
      </c>
      <c r="F726" s="74">
        <v>1</v>
      </c>
      <c r="G726" s="122">
        <v>0</v>
      </c>
      <c r="H726" s="123">
        <v>0</v>
      </c>
      <c r="I726" s="90">
        <v>1474400</v>
      </c>
      <c r="J726" s="94">
        <v>2005200</v>
      </c>
      <c r="K726" s="50"/>
      <c r="L726" s="51">
        <f t="shared" si="172"/>
        <v>1474400</v>
      </c>
      <c r="M726" s="51">
        <f t="shared" si="173"/>
        <v>1739800</v>
      </c>
      <c r="N726" s="52">
        <f t="shared" si="174"/>
        <v>1739800</v>
      </c>
      <c r="O726" s="53">
        <f t="shared" si="175"/>
        <v>1719437.9546817036</v>
      </c>
      <c r="P726" s="52">
        <f t="shared" si="176"/>
        <v>187666.13972690972</v>
      </c>
      <c r="Q726" s="54">
        <f t="shared" si="177"/>
        <v>0.10786650173980326</v>
      </c>
      <c r="R726" s="30">
        <f t="shared" si="170"/>
        <v>1739800</v>
      </c>
      <c r="S726" s="52">
        <f t="shared" si="171"/>
        <v>1739800</v>
      </c>
      <c r="T726" s="13" t="str">
        <f t="shared" si="178"/>
        <v>MEDIANA</v>
      </c>
    </row>
    <row r="727" spans="1:20" ht="25.5">
      <c r="A727" s="73">
        <v>721</v>
      </c>
      <c r="B727" s="124">
        <v>795501</v>
      </c>
      <c r="C727" s="79" t="s">
        <v>1335</v>
      </c>
      <c r="D727" s="125" t="s">
        <v>847</v>
      </c>
      <c r="E727" s="121" t="s">
        <v>21</v>
      </c>
      <c r="F727" s="74">
        <v>1</v>
      </c>
      <c r="G727" s="122">
        <v>0</v>
      </c>
      <c r="H727" s="123">
        <v>0</v>
      </c>
      <c r="I727" s="90">
        <v>2835700</v>
      </c>
      <c r="J727" s="91" t="s">
        <v>28</v>
      </c>
      <c r="K727" s="50"/>
      <c r="L727" s="51">
        <f t="shared" si="172"/>
        <v>2835700</v>
      </c>
      <c r="M727" s="51">
        <f t="shared" si="173"/>
        <v>2835700</v>
      </c>
      <c r="N727" s="52">
        <f t="shared" si="174"/>
        <v>2835700</v>
      </c>
      <c r="O727" s="53">
        <f t="shared" si="175"/>
        <v>2835700</v>
      </c>
      <c r="P727" s="52">
        <f t="shared" si="176"/>
        <v>0</v>
      </c>
      <c r="Q727" s="54">
        <f t="shared" si="177"/>
        <v>0</v>
      </c>
      <c r="R727" s="30">
        <f t="shared" si="170"/>
        <v>2835700</v>
      </c>
      <c r="S727" s="52">
        <f t="shared" si="171"/>
        <v>2835700</v>
      </c>
      <c r="T727" s="13" t="str">
        <f t="shared" si="178"/>
        <v>MENOR VALOR</v>
      </c>
    </row>
    <row r="728" spans="1:20" ht="25.5">
      <c r="A728" s="73">
        <v>722</v>
      </c>
      <c r="B728" s="124">
        <v>795502</v>
      </c>
      <c r="C728" s="79" t="s">
        <v>1337</v>
      </c>
      <c r="D728" s="125" t="s">
        <v>848</v>
      </c>
      <c r="E728" s="121" t="s">
        <v>21</v>
      </c>
      <c r="F728" s="74">
        <v>1</v>
      </c>
      <c r="G728" s="122">
        <v>0</v>
      </c>
      <c r="H728" s="123">
        <v>0</v>
      </c>
      <c r="I728" s="90">
        <v>2835700</v>
      </c>
      <c r="J728" s="94">
        <v>3889700</v>
      </c>
      <c r="K728" s="50"/>
      <c r="L728" s="51">
        <f t="shared" si="172"/>
        <v>2835700</v>
      </c>
      <c r="M728" s="51">
        <f t="shared" si="173"/>
        <v>3362700</v>
      </c>
      <c r="N728" s="52">
        <f t="shared" si="174"/>
        <v>3362700</v>
      </c>
      <c r="O728" s="53">
        <f t="shared" si="175"/>
        <v>3321147.7368524275</v>
      </c>
      <c r="P728" s="52">
        <f t="shared" si="176"/>
        <v>372645.27368531056</v>
      </c>
      <c r="Q728" s="54">
        <f t="shared" si="177"/>
        <v>0.11081728185247289</v>
      </c>
      <c r="R728" s="30">
        <f t="shared" si="170"/>
        <v>3362700</v>
      </c>
      <c r="S728" s="52">
        <f t="shared" si="171"/>
        <v>3362700</v>
      </c>
      <c r="T728" s="13" t="str">
        <f t="shared" si="178"/>
        <v>MEDIANA</v>
      </c>
    </row>
    <row r="729" spans="1:20" ht="25.5">
      <c r="A729" s="95">
        <v>723</v>
      </c>
      <c r="B729" s="124">
        <v>795601</v>
      </c>
      <c r="C729" s="79" t="s">
        <v>1339</v>
      </c>
      <c r="D729" s="125" t="s">
        <v>849</v>
      </c>
      <c r="E729" s="121" t="s">
        <v>21</v>
      </c>
      <c r="F729" s="74">
        <v>1</v>
      </c>
      <c r="G729" s="122">
        <v>0</v>
      </c>
      <c r="H729" s="123">
        <v>0</v>
      </c>
      <c r="I729" s="90">
        <v>2469300</v>
      </c>
      <c r="J729" s="91" t="s">
        <v>28</v>
      </c>
      <c r="K729" s="50"/>
      <c r="L729" s="51">
        <f t="shared" si="172"/>
        <v>2469300</v>
      </c>
      <c r="M729" s="51">
        <f t="shared" si="173"/>
        <v>2469300</v>
      </c>
      <c r="N729" s="52">
        <f t="shared" si="174"/>
        <v>2469300</v>
      </c>
      <c r="O729" s="53">
        <f t="shared" si="175"/>
        <v>2469300</v>
      </c>
      <c r="P729" s="52">
        <f t="shared" si="176"/>
        <v>0</v>
      </c>
      <c r="Q729" s="54">
        <f t="shared" si="177"/>
        <v>0</v>
      </c>
      <c r="R729" s="30">
        <f t="shared" si="170"/>
        <v>2469300</v>
      </c>
      <c r="S729" s="52">
        <f t="shared" si="171"/>
        <v>2469300</v>
      </c>
      <c r="T729" s="13" t="str">
        <f t="shared" si="178"/>
        <v>MENOR VALOR</v>
      </c>
    </row>
    <row r="730" spans="1:20" ht="25.5">
      <c r="A730" s="73">
        <v>724</v>
      </c>
      <c r="B730" s="124">
        <v>795602</v>
      </c>
      <c r="C730" s="79" t="s">
        <v>1341</v>
      </c>
      <c r="D730" s="125" t="s">
        <v>850</v>
      </c>
      <c r="E730" s="121" t="s">
        <v>21</v>
      </c>
      <c r="F730" s="74">
        <v>1</v>
      </c>
      <c r="G730" s="122">
        <v>0</v>
      </c>
      <c r="H730" s="123">
        <v>0</v>
      </c>
      <c r="I730" s="90">
        <v>2835700</v>
      </c>
      <c r="J730" s="94">
        <v>3889700</v>
      </c>
      <c r="K730" s="50"/>
      <c r="L730" s="51">
        <f t="shared" si="172"/>
        <v>2835700</v>
      </c>
      <c r="M730" s="51">
        <f t="shared" si="173"/>
        <v>3362700</v>
      </c>
      <c r="N730" s="52">
        <f t="shared" si="174"/>
        <v>3362700</v>
      </c>
      <c r="O730" s="53">
        <f t="shared" si="175"/>
        <v>3321147.7368524275</v>
      </c>
      <c r="P730" s="52">
        <f t="shared" si="176"/>
        <v>372645.27368531056</v>
      </c>
      <c r="Q730" s="54">
        <f t="shared" si="177"/>
        <v>0.11081728185247289</v>
      </c>
      <c r="R730" s="30">
        <f t="shared" si="170"/>
        <v>3362700</v>
      </c>
      <c r="S730" s="52">
        <f t="shared" si="171"/>
        <v>3362700</v>
      </c>
      <c r="T730" s="13" t="str">
        <f t="shared" si="178"/>
        <v>MEDIANA</v>
      </c>
    </row>
    <row r="731" spans="1:20" ht="25.5">
      <c r="A731" s="73">
        <v>725</v>
      </c>
      <c r="B731" s="124">
        <v>795603</v>
      </c>
      <c r="C731" s="79" t="s">
        <v>1343</v>
      </c>
      <c r="D731" s="125" t="s">
        <v>851</v>
      </c>
      <c r="E731" s="121" t="s">
        <v>21</v>
      </c>
      <c r="F731" s="74">
        <v>1</v>
      </c>
      <c r="G731" s="122">
        <v>0</v>
      </c>
      <c r="H731" s="123">
        <v>0</v>
      </c>
      <c r="I731" s="90">
        <v>2469300</v>
      </c>
      <c r="J731" s="91" t="s">
        <v>28</v>
      </c>
      <c r="K731" s="50"/>
      <c r="L731" s="51">
        <f t="shared" si="172"/>
        <v>2469300</v>
      </c>
      <c r="M731" s="51">
        <f t="shared" si="173"/>
        <v>2469300</v>
      </c>
      <c r="N731" s="52">
        <f t="shared" si="174"/>
        <v>2469300</v>
      </c>
      <c r="O731" s="53">
        <f t="shared" si="175"/>
        <v>2469300</v>
      </c>
      <c r="P731" s="52">
        <f t="shared" si="176"/>
        <v>0</v>
      </c>
      <c r="Q731" s="54">
        <f t="shared" si="177"/>
        <v>0</v>
      </c>
      <c r="R731" s="30">
        <f t="shared" si="170"/>
        <v>2469300</v>
      </c>
      <c r="S731" s="52">
        <f t="shared" si="171"/>
        <v>2469300</v>
      </c>
      <c r="T731" s="13" t="str">
        <f t="shared" si="178"/>
        <v>MENOR VALOR</v>
      </c>
    </row>
    <row r="732" spans="1:20" ht="25.5">
      <c r="A732" s="73">
        <v>726</v>
      </c>
      <c r="B732" s="124">
        <v>795604</v>
      </c>
      <c r="C732" s="79" t="s">
        <v>1345</v>
      </c>
      <c r="D732" s="125" t="s">
        <v>852</v>
      </c>
      <c r="E732" s="121" t="s">
        <v>21</v>
      </c>
      <c r="F732" s="74">
        <v>1</v>
      </c>
      <c r="G732" s="122">
        <v>0</v>
      </c>
      <c r="H732" s="123">
        <v>0</v>
      </c>
      <c r="I732" s="90">
        <v>2835700</v>
      </c>
      <c r="J732" s="94">
        <v>3889700</v>
      </c>
      <c r="K732" s="50"/>
      <c r="L732" s="51">
        <f t="shared" si="172"/>
        <v>2835700</v>
      </c>
      <c r="M732" s="51">
        <f t="shared" si="173"/>
        <v>3362700</v>
      </c>
      <c r="N732" s="52">
        <f t="shared" si="174"/>
        <v>3362700</v>
      </c>
      <c r="O732" s="53">
        <f t="shared" si="175"/>
        <v>3321147.7368524275</v>
      </c>
      <c r="P732" s="52">
        <f t="shared" si="176"/>
        <v>372645.27368531056</v>
      </c>
      <c r="Q732" s="54">
        <f t="shared" si="177"/>
        <v>0.11081728185247289</v>
      </c>
      <c r="R732" s="30">
        <f t="shared" si="170"/>
        <v>3362700</v>
      </c>
      <c r="S732" s="52">
        <f t="shared" si="171"/>
        <v>3362700</v>
      </c>
      <c r="T732" s="13" t="str">
        <f t="shared" si="178"/>
        <v>MEDIANA</v>
      </c>
    </row>
    <row r="733" spans="1:20" ht="25.5">
      <c r="A733" s="73">
        <v>727</v>
      </c>
      <c r="B733" s="124" t="s">
        <v>853</v>
      </c>
      <c r="C733" s="79" t="s">
        <v>1347</v>
      </c>
      <c r="D733" s="125" t="s">
        <v>854</v>
      </c>
      <c r="E733" s="121" t="s">
        <v>21</v>
      </c>
      <c r="F733" s="74">
        <v>1</v>
      </c>
      <c r="G733" s="122">
        <v>0</v>
      </c>
      <c r="H733" s="123">
        <v>0</v>
      </c>
      <c r="I733" s="90">
        <v>1620500</v>
      </c>
      <c r="J733" s="94">
        <v>2005200</v>
      </c>
      <c r="K733" s="50"/>
      <c r="L733" s="51">
        <f t="shared" si="172"/>
        <v>1620500</v>
      </c>
      <c r="M733" s="51">
        <f t="shared" si="173"/>
        <v>1812850</v>
      </c>
      <c r="N733" s="52">
        <f t="shared" si="174"/>
        <v>1812850</v>
      </c>
      <c r="O733" s="53">
        <f t="shared" si="175"/>
        <v>1802616.5981705594</v>
      </c>
      <c r="P733" s="52">
        <f t="shared" si="176"/>
        <v>136011.98936123241</v>
      </c>
      <c r="Q733" s="54">
        <f t="shared" si="177"/>
        <v>7.5026609681569031E-2</v>
      </c>
      <c r="R733" s="30">
        <f t="shared" si="170"/>
        <v>1620500</v>
      </c>
      <c r="S733" s="52">
        <f t="shared" si="171"/>
        <v>1620500</v>
      </c>
      <c r="T733" s="13" t="str">
        <f t="shared" si="178"/>
        <v>MENOR VALOR</v>
      </c>
    </row>
    <row r="734" spans="1:20" ht="25.5">
      <c r="A734" s="95">
        <v>728</v>
      </c>
      <c r="B734" s="124" t="s">
        <v>855</v>
      </c>
      <c r="C734" s="79" t="s">
        <v>1349</v>
      </c>
      <c r="D734" s="125" t="s">
        <v>856</v>
      </c>
      <c r="E734" s="121" t="s">
        <v>21</v>
      </c>
      <c r="F734" s="74">
        <v>1</v>
      </c>
      <c r="G734" s="122">
        <v>0</v>
      </c>
      <c r="H734" s="123">
        <v>0</v>
      </c>
      <c r="I734" s="90">
        <v>1620500</v>
      </c>
      <c r="J734" s="94">
        <v>2005200</v>
      </c>
      <c r="K734" s="50"/>
      <c r="L734" s="51">
        <f t="shared" si="172"/>
        <v>1620500</v>
      </c>
      <c r="M734" s="51">
        <f t="shared" si="173"/>
        <v>1812850</v>
      </c>
      <c r="N734" s="52">
        <f t="shared" si="174"/>
        <v>1812850</v>
      </c>
      <c r="O734" s="53">
        <f t="shared" si="175"/>
        <v>1802616.5981705594</v>
      </c>
      <c r="P734" s="52">
        <f t="shared" si="176"/>
        <v>136011.98936123241</v>
      </c>
      <c r="Q734" s="54">
        <f t="shared" si="177"/>
        <v>7.5026609681569031E-2</v>
      </c>
      <c r="R734" s="30">
        <f t="shared" si="170"/>
        <v>1620500</v>
      </c>
      <c r="S734" s="52">
        <f t="shared" si="171"/>
        <v>1620500</v>
      </c>
      <c r="T734" s="13" t="str">
        <f t="shared" si="178"/>
        <v>MENOR VALOR</v>
      </c>
    </row>
    <row r="735" spans="1:20" ht="25.5">
      <c r="A735" s="73">
        <v>729</v>
      </c>
      <c r="B735" s="124" t="s">
        <v>857</v>
      </c>
      <c r="C735" s="79" t="s">
        <v>1351</v>
      </c>
      <c r="D735" s="125" t="s">
        <v>858</v>
      </c>
      <c r="E735" s="121" t="s">
        <v>21</v>
      </c>
      <c r="F735" s="74">
        <v>1</v>
      </c>
      <c r="G735" s="122">
        <v>0</v>
      </c>
      <c r="H735" s="123">
        <v>0</v>
      </c>
      <c r="I735" s="90">
        <v>654300</v>
      </c>
      <c r="J735" s="94">
        <v>2005200</v>
      </c>
      <c r="K735" s="50"/>
      <c r="L735" s="51">
        <f t="shared" si="172"/>
        <v>654300</v>
      </c>
      <c r="M735" s="51">
        <f t="shared" si="173"/>
        <v>1329750</v>
      </c>
      <c r="N735" s="52">
        <f t="shared" si="174"/>
        <v>1329750</v>
      </c>
      <c r="O735" s="53">
        <f t="shared" si="175"/>
        <v>1145426.7152463312</v>
      </c>
      <c r="P735" s="52">
        <f t="shared" si="176"/>
        <v>477615.27535245352</v>
      </c>
      <c r="Q735" s="54">
        <f t="shared" si="177"/>
        <v>0.35917674401387745</v>
      </c>
      <c r="R735" s="30">
        <f t="shared" si="170"/>
        <v>1329750</v>
      </c>
      <c r="S735" s="52">
        <f t="shared" si="171"/>
        <v>1329800</v>
      </c>
      <c r="T735" s="13" t="str">
        <f t="shared" si="178"/>
        <v>MEDIANA</v>
      </c>
    </row>
    <row r="736" spans="1:20" ht="25.5">
      <c r="A736" s="73">
        <v>730</v>
      </c>
      <c r="B736" s="124" t="s">
        <v>859</v>
      </c>
      <c r="C736" s="79" t="s">
        <v>1353</v>
      </c>
      <c r="D736" s="125" t="s">
        <v>860</v>
      </c>
      <c r="E736" s="121" t="s">
        <v>21</v>
      </c>
      <c r="F736" s="74">
        <v>1</v>
      </c>
      <c r="G736" s="122">
        <v>0</v>
      </c>
      <c r="H736" s="123">
        <v>0</v>
      </c>
      <c r="I736" s="90">
        <v>1850600</v>
      </c>
      <c r="J736" s="91" t="s">
        <v>28</v>
      </c>
      <c r="K736" s="50"/>
      <c r="L736" s="51">
        <f t="shared" si="172"/>
        <v>1850600</v>
      </c>
      <c r="M736" s="51">
        <f t="shared" si="173"/>
        <v>1850600</v>
      </c>
      <c r="N736" s="52">
        <f t="shared" si="174"/>
        <v>1850600</v>
      </c>
      <c r="O736" s="53">
        <f t="shared" si="175"/>
        <v>1850600</v>
      </c>
      <c r="P736" s="52">
        <f t="shared" si="176"/>
        <v>0</v>
      </c>
      <c r="Q736" s="54">
        <f t="shared" si="177"/>
        <v>0</v>
      </c>
      <c r="R736" s="30">
        <f t="shared" si="170"/>
        <v>1850600</v>
      </c>
      <c r="S736" s="52">
        <f t="shared" si="171"/>
        <v>1850600</v>
      </c>
      <c r="T736" s="13" t="str">
        <f t="shared" si="178"/>
        <v>MENOR VALOR</v>
      </c>
    </row>
    <row r="737" spans="1:20" ht="25.5">
      <c r="A737" s="73">
        <v>731</v>
      </c>
      <c r="B737" s="124">
        <v>796600</v>
      </c>
      <c r="C737" s="79" t="s">
        <v>1357</v>
      </c>
      <c r="D737" s="125" t="s">
        <v>861</v>
      </c>
      <c r="E737" s="121" t="s">
        <v>21</v>
      </c>
      <c r="F737" s="74">
        <v>1</v>
      </c>
      <c r="G737" s="122">
        <v>0</v>
      </c>
      <c r="H737" s="123">
        <v>0</v>
      </c>
      <c r="I737" s="90">
        <v>1850600</v>
      </c>
      <c r="J737" s="94">
        <v>2005200</v>
      </c>
      <c r="K737" s="50"/>
      <c r="L737" s="51">
        <f t="shared" si="172"/>
        <v>1850600</v>
      </c>
      <c r="M737" s="51">
        <f t="shared" si="173"/>
        <v>1927900</v>
      </c>
      <c r="N737" s="52">
        <f t="shared" si="174"/>
        <v>1927900</v>
      </c>
      <c r="O737" s="53">
        <f t="shared" si="175"/>
        <v>1926349.6878812008</v>
      </c>
      <c r="P737" s="52">
        <f t="shared" si="176"/>
        <v>54659.354185720127</v>
      </c>
      <c r="Q737" s="54">
        <f t="shared" si="177"/>
        <v>2.8351757967591745E-2</v>
      </c>
      <c r="R737" s="30">
        <f t="shared" si="170"/>
        <v>1850600</v>
      </c>
      <c r="S737" s="52">
        <f t="shared" si="171"/>
        <v>1850600</v>
      </c>
      <c r="T737" s="13" t="str">
        <f t="shared" si="178"/>
        <v>MENOR VALOR</v>
      </c>
    </row>
    <row r="738" spans="1:20" ht="25.5">
      <c r="A738" s="73">
        <v>732</v>
      </c>
      <c r="B738" s="124" t="s">
        <v>862</v>
      </c>
      <c r="C738" s="79" t="s">
        <v>1359</v>
      </c>
      <c r="D738" s="125" t="s">
        <v>863</v>
      </c>
      <c r="E738" s="121" t="s">
        <v>21</v>
      </c>
      <c r="F738" s="74">
        <v>1</v>
      </c>
      <c r="G738" s="122">
        <v>0</v>
      </c>
      <c r="H738" s="123">
        <v>0</v>
      </c>
      <c r="I738" s="90">
        <v>828200</v>
      </c>
      <c r="J738" s="91" t="s">
        <v>28</v>
      </c>
      <c r="K738" s="50"/>
      <c r="L738" s="51">
        <f t="shared" si="172"/>
        <v>828200</v>
      </c>
      <c r="M738" s="51">
        <f t="shared" si="173"/>
        <v>828200</v>
      </c>
      <c r="N738" s="52">
        <f t="shared" si="174"/>
        <v>828200</v>
      </c>
      <c r="O738" s="53">
        <f t="shared" si="175"/>
        <v>828200</v>
      </c>
      <c r="P738" s="52">
        <f t="shared" si="176"/>
        <v>0</v>
      </c>
      <c r="Q738" s="54">
        <f t="shared" si="177"/>
        <v>0</v>
      </c>
      <c r="R738" s="30">
        <f t="shared" si="170"/>
        <v>828200</v>
      </c>
      <c r="S738" s="52">
        <f t="shared" si="171"/>
        <v>828200</v>
      </c>
      <c r="T738" s="13" t="str">
        <f t="shared" si="178"/>
        <v>MENOR VALOR</v>
      </c>
    </row>
    <row r="739" spans="1:20" ht="25.5">
      <c r="A739" s="95">
        <v>733</v>
      </c>
      <c r="B739" s="124" t="s">
        <v>864</v>
      </c>
      <c r="C739" s="79" t="s">
        <v>1361</v>
      </c>
      <c r="D739" s="125" t="s">
        <v>865</v>
      </c>
      <c r="E739" s="121" t="s">
        <v>21</v>
      </c>
      <c r="F739" s="74">
        <v>1</v>
      </c>
      <c r="G739" s="122">
        <v>0</v>
      </c>
      <c r="H739" s="123">
        <v>0</v>
      </c>
      <c r="I739" s="90">
        <v>654300</v>
      </c>
      <c r="J739" s="94">
        <v>2005200</v>
      </c>
      <c r="K739" s="50"/>
      <c r="L739" s="51">
        <f t="shared" si="172"/>
        <v>654300</v>
      </c>
      <c r="M739" s="51">
        <f t="shared" si="173"/>
        <v>1329750</v>
      </c>
      <c r="N739" s="52">
        <f t="shared" si="174"/>
        <v>1329750</v>
      </c>
      <c r="O739" s="53">
        <f t="shared" si="175"/>
        <v>1145426.7152463312</v>
      </c>
      <c r="P739" s="52">
        <f t="shared" si="176"/>
        <v>477615.27535245352</v>
      </c>
      <c r="Q739" s="54">
        <f t="shared" si="177"/>
        <v>0.35917674401387745</v>
      </c>
      <c r="R739" s="30">
        <f t="shared" si="170"/>
        <v>1329750</v>
      </c>
      <c r="S739" s="52">
        <f t="shared" si="171"/>
        <v>1329800</v>
      </c>
      <c r="T739" s="13" t="str">
        <f t="shared" si="178"/>
        <v>MEDIANA</v>
      </c>
    </row>
    <row r="740" spans="1:20" ht="25.5">
      <c r="A740" s="73">
        <v>734</v>
      </c>
      <c r="B740" s="124" t="s">
        <v>866</v>
      </c>
      <c r="C740" s="79" t="s">
        <v>1363</v>
      </c>
      <c r="D740" s="125" t="s">
        <v>867</v>
      </c>
      <c r="E740" s="121" t="s">
        <v>21</v>
      </c>
      <c r="F740" s="74">
        <v>1</v>
      </c>
      <c r="G740" s="122">
        <v>0</v>
      </c>
      <c r="H740" s="123">
        <v>0</v>
      </c>
      <c r="I740" s="90">
        <v>828200</v>
      </c>
      <c r="J740" s="94">
        <v>1138500</v>
      </c>
      <c r="K740" s="50"/>
      <c r="L740" s="51">
        <f t="shared" si="172"/>
        <v>828200</v>
      </c>
      <c r="M740" s="51">
        <f t="shared" si="173"/>
        <v>983350</v>
      </c>
      <c r="N740" s="52">
        <f t="shared" si="174"/>
        <v>983350</v>
      </c>
      <c r="O740" s="53">
        <f t="shared" si="175"/>
        <v>971033.31559735886</v>
      </c>
      <c r="P740" s="52">
        <f t="shared" si="176"/>
        <v>109707.61710109285</v>
      </c>
      <c r="Q740" s="54">
        <f t="shared" si="177"/>
        <v>0.11156517730319099</v>
      </c>
      <c r="R740" s="30">
        <f t="shared" si="170"/>
        <v>983350</v>
      </c>
      <c r="S740" s="52">
        <f t="shared" si="171"/>
        <v>983400</v>
      </c>
      <c r="T740" s="13" t="str">
        <f t="shared" si="178"/>
        <v>MEDIANA</v>
      </c>
    </row>
    <row r="741" spans="1:20" ht="16.5">
      <c r="A741" s="73">
        <v>735</v>
      </c>
      <c r="B741" s="124" t="s">
        <v>868</v>
      </c>
      <c r="C741" s="79" t="s">
        <v>1365</v>
      </c>
      <c r="D741" s="125" t="s">
        <v>869</v>
      </c>
      <c r="E741" s="121" t="s">
        <v>21</v>
      </c>
      <c r="F741" s="74">
        <v>1</v>
      </c>
      <c r="G741" s="122">
        <v>0</v>
      </c>
      <c r="H741" s="123">
        <v>0</v>
      </c>
      <c r="I741" s="90">
        <v>828200</v>
      </c>
      <c r="J741" s="94">
        <v>1585100</v>
      </c>
      <c r="K741" s="50"/>
      <c r="L741" s="51">
        <f t="shared" si="172"/>
        <v>828200</v>
      </c>
      <c r="M741" s="51">
        <f t="shared" si="173"/>
        <v>1206650</v>
      </c>
      <c r="N741" s="52">
        <f t="shared" si="174"/>
        <v>1206650</v>
      </c>
      <c r="O741" s="53">
        <f t="shared" si="175"/>
        <v>1145766.0406906814</v>
      </c>
      <c r="P741" s="52">
        <f t="shared" si="176"/>
        <v>267604.56134004891</v>
      </c>
      <c r="Q741" s="54">
        <f t="shared" si="177"/>
        <v>0.22177479910500056</v>
      </c>
      <c r="R741" s="30">
        <f t="shared" si="170"/>
        <v>1206650</v>
      </c>
      <c r="S741" s="52">
        <f t="shared" si="171"/>
        <v>1206700</v>
      </c>
      <c r="T741" s="13" t="str">
        <f t="shared" si="178"/>
        <v>MEDIANA</v>
      </c>
    </row>
    <row r="742" spans="1:20" ht="16.5">
      <c r="A742" s="73">
        <v>736</v>
      </c>
      <c r="B742" s="124" t="s">
        <v>870</v>
      </c>
      <c r="C742" s="79" t="s">
        <v>1367</v>
      </c>
      <c r="D742" s="125" t="s">
        <v>871</v>
      </c>
      <c r="E742" s="121" t="s">
        <v>21</v>
      </c>
      <c r="F742" s="74">
        <v>1</v>
      </c>
      <c r="G742" s="122">
        <v>0</v>
      </c>
      <c r="H742" s="123">
        <v>0</v>
      </c>
      <c r="I742" s="90">
        <v>1620500</v>
      </c>
      <c r="J742" s="94">
        <v>2213600</v>
      </c>
      <c r="K742" s="50"/>
      <c r="L742" s="51">
        <f t="shared" si="172"/>
        <v>1620500</v>
      </c>
      <c r="M742" s="51">
        <f t="shared" si="173"/>
        <v>1917050</v>
      </c>
      <c r="N742" s="52">
        <f t="shared" si="174"/>
        <v>1917050</v>
      </c>
      <c r="O742" s="53">
        <f t="shared" si="175"/>
        <v>1893974.339847296</v>
      </c>
      <c r="P742" s="52">
        <f t="shared" si="176"/>
        <v>209692.51596087066</v>
      </c>
      <c r="Q742" s="54">
        <f t="shared" si="177"/>
        <v>0.10938291435323579</v>
      </c>
      <c r="R742" s="30">
        <f t="shared" si="170"/>
        <v>1917050</v>
      </c>
      <c r="S742" s="52">
        <f t="shared" si="171"/>
        <v>1917100</v>
      </c>
      <c r="T742" s="13" t="str">
        <f t="shared" si="178"/>
        <v>MEDIANA</v>
      </c>
    </row>
    <row r="743" spans="1:20" ht="25.5">
      <c r="A743" s="73">
        <v>737</v>
      </c>
      <c r="B743" s="124" t="s">
        <v>872</v>
      </c>
      <c r="C743" s="79" t="s">
        <v>1369</v>
      </c>
      <c r="D743" s="125" t="s">
        <v>873</v>
      </c>
      <c r="E743" s="121" t="s">
        <v>21</v>
      </c>
      <c r="F743" s="74">
        <v>1</v>
      </c>
      <c r="G743" s="122">
        <v>0</v>
      </c>
      <c r="H743" s="123">
        <v>0</v>
      </c>
      <c r="I743" s="90">
        <v>2469300</v>
      </c>
      <c r="J743" s="94">
        <v>3367100</v>
      </c>
      <c r="K743" s="50"/>
      <c r="L743" s="51">
        <f t="shared" si="172"/>
        <v>2469300</v>
      </c>
      <c r="M743" s="51">
        <f t="shared" si="173"/>
        <v>2918200</v>
      </c>
      <c r="N743" s="52">
        <f t="shared" si="174"/>
        <v>2918200</v>
      </c>
      <c r="O743" s="53">
        <f t="shared" si="175"/>
        <v>2883466.6687860293</v>
      </c>
      <c r="P743" s="52">
        <f t="shared" si="176"/>
        <v>317420.23407464119</v>
      </c>
      <c r="Q743" s="54">
        <f t="shared" si="177"/>
        <v>0.10877261122426193</v>
      </c>
      <c r="R743" s="30">
        <f t="shared" si="170"/>
        <v>2918200</v>
      </c>
      <c r="S743" s="52">
        <f t="shared" si="171"/>
        <v>2918200</v>
      </c>
      <c r="T743" s="13" t="str">
        <f t="shared" si="178"/>
        <v>MEDIANA</v>
      </c>
    </row>
    <row r="744" spans="1:20" ht="25.5">
      <c r="A744" s="95">
        <v>738</v>
      </c>
      <c r="B744" s="124" t="s">
        <v>874</v>
      </c>
      <c r="C744" s="79" t="s">
        <v>1371</v>
      </c>
      <c r="D744" s="125" t="s">
        <v>875</v>
      </c>
      <c r="E744" s="121" t="s">
        <v>21</v>
      </c>
      <c r="F744" s="74">
        <v>1</v>
      </c>
      <c r="G744" s="122">
        <v>0</v>
      </c>
      <c r="H744" s="123">
        <v>0</v>
      </c>
      <c r="I744" s="90">
        <v>1850600</v>
      </c>
      <c r="J744" s="94">
        <v>2541800</v>
      </c>
      <c r="K744" s="50"/>
      <c r="L744" s="51">
        <f t="shared" si="172"/>
        <v>1850600</v>
      </c>
      <c r="M744" s="51">
        <f t="shared" si="173"/>
        <v>2196200</v>
      </c>
      <c r="N744" s="52">
        <f t="shared" si="174"/>
        <v>2196200</v>
      </c>
      <c r="O744" s="53">
        <f t="shared" si="175"/>
        <v>2168837.2645267788</v>
      </c>
      <c r="P744" s="52">
        <f t="shared" si="176"/>
        <v>244376.10357807082</v>
      </c>
      <c r="Q744" s="54">
        <f t="shared" si="177"/>
        <v>0.11127224459433149</v>
      </c>
      <c r="R744" s="30">
        <f t="shared" si="170"/>
        <v>2196200</v>
      </c>
      <c r="S744" s="52">
        <f t="shared" si="171"/>
        <v>2196200</v>
      </c>
      <c r="T744" s="13" t="str">
        <f t="shared" si="178"/>
        <v>MEDIANA</v>
      </c>
    </row>
    <row r="745" spans="1:20" ht="25.5">
      <c r="A745" s="73">
        <v>739</v>
      </c>
      <c r="B745" s="124" t="s">
        <v>876</v>
      </c>
      <c r="C745" s="79" t="s">
        <v>1373</v>
      </c>
      <c r="D745" s="125" t="s">
        <v>877</v>
      </c>
      <c r="E745" s="121" t="s">
        <v>21</v>
      </c>
      <c r="F745" s="74">
        <v>1</v>
      </c>
      <c r="G745" s="122">
        <v>0</v>
      </c>
      <c r="H745" s="123">
        <v>0</v>
      </c>
      <c r="I745" s="90">
        <v>1474400</v>
      </c>
      <c r="J745" s="94">
        <v>2005200</v>
      </c>
      <c r="K745" s="50"/>
      <c r="L745" s="51">
        <f t="shared" si="172"/>
        <v>1474400</v>
      </c>
      <c r="M745" s="51">
        <f t="shared" si="173"/>
        <v>1739800</v>
      </c>
      <c r="N745" s="52">
        <f t="shared" si="174"/>
        <v>1739800</v>
      </c>
      <c r="O745" s="53">
        <f t="shared" si="175"/>
        <v>1719437.9546817036</v>
      </c>
      <c r="P745" s="52">
        <f t="shared" si="176"/>
        <v>187666.13972690972</v>
      </c>
      <c r="Q745" s="54">
        <f t="shared" si="177"/>
        <v>0.10786650173980326</v>
      </c>
      <c r="R745" s="30">
        <f t="shared" si="170"/>
        <v>1739800</v>
      </c>
      <c r="S745" s="52">
        <f t="shared" si="171"/>
        <v>1739800</v>
      </c>
      <c r="T745" s="13" t="str">
        <f t="shared" si="178"/>
        <v>MEDIANA</v>
      </c>
    </row>
    <row r="746" spans="1:20" ht="25.5">
      <c r="A746" s="73">
        <v>740</v>
      </c>
      <c r="B746" s="124" t="s">
        <v>878</v>
      </c>
      <c r="C746" s="79" t="s">
        <v>1375</v>
      </c>
      <c r="D746" s="125" t="s">
        <v>879</v>
      </c>
      <c r="E746" s="121" t="s">
        <v>21</v>
      </c>
      <c r="F746" s="74">
        <v>1</v>
      </c>
      <c r="G746" s="122">
        <v>0</v>
      </c>
      <c r="H746" s="123">
        <v>0</v>
      </c>
      <c r="I746" s="90">
        <v>1620500</v>
      </c>
      <c r="J746" s="91" t="s">
        <v>28</v>
      </c>
      <c r="K746" s="50"/>
      <c r="L746" s="51">
        <f t="shared" si="172"/>
        <v>1620500</v>
      </c>
      <c r="M746" s="51">
        <f t="shared" si="173"/>
        <v>1620500</v>
      </c>
      <c r="N746" s="52">
        <f t="shared" si="174"/>
        <v>1620500</v>
      </c>
      <c r="O746" s="53">
        <f t="shared" si="175"/>
        <v>1620500</v>
      </c>
      <c r="P746" s="52">
        <f t="shared" si="176"/>
        <v>0</v>
      </c>
      <c r="Q746" s="54">
        <f t="shared" si="177"/>
        <v>0</v>
      </c>
      <c r="R746" s="30">
        <f t="shared" si="170"/>
        <v>1620500</v>
      </c>
      <c r="S746" s="52">
        <f t="shared" si="171"/>
        <v>1620500</v>
      </c>
      <c r="T746" s="13" t="str">
        <f t="shared" si="178"/>
        <v>MENOR VALOR</v>
      </c>
    </row>
    <row r="747" spans="1:20" ht="25.5">
      <c r="A747" s="73">
        <v>741</v>
      </c>
      <c r="B747" s="124" t="s">
        <v>880</v>
      </c>
      <c r="C747" s="79" t="s">
        <v>1377</v>
      </c>
      <c r="D747" s="125" t="s">
        <v>881</v>
      </c>
      <c r="E747" s="121" t="s">
        <v>21</v>
      </c>
      <c r="F747" s="74">
        <v>1</v>
      </c>
      <c r="G747" s="122">
        <v>0</v>
      </c>
      <c r="H747" s="123">
        <v>0</v>
      </c>
      <c r="I747" s="90">
        <v>828200</v>
      </c>
      <c r="J747" s="91" t="s">
        <v>28</v>
      </c>
      <c r="K747" s="50"/>
      <c r="L747" s="51">
        <f t="shared" si="172"/>
        <v>828200</v>
      </c>
      <c r="M747" s="51">
        <f t="shared" si="173"/>
        <v>828200</v>
      </c>
      <c r="N747" s="52">
        <f t="shared" si="174"/>
        <v>828200</v>
      </c>
      <c r="O747" s="53">
        <f t="shared" si="175"/>
        <v>828200</v>
      </c>
      <c r="P747" s="52">
        <f t="shared" si="176"/>
        <v>0</v>
      </c>
      <c r="Q747" s="54">
        <f t="shared" si="177"/>
        <v>0</v>
      </c>
      <c r="R747" s="30">
        <f t="shared" si="170"/>
        <v>828200</v>
      </c>
      <c r="S747" s="52">
        <f t="shared" si="171"/>
        <v>828200</v>
      </c>
      <c r="T747" s="13" t="str">
        <f t="shared" si="178"/>
        <v>MENOR VALOR</v>
      </c>
    </row>
    <row r="748" spans="1:20" ht="25.5">
      <c r="A748" s="73">
        <v>742</v>
      </c>
      <c r="B748" s="124" t="s">
        <v>882</v>
      </c>
      <c r="C748" s="79" t="s">
        <v>1379</v>
      </c>
      <c r="D748" s="125" t="s">
        <v>883</v>
      </c>
      <c r="E748" s="121" t="s">
        <v>21</v>
      </c>
      <c r="F748" s="74">
        <v>1</v>
      </c>
      <c r="G748" s="122">
        <v>0</v>
      </c>
      <c r="H748" s="123">
        <v>0</v>
      </c>
      <c r="I748" s="90">
        <v>828200</v>
      </c>
      <c r="J748" s="94">
        <v>1138500</v>
      </c>
      <c r="K748" s="50"/>
      <c r="L748" s="51">
        <f t="shared" si="172"/>
        <v>828200</v>
      </c>
      <c r="M748" s="51">
        <f t="shared" si="173"/>
        <v>983350</v>
      </c>
      <c r="N748" s="52">
        <f t="shared" si="174"/>
        <v>983350</v>
      </c>
      <c r="O748" s="53">
        <f t="shared" si="175"/>
        <v>971033.31559735886</v>
      </c>
      <c r="P748" s="52">
        <f t="shared" si="176"/>
        <v>109707.61710109285</v>
      </c>
      <c r="Q748" s="54">
        <f t="shared" si="177"/>
        <v>0.11156517730319099</v>
      </c>
      <c r="R748" s="30">
        <f t="shared" si="170"/>
        <v>983350</v>
      </c>
      <c r="S748" s="52">
        <f t="shared" si="171"/>
        <v>983400</v>
      </c>
      <c r="T748" s="13" t="str">
        <f t="shared" si="178"/>
        <v>MEDIANA</v>
      </c>
    </row>
    <row r="749" spans="1:20" ht="25.5">
      <c r="A749" s="95">
        <v>743</v>
      </c>
      <c r="B749" s="124" t="s">
        <v>884</v>
      </c>
      <c r="C749" s="79" t="s">
        <v>2057</v>
      </c>
      <c r="D749" s="125" t="s">
        <v>885</v>
      </c>
      <c r="E749" s="121" t="s">
        <v>21</v>
      </c>
      <c r="F749" s="74">
        <v>1</v>
      </c>
      <c r="G749" s="122">
        <v>0</v>
      </c>
      <c r="H749" s="123">
        <v>0</v>
      </c>
      <c r="I749" s="90">
        <v>1141500</v>
      </c>
      <c r="J749" s="91" t="s">
        <v>28</v>
      </c>
      <c r="K749" s="50"/>
      <c r="L749" s="51">
        <f t="shared" si="172"/>
        <v>1141500</v>
      </c>
      <c r="M749" s="51">
        <f t="shared" si="173"/>
        <v>1141500</v>
      </c>
      <c r="N749" s="52">
        <f t="shared" si="174"/>
        <v>1141500</v>
      </c>
      <c r="O749" s="53">
        <f t="shared" si="175"/>
        <v>1141500</v>
      </c>
      <c r="P749" s="52">
        <f t="shared" si="176"/>
        <v>0</v>
      </c>
      <c r="Q749" s="54">
        <f t="shared" si="177"/>
        <v>0</v>
      </c>
      <c r="R749" s="30">
        <f t="shared" ref="R749:R812" si="179">IF(Q749&lt;=$Q$1,L749,N749)</f>
        <v>1141500</v>
      </c>
      <c r="S749" s="52">
        <f t="shared" si="171"/>
        <v>1141500</v>
      </c>
      <c r="T749" s="13" t="str">
        <f t="shared" si="178"/>
        <v>MENOR VALOR</v>
      </c>
    </row>
    <row r="750" spans="1:20" ht="25.5">
      <c r="A750" s="73">
        <v>744</v>
      </c>
      <c r="B750" s="124" t="s">
        <v>886</v>
      </c>
      <c r="C750" s="79" t="s">
        <v>2058</v>
      </c>
      <c r="D750" s="125" t="s">
        <v>887</v>
      </c>
      <c r="E750" s="121" t="s">
        <v>21</v>
      </c>
      <c r="F750" s="74">
        <v>1</v>
      </c>
      <c r="G750" s="122">
        <v>0</v>
      </c>
      <c r="H750" s="123">
        <v>0</v>
      </c>
      <c r="I750" s="90">
        <v>1141500</v>
      </c>
      <c r="J750" s="91" t="s">
        <v>28</v>
      </c>
      <c r="K750" s="50"/>
      <c r="L750" s="51">
        <f t="shared" si="172"/>
        <v>1141500</v>
      </c>
      <c r="M750" s="51">
        <f t="shared" si="173"/>
        <v>1141500</v>
      </c>
      <c r="N750" s="52">
        <f t="shared" si="174"/>
        <v>1141500</v>
      </c>
      <c r="O750" s="53">
        <f t="shared" si="175"/>
        <v>1141500</v>
      </c>
      <c r="P750" s="52">
        <f t="shared" si="176"/>
        <v>0</v>
      </c>
      <c r="Q750" s="54">
        <f t="shared" si="177"/>
        <v>0</v>
      </c>
      <c r="R750" s="30">
        <f t="shared" si="179"/>
        <v>1141500</v>
      </c>
      <c r="S750" s="52">
        <f t="shared" si="171"/>
        <v>1141500</v>
      </c>
      <c r="T750" s="13" t="str">
        <f t="shared" si="178"/>
        <v>MENOR VALOR</v>
      </c>
    </row>
    <row r="751" spans="1:20" ht="38.25">
      <c r="A751" s="73">
        <v>745</v>
      </c>
      <c r="B751" s="124" t="s">
        <v>888</v>
      </c>
      <c r="C751" s="79" t="s">
        <v>2059</v>
      </c>
      <c r="D751" s="125" t="s">
        <v>889</v>
      </c>
      <c r="E751" s="121" t="s">
        <v>21</v>
      </c>
      <c r="F751" s="74">
        <v>1</v>
      </c>
      <c r="G751" s="122">
        <v>0</v>
      </c>
      <c r="H751" s="123">
        <v>0</v>
      </c>
      <c r="I751" s="90">
        <v>1141500</v>
      </c>
      <c r="J751" s="91" t="s">
        <v>28</v>
      </c>
      <c r="K751" s="50"/>
      <c r="L751" s="51">
        <f t="shared" si="172"/>
        <v>1141500</v>
      </c>
      <c r="M751" s="51">
        <f t="shared" si="173"/>
        <v>1141500</v>
      </c>
      <c r="N751" s="52">
        <f t="shared" si="174"/>
        <v>1141500</v>
      </c>
      <c r="O751" s="53">
        <f t="shared" si="175"/>
        <v>1141500</v>
      </c>
      <c r="P751" s="52">
        <f t="shared" si="176"/>
        <v>0</v>
      </c>
      <c r="Q751" s="54">
        <f t="shared" si="177"/>
        <v>0</v>
      </c>
      <c r="R751" s="30">
        <f t="shared" si="179"/>
        <v>1141500</v>
      </c>
      <c r="S751" s="52">
        <f t="shared" si="171"/>
        <v>1141500</v>
      </c>
      <c r="T751" s="13" t="str">
        <f t="shared" si="178"/>
        <v>MENOR VALOR</v>
      </c>
    </row>
    <row r="752" spans="1:20" ht="25.5">
      <c r="A752" s="73">
        <v>746</v>
      </c>
      <c r="B752" s="124" t="s">
        <v>890</v>
      </c>
      <c r="C752" s="79" t="s">
        <v>2060</v>
      </c>
      <c r="D752" s="125" t="s">
        <v>891</v>
      </c>
      <c r="E752" s="121" t="s">
        <v>21</v>
      </c>
      <c r="F752" s="74">
        <v>1</v>
      </c>
      <c r="G752" s="122">
        <v>0</v>
      </c>
      <c r="H752" s="123">
        <v>0</v>
      </c>
      <c r="I752" s="90">
        <v>2469300</v>
      </c>
      <c r="J752" s="94">
        <v>3367100</v>
      </c>
      <c r="K752" s="50"/>
      <c r="L752" s="51">
        <f t="shared" si="172"/>
        <v>2469300</v>
      </c>
      <c r="M752" s="51">
        <f t="shared" si="173"/>
        <v>2918200</v>
      </c>
      <c r="N752" s="52">
        <f t="shared" si="174"/>
        <v>2918200</v>
      </c>
      <c r="O752" s="53">
        <f t="shared" si="175"/>
        <v>2883466.6687860293</v>
      </c>
      <c r="P752" s="52">
        <f t="shared" si="176"/>
        <v>317420.23407464119</v>
      </c>
      <c r="Q752" s="54">
        <f t="shared" si="177"/>
        <v>0.10877261122426193</v>
      </c>
      <c r="R752" s="30">
        <f t="shared" si="179"/>
        <v>2918200</v>
      </c>
      <c r="S752" s="52">
        <f t="shared" si="171"/>
        <v>2918200</v>
      </c>
      <c r="T752" s="13" t="str">
        <f t="shared" si="178"/>
        <v>MEDIANA</v>
      </c>
    </row>
    <row r="753" spans="1:20" ht="25.5">
      <c r="A753" s="73">
        <v>747</v>
      </c>
      <c r="B753" s="124" t="s">
        <v>892</v>
      </c>
      <c r="C753" s="79" t="s">
        <v>2061</v>
      </c>
      <c r="D753" s="125" t="s">
        <v>893</v>
      </c>
      <c r="E753" s="121" t="s">
        <v>21</v>
      </c>
      <c r="F753" s="74">
        <v>1</v>
      </c>
      <c r="G753" s="122">
        <v>0</v>
      </c>
      <c r="H753" s="123">
        <v>0</v>
      </c>
      <c r="I753" s="90">
        <v>2835700</v>
      </c>
      <c r="J753" s="94">
        <v>3889700</v>
      </c>
      <c r="K753" s="50"/>
      <c r="L753" s="51">
        <f t="shared" si="172"/>
        <v>2835700</v>
      </c>
      <c r="M753" s="51">
        <f t="shared" si="173"/>
        <v>3362700</v>
      </c>
      <c r="N753" s="52">
        <f t="shared" si="174"/>
        <v>3362700</v>
      </c>
      <c r="O753" s="53">
        <f t="shared" si="175"/>
        <v>3321147.7368524275</v>
      </c>
      <c r="P753" s="52">
        <f t="shared" si="176"/>
        <v>372645.27368531056</v>
      </c>
      <c r="Q753" s="54">
        <f t="shared" si="177"/>
        <v>0.11081728185247289</v>
      </c>
      <c r="R753" s="30">
        <f t="shared" si="179"/>
        <v>3362700</v>
      </c>
      <c r="S753" s="52">
        <f t="shared" si="171"/>
        <v>3362700</v>
      </c>
      <c r="T753" s="13" t="str">
        <f t="shared" si="178"/>
        <v>MEDIANA</v>
      </c>
    </row>
    <row r="754" spans="1:20" ht="38.25">
      <c r="A754" s="95">
        <v>748</v>
      </c>
      <c r="B754" s="124" t="s">
        <v>894</v>
      </c>
      <c r="C754" s="79" t="s">
        <v>2062</v>
      </c>
      <c r="D754" s="125" t="s">
        <v>895</v>
      </c>
      <c r="E754" s="121" t="s">
        <v>21</v>
      </c>
      <c r="F754" s="74">
        <v>1</v>
      </c>
      <c r="G754" s="122">
        <v>0</v>
      </c>
      <c r="H754" s="123">
        <v>0</v>
      </c>
      <c r="I754" s="90">
        <v>1620500</v>
      </c>
      <c r="J754" s="91" t="s">
        <v>28</v>
      </c>
      <c r="K754" s="50"/>
      <c r="L754" s="51">
        <f t="shared" si="172"/>
        <v>1620500</v>
      </c>
      <c r="M754" s="51">
        <f t="shared" si="173"/>
        <v>1620500</v>
      </c>
      <c r="N754" s="52">
        <f t="shared" si="174"/>
        <v>1620500</v>
      </c>
      <c r="O754" s="53">
        <f t="shared" si="175"/>
        <v>1620500</v>
      </c>
      <c r="P754" s="52">
        <f t="shared" si="176"/>
        <v>0</v>
      </c>
      <c r="Q754" s="54">
        <f t="shared" si="177"/>
        <v>0</v>
      </c>
      <c r="R754" s="30">
        <f t="shared" si="179"/>
        <v>1620500</v>
      </c>
      <c r="S754" s="52">
        <f t="shared" si="171"/>
        <v>1620500</v>
      </c>
      <c r="T754" s="13" t="str">
        <f t="shared" si="178"/>
        <v>MENOR VALOR</v>
      </c>
    </row>
    <row r="755" spans="1:20" ht="16.5">
      <c r="A755" s="73">
        <v>749</v>
      </c>
      <c r="B755" s="124" t="s">
        <v>896</v>
      </c>
      <c r="C755" s="79" t="s">
        <v>2063</v>
      </c>
      <c r="D755" s="125" t="s">
        <v>897</v>
      </c>
      <c r="E755" s="121" t="s">
        <v>21</v>
      </c>
      <c r="F755" s="74">
        <v>1</v>
      </c>
      <c r="G755" s="122">
        <v>0</v>
      </c>
      <c r="H755" s="123">
        <v>0</v>
      </c>
      <c r="I755" s="90">
        <v>1141500</v>
      </c>
      <c r="J755" s="94">
        <v>1585100</v>
      </c>
      <c r="K755" s="50"/>
      <c r="L755" s="51">
        <f t="shared" si="172"/>
        <v>1141500</v>
      </c>
      <c r="M755" s="51">
        <f t="shared" si="173"/>
        <v>1363300</v>
      </c>
      <c r="N755" s="52">
        <f t="shared" si="174"/>
        <v>1363300</v>
      </c>
      <c r="O755" s="53">
        <f t="shared" si="175"/>
        <v>1345136.2942096239</v>
      </c>
      <c r="P755" s="52">
        <f t="shared" si="176"/>
        <v>156836.28406717625</v>
      </c>
      <c r="Q755" s="54">
        <f t="shared" si="177"/>
        <v>0.1150416519234037</v>
      </c>
      <c r="R755" s="30">
        <f t="shared" si="179"/>
        <v>1363300</v>
      </c>
      <c r="S755" s="52">
        <f t="shared" si="171"/>
        <v>1363300</v>
      </c>
      <c r="T755" s="13" t="str">
        <f t="shared" si="178"/>
        <v>MEDIANA</v>
      </c>
    </row>
    <row r="756" spans="1:20" ht="38.25">
      <c r="A756" s="73">
        <v>750</v>
      </c>
      <c r="B756" s="124" t="s">
        <v>898</v>
      </c>
      <c r="C756" s="79" t="s">
        <v>2064</v>
      </c>
      <c r="D756" s="125" t="s">
        <v>899</v>
      </c>
      <c r="E756" s="121" t="s">
        <v>21</v>
      </c>
      <c r="F756" s="74">
        <v>1</v>
      </c>
      <c r="G756" s="122">
        <v>0</v>
      </c>
      <c r="H756" s="123">
        <v>0</v>
      </c>
      <c r="I756" s="90">
        <v>1474400</v>
      </c>
      <c r="J756" s="91" t="s">
        <v>28</v>
      </c>
      <c r="K756" s="50"/>
      <c r="L756" s="51">
        <f t="shared" si="172"/>
        <v>1474400</v>
      </c>
      <c r="M756" s="51">
        <f t="shared" si="173"/>
        <v>1474400</v>
      </c>
      <c r="N756" s="52">
        <f t="shared" si="174"/>
        <v>1474400</v>
      </c>
      <c r="O756" s="53">
        <f t="shared" si="175"/>
        <v>1474400</v>
      </c>
      <c r="P756" s="52">
        <f t="shared" si="176"/>
        <v>0</v>
      </c>
      <c r="Q756" s="54">
        <f t="shared" si="177"/>
        <v>0</v>
      </c>
      <c r="R756" s="30">
        <f t="shared" si="179"/>
        <v>1474400</v>
      </c>
      <c r="S756" s="52">
        <f t="shared" si="171"/>
        <v>1474400</v>
      </c>
      <c r="T756" s="13" t="str">
        <f t="shared" si="178"/>
        <v>MENOR VALOR</v>
      </c>
    </row>
    <row r="757" spans="1:20" ht="38.25">
      <c r="A757" s="73">
        <v>751</v>
      </c>
      <c r="B757" s="124" t="s">
        <v>900</v>
      </c>
      <c r="C757" s="79" t="s">
        <v>1389</v>
      </c>
      <c r="D757" s="126" t="s">
        <v>901</v>
      </c>
      <c r="E757" s="121" t="s">
        <v>21</v>
      </c>
      <c r="F757" s="74">
        <v>1</v>
      </c>
      <c r="G757" s="122">
        <v>0</v>
      </c>
      <c r="H757" s="123">
        <v>0</v>
      </c>
      <c r="I757" s="90">
        <v>2652100</v>
      </c>
      <c r="J757" s="94">
        <v>3627800</v>
      </c>
      <c r="K757" s="50"/>
      <c r="L757" s="51">
        <f t="shared" si="172"/>
        <v>2652100</v>
      </c>
      <c r="M757" s="51">
        <f t="shared" si="173"/>
        <v>3139950</v>
      </c>
      <c r="N757" s="52">
        <f t="shared" si="174"/>
        <v>3139950</v>
      </c>
      <c r="O757" s="53">
        <f t="shared" si="175"/>
        <v>3101820.1720925085</v>
      </c>
      <c r="P757" s="52">
        <f t="shared" si="176"/>
        <v>344962.04320185719</v>
      </c>
      <c r="Q757" s="54">
        <f t="shared" si="177"/>
        <v>0.10986227271194038</v>
      </c>
      <c r="R757" s="30">
        <f t="shared" si="179"/>
        <v>3139950</v>
      </c>
      <c r="S757" s="52">
        <f t="shared" si="171"/>
        <v>3140000</v>
      </c>
      <c r="T757" s="13" t="str">
        <f t="shared" si="178"/>
        <v>MEDIANA</v>
      </c>
    </row>
    <row r="758" spans="1:20" ht="38.25">
      <c r="A758" s="73">
        <v>752</v>
      </c>
      <c r="B758" s="124" t="s">
        <v>902</v>
      </c>
      <c r="C758" s="79" t="s">
        <v>1391</v>
      </c>
      <c r="D758" s="125" t="s">
        <v>903</v>
      </c>
      <c r="E758" s="121" t="s">
        <v>21</v>
      </c>
      <c r="F758" s="74">
        <v>1</v>
      </c>
      <c r="G758" s="122">
        <v>0</v>
      </c>
      <c r="H758" s="123">
        <v>0</v>
      </c>
      <c r="I758" s="90">
        <v>2469300</v>
      </c>
      <c r="J758" s="91" t="s">
        <v>28</v>
      </c>
      <c r="K758" s="50"/>
      <c r="L758" s="51">
        <f t="shared" si="172"/>
        <v>2469300</v>
      </c>
      <c r="M758" s="51">
        <f t="shared" si="173"/>
        <v>2469300</v>
      </c>
      <c r="N758" s="52">
        <f t="shared" si="174"/>
        <v>2469300</v>
      </c>
      <c r="O758" s="53">
        <f t="shared" si="175"/>
        <v>2469300</v>
      </c>
      <c r="P758" s="52">
        <f t="shared" si="176"/>
        <v>0</v>
      </c>
      <c r="Q758" s="54">
        <f t="shared" si="177"/>
        <v>0</v>
      </c>
      <c r="R758" s="30">
        <f t="shared" si="179"/>
        <v>2469300</v>
      </c>
      <c r="S758" s="52">
        <f t="shared" si="171"/>
        <v>2469300</v>
      </c>
      <c r="T758" s="13" t="str">
        <f t="shared" si="178"/>
        <v>MENOR VALOR</v>
      </c>
    </row>
    <row r="759" spans="1:20" ht="25.5">
      <c r="A759" s="95">
        <v>753</v>
      </c>
      <c r="B759" s="124" t="s">
        <v>904</v>
      </c>
      <c r="C759" s="79" t="s">
        <v>1393</v>
      </c>
      <c r="D759" s="125" t="s">
        <v>905</v>
      </c>
      <c r="E759" s="121" t="s">
        <v>21</v>
      </c>
      <c r="F759" s="74">
        <v>1</v>
      </c>
      <c r="G759" s="122">
        <v>0</v>
      </c>
      <c r="H759" s="123">
        <v>0</v>
      </c>
      <c r="I759" s="90">
        <v>2469300</v>
      </c>
      <c r="J759" s="91" t="s">
        <v>28</v>
      </c>
      <c r="K759" s="50"/>
      <c r="L759" s="51">
        <f t="shared" si="172"/>
        <v>2469300</v>
      </c>
      <c r="M759" s="51">
        <f t="shared" si="173"/>
        <v>2469300</v>
      </c>
      <c r="N759" s="52">
        <f t="shared" si="174"/>
        <v>2469300</v>
      </c>
      <c r="O759" s="53">
        <f t="shared" si="175"/>
        <v>2469300</v>
      </c>
      <c r="P759" s="52">
        <f t="shared" si="176"/>
        <v>0</v>
      </c>
      <c r="Q759" s="54">
        <f t="shared" si="177"/>
        <v>0</v>
      </c>
      <c r="R759" s="30">
        <f t="shared" si="179"/>
        <v>2469300</v>
      </c>
      <c r="S759" s="52">
        <f t="shared" si="171"/>
        <v>2469300</v>
      </c>
      <c r="T759" s="13" t="str">
        <f t="shared" si="178"/>
        <v>MENOR VALOR</v>
      </c>
    </row>
    <row r="760" spans="1:20" ht="38.25">
      <c r="A760" s="73">
        <v>754</v>
      </c>
      <c r="B760" s="124" t="s">
        <v>906</v>
      </c>
      <c r="C760" s="79" t="s">
        <v>1395</v>
      </c>
      <c r="D760" s="125" t="s">
        <v>907</v>
      </c>
      <c r="E760" s="121" t="s">
        <v>21</v>
      </c>
      <c r="F760" s="74">
        <v>1</v>
      </c>
      <c r="G760" s="122">
        <v>0</v>
      </c>
      <c r="H760" s="123">
        <v>0</v>
      </c>
      <c r="I760" s="90">
        <v>2469300</v>
      </c>
      <c r="J760" s="91" t="s">
        <v>28</v>
      </c>
      <c r="K760" s="50"/>
      <c r="L760" s="51">
        <f t="shared" si="172"/>
        <v>2469300</v>
      </c>
      <c r="M760" s="51">
        <f t="shared" si="173"/>
        <v>2469300</v>
      </c>
      <c r="N760" s="52">
        <f t="shared" si="174"/>
        <v>2469300</v>
      </c>
      <c r="O760" s="53">
        <f t="shared" si="175"/>
        <v>2469300</v>
      </c>
      <c r="P760" s="52">
        <f t="shared" si="176"/>
        <v>0</v>
      </c>
      <c r="Q760" s="54">
        <f t="shared" si="177"/>
        <v>0</v>
      </c>
      <c r="R760" s="30">
        <f t="shared" si="179"/>
        <v>2469300</v>
      </c>
      <c r="S760" s="52">
        <f t="shared" si="171"/>
        <v>2469300</v>
      </c>
      <c r="T760" s="13" t="str">
        <f t="shared" si="178"/>
        <v>MENOR VALOR</v>
      </c>
    </row>
    <row r="761" spans="1:20" ht="38.25">
      <c r="A761" s="73">
        <v>755</v>
      </c>
      <c r="B761" s="124" t="s">
        <v>908</v>
      </c>
      <c r="C761" s="79" t="s">
        <v>1397</v>
      </c>
      <c r="D761" s="125" t="s">
        <v>909</v>
      </c>
      <c r="E761" s="121" t="s">
        <v>21</v>
      </c>
      <c r="F761" s="74">
        <v>1</v>
      </c>
      <c r="G761" s="122">
        <v>0</v>
      </c>
      <c r="H761" s="123">
        <v>0</v>
      </c>
      <c r="I761" s="90">
        <v>2835700</v>
      </c>
      <c r="J761" s="94">
        <v>4078400</v>
      </c>
      <c r="K761" s="50"/>
      <c r="L761" s="51">
        <f t="shared" si="172"/>
        <v>2835700</v>
      </c>
      <c r="M761" s="51">
        <f t="shared" si="173"/>
        <v>3457050</v>
      </c>
      <c r="N761" s="52">
        <f t="shared" si="174"/>
        <v>3457050</v>
      </c>
      <c r="O761" s="53">
        <f t="shared" si="175"/>
        <v>3400752.6931548552</v>
      </c>
      <c r="P761" s="52">
        <f t="shared" si="176"/>
        <v>439360.79849026131</v>
      </c>
      <c r="Q761" s="54">
        <f t="shared" si="177"/>
        <v>0.12709124788194018</v>
      </c>
      <c r="R761" s="30">
        <f t="shared" si="179"/>
        <v>3457050</v>
      </c>
      <c r="S761" s="52">
        <f t="shared" si="171"/>
        <v>3457100</v>
      </c>
      <c r="T761" s="13" t="str">
        <f t="shared" si="178"/>
        <v>MEDIANA</v>
      </c>
    </row>
    <row r="762" spans="1:20" ht="25.5">
      <c r="A762" s="73">
        <v>756</v>
      </c>
      <c r="B762" s="124" t="s">
        <v>910</v>
      </c>
      <c r="C762" s="79" t="s">
        <v>1399</v>
      </c>
      <c r="D762" s="125" t="s">
        <v>911</v>
      </c>
      <c r="E762" s="121" t="s">
        <v>21</v>
      </c>
      <c r="F762" s="74">
        <v>1</v>
      </c>
      <c r="G762" s="122">
        <v>0</v>
      </c>
      <c r="H762" s="123">
        <v>0</v>
      </c>
      <c r="I762" s="90">
        <v>1620500</v>
      </c>
      <c r="J762" s="94">
        <v>2213600</v>
      </c>
      <c r="K762" s="50"/>
      <c r="L762" s="51">
        <f t="shared" si="172"/>
        <v>1620500</v>
      </c>
      <c r="M762" s="51">
        <f t="shared" si="173"/>
        <v>1917050</v>
      </c>
      <c r="N762" s="52">
        <f t="shared" si="174"/>
        <v>1917050</v>
      </c>
      <c r="O762" s="53">
        <f t="shared" si="175"/>
        <v>1893974.339847296</v>
      </c>
      <c r="P762" s="52">
        <f t="shared" si="176"/>
        <v>209692.51596087066</v>
      </c>
      <c r="Q762" s="54">
        <f t="shared" si="177"/>
        <v>0.10938291435323579</v>
      </c>
      <c r="R762" s="30">
        <f t="shared" si="179"/>
        <v>1917050</v>
      </c>
      <c r="S762" s="52">
        <f t="shared" si="171"/>
        <v>1917100</v>
      </c>
      <c r="T762" s="13" t="str">
        <f t="shared" si="178"/>
        <v>MEDIANA</v>
      </c>
    </row>
    <row r="763" spans="1:20" ht="38.25">
      <c r="A763" s="73">
        <v>757</v>
      </c>
      <c r="B763" s="124" t="s">
        <v>912</v>
      </c>
      <c r="C763" s="79" t="s">
        <v>1401</v>
      </c>
      <c r="D763" s="125" t="s">
        <v>913</v>
      </c>
      <c r="E763" s="121" t="s">
        <v>21</v>
      </c>
      <c r="F763" s="74">
        <v>1</v>
      </c>
      <c r="G763" s="122">
        <v>0</v>
      </c>
      <c r="H763" s="123">
        <v>0</v>
      </c>
      <c r="I763" s="90">
        <v>2652100</v>
      </c>
      <c r="J763" s="94">
        <v>3627800</v>
      </c>
      <c r="K763" s="50"/>
      <c r="L763" s="51">
        <f t="shared" si="172"/>
        <v>2652100</v>
      </c>
      <c r="M763" s="51">
        <f t="shared" si="173"/>
        <v>3139950</v>
      </c>
      <c r="N763" s="52">
        <f t="shared" si="174"/>
        <v>3139950</v>
      </c>
      <c r="O763" s="53">
        <f t="shared" si="175"/>
        <v>3101820.1720925085</v>
      </c>
      <c r="P763" s="52">
        <f t="shared" si="176"/>
        <v>344962.04320185719</v>
      </c>
      <c r="Q763" s="54">
        <f t="shared" si="177"/>
        <v>0.10986227271194038</v>
      </c>
      <c r="R763" s="30">
        <f t="shared" si="179"/>
        <v>3139950</v>
      </c>
      <c r="S763" s="52">
        <f t="shared" si="171"/>
        <v>3140000</v>
      </c>
      <c r="T763" s="13" t="str">
        <f t="shared" si="178"/>
        <v>MEDIANA</v>
      </c>
    </row>
    <row r="764" spans="1:20" ht="25.5">
      <c r="A764" s="95">
        <v>758</v>
      </c>
      <c r="B764" s="124" t="s">
        <v>914</v>
      </c>
      <c r="C764" s="79" t="s">
        <v>1403</v>
      </c>
      <c r="D764" s="125" t="s">
        <v>915</v>
      </c>
      <c r="E764" s="121" t="s">
        <v>21</v>
      </c>
      <c r="F764" s="74">
        <v>1</v>
      </c>
      <c r="G764" s="122">
        <v>0</v>
      </c>
      <c r="H764" s="123">
        <v>0</v>
      </c>
      <c r="I764" s="90">
        <v>2835700</v>
      </c>
      <c r="J764" s="91" t="s">
        <v>28</v>
      </c>
      <c r="K764" s="50"/>
      <c r="L764" s="51">
        <f t="shared" si="172"/>
        <v>2835700</v>
      </c>
      <c r="M764" s="51">
        <f t="shared" si="173"/>
        <v>2835700</v>
      </c>
      <c r="N764" s="52">
        <f t="shared" si="174"/>
        <v>2835700</v>
      </c>
      <c r="O764" s="53">
        <f t="shared" si="175"/>
        <v>2835700</v>
      </c>
      <c r="P764" s="52">
        <f t="shared" si="176"/>
        <v>0</v>
      </c>
      <c r="Q764" s="54">
        <f t="shared" si="177"/>
        <v>0</v>
      </c>
      <c r="R764" s="30">
        <f t="shared" si="179"/>
        <v>2835700</v>
      </c>
      <c r="S764" s="52">
        <f t="shared" si="171"/>
        <v>2835700</v>
      </c>
      <c r="T764" s="13" t="str">
        <f t="shared" si="178"/>
        <v>MENOR VALOR</v>
      </c>
    </row>
    <row r="765" spans="1:20" ht="25.5">
      <c r="A765" s="73">
        <v>759</v>
      </c>
      <c r="B765" s="124" t="s">
        <v>916</v>
      </c>
      <c r="C765" s="79" t="s">
        <v>1405</v>
      </c>
      <c r="D765" s="125" t="s">
        <v>917</v>
      </c>
      <c r="E765" s="121" t="s">
        <v>21</v>
      </c>
      <c r="F765" s="74">
        <v>1</v>
      </c>
      <c r="G765" s="122">
        <v>0</v>
      </c>
      <c r="H765" s="123">
        <v>0</v>
      </c>
      <c r="I765" s="90">
        <v>1474400</v>
      </c>
      <c r="J765" s="91" t="s">
        <v>28</v>
      </c>
      <c r="K765" s="50"/>
      <c r="L765" s="51">
        <f t="shared" si="172"/>
        <v>1474400</v>
      </c>
      <c r="M765" s="51">
        <f t="shared" si="173"/>
        <v>1474400</v>
      </c>
      <c r="N765" s="52">
        <f t="shared" si="174"/>
        <v>1474400</v>
      </c>
      <c r="O765" s="53">
        <f t="shared" si="175"/>
        <v>1474400</v>
      </c>
      <c r="P765" s="52">
        <f t="shared" si="176"/>
        <v>0</v>
      </c>
      <c r="Q765" s="54">
        <f t="shared" si="177"/>
        <v>0</v>
      </c>
      <c r="R765" s="30">
        <f t="shared" si="179"/>
        <v>1474400</v>
      </c>
      <c r="S765" s="52">
        <f t="shared" si="171"/>
        <v>1474400</v>
      </c>
      <c r="T765" s="13" t="str">
        <f t="shared" si="178"/>
        <v>MENOR VALOR</v>
      </c>
    </row>
    <row r="766" spans="1:20" ht="38.25">
      <c r="A766" s="73">
        <v>760</v>
      </c>
      <c r="B766" s="124" t="s">
        <v>918</v>
      </c>
      <c r="C766" s="79" t="s">
        <v>1407</v>
      </c>
      <c r="D766" s="125" t="s">
        <v>919</v>
      </c>
      <c r="E766" s="121" t="s">
        <v>21</v>
      </c>
      <c r="F766" s="74">
        <v>1</v>
      </c>
      <c r="G766" s="122">
        <v>0</v>
      </c>
      <c r="H766" s="123">
        <v>0</v>
      </c>
      <c r="I766" s="90">
        <v>1474400</v>
      </c>
      <c r="J766" s="91" t="s">
        <v>28</v>
      </c>
      <c r="K766" s="50"/>
      <c r="L766" s="51">
        <f t="shared" si="172"/>
        <v>1474400</v>
      </c>
      <c r="M766" s="51">
        <f t="shared" si="173"/>
        <v>1474400</v>
      </c>
      <c r="N766" s="52">
        <f t="shared" si="174"/>
        <v>1474400</v>
      </c>
      <c r="O766" s="53">
        <f t="shared" si="175"/>
        <v>1474400</v>
      </c>
      <c r="P766" s="52">
        <f t="shared" si="176"/>
        <v>0</v>
      </c>
      <c r="Q766" s="54">
        <f t="shared" si="177"/>
        <v>0</v>
      </c>
      <c r="R766" s="30">
        <f t="shared" si="179"/>
        <v>1474400</v>
      </c>
      <c r="S766" s="52">
        <f t="shared" si="171"/>
        <v>1474400</v>
      </c>
      <c r="T766" s="13" t="str">
        <f t="shared" si="178"/>
        <v>MENOR VALOR</v>
      </c>
    </row>
    <row r="767" spans="1:20" ht="25.5">
      <c r="A767" s="73">
        <v>761</v>
      </c>
      <c r="B767" s="124" t="s">
        <v>920</v>
      </c>
      <c r="C767" s="79" t="s">
        <v>1409</v>
      </c>
      <c r="D767" s="130" t="s">
        <v>921</v>
      </c>
      <c r="E767" s="121" t="s">
        <v>21</v>
      </c>
      <c r="F767" s="74">
        <v>1</v>
      </c>
      <c r="G767" s="122">
        <v>0</v>
      </c>
      <c r="H767" s="123">
        <v>0</v>
      </c>
      <c r="I767" s="90">
        <v>828200</v>
      </c>
      <c r="J767" s="91" t="s">
        <v>28</v>
      </c>
      <c r="K767" s="50"/>
      <c r="L767" s="51">
        <f t="shared" si="172"/>
        <v>828200</v>
      </c>
      <c r="M767" s="51">
        <f t="shared" si="173"/>
        <v>828200</v>
      </c>
      <c r="N767" s="52">
        <f t="shared" si="174"/>
        <v>828200</v>
      </c>
      <c r="O767" s="53">
        <f t="shared" si="175"/>
        <v>828200</v>
      </c>
      <c r="P767" s="52">
        <f t="shared" si="176"/>
        <v>0</v>
      </c>
      <c r="Q767" s="54">
        <f t="shared" si="177"/>
        <v>0</v>
      </c>
      <c r="R767" s="30">
        <f t="shared" si="179"/>
        <v>828200</v>
      </c>
      <c r="S767" s="52">
        <f t="shared" si="171"/>
        <v>828200</v>
      </c>
      <c r="T767" s="13" t="str">
        <f t="shared" si="178"/>
        <v>MENOR VALOR</v>
      </c>
    </row>
    <row r="768" spans="1:20" ht="25.5">
      <c r="A768" s="73">
        <v>762</v>
      </c>
      <c r="B768" s="124" t="s">
        <v>922</v>
      </c>
      <c r="C768" s="79" t="s">
        <v>1411</v>
      </c>
      <c r="D768" s="130" t="s">
        <v>923</v>
      </c>
      <c r="E768" s="121" t="s">
        <v>21</v>
      </c>
      <c r="F768" s="74">
        <v>1</v>
      </c>
      <c r="G768" s="122">
        <v>0</v>
      </c>
      <c r="H768" s="123">
        <v>0</v>
      </c>
      <c r="I768" s="90">
        <v>828200</v>
      </c>
      <c r="J768" s="91" t="s">
        <v>28</v>
      </c>
      <c r="K768" s="50"/>
      <c r="L768" s="51">
        <f t="shared" si="172"/>
        <v>828200</v>
      </c>
      <c r="M768" s="51">
        <f t="shared" si="173"/>
        <v>828200</v>
      </c>
      <c r="N768" s="52">
        <f t="shared" si="174"/>
        <v>828200</v>
      </c>
      <c r="O768" s="53">
        <f t="shared" si="175"/>
        <v>828200</v>
      </c>
      <c r="P768" s="52">
        <f t="shared" si="176"/>
        <v>0</v>
      </c>
      <c r="Q768" s="54">
        <f t="shared" si="177"/>
        <v>0</v>
      </c>
      <c r="R768" s="30">
        <f t="shared" si="179"/>
        <v>828200</v>
      </c>
      <c r="S768" s="52">
        <f t="shared" si="171"/>
        <v>828200</v>
      </c>
      <c r="T768" s="13" t="str">
        <f t="shared" si="178"/>
        <v>MENOR VALOR</v>
      </c>
    </row>
    <row r="769" spans="1:20" ht="25.5">
      <c r="A769" s="95">
        <v>763</v>
      </c>
      <c r="B769" s="124" t="s">
        <v>924</v>
      </c>
      <c r="C769" s="79" t="s">
        <v>1413</v>
      </c>
      <c r="D769" s="130" t="s">
        <v>925</v>
      </c>
      <c r="E769" s="121" t="s">
        <v>21</v>
      </c>
      <c r="F769" s="74">
        <v>1</v>
      </c>
      <c r="G769" s="122">
        <v>0</v>
      </c>
      <c r="H769" s="123">
        <v>0</v>
      </c>
      <c r="I769" s="90">
        <v>1474400</v>
      </c>
      <c r="J769" s="91" t="s">
        <v>28</v>
      </c>
      <c r="K769" s="50"/>
      <c r="L769" s="51">
        <f t="shared" si="172"/>
        <v>1474400</v>
      </c>
      <c r="M769" s="51">
        <f t="shared" si="173"/>
        <v>1474400</v>
      </c>
      <c r="N769" s="52">
        <f t="shared" si="174"/>
        <v>1474400</v>
      </c>
      <c r="O769" s="53">
        <f t="shared" si="175"/>
        <v>1474400</v>
      </c>
      <c r="P769" s="52">
        <f t="shared" si="176"/>
        <v>0</v>
      </c>
      <c r="Q769" s="54">
        <f t="shared" si="177"/>
        <v>0</v>
      </c>
      <c r="R769" s="30">
        <f t="shared" si="179"/>
        <v>1474400</v>
      </c>
      <c r="S769" s="52">
        <f t="shared" ref="S769:S832" si="180">+ROUND(R769,-2)</f>
        <v>1474400</v>
      </c>
      <c r="T769" s="13" t="str">
        <f t="shared" si="178"/>
        <v>MENOR VALOR</v>
      </c>
    </row>
    <row r="770" spans="1:20" ht="25.5">
      <c r="A770" s="73">
        <v>764</v>
      </c>
      <c r="B770" s="124" t="s">
        <v>926</v>
      </c>
      <c r="C770" s="79" t="s">
        <v>1415</v>
      </c>
      <c r="D770" s="130" t="s">
        <v>927</v>
      </c>
      <c r="E770" s="121" t="s">
        <v>21</v>
      </c>
      <c r="F770" s="74">
        <v>1</v>
      </c>
      <c r="G770" s="122">
        <v>0</v>
      </c>
      <c r="H770" s="123">
        <v>0</v>
      </c>
      <c r="I770" s="90">
        <v>1474400</v>
      </c>
      <c r="J770" s="91" t="s">
        <v>28</v>
      </c>
      <c r="K770" s="50"/>
      <c r="L770" s="51">
        <f t="shared" si="172"/>
        <v>1474400</v>
      </c>
      <c r="M770" s="51">
        <f t="shared" si="173"/>
        <v>1474400</v>
      </c>
      <c r="N770" s="52">
        <f t="shared" si="174"/>
        <v>1474400</v>
      </c>
      <c r="O770" s="53">
        <f t="shared" si="175"/>
        <v>1474400</v>
      </c>
      <c r="P770" s="52">
        <f t="shared" si="176"/>
        <v>0</v>
      </c>
      <c r="Q770" s="54">
        <f t="shared" si="177"/>
        <v>0</v>
      </c>
      <c r="R770" s="30">
        <f t="shared" si="179"/>
        <v>1474400</v>
      </c>
      <c r="S770" s="52">
        <f t="shared" si="180"/>
        <v>1474400</v>
      </c>
      <c r="T770" s="13" t="str">
        <f t="shared" si="178"/>
        <v>MENOR VALOR</v>
      </c>
    </row>
    <row r="771" spans="1:20" ht="25.5">
      <c r="A771" s="73">
        <v>765</v>
      </c>
      <c r="B771" s="124" t="s">
        <v>928</v>
      </c>
      <c r="C771" s="79" t="s">
        <v>1417</v>
      </c>
      <c r="D771" s="130" t="s">
        <v>929</v>
      </c>
      <c r="E771" s="121" t="s">
        <v>21</v>
      </c>
      <c r="F771" s="74">
        <v>1</v>
      </c>
      <c r="G771" s="122">
        <v>0</v>
      </c>
      <c r="H771" s="123">
        <v>0</v>
      </c>
      <c r="I771" s="90">
        <v>1141500</v>
      </c>
      <c r="J771" s="91" t="s">
        <v>28</v>
      </c>
      <c r="K771" s="50"/>
      <c r="L771" s="51">
        <f t="shared" si="172"/>
        <v>1141500</v>
      </c>
      <c r="M771" s="51">
        <f t="shared" si="173"/>
        <v>1141500</v>
      </c>
      <c r="N771" s="52">
        <f t="shared" si="174"/>
        <v>1141500</v>
      </c>
      <c r="O771" s="53">
        <f t="shared" si="175"/>
        <v>1141500</v>
      </c>
      <c r="P771" s="52">
        <f t="shared" si="176"/>
        <v>0</v>
      </c>
      <c r="Q771" s="54">
        <f t="shared" si="177"/>
        <v>0</v>
      </c>
      <c r="R771" s="30">
        <f t="shared" si="179"/>
        <v>1141500</v>
      </c>
      <c r="S771" s="52">
        <f t="shared" si="180"/>
        <v>1141500</v>
      </c>
      <c r="T771" s="13" t="str">
        <f t="shared" si="178"/>
        <v>MENOR VALOR</v>
      </c>
    </row>
    <row r="772" spans="1:20" ht="25.5">
      <c r="A772" s="73">
        <v>766</v>
      </c>
      <c r="B772" s="124" t="s">
        <v>930</v>
      </c>
      <c r="C772" s="79" t="s">
        <v>1421</v>
      </c>
      <c r="D772" s="130" t="s">
        <v>931</v>
      </c>
      <c r="E772" s="121" t="s">
        <v>21</v>
      </c>
      <c r="F772" s="74">
        <v>1</v>
      </c>
      <c r="G772" s="122">
        <v>0</v>
      </c>
      <c r="H772" s="123">
        <v>0</v>
      </c>
      <c r="I772" s="90">
        <v>1141500</v>
      </c>
      <c r="J772" s="94">
        <v>1585100</v>
      </c>
      <c r="K772" s="50"/>
      <c r="L772" s="51">
        <f t="shared" si="172"/>
        <v>1141500</v>
      </c>
      <c r="M772" s="51">
        <f t="shared" si="173"/>
        <v>1363300</v>
      </c>
      <c r="N772" s="52">
        <f t="shared" si="174"/>
        <v>1363300</v>
      </c>
      <c r="O772" s="53">
        <f t="shared" si="175"/>
        <v>1345136.2942096239</v>
      </c>
      <c r="P772" s="52">
        <f t="shared" si="176"/>
        <v>156836.28406717625</v>
      </c>
      <c r="Q772" s="54">
        <f t="shared" si="177"/>
        <v>0.1150416519234037</v>
      </c>
      <c r="R772" s="30">
        <f t="shared" si="179"/>
        <v>1363300</v>
      </c>
      <c r="S772" s="52">
        <f t="shared" si="180"/>
        <v>1363300</v>
      </c>
      <c r="T772" s="13" t="str">
        <f t="shared" si="178"/>
        <v>MEDIANA</v>
      </c>
    </row>
    <row r="773" spans="1:20" ht="25.5">
      <c r="A773" s="73">
        <v>767</v>
      </c>
      <c r="B773" s="124" t="s">
        <v>932</v>
      </c>
      <c r="C773" s="79" t="s">
        <v>1423</v>
      </c>
      <c r="D773" s="130" t="s">
        <v>933</v>
      </c>
      <c r="E773" s="121" t="s">
        <v>21</v>
      </c>
      <c r="F773" s="74">
        <v>1</v>
      </c>
      <c r="G773" s="122">
        <v>0</v>
      </c>
      <c r="H773" s="123">
        <v>0</v>
      </c>
      <c r="I773" s="90">
        <v>1474400</v>
      </c>
      <c r="J773" s="94">
        <v>2005200</v>
      </c>
      <c r="K773" s="50"/>
      <c r="L773" s="51">
        <f t="shared" si="172"/>
        <v>1474400</v>
      </c>
      <c r="M773" s="51">
        <f t="shared" si="173"/>
        <v>1739800</v>
      </c>
      <c r="N773" s="52">
        <f t="shared" si="174"/>
        <v>1739800</v>
      </c>
      <c r="O773" s="53">
        <f t="shared" si="175"/>
        <v>1719437.9546817036</v>
      </c>
      <c r="P773" s="52">
        <f t="shared" si="176"/>
        <v>187666.13972690972</v>
      </c>
      <c r="Q773" s="54">
        <f t="shared" si="177"/>
        <v>0.10786650173980326</v>
      </c>
      <c r="R773" s="30">
        <f t="shared" si="179"/>
        <v>1739800</v>
      </c>
      <c r="S773" s="52">
        <f t="shared" si="180"/>
        <v>1739800</v>
      </c>
      <c r="T773" s="13" t="str">
        <f t="shared" si="178"/>
        <v>MEDIANA</v>
      </c>
    </row>
    <row r="774" spans="1:20" ht="25.5">
      <c r="A774" s="95">
        <v>768</v>
      </c>
      <c r="B774" s="124" t="s">
        <v>934</v>
      </c>
      <c r="C774" s="79" t="s">
        <v>1425</v>
      </c>
      <c r="D774" s="130" t="s">
        <v>935</v>
      </c>
      <c r="E774" s="121" t="s">
        <v>21</v>
      </c>
      <c r="F774" s="74">
        <v>1</v>
      </c>
      <c r="G774" s="122">
        <v>0</v>
      </c>
      <c r="H774" s="123">
        <v>0</v>
      </c>
      <c r="I774" s="90">
        <v>2469300</v>
      </c>
      <c r="J774" s="91" t="s">
        <v>28</v>
      </c>
      <c r="K774" s="50"/>
      <c r="L774" s="51">
        <f t="shared" ref="L774:L837" si="181">MIN(I774,J774)</f>
        <v>2469300</v>
      </c>
      <c r="M774" s="51">
        <f t="shared" ref="M774:M837" si="182">AVERAGE(I774,J774)</f>
        <v>2469300</v>
      </c>
      <c r="N774" s="52">
        <f t="shared" ref="N774:N837" si="183">MEDIAN(J774,I774)</f>
        <v>2469300</v>
      </c>
      <c r="O774" s="53">
        <f t="shared" ref="O774:O837" si="184">GEOMEAN(I774,J774)</f>
        <v>2469300</v>
      </c>
      <c r="P774" s="52">
        <f t="shared" ref="P774:P837" si="185">STDEVA(N774,L774)</f>
        <v>0</v>
      </c>
      <c r="Q774" s="54">
        <f t="shared" ref="Q774:Q837" si="186">P774/N774*100%</f>
        <v>0</v>
      </c>
      <c r="R774" s="30">
        <f t="shared" si="179"/>
        <v>2469300</v>
      </c>
      <c r="S774" s="52">
        <f t="shared" si="180"/>
        <v>2469300</v>
      </c>
      <c r="T774" s="13" t="str">
        <f t="shared" si="178"/>
        <v>MENOR VALOR</v>
      </c>
    </row>
    <row r="775" spans="1:20" ht="25.5">
      <c r="A775" s="73">
        <v>769</v>
      </c>
      <c r="B775" s="124" t="s">
        <v>936</v>
      </c>
      <c r="C775" s="79" t="s">
        <v>1427</v>
      </c>
      <c r="D775" s="130" t="s">
        <v>937</v>
      </c>
      <c r="E775" s="121" t="s">
        <v>21</v>
      </c>
      <c r="F775" s="74">
        <v>1</v>
      </c>
      <c r="G775" s="122">
        <v>0</v>
      </c>
      <c r="H775" s="123">
        <v>0</v>
      </c>
      <c r="I775" s="90">
        <v>2469300</v>
      </c>
      <c r="J775" s="91" t="s">
        <v>28</v>
      </c>
      <c r="K775" s="50"/>
      <c r="L775" s="51">
        <f t="shared" si="181"/>
        <v>2469300</v>
      </c>
      <c r="M775" s="51">
        <f t="shared" si="182"/>
        <v>2469300</v>
      </c>
      <c r="N775" s="52">
        <f t="shared" si="183"/>
        <v>2469300</v>
      </c>
      <c r="O775" s="53">
        <f t="shared" si="184"/>
        <v>2469300</v>
      </c>
      <c r="P775" s="52">
        <f t="shared" si="185"/>
        <v>0</v>
      </c>
      <c r="Q775" s="54">
        <f t="shared" si="186"/>
        <v>0</v>
      </c>
      <c r="R775" s="30">
        <f t="shared" si="179"/>
        <v>2469300</v>
      </c>
      <c r="S775" s="52">
        <f t="shared" si="180"/>
        <v>2469300</v>
      </c>
      <c r="T775" s="13" t="str">
        <f t="shared" si="178"/>
        <v>MENOR VALOR</v>
      </c>
    </row>
    <row r="776" spans="1:20" ht="25.5">
      <c r="A776" s="73">
        <v>770</v>
      </c>
      <c r="B776" s="124" t="s">
        <v>938</v>
      </c>
      <c r="C776" s="79" t="s">
        <v>1429</v>
      </c>
      <c r="D776" s="130" t="s">
        <v>939</v>
      </c>
      <c r="E776" s="121" t="s">
        <v>21</v>
      </c>
      <c r="F776" s="74">
        <v>1</v>
      </c>
      <c r="G776" s="122">
        <v>0</v>
      </c>
      <c r="H776" s="123">
        <v>0</v>
      </c>
      <c r="I776" s="90">
        <v>828200</v>
      </c>
      <c r="J776" s="91" t="s">
        <v>28</v>
      </c>
      <c r="K776" s="50"/>
      <c r="L776" s="51">
        <f t="shared" si="181"/>
        <v>828200</v>
      </c>
      <c r="M776" s="51">
        <f t="shared" si="182"/>
        <v>828200</v>
      </c>
      <c r="N776" s="52">
        <f t="shared" si="183"/>
        <v>828200</v>
      </c>
      <c r="O776" s="53">
        <f t="shared" si="184"/>
        <v>828200</v>
      </c>
      <c r="P776" s="52">
        <f t="shared" si="185"/>
        <v>0</v>
      </c>
      <c r="Q776" s="54">
        <f t="shared" si="186"/>
        <v>0</v>
      </c>
      <c r="R776" s="30">
        <f t="shared" si="179"/>
        <v>828200</v>
      </c>
      <c r="S776" s="52">
        <f t="shared" si="180"/>
        <v>828200</v>
      </c>
      <c r="T776" s="13" t="str">
        <f t="shared" si="178"/>
        <v>MENOR VALOR</v>
      </c>
    </row>
    <row r="777" spans="1:20" ht="25.5">
      <c r="A777" s="73">
        <v>771</v>
      </c>
      <c r="B777" s="124" t="s">
        <v>940</v>
      </c>
      <c r="C777" s="79" t="s">
        <v>1431</v>
      </c>
      <c r="D777" s="130" t="s">
        <v>941</v>
      </c>
      <c r="E777" s="121" t="s">
        <v>21</v>
      </c>
      <c r="F777" s="74">
        <v>1</v>
      </c>
      <c r="G777" s="122">
        <v>0</v>
      </c>
      <c r="H777" s="123">
        <v>0</v>
      </c>
      <c r="I777" s="90">
        <v>1474400</v>
      </c>
      <c r="J777" s="94">
        <v>2005200</v>
      </c>
      <c r="K777" s="50"/>
      <c r="L777" s="51">
        <f t="shared" si="181"/>
        <v>1474400</v>
      </c>
      <c r="M777" s="51">
        <f t="shared" si="182"/>
        <v>1739800</v>
      </c>
      <c r="N777" s="52">
        <f t="shared" si="183"/>
        <v>1739800</v>
      </c>
      <c r="O777" s="53">
        <f t="shared" si="184"/>
        <v>1719437.9546817036</v>
      </c>
      <c r="P777" s="52">
        <f t="shared" si="185"/>
        <v>187666.13972690972</v>
      </c>
      <c r="Q777" s="54">
        <f t="shared" si="186"/>
        <v>0.10786650173980326</v>
      </c>
      <c r="R777" s="30">
        <f t="shared" si="179"/>
        <v>1739800</v>
      </c>
      <c r="S777" s="52">
        <f t="shared" si="180"/>
        <v>1739800</v>
      </c>
      <c r="T777" s="13" t="str">
        <f t="shared" ref="T777:T840" si="187">IF(Q777&lt;=$Q$1,"MENOR VALOR","MEDIANA")</f>
        <v>MEDIANA</v>
      </c>
    </row>
    <row r="778" spans="1:20" ht="25.5">
      <c r="A778" s="73">
        <v>772</v>
      </c>
      <c r="B778" s="124" t="s">
        <v>942</v>
      </c>
      <c r="C778" s="79" t="s">
        <v>1433</v>
      </c>
      <c r="D778" s="130" t="s">
        <v>943</v>
      </c>
      <c r="E778" s="121" t="s">
        <v>21</v>
      </c>
      <c r="F778" s="74">
        <v>1</v>
      </c>
      <c r="G778" s="122">
        <v>0</v>
      </c>
      <c r="H778" s="123">
        <v>0</v>
      </c>
      <c r="I778" s="90">
        <v>1141500</v>
      </c>
      <c r="J778" s="91" t="s">
        <v>28</v>
      </c>
      <c r="K778" s="50"/>
      <c r="L778" s="51">
        <f t="shared" si="181"/>
        <v>1141500</v>
      </c>
      <c r="M778" s="51">
        <f t="shared" si="182"/>
        <v>1141500</v>
      </c>
      <c r="N778" s="52">
        <f t="shared" si="183"/>
        <v>1141500</v>
      </c>
      <c r="O778" s="53">
        <f t="shared" si="184"/>
        <v>1141500</v>
      </c>
      <c r="P778" s="52">
        <f t="shared" si="185"/>
        <v>0</v>
      </c>
      <c r="Q778" s="54">
        <f t="shared" si="186"/>
        <v>0</v>
      </c>
      <c r="R778" s="30">
        <f t="shared" si="179"/>
        <v>1141500</v>
      </c>
      <c r="S778" s="52">
        <f t="shared" si="180"/>
        <v>1141500</v>
      </c>
      <c r="T778" s="13" t="str">
        <f t="shared" si="187"/>
        <v>MENOR VALOR</v>
      </c>
    </row>
    <row r="779" spans="1:20" ht="25.5">
      <c r="A779" s="95">
        <v>773</v>
      </c>
      <c r="B779" s="124" t="s">
        <v>944</v>
      </c>
      <c r="C779" s="79" t="s">
        <v>1435</v>
      </c>
      <c r="D779" s="130" t="s">
        <v>945</v>
      </c>
      <c r="E779" s="121" t="s">
        <v>21</v>
      </c>
      <c r="F779" s="74">
        <v>1</v>
      </c>
      <c r="G779" s="122">
        <v>0</v>
      </c>
      <c r="H779" s="123">
        <v>0</v>
      </c>
      <c r="I779" s="90">
        <v>1141500</v>
      </c>
      <c r="J779" s="91" t="s">
        <v>28</v>
      </c>
      <c r="K779" s="50"/>
      <c r="L779" s="51">
        <f t="shared" si="181"/>
        <v>1141500</v>
      </c>
      <c r="M779" s="51">
        <f t="shared" si="182"/>
        <v>1141500</v>
      </c>
      <c r="N779" s="52">
        <f t="shared" si="183"/>
        <v>1141500</v>
      </c>
      <c r="O779" s="53">
        <f t="shared" si="184"/>
        <v>1141500</v>
      </c>
      <c r="P779" s="52">
        <f t="shared" si="185"/>
        <v>0</v>
      </c>
      <c r="Q779" s="54">
        <f t="shared" si="186"/>
        <v>0</v>
      </c>
      <c r="R779" s="30">
        <f t="shared" si="179"/>
        <v>1141500</v>
      </c>
      <c r="S779" s="52">
        <f t="shared" si="180"/>
        <v>1141500</v>
      </c>
      <c r="T779" s="13" t="str">
        <f t="shared" si="187"/>
        <v>MENOR VALOR</v>
      </c>
    </row>
    <row r="780" spans="1:20" ht="25.5">
      <c r="A780" s="73">
        <v>774</v>
      </c>
      <c r="B780" s="124" t="s">
        <v>946</v>
      </c>
      <c r="C780" s="79" t="s">
        <v>1437</v>
      </c>
      <c r="D780" s="130" t="s">
        <v>947</v>
      </c>
      <c r="E780" s="121" t="s">
        <v>21</v>
      </c>
      <c r="F780" s="74">
        <v>1</v>
      </c>
      <c r="G780" s="122">
        <v>0</v>
      </c>
      <c r="H780" s="123">
        <v>0</v>
      </c>
      <c r="I780" s="90">
        <v>828200</v>
      </c>
      <c r="J780" s="91" t="s">
        <v>28</v>
      </c>
      <c r="K780" s="50"/>
      <c r="L780" s="51">
        <f t="shared" si="181"/>
        <v>828200</v>
      </c>
      <c r="M780" s="51">
        <f t="shared" si="182"/>
        <v>828200</v>
      </c>
      <c r="N780" s="52">
        <f t="shared" si="183"/>
        <v>828200</v>
      </c>
      <c r="O780" s="53">
        <f t="shared" si="184"/>
        <v>828200</v>
      </c>
      <c r="P780" s="52">
        <f t="shared" si="185"/>
        <v>0</v>
      </c>
      <c r="Q780" s="54">
        <f t="shared" si="186"/>
        <v>0</v>
      </c>
      <c r="R780" s="30">
        <f t="shared" si="179"/>
        <v>828200</v>
      </c>
      <c r="S780" s="52">
        <f t="shared" si="180"/>
        <v>828200</v>
      </c>
      <c r="T780" s="13" t="str">
        <f t="shared" si="187"/>
        <v>MENOR VALOR</v>
      </c>
    </row>
    <row r="781" spans="1:20" ht="25.5">
      <c r="A781" s="73">
        <v>775</v>
      </c>
      <c r="B781" s="124" t="s">
        <v>948</v>
      </c>
      <c r="C781" s="79" t="s">
        <v>1439</v>
      </c>
      <c r="D781" s="130" t="s">
        <v>949</v>
      </c>
      <c r="E781" s="121" t="s">
        <v>21</v>
      </c>
      <c r="F781" s="74">
        <v>1</v>
      </c>
      <c r="G781" s="122">
        <v>0</v>
      </c>
      <c r="H781" s="123">
        <v>0</v>
      </c>
      <c r="I781" s="90">
        <v>828200</v>
      </c>
      <c r="J781" s="91" t="s">
        <v>28</v>
      </c>
      <c r="K781" s="50"/>
      <c r="L781" s="51">
        <f t="shared" si="181"/>
        <v>828200</v>
      </c>
      <c r="M781" s="51">
        <f t="shared" si="182"/>
        <v>828200</v>
      </c>
      <c r="N781" s="52">
        <f t="shared" si="183"/>
        <v>828200</v>
      </c>
      <c r="O781" s="53">
        <f t="shared" si="184"/>
        <v>828200</v>
      </c>
      <c r="P781" s="52">
        <f t="shared" si="185"/>
        <v>0</v>
      </c>
      <c r="Q781" s="54">
        <f t="shared" si="186"/>
        <v>0</v>
      </c>
      <c r="R781" s="30">
        <f t="shared" si="179"/>
        <v>828200</v>
      </c>
      <c r="S781" s="52">
        <f t="shared" si="180"/>
        <v>828200</v>
      </c>
      <c r="T781" s="13" t="str">
        <f t="shared" si="187"/>
        <v>MENOR VALOR</v>
      </c>
    </row>
    <row r="782" spans="1:20" ht="38.25">
      <c r="A782" s="73">
        <v>776</v>
      </c>
      <c r="B782" s="124" t="s">
        <v>950</v>
      </c>
      <c r="C782" s="79" t="s">
        <v>1441</v>
      </c>
      <c r="D782" s="130" t="s">
        <v>951</v>
      </c>
      <c r="E782" s="121" t="s">
        <v>21</v>
      </c>
      <c r="F782" s="74">
        <v>1</v>
      </c>
      <c r="G782" s="122">
        <v>0</v>
      </c>
      <c r="H782" s="123">
        <v>0</v>
      </c>
      <c r="I782" s="90">
        <v>1620500</v>
      </c>
      <c r="J782" s="91" t="s">
        <v>28</v>
      </c>
      <c r="K782" s="50"/>
      <c r="L782" s="51">
        <f t="shared" si="181"/>
        <v>1620500</v>
      </c>
      <c r="M782" s="51">
        <f t="shared" si="182"/>
        <v>1620500</v>
      </c>
      <c r="N782" s="52">
        <f t="shared" si="183"/>
        <v>1620500</v>
      </c>
      <c r="O782" s="53">
        <f t="shared" si="184"/>
        <v>1620500</v>
      </c>
      <c r="P782" s="52">
        <f t="shared" si="185"/>
        <v>0</v>
      </c>
      <c r="Q782" s="54">
        <f t="shared" si="186"/>
        <v>0</v>
      </c>
      <c r="R782" s="30">
        <f t="shared" si="179"/>
        <v>1620500</v>
      </c>
      <c r="S782" s="52">
        <f t="shared" si="180"/>
        <v>1620500</v>
      </c>
      <c r="T782" s="13" t="str">
        <f t="shared" si="187"/>
        <v>MENOR VALOR</v>
      </c>
    </row>
    <row r="783" spans="1:20" ht="16.5">
      <c r="A783" s="73">
        <v>777</v>
      </c>
      <c r="B783" s="124" t="s">
        <v>952</v>
      </c>
      <c r="C783" s="79" t="s">
        <v>1443</v>
      </c>
      <c r="D783" s="130" t="s">
        <v>953</v>
      </c>
      <c r="E783" s="121" t="s">
        <v>21</v>
      </c>
      <c r="F783" s="74">
        <v>1</v>
      </c>
      <c r="G783" s="122">
        <v>0</v>
      </c>
      <c r="H783" s="123">
        <v>0</v>
      </c>
      <c r="I783" s="90">
        <v>1474400</v>
      </c>
      <c r="J783" s="94">
        <v>2005200</v>
      </c>
      <c r="K783" s="50"/>
      <c r="L783" s="51">
        <f t="shared" si="181"/>
        <v>1474400</v>
      </c>
      <c r="M783" s="51">
        <f t="shared" si="182"/>
        <v>1739800</v>
      </c>
      <c r="N783" s="52">
        <f t="shared" si="183"/>
        <v>1739800</v>
      </c>
      <c r="O783" s="53">
        <f t="shared" si="184"/>
        <v>1719437.9546817036</v>
      </c>
      <c r="P783" s="52">
        <f t="shared" si="185"/>
        <v>187666.13972690972</v>
      </c>
      <c r="Q783" s="54">
        <f t="shared" si="186"/>
        <v>0.10786650173980326</v>
      </c>
      <c r="R783" s="30">
        <f t="shared" si="179"/>
        <v>1739800</v>
      </c>
      <c r="S783" s="52">
        <f t="shared" si="180"/>
        <v>1739800</v>
      </c>
      <c r="T783" s="13" t="str">
        <f t="shared" si="187"/>
        <v>MEDIANA</v>
      </c>
    </row>
    <row r="784" spans="1:20" ht="16.5">
      <c r="A784" s="95">
        <v>778</v>
      </c>
      <c r="B784" s="124" t="s">
        <v>954</v>
      </c>
      <c r="C784" s="79" t="s">
        <v>1445</v>
      </c>
      <c r="D784" s="130" t="s">
        <v>955</v>
      </c>
      <c r="E784" s="121" t="s">
        <v>21</v>
      </c>
      <c r="F784" s="74">
        <v>1</v>
      </c>
      <c r="G784" s="122">
        <v>0</v>
      </c>
      <c r="H784" s="123">
        <v>0</v>
      </c>
      <c r="I784" s="90">
        <v>1141500</v>
      </c>
      <c r="J784" s="91" t="s">
        <v>28</v>
      </c>
      <c r="K784" s="50"/>
      <c r="L784" s="51">
        <f t="shared" si="181"/>
        <v>1141500</v>
      </c>
      <c r="M784" s="51">
        <f t="shared" si="182"/>
        <v>1141500</v>
      </c>
      <c r="N784" s="52">
        <f t="shared" si="183"/>
        <v>1141500</v>
      </c>
      <c r="O784" s="53">
        <f t="shared" si="184"/>
        <v>1141500</v>
      </c>
      <c r="P784" s="52">
        <f t="shared" si="185"/>
        <v>0</v>
      </c>
      <c r="Q784" s="54">
        <f t="shared" si="186"/>
        <v>0</v>
      </c>
      <c r="R784" s="30">
        <f t="shared" si="179"/>
        <v>1141500</v>
      </c>
      <c r="S784" s="52">
        <f t="shared" si="180"/>
        <v>1141500</v>
      </c>
      <c r="T784" s="13" t="str">
        <f t="shared" si="187"/>
        <v>MENOR VALOR</v>
      </c>
    </row>
    <row r="785" spans="1:20" ht="16.5">
      <c r="A785" s="73">
        <v>779</v>
      </c>
      <c r="B785" s="124" t="s">
        <v>956</v>
      </c>
      <c r="C785" s="79" t="s">
        <v>1447</v>
      </c>
      <c r="D785" s="130" t="s">
        <v>957</v>
      </c>
      <c r="E785" s="121" t="s">
        <v>21</v>
      </c>
      <c r="F785" s="74">
        <v>1</v>
      </c>
      <c r="G785" s="122">
        <v>0</v>
      </c>
      <c r="H785" s="123">
        <v>0</v>
      </c>
      <c r="I785" s="90">
        <v>1141500</v>
      </c>
      <c r="J785" s="91" t="s">
        <v>28</v>
      </c>
      <c r="K785" s="50"/>
      <c r="L785" s="51">
        <f t="shared" si="181"/>
        <v>1141500</v>
      </c>
      <c r="M785" s="51">
        <f t="shared" si="182"/>
        <v>1141500</v>
      </c>
      <c r="N785" s="52">
        <f t="shared" si="183"/>
        <v>1141500</v>
      </c>
      <c r="O785" s="53">
        <f t="shared" si="184"/>
        <v>1141500</v>
      </c>
      <c r="P785" s="52">
        <f t="shared" si="185"/>
        <v>0</v>
      </c>
      <c r="Q785" s="54">
        <f t="shared" si="186"/>
        <v>0</v>
      </c>
      <c r="R785" s="30">
        <f t="shared" si="179"/>
        <v>1141500</v>
      </c>
      <c r="S785" s="52">
        <f t="shared" si="180"/>
        <v>1141500</v>
      </c>
      <c r="T785" s="13" t="str">
        <f t="shared" si="187"/>
        <v>MENOR VALOR</v>
      </c>
    </row>
    <row r="786" spans="1:20" ht="16.5">
      <c r="A786" s="73">
        <v>780</v>
      </c>
      <c r="B786" s="124" t="s">
        <v>958</v>
      </c>
      <c r="C786" s="79" t="s">
        <v>1449</v>
      </c>
      <c r="D786" s="130" t="s">
        <v>959</v>
      </c>
      <c r="E786" s="121" t="s">
        <v>21</v>
      </c>
      <c r="F786" s="74">
        <v>1</v>
      </c>
      <c r="G786" s="122">
        <v>0</v>
      </c>
      <c r="H786" s="123">
        <v>0</v>
      </c>
      <c r="I786" s="90">
        <v>1474400</v>
      </c>
      <c r="J786" s="94">
        <v>2005200</v>
      </c>
      <c r="K786" s="50"/>
      <c r="L786" s="51">
        <f t="shared" si="181"/>
        <v>1474400</v>
      </c>
      <c r="M786" s="51">
        <f t="shared" si="182"/>
        <v>1739800</v>
      </c>
      <c r="N786" s="52">
        <f t="shared" si="183"/>
        <v>1739800</v>
      </c>
      <c r="O786" s="53">
        <f t="shared" si="184"/>
        <v>1719437.9546817036</v>
      </c>
      <c r="P786" s="52">
        <f t="shared" si="185"/>
        <v>187666.13972690972</v>
      </c>
      <c r="Q786" s="54">
        <f t="shared" si="186"/>
        <v>0.10786650173980326</v>
      </c>
      <c r="R786" s="30">
        <f t="shared" si="179"/>
        <v>1739800</v>
      </c>
      <c r="S786" s="52">
        <f t="shared" si="180"/>
        <v>1739800</v>
      </c>
      <c r="T786" s="13" t="str">
        <f t="shared" si="187"/>
        <v>MEDIANA</v>
      </c>
    </row>
    <row r="787" spans="1:20" ht="16.5">
      <c r="A787" s="73">
        <v>781</v>
      </c>
      <c r="B787" s="124" t="s">
        <v>960</v>
      </c>
      <c r="C787" s="79" t="s">
        <v>1451</v>
      </c>
      <c r="D787" s="130" t="s">
        <v>961</v>
      </c>
      <c r="E787" s="121" t="s">
        <v>21</v>
      </c>
      <c r="F787" s="74">
        <v>1</v>
      </c>
      <c r="G787" s="122">
        <v>0</v>
      </c>
      <c r="H787" s="123">
        <v>0</v>
      </c>
      <c r="I787" s="90">
        <v>1141500</v>
      </c>
      <c r="J787" s="91" t="s">
        <v>28</v>
      </c>
      <c r="K787" s="50"/>
      <c r="L787" s="51">
        <f t="shared" si="181"/>
        <v>1141500</v>
      </c>
      <c r="M787" s="51">
        <f t="shared" si="182"/>
        <v>1141500</v>
      </c>
      <c r="N787" s="52">
        <f t="shared" si="183"/>
        <v>1141500</v>
      </c>
      <c r="O787" s="53">
        <f t="shared" si="184"/>
        <v>1141500</v>
      </c>
      <c r="P787" s="52">
        <f t="shared" si="185"/>
        <v>0</v>
      </c>
      <c r="Q787" s="54">
        <f t="shared" si="186"/>
        <v>0</v>
      </c>
      <c r="R787" s="30">
        <f t="shared" si="179"/>
        <v>1141500</v>
      </c>
      <c r="S787" s="52">
        <f t="shared" si="180"/>
        <v>1141500</v>
      </c>
      <c r="T787" s="13" t="str">
        <f t="shared" si="187"/>
        <v>MENOR VALOR</v>
      </c>
    </row>
    <row r="788" spans="1:20" ht="16.5">
      <c r="A788" s="73">
        <v>782</v>
      </c>
      <c r="B788" s="124" t="s">
        <v>962</v>
      </c>
      <c r="C788" s="79" t="s">
        <v>1455</v>
      </c>
      <c r="D788" s="130" t="s">
        <v>963</v>
      </c>
      <c r="E788" s="121" t="s">
        <v>21</v>
      </c>
      <c r="F788" s="74">
        <v>1</v>
      </c>
      <c r="G788" s="122">
        <v>0</v>
      </c>
      <c r="H788" s="123">
        <v>0</v>
      </c>
      <c r="I788" s="90">
        <v>828200</v>
      </c>
      <c r="J788" s="91" t="s">
        <v>28</v>
      </c>
      <c r="K788" s="50"/>
      <c r="L788" s="51">
        <f t="shared" si="181"/>
        <v>828200</v>
      </c>
      <c r="M788" s="51">
        <f t="shared" si="182"/>
        <v>828200</v>
      </c>
      <c r="N788" s="52">
        <f t="shared" si="183"/>
        <v>828200</v>
      </c>
      <c r="O788" s="53">
        <f t="shared" si="184"/>
        <v>828200</v>
      </c>
      <c r="P788" s="52">
        <f t="shared" si="185"/>
        <v>0</v>
      </c>
      <c r="Q788" s="54">
        <f t="shared" si="186"/>
        <v>0</v>
      </c>
      <c r="R788" s="30">
        <f t="shared" si="179"/>
        <v>828200</v>
      </c>
      <c r="S788" s="52">
        <f t="shared" si="180"/>
        <v>828200</v>
      </c>
      <c r="T788" s="13" t="str">
        <f t="shared" si="187"/>
        <v>MENOR VALOR</v>
      </c>
    </row>
    <row r="789" spans="1:20" ht="16.5">
      <c r="A789" s="95">
        <v>783</v>
      </c>
      <c r="B789" s="124" t="s">
        <v>964</v>
      </c>
      <c r="C789" s="79" t="s">
        <v>1457</v>
      </c>
      <c r="D789" s="130" t="s">
        <v>965</v>
      </c>
      <c r="E789" s="121" t="s">
        <v>21</v>
      </c>
      <c r="F789" s="74">
        <v>1</v>
      </c>
      <c r="G789" s="122">
        <v>0</v>
      </c>
      <c r="H789" s="123">
        <v>0</v>
      </c>
      <c r="I789" s="90">
        <v>828200</v>
      </c>
      <c r="J789" s="91" t="s">
        <v>28</v>
      </c>
      <c r="K789" s="50"/>
      <c r="L789" s="51">
        <f t="shared" si="181"/>
        <v>828200</v>
      </c>
      <c r="M789" s="51">
        <f t="shared" si="182"/>
        <v>828200</v>
      </c>
      <c r="N789" s="52">
        <f t="shared" si="183"/>
        <v>828200</v>
      </c>
      <c r="O789" s="53">
        <f t="shared" si="184"/>
        <v>828200</v>
      </c>
      <c r="P789" s="52">
        <f t="shared" si="185"/>
        <v>0</v>
      </c>
      <c r="Q789" s="54">
        <f t="shared" si="186"/>
        <v>0</v>
      </c>
      <c r="R789" s="30">
        <f t="shared" si="179"/>
        <v>828200</v>
      </c>
      <c r="S789" s="52">
        <f t="shared" si="180"/>
        <v>828200</v>
      </c>
      <c r="T789" s="13" t="str">
        <f t="shared" si="187"/>
        <v>MENOR VALOR</v>
      </c>
    </row>
    <row r="790" spans="1:20" ht="16.5">
      <c r="A790" s="73">
        <v>784</v>
      </c>
      <c r="B790" s="124" t="s">
        <v>966</v>
      </c>
      <c r="C790" s="79" t="s">
        <v>1459</v>
      </c>
      <c r="D790" s="130" t="s">
        <v>967</v>
      </c>
      <c r="E790" s="121" t="s">
        <v>21</v>
      </c>
      <c r="F790" s="74">
        <v>1</v>
      </c>
      <c r="G790" s="122">
        <v>0</v>
      </c>
      <c r="H790" s="123">
        <v>0</v>
      </c>
      <c r="I790" s="90">
        <v>1141500</v>
      </c>
      <c r="J790" s="91" t="s">
        <v>28</v>
      </c>
      <c r="K790" s="50"/>
      <c r="L790" s="51">
        <f t="shared" si="181"/>
        <v>1141500</v>
      </c>
      <c r="M790" s="51">
        <f t="shared" si="182"/>
        <v>1141500</v>
      </c>
      <c r="N790" s="52">
        <f t="shared" si="183"/>
        <v>1141500</v>
      </c>
      <c r="O790" s="53">
        <f t="shared" si="184"/>
        <v>1141500</v>
      </c>
      <c r="P790" s="52">
        <f t="shared" si="185"/>
        <v>0</v>
      </c>
      <c r="Q790" s="54">
        <f t="shared" si="186"/>
        <v>0</v>
      </c>
      <c r="R790" s="30">
        <f t="shared" si="179"/>
        <v>1141500</v>
      </c>
      <c r="S790" s="52">
        <f t="shared" si="180"/>
        <v>1141500</v>
      </c>
      <c r="T790" s="13" t="str">
        <f t="shared" si="187"/>
        <v>MENOR VALOR</v>
      </c>
    </row>
    <row r="791" spans="1:20" ht="16.5">
      <c r="A791" s="73">
        <v>785</v>
      </c>
      <c r="B791" s="124" t="s">
        <v>968</v>
      </c>
      <c r="C791" s="79" t="s">
        <v>1461</v>
      </c>
      <c r="D791" s="130" t="s">
        <v>969</v>
      </c>
      <c r="E791" s="121" t="s">
        <v>21</v>
      </c>
      <c r="F791" s="74">
        <v>1</v>
      </c>
      <c r="G791" s="122">
        <v>0</v>
      </c>
      <c r="H791" s="123">
        <v>0</v>
      </c>
      <c r="I791" s="90">
        <v>1141500</v>
      </c>
      <c r="J791" s="91" t="s">
        <v>28</v>
      </c>
      <c r="K791" s="50"/>
      <c r="L791" s="51">
        <f t="shared" si="181"/>
        <v>1141500</v>
      </c>
      <c r="M791" s="51">
        <f t="shared" si="182"/>
        <v>1141500</v>
      </c>
      <c r="N791" s="52">
        <f t="shared" si="183"/>
        <v>1141500</v>
      </c>
      <c r="O791" s="53">
        <f t="shared" si="184"/>
        <v>1141500</v>
      </c>
      <c r="P791" s="52">
        <f t="shared" si="185"/>
        <v>0</v>
      </c>
      <c r="Q791" s="54">
        <f t="shared" si="186"/>
        <v>0</v>
      </c>
      <c r="R791" s="30">
        <f t="shared" si="179"/>
        <v>1141500</v>
      </c>
      <c r="S791" s="52">
        <f t="shared" si="180"/>
        <v>1141500</v>
      </c>
      <c r="T791" s="13" t="str">
        <f t="shared" si="187"/>
        <v>MENOR VALOR</v>
      </c>
    </row>
    <row r="792" spans="1:20" ht="25.5">
      <c r="A792" s="73">
        <v>786</v>
      </c>
      <c r="B792" s="124" t="s">
        <v>970</v>
      </c>
      <c r="C792" s="79" t="s">
        <v>1463</v>
      </c>
      <c r="D792" s="130" t="s">
        <v>971</v>
      </c>
      <c r="E792" s="121" t="s">
        <v>21</v>
      </c>
      <c r="F792" s="74">
        <v>1</v>
      </c>
      <c r="G792" s="122">
        <v>0</v>
      </c>
      <c r="H792" s="123">
        <v>0</v>
      </c>
      <c r="I792" s="90">
        <v>828200</v>
      </c>
      <c r="J792" s="91" t="s">
        <v>28</v>
      </c>
      <c r="K792" s="50"/>
      <c r="L792" s="51">
        <f t="shared" si="181"/>
        <v>828200</v>
      </c>
      <c r="M792" s="51">
        <f t="shared" si="182"/>
        <v>828200</v>
      </c>
      <c r="N792" s="52">
        <f t="shared" si="183"/>
        <v>828200</v>
      </c>
      <c r="O792" s="53">
        <f t="shared" si="184"/>
        <v>828200</v>
      </c>
      <c r="P792" s="52">
        <f t="shared" si="185"/>
        <v>0</v>
      </c>
      <c r="Q792" s="54">
        <f t="shared" si="186"/>
        <v>0</v>
      </c>
      <c r="R792" s="30">
        <f t="shared" si="179"/>
        <v>828200</v>
      </c>
      <c r="S792" s="52">
        <f t="shared" si="180"/>
        <v>828200</v>
      </c>
      <c r="T792" s="13" t="str">
        <f t="shared" si="187"/>
        <v>MENOR VALOR</v>
      </c>
    </row>
    <row r="793" spans="1:20" ht="16.5">
      <c r="A793" s="73">
        <v>787</v>
      </c>
      <c r="B793" s="124" t="s">
        <v>972</v>
      </c>
      <c r="C793" s="79" t="s">
        <v>1465</v>
      </c>
      <c r="D793" s="130" t="s">
        <v>973</v>
      </c>
      <c r="E793" s="121" t="s">
        <v>21</v>
      </c>
      <c r="F793" s="74">
        <v>1</v>
      </c>
      <c r="G793" s="122">
        <v>0</v>
      </c>
      <c r="H793" s="123">
        <v>0</v>
      </c>
      <c r="I793" s="90">
        <v>1474400</v>
      </c>
      <c r="J793" s="91" t="s">
        <v>28</v>
      </c>
      <c r="K793" s="50"/>
      <c r="L793" s="51">
        <f t="shared" si="181"/>
        <v>1474400</v>
      </c>
      <c r="M793" s="51">
        <f t="shared" si="182"/>
        <v>1474400</v>
      </c>
      <c r="N793" s="52">
        <f t="shared" si="183"/>
        <v>1474400</v>
      </c>
      <c r="O793" s="53">
        <f t="shared" si="184"/>
        <v>1474400</v>
      </c>
      <c r="P793" s="52">
        <f t="shared" si="185"/>
        <v>0</v>
      </c>
      <c r="Q793" s="54">
        <f t="shared" si="186"/>
        <v>0</v>
      </c>
      <c r="R793" s="30">
        <f t="shared" si="179"/>
        <v>1474400</v>
      </c>
      <c r="S793" s="52">
        <f t="shared" si="180"/>
        <v>1474400</v>
      </c>
      <c r="T793" s="13" t="str">
        <f t="shared" si="187"/>
        <v>MENOR VALOR</v>
      </c>
    </row>
    <row r="794" spans="1:20" ht="16.5">
      <c r="A794" s="95">
        <v>788</v>
      </c>
      <c r="B794" s="124" t="s">
        <v>974</v>
      </c>
      <c r="C794" s="79" t="s">
        <v>1467</v>
      </c>
      <c r="D794" s="130" t="s">
        <v>975</v>
      </c>
      <c r="E794" s="121" t="s">
        <v>21</v>
      </c>
      <c r="F794" s="74">
        <v>1</v>
      </c>
      <c r="G794" s="122">
        <v>0</v>
      </c>
      <c r="H794" s="123">
        <v>0</v>
      </c>
      <c r="I794" s="90">
        <v>828200</v>
      </c>
      <c r="J794" s="91" t="s">
        <v>28</v>
      </c>
      <c r="K794" s="50"/>
      <c r="L794" s="51">
        <f t="shared" si="181"/>
        <v>828200</v>
      </c>
      <c r="M794" s="51">
        <f t="shared" si="182"/>
        <v>828200</v>
      </c>
      <c r="N794" s="52">
        <f t="shared" si="183"/>
        <v>828200</v>
      </c>
      <c r="O794" s="53">
        <f t="shared" si="184"/>
        <v>828200</v>
      </c>
      <c r="P794" s="52">
        <f t="shared" si="185"/>
        <v>0</v>
      </c>
      <c r="Q794" s="54">
        <f t="shared" si="186"/>
        <v>0</v>
      </c>
      <c r="R794" s="30">
        <f t="shared" si="179"/>
        <v>828200</v>
      </c>
      <c r="S794" s="52">
        <f t="shared" si="180"/>
        <v>828200</v>
      </c>
      <c r="T794" s="13" t="str">
        <f t="shared" si="187"/>
        <v>MENOR VALOR</v>
      </c>
    </row>
    <row r="795" spans="1:20" ht="16.5">
      <c r="A795" s="73">
        <v>789</v>
      </c>
      <c r="B795" s="124" t="s">
        <v>976</v>
      </c>
      <c r="C795" s="79" t="s">
        <v>1469</v>
      </c>
      <c r="D795" s="130" t="s">
        <v>977</v>
      </c>
      <c r="E795" s="121" t="s">
        <v>21</v>
      </c>
      <c r="F795" s="74">
        <v>1</v>
      </c>
      <c r="G795" s="122">
        <v>0</v>
      </c>
      <c r="H795" s="123">
        <v>0</v>
      </c>
      <c r="I795" s="90">
        <v>1141500</v>
      </c>
      <c r="J795" s="91" t="s">
        <v>28</v>
      </c>
      <c r="K795" s="50"/>
      <c r="L795" s="51">
        <f t="shared" si="181"/>
        <v>1141500</v>
      </c>
      <c r="M795" s="51">
        <f t="shared" si="182"/>
        <v>1141500</v>
      </c>
      <c r="N795" s="52">
        <f t="shared" si="183"/>
        <v>1141500</v>
      </c>
      <c r="O795" s="53">
        <f t="shared" si="184"/>
        <v>1141500</v>
      </c>
      <c r="P795" s="52">
        <f t="shared" si="185"/>
        <v>0</v>
      </c>
      <c r="Q795" s="54">
        <f t="shared" si="186"/>
        <v>0</v>
      </c>
      <c r="R795" s="30">
        <f t="shared" si="179"/>
        <v>1141500</v>
      </c>
      <c r="S795" s="52">
        <f t="shared" si="180"/>
        <v>1141500</v>
      </c>
      <c r="T795" s="13" t="str">
        <f t="shared" si="187"/>
        <v>MENOR VALOR</v>
      </c>
    </row>
    <row r="796" spans="1:20" ht="16.5">
      <c r="A796" s="73">
        <v>790</v>
      </c>
      <c r="B796" s="124" t="s">
        <v>978</v>
      </c>
      <c r="C796" s="79" t="s">
        <v>1471</v>
      </c>
      <c r="D796" s="130" t="s">
        <v>979</v>
      </c>
      <c r="E796" s="121" t="s">
        <v>21</v>
      </c>
      <c r="F796" s="74">
        <v>1</v>
      </c>
      <c r="G796" s="122">
        <v>0</v>
      </c>
      <c r="H796" s="123">
        <v>0</v>
      </c>
      <c r="I796" s="90">
        <v>828200</v>
      </c>
      <c r="J796" s="91" t="s">
        <v>28</v>
      </c>
      <c r="K796" s="50"/>
      <c r="L796" s="51">
        <f t="shared" si="181"/>
        <v>828200</v>
      </c>
      <c r="M796" s="51">
        <f t="shared" si="182"/>
        <v>828200</v>
      </c>
      <c r="N796" s="52">
        <f t="shared" si="183"/>
        <v>828200</v>
      </c>
      <c r="O796" s="53">
        <f t="shared" si="184"/>
        <v>828200</v>
      </c>
      <c r="P796" s="52">
        <f t="shared" si="185"/>
        <v>0</v>
      </c>
      <c r="Q796" s="54">
        <f t="shared" si="186"/>
        <v>0</v>
      </c>
      <c r="R796" s="30">
        <f t="shared" si="179"/>
        <v>828200</v>
      </c>
      <c r="S796" s="52">
        <f t="shared" si="180"/>
        <v>828200</v>
      </c>
      <c r="T796" s="13" t="str">
        <f t="shared" si="187"/>
        <v>MENOR VALOR</v>
      </c>
    </row>
    <row r="797" spans="1:20" ht="16.5">
      <c r="A797" s="73">
        <v>791</v>
      </c>
      <c r="B797" s="124" t="s">
        <v>980</v>
      </c>
      <c r="C797" s="79" t="s">
        <v>1473</v>
      </c>
      <c r="D797" s="130" t="s">
        <v>981</v>
      </c>
      <c r="E797" s="121" t="s">
        <v>21</v>
      </c>
      <c r="F797" s="74">
        <v>1</v>
      </c>
      <c r="G797" s="122">
        <v>0</v>
      </c>
      <c r="H797" s="123">
        <v>0</v>
      </c>
      <c r="I797" s="90">
        <v>446000</v>
      </c>
      <c r="J797" s="91" t="s">
        <v>28</v>
      </c>
      <c r="K797" s="50"/>
      <c r="L797" s="51">
        <f t="shared" si="181"/>
        <v>446000</v>
      </c>
      <c r="M797" s="51">
        <f t="shared" si="182"/>
        <v>446000</v>
      </c>
      <c r="N797" s="52">
        <f t="shared" si="183"/>
        <v>446000</v>
      </c>
      <c r="O797" s="53">
        <f t="shared" si="184"/>
        <v>446000</v>
      </c>
      <c r="P797" s="52">
        <f t="shared" si="185"/>
        <v>0</v>
      </c>
      <c r="Q797" s="54">
        <f t="shared" si="186"/>
        <v>0</v>
      </c>
      <c r="R797" s="30">
        <f t="shared" si="179"/>
        <v>446000</v>
      </c>
      <c r="S797" s="52">
        <f t="shared" si="180"/>
        <v>446000</v>
      </c>
      <c r="T797" s="13" t="str">
        <f t="shared" si="187"/>
        <v>MENOR VALOR</v>
      </c>
    </row>
    <row r="798" spans="1:20" ht="16.5">
      <c r="A798" s="73">
        <v>792</v>
      </c>
      <c r="B798" s="124" t="s">
        <v>982</v>
      </c>
      <c r="C798" s="79" t="s">
        <v>1475</v>
      </c>
      <c r="D798" s="130" t="s">
        <v>983</v>
      </c>
      <c r="E798" s="121" t="s">
        <v>21</v>
      </c>
      <c r="F798" s="74">
        <v>1</v>
      </c>
      <c r="G798" s="122">
        <v>0</v>
      </c>
      <c r="H798" s="123">
        <v>0</v>
      </c>
      <c r="I798" s="90">
        <v>446000</v>
      </c>
      <c r="J798" s="91" t="s">
        <v>28</v>
      </c>
      <c r="K798" s="50"/>
      <c r="L798" s="51">
        <f t="shared" si="181"/>
        <v>446000</v>
      </c>
      <c r="M798" s="51">
        <f t="shared" si="182"/>
        <v>446000</v>
      </c>
      <c r="N798" s="52">
        <f t="shared" si="183"/>
        <v>446000</v>
      </c>
      <c r="O798" s="53">
        <f t="shared" si="184"/>
        <v>446000</v>
      </c>
      <c r="P798" s="52">
        <f t="shared" si="185"/>
        <v>0</v>
      </c>
      <c r="Q798" s="54">
        <f t="shared" si="186"/>
        <v>0</v>
      </c>
      <c r="R798" s="30">
        <f t="shared" si="179"/>
        <v>446000</v>
      </c>
      <c r="S798" s="52">
        <f t="shared" si="180"/>
        <v>446000</v>
      </c>
      <c r="T798" s="13" t="str">
        <f t="shared" si="187"/>
        <v>MENOR VALOR</v>
      </c>
    </row>
    <row r="799" spans="1:20" ht="16.5">
      <c r="A799" s="95">
        <v>793</v>
      </c>
      <c r="B799" s="124" t="s">
        <v>984</v>
      </c>
      <c r="C799" s="79" t="s">
        <v>1477</v>
      </c>
      <c r="D799" s="130" t="s">
        <v>985</v>
      </c>
      <c r="E799" s="121" t="s">
        <v>21</v>
      </c>
      <c r="F799" s="74">
        <v>1</v>
      </c>
      <c r="G799" s="122">
        <v>0</v>
      </c>
      <c r="H799" s="123">
        <v>0</v>
      </c>
      <c r="I799" s="90">
        <v>446000</v>
      </c>
      <c r="J799" s="91" t="s">
        <v>28</v>
      </c>
      <c r="K799" s="50"/>
      <c r="L799" s="51">
        <f t="shared" si="181"/>
        <v>446000</v>
      </c>
      <c r="M799" s="51">
        <f t="shared" si="182"/>
        <v>446000</v>
      </c>
      <c r="N799" s="52">
        <f t="shared" si="183"/>
        <v>446000</v>
      </c>
      <c r="O799" s="53">
        <f t="shared" si="184"/>
        <v>446000</v>
      </c>
      <c r="P799" s="52">
        <f t="shared" si="185"/>
        <v>0</v>
      </c>
      <c r="Q799" s="54">
        <f t="shared" si="186"/>
        <v>0</v>
      </c>
      <c r="R799" s="30">
        <f t="shared" si="179"/>
        <v>446000</v>
      </c>
      <c r="S799" s="52">
        <f t="shared" si="180"/>
        <v>446000</v>
      </c>
      <c r="T799" s="13" t="str">
        <f t="shared" si="187"/>
        <v>MENOR VALOR</v>
      </c>
    </row>
    <row r="800" spans="1:20" ht="25.5">
      <c r="A800" s="73">
        <v>794</v>
      </c>
      <c r="B800" s="124" t="s">
        <v>986</v>
      </c>
      <c r="C800" s="79" t="s">
        <v>1479</v>
      </c>
      <c r="D800" s="130" t="s">
        <v>987</v>
      </c>
      <c r="E800" s="121" t="s">
        <v>21</v>
      </c>
      <c r="F800" s="74">
        <v>1</v>
      </c>
      <c r="G800" s="122">
        <v>0</v>
      </c>
      <c r="H800" s="123">
        <v>0</v>
      </c>
      <c r="I800" s="90">
        <v>446000</v>
      </c>
      <c r="J800" s="91" t="s">
        <v>28</v>
      </c>
      <c r="K800" s="50"/>
      <c r="L800" s="51">
        <f t="shared" si="181"/>
        <v>446000</v>
      </c>
      <c r="M800" s="51">
        <f t="shared" si="182"/>
        <v>446000</v>
      </c>
      <c r="N800" s="52">
        <f t="shared" si="183"/>
        <v>446000</v>
      </c>
      <c r="O800" s="53">
        <f t="shared" si="184"/>
        <v>446000</v>
      </c>
      <c r="P800" s="52">
        <f t="shared" si="185"/>
        <v>0</v>
      </c>
      <c r="Q800" s="54">
        <f t="shared" si="186"/>
        <v>0</v>
      </c>
      <c r="R800" s="30">
        <f t="shared" si="179"/>
        <v>446000</v>
      </c>
      <c r="S800" s="52">
        <f t="shared" si="180"/>
        <v>446000</v>
      </c>
      <c r="T800" s="13" t="str">
        <f t="shared" si="187"/>
        <v>MENOR VALOR</v>
      </c>
    </row>
    <row r="801" spans="1:20" ht="16.5">
      <c r="A801" s="73">
        <v>795</v>
      </c>
      <c r="B801" s="124" t="s">
        <v>988</v>
      </c>
      <c r="C801" s="79" t="s">
        <v>1481</v>
      </c>
      <c r="D801" s="130" t="s">
        <v>989</v>
      </c>
      <c r="E801" s="121" t="s">
        <v>21</v>
      </c>
      <c r="F801" s="74">
        <v>1</v>
      </c>
      <c r="G801" s="122">
        <v>0</v>
      </c>
      <c r="H801" s="123">
        <v>0</v>
      </c>
      <c r="I801" s="90">
        <v>446000</v>
      </c>
      <c r="J801" s="91" t="s">
        <v>28</v>
      </c>
      <c r="K801" s="50"/>
      <c r="L801" s="51">
        <f t="shared" si="181"/>
        <v>446000</v>
      </c>
      <c r="M801" s="51">
        <f t="shared" si="182"/>
        <v>446000</v>
      </c>
      <c r="N801" s="52">
        <f t="shared" si="183"/>
        <v>446000</v>
      </c>
      <c r="O801" s="53">
        <f t="shared" si="184"/>
        <v>446000</v>
      </c>
      <c r="P801" s="52">
        <f t="shared" si="185"/>
        <v>0</v>
      </c>
      <c r="Q801" s="54">
        <f t="shared" si="186"/>
        <v>0</v>
      </c>
      <c r="R801" s="30">
        <f t="shared" si="179"/>
        <v>446000</v>
      </c>
      <c r="S801" s="52">
        <f t="shared" si="180"/>
        <v>446000</v>
      </c>
      <c r="T801" s="13" t="str">
        <f t="shared" si="187"/>
        <v>MENOR VALOR</v>
      </c>
    </row>
    <row r="802" spans="1:20" ht="16.5">
      <c r="A802" s="73">
        <v>796</v>
      </c>
      <c r="B802" s="124" t="s">
        <v>990</v>
      </c>
      <c r="C802" s="79" t="s">
        <v>1483</v>
      </c>
      <c r="D802" s="130" t="s">
        <v>991</v>
      </c>
      <c r="E802" s="121" t="s">
        <v>21</v>
      </c>
      <c r="F802" s="74">
        <v>1</v>
      </c>
      <c r="G802" s="122">
        <v>0</v>
      </c>
      <c r="H802" s="123">
        <v>0</v>
      </c>
      <c r="I802" s="90">
        <v>446000</v>
      </c>
      <c r="J802" s="91" t="s">
        <v>28</v>
      </c>
      <c r="K802" s="50"/>
      <c r="L802" s="51">
        <f t="shared" si="181"/>
        <v>446000</v>
      </c>
      <c r="M802" s="51">
        <f t="shared" si="182"/>
        <v>446000</v>
      </c>
      <c r="N802" s="52">
        <f t="shared" si="183"/>
        <v>446000</v>
      </c>
      <c r="O802" s="53">
        <f t="shared" si="184"/>
        <v>446000</v>
      </c>
      <c r="P802" s="52">
        <f t="shared" si="185"/>
        <v>0</v>
      </c>
      <c r="Q802" s="54">
        <f t="shared" si="186"/>
        <v>0</v>
      </c>
      <c r="R802" s="30">
        <f t="shared" si="179"/>
        <v>446000</v>
      </c>
      <c r="S802" s="52">
        <f t="shared" si="180"/>
        <v>446000</v>
      </c>
      <c r="T802" s="13" t="str">
        <f t="shared" si="187"/>
        <v>MENOR VALOR</v>
      </c>
    </row>
    <row r="803" spans="1:20" ht="16.5">
      <c r="A803" s="73">
        <v>797</v>
      </c>
      <c r="B803" s="124" t="s">
        <v>992</v>
      </c>
      <c r="C803" s="79" t="s">
        <v>1485</v>
      </c>
      <c r="D803" s="130" t="s">
        <v>993</v>
      </c>
      <c r="E803" s="121" t="s">
        <v>21</v>
      </c>
      <c r="F803" s="74">
        <v>1</v>
      </c>
      <c r="G803" s="122">
        <v>0</v>
      </c>
      <c r="H803" s="123">
        <v>0</v>
      </c>
      <c r="I803" s="90">
        <v>446000</v>
      </c>
      <c r="J803" s="91" t="s">
        <v>28</v>
      </c>
      <c r="K803" s="50"/>
      <c r="L803" s="51">
        <f t="shared" si="181"/>
        <v>446000</v>
      </c>
      <c r="M803" s="51">
        <f t="shared" si="182"/>
        <v>446000</v>
      </c>
      <c r="N803" s="52">
        <f t="shared" si="183"/>
        <v>446000</v>
      </c>
      <c r="O803" s="53">
        <f t="shared" si="184"/>
        <v>446000</v>
      </c>
      <c r="P803" s="52">
        <f t="shared" si="185"/>
        <v>0</v>
      </c>
      <c r="Q803" s="54">
        <f t="shared" si="186"/>
        <v>0</v>
      </c>
      <c r="R803" s="30">
        <f t="shared" si="179"/>
        <v>446000</v>
      </c>
      <c r="S803" s="52">
        <f t="shared" si="180"/>
        <v>446000</v>
      </c>
      <c r="T803" s="13" t="str">
        <f t="shared" si="187"/>
        <v>MENOR VALOR</v>
      </c>
    </row>
    <row r="804" spans="1:20" ht="25.5">
      <c r="A804" s="95">
        <v>798</v>
      </c>
      <c r="B804" s="124" t="s">
        <v>994</v>
      </c>
      <c r="C804" s="79" t="s">
        <v>1487</v>
      </c>
      <c r="D804" s="130" t="s">
        <v>995</v>
      </c>
      <c r="E804" s="121" t="s">
        <v>21</v>
      </c>
      <c r="F804" s="74">
        <v>1</v>
      </c>
      <c r="G804" s="122">
        <v>0</v>
      </c>
      <c r="H804" s="123">
        <v>0</v>
      </c>
      <c r="I804" s="90">
        <v>566700</v>
      </c>
      <c r="J804" s="91" t="s">
        <v>28</v>
      </c>
      <c r="K804" s="50"/>
      <c r="L804" s="51">
        <f t="shared" si="181"/>
        <v>566700</v>
      </c>
      <c r="M804" s="51">
        <f t="shared" si="182"/>
        <v>566700</v>
      </c>
      <c r="N804" s="52">
        <f t="shared" si="183"/>
        <v>566700</v>
      </c>
      <c r="O804" s="53">
        <f t="shared" si="184"/>
        <v>566700</v>
      </c>
      <c r="P804" s="52">
        <f t="shared" si="185"/>
        <v>0</v>
      </c>
      <c r="Q804" s="54">
        <f t="shared" si="186"/>
        <v>0</v>
      </c>
      <c r="R804" s="30">
        <f t="shared" si="179"/>
        <v>566700</v>
      </c>
      <c r="S804" s="52">
        <f t="shared" si="180"/>
        <v>566700</v>
      </c>
      <c r="T804" s="13" t="str">
        <f t="shared" si="187"/>
        <v>MENOR VALOR</v>
      </c>
    </row>
    <row r="805" spans="1:20" ht="25.5">
      <c r="A805" s="73">
        <v>799</v>
      </c>
      <c r="B805" s="124" t="s">
        <v>996</v>
      </c>
      <c r="C805" s="79" t="s">
        <v>1491</v>
      </c>
      <c r="D805" s="130" t="s">
        <v>997</v>
      </c>
      <c r="E805" s="121" t="s">
        <v>21</v>
      </c>
      <c r="F805" s="74">
        <v>1</v>
      </c>
      <c r="G805" s="122">
        <v>0</v>
      </c>
      <c r="H805" s="123">
        <v>0</v>
      </c>
      <c r="I805" s="90">
        <v>1850600</v>
      </c>
      <c r="J805" s="94">
        <v>2541800</v>
      </c>
      <c r="K805" s="50"/>
      <c r="L805" s="51">
        <f t="shared" si="181"/>
        <v>1850600</v>
      </c>
      <c r="M805" s="51">
        <f t="shared" si="182"/>
        <v>2196200</v>
      </c>
      <c r="N805" s="52">
        <f t="shared" si="183"/>
        <v>2196200</v>
      </c>
      <c r="O805" s="53">
        <f t="shared" si="184"/>
        <v>2168837.2645267788</v>
      </c>
      <c r="P805" s="52">
        <f t="shared" si="185"/>
        <v>244376.10357807082</v>
      </c>
      <c r="Q805" s="54">
        <f t="shared" si="186"/>
        <v>0.11127224459433149</v>
      </c>
      <c r="R805" s="30">
        <f t="shared" si="179"/>
        <v>2196200</v>
      </c>
      <c r="S805" s="52">
        <f t="shared" si="180"/>
        <v>2196200</v>
      </c>
      <c r="T805" s="13" t="str">
        <f t="shared" si="187"/>
        <v>MEDIANA</v>
      </c>
    </row>
    <row r="806" spans="1:20" ht="16.5">
      <c r="A806" s="73">
        <v>800</v>
      </c>
      <c r="B806" s="124" t="s">
        <v>998</v>
      </c>
      <c r="C806" s="79" t="s">
        <v>1493</v>
      </c>
      <c r="D806" s="130" t="s">
        <v>999</v>
      </c>
      <c r="E806" s="121" t="s">
        <v>21</v>
      </c>
      <c r="F806" s="74">
        <v>1</v>
      </c>
      <c r="G806" s="122">
        <v>0</v>
      </c>
      <c r="H806" s="123">
        <v>0</v>
      </c>
      <c r="I806" s="90">
        <v>1850600</v>
      </c>
      <c r="J806" s="94">
        <v>348200</v>
      </c>
      <c r="K806" s="50"/>
      <c r="L806" s="51">
        <f t="shared" si="181"/>
        <v>348200</v>
      </c>
      <c r="M806" s="51">
        <f t="shared" si="182"/>
        <v>1099400</v>
      </c>
      <c r="N806" s="52">
        <f t="shared" si="183"/>
        <v>1099400</v>
      </c>
      <c r="O806" s="53">
        <f t="shared" si="184"/>
        <v>802732.15956506936</v>
      </c>
      <c r="P806" s="52">
        <f t="shared" si="185"/>
        <v>531178.61402733449</v>
      </c>
      <c r="Q806" s="54">
        <f t="shared" si="186"/>
        <v>0.48315318721787748</v>
      </c>
      <c r="R806" s="30">
        <f t="shared" si="179"/>
        <v>1099400</v>
      </c>
      <c r="S806" s="52">
        <f t="shared" si="180"/>
        <v>1099400</v>
      </c>
      <c r="T806" s="13" t="str">
        <f t="shared" si="187"/>
        <v>MEDIANA</v>
      </c>
    </row>
    <row r="807" spans="1:20" ht="38.25">
      <c r="A807" s="73">
        <v>801</v>
      </c>
      <c r="B807" s="124" t="s">
        <v>1000</v>
      </c>
      <c r="C807" s="79" t="s">
        <v>1495</v>
      </c>
      <c r="D807" s="126" t="s">
        <v>1001</v>
      </c>
      <c r="E807" s="121" t="s">
        <v>21</v>
      </c>
      <c r="F807" s="74">
        <v>1</v>
      </c>
      <c r="G807" s="122">
        <v>0</v>
      </c>
      <c r="H807" s="123">
        <v>0</v>
      </c>
      <c r="I807" s="90">
        <v>1474400</v>
      </c>
      <c r="J807" s="91" t="s">
        <v>28</v>
      </c>
      <c r="K807" s="50"/>
      <c r="L807" s="51">
        <f t="shared" si="181"/>
        <v>1474400</v>
      </c>
      <c r="M807" s="51">
        <f t="shared" si="182"/>
        <v>1474400</v>
      </c>
      <c r="N807" s="52">
        <f t="shared" si="183"/>
        <v>1474400</v>
      </c>
      <c r="O807" s="53">
        <f t="shared" si="184"/>
        <v>1474400</v>
      </c>
      <c r="P807" s="52">
        <f t="shared" si="185"/>
        <v>0</v>
      </c>
      <c r="Q807" s="54">
        <f t="shared" si="186"/>
        <v>0</v>
      </c>
      <c r="R807" s="30">
        <f t="shared" si="179"/>
        <v>1474400</v>
      </c>
      <c r="S807" s="52">
        <f t="shared" si="180"/>
        <v>1474400</v>
      </c>
      <c r="T807" s="13" t="str">
        <f t="shared" si="187"/>
        <v>MENOR VALOR</v>
      </c>
    </row>
    <row r="808" spans="1:20" ht="25.5">
      <c r="A808" s="73">
        <v>802</v>
      </c>
      <c r="B808" s="124" t="s">
        <v>1002</v>
      </c>
      <c r="C808" s="79" t="s">
        <v>1497</v>
      </c>
      <c r="D808" s="130" t="s">
        <v>1003</v>
      </c>
      <c r="E808" s="121" t="s">
        <v>21</v>
      </c>
      <c r="F808" s="74">
        <v>1</v>
      </c>
      <c r="G808" s="122">
        <v>0</v>
      </c>
      <c r="H808" s="123">
        <v>0</v>
      </c>
      <c r="I808" s="90">
        <v>1620500</v>
      </c>
      <c r="J808" s="91" t="s">
        <v>28</v>
      </c>
      <c r="K808" s="50"/>
      <c r="L808" s="51">
        <f t="shared" si="181"/>
        <v>1620500</v>
      </c>
      <c r="M808" s="51">
        <f t="shared" si="182"/>
        <v>1620500</v>
      </c>
      <c r="N808" s="52">
        <f t="shared" si="183"/>
        <v>1620500</v>
      </c>
      <c r="O808" s="53">
        <f t="shared" si="184"/>
        <v>1620500</v>
      </c>
      <c r="P808" s="52">
        <f t="shared" si="185"/>
        <v>0</v>
      </c>
      <c r="Q808" s="54">
        <f t="shared" si="186"/>
        <v>0</v>
      </c>
      <c r="R808" s="30">
        <f t="shared" si="179"/>
        <v>1620500</v>
      </c>
      <c r="S808" s="52">
        <f t="shared" si="180"/>
        <v>1620500</v>
      </c>
      <c r="T808" s="13" t="str">
        <f t="shared" si="187"/>
        <v>MENOR VALOR</v>
      </c>
    </row>
    <row r="809" spans="1:20" ht="25.5">
      <c r="A809" s="95">
        <v>803</v>
      </c>
      <c r="B809" s="124" t="s">
        <v>1004</v>
      </c>
      <c r="C809" s="79" t="s">
        <v>1501</v>
      </c>
      <c r="D809" s="130" t="s">
        <v>1005</v>
      </c>
      <c r="E809" s="121" t="s">
        <v>21</v>
      </c>
      <c r="F809" s="74">
        <v>1</v>
      </c>
      <c r="G809" s="122">
        <v>0</v>
      </c>
      <c r="H809" s="123">
        <v>0</v>
      </c>
      <c r="I809" s="90">
        <v>1620500</v>
      </c>
      <c r="J809" s="91" t="s">
        <v>28</v>
      </c>
      <c r="K809" s="50"/>
      <c r="L809" s="51">
        <f t="shared" si="181"/>
        <v>1620500</v>
      </c>
      <c r="M809" s="51">
        <f t="shared" si="182"/>
        <v>1620500</v>
      </c>
      <c r="N809" s="52">
        <f t="shared" si="183"/>
        <v>1620500</v>
      </c>
      <c r="O809" s="53">
        <f t="shared" si="184"/>
        <v>1620500</v>
      </c>
      <c r="P809" s="52">
        <f t="shared" si="185"/>
        <v>0</v>
      </c>
      <c r="Q809" s="54">
        <f t="shared" si="186"/>
        <v>0</v>
      </c>
      <c r="R809" s="30">
        <f t="shared" si="179"/>
        <v>1620500</v>
      </c>
      <c r="S809" s="52">
        <f t="shared" si="180"/>
        <v>1620500</v>
      </c>
      <c r="T809" s="13" t="str">
        <f t="shared" si="187"/>
        <v>MENOR VALOR</v>
      </c>
    </row>
    <row r="810" spans="1:20" ht="25.5">
      <c r="A810" s="73">
        <v>804</v>
      </c>
      <c r="B810" s="124" t="s">
        <v>1006</v>
      </c>
      <c r="C810" s="79" t="s">
        <v>1503</v>
      </c>
      <c r="D810" s="130" t="s">
        <v>1007</v>
      </c>
      <c r="E810" s="121" t="s">
        <v>21</v>
      </c>
      <c r="F810" s="74">
        <v>1</v>
      </c>
      <c r="G810" s="122">
        <v>0</v>
      </c>
      <c r="H810" s="123">
        <v>0</v>
      </c>
      <c r="I810" s="90">
        <v>3026800</v>
      </c>
      <c r="J810" s="91" t="s">
        <v>28</v>
      </c>
      <c r="K810" s="50"/>
      <c r="L810" s="51">
        <f t="shared" si="181"/>
        <v>3026800</v>
      </c>
      <c r="M810" s="51">
        <f t="shared" si="182"/>
        <v>3026800</v>
      </c>
      <c r="N810" s="52">
        <f t="shared" si="183"/>
        <v>3026800</v>
      </c>
      <c r="O810" s="53">
        <f t="shared" si="184"/>
        <v>3026800</v>
      </c>
      <c r="P810" s="52">
        <f t="shared" si="185"/>
        <v>0</v>
      </c>
      <c r="Q810" s="54">
        <f t="shared" si="186"/>
        <v>0</v>
      </c>
      <c r="R810" s="30">
        <f t="shared" si="179"/>
        <v>3026800</v>
      </c>
      <c r="S810" s="52">
        <f t="shared" si="180"/>
        <v>3026800</v>
      </c>
      <c r="T810" s="13" t="str">
        <f t="shared" si="187"/>
        <v>MENOR VALOR</v>
      </c>
    </row>
    <row r="811" spans="1:20" ht="16.5">
      <c r="A811" s="73">
        <v>805</v>
      </c>
      <c r="B811" s="124" t="s">
        <v>1008</v>
      </c>
      <c r="C811" s="79" t="s">
        <v>1505</v>
      </c>
      <c r="D811" s="130" t="s">
        <v>1009</v>
      </c>
      <c r="E811" s="121" t="s">
        <v>21</v>
      </c>
      <c r="F811" s="74">
        <v>1</v>
      </c>
      <c r="G811" s="122">
        <v>0</v>
      </c>
      <c r="H811" s="123">
        <v>0</v>
      </c>
      <c r="I811" s="90">
        <v>1141500</v>
      </c>
      <c r="J811" s="91" t="s">
        <v>28</v>
      </c>
      <c r="K811" s="50"/>
      <c r="L811" s="51">
        <f t="shared" si="181"/>
        <v>1141500</v>
      </c>
      <c r="M811" s="51">
        <f t="shared" si="182"/>
        <v>1141500</v>
      </c>
      <c r="N811" s="52">
        <f t="shared" si="183"/>
        <v>1141500</v>
      </c>
      <c r="O811" s="53">
        <f t="shared" si="184"/>
        <v>1141500</v>
      </c>
      <c r="P811" s="52">
        <f t="shared" si="185"/>
        <v>0</v>
      </c>
      <c r="Q811" s="54">
        <f t="shared" si="186"/>
        <v>0</v>
      </c>
      <c r="R811" s="30">
        <f t="shared" si="179"/>
        <v>1141500</v>
      </c>
      <c r="S811" s="52">
        <f t="shared" si="180"/>
        <v>1141500</v>
      </c>
      <c r="T811" s="13" t="str">
        <f t="shared" si="187"/>
        <v>MENOR VALOR</v>
      </c>
    </row>
    <row r="812" spans="1:20" ht="25.5">
      <c r="A812" s="73">
        <v>806</v>
      </c>
      <c r="B812" s="124" t="s">
        <v>1010</v>
      </c>
      <c r="C812" s="79" t="s">
        <v>1507</v>
      </c>
      <c r="D812" s="130" t="s">
        <v>1011</v>
      </c>
      <c r="E812" s="121" t="s">
        <v>21</v>
      </c>
      <c r="F812" s="74">
        <v>1</v>
      </c>
      <c r="G812" s="122">
        <v>0</v>
      </c>
      <c r="H812" s="123">
        <v>0</v>
      </c>
      <c r="I812" s="90">
        <v>2469300</v>
      </c>
      <c r="J812" s="91" t="s">
        <v>28</v>
      </c>
      <c r="K812" s="50"/>
      <c r="L812" s="51">
        <f t="shared" si="181"/>
        <v>2469300</v>
      </c>
      <c r="M812" s="51">
        <f t="shared" si="182"/>
        <v>2469300</v>
      </c>
      <c r="N812" s="52">
        <f t="shared" si="183"/>
        <v>2469300</v>
      </c>
      <c r="O812" s="53">
        <f t="shared" si="184"/>
        <v>2469300</v>
      </c>
      <c r="P812" s="52">
        <f t="shared" si="185"/>
        <v>0</v>
      </c>
      <c r="Q812" s="54">
        <f t="shared" si="186"/>
        <v>0</v>
      </c>
      <c r="R812" s="30">
        <f t="shared" si="179"/>
        <v>2469300</v>
      </c>
      <c r="S812" s="52">
        <f t="shared" si="180"/>
        <v>2469300</v>
      </c>
      <c r="T812" s="13" t="str">
        <f t="shared" si="187"/>
        <v>MENOR VALOR</v>
      </c>
    </row>
    <row r="813" spans="1:20" ht="25.5">
      <c r="A813" s="73">
        <v>807</v>
      </c>
      <c r="B813" s="124" t="s">
        <v>1012</v>
      </c>
      <c r="C813" s="79" t="s">
        <v>1509</v>
      </c>
      <c r="D813" s="130" t="s">
        <v>1013</v>
      </c>
      <c r="E813" s="121" t="s">
        <v>21</v>
      </c>
      <c r="F813" s="74">
        <v>1</v>
      </c>
      <c r="G813" s="122">
        <v>0</v>
      </c>
      <c r="H813" s="123">
        <v>0</v>
      </c>
      <c r="I813" s="90">
        <v>2469300</v>
      </c>
      <c r="J813" s="91" t="s">
        <v>28</v>
      </c>
      <c r="K813" s="50"/>
      <c r="L813" s="51">
        <f t="shared" si="181"/>
        <v>2469300</v>
      </c>
      <c r="M813" s="51">
        <f t="shared" si="182"/>
        <v>2469300</v>
      </c>
      <c r="N813" s="52">
        <f t="shared" si="183"/>
        <v>2469300</v>
      </c>
      <c r="O813" s="53">
        <f t="shared" si="184"/>
        <v>2469300</v>
      </c>
      <c r="P813" s="52">
        <f t="shared" si="185"/>
        <v>0</v>
      </c>
      <c r="Q813" s="54">
        <f t="shared" si="186"/>
        <v>0</v>
      </c>
      <c r="R813" s="30">
        <f t="shared" ref="R813:R876" si="188">IF(Q813&lt;=$Q$1,L813,N813)</f>
        <v>2469300</v>
      </c>
      <c r="S813" s="52">
        <f t="shared" si="180"/>
        <v>2469300</v>
      </c>
      <c r="T813" s="13" t="str">
        <f t="shared" si="187"/>
        <v>MENOR VALOR</v>
      </c>
    </row>
    <row r="814" spans="1:20" ht="16.5">
      <c r="A814" s="95">
        <v>808</v>
      </c>
      <c r="B814" s="124" t="s">
        <v>1014</v>
      </c>
      <c r="C814" s="79" t="s">
        <v>1511</v>
      </c>
      <c r="D814" s="130" t="s">
        <v>1015</v>
      </c>
      <c r="E814" s="121" t="s">
        <v>21</v>
      </c>
      <c r="F814" s="74">
        <v>1</v>
      </c>
      <c r="G814" s="122">
        <v>0</v>
      </c>
      <c r="H814" s="123">
        <v>0</v>
      </c>
      <c r="I814" s="90">
        <v>2469300</v>
      </c>
      <c r="J814" s="91" t="s">
        <v>28</v>
      </c>
      <c r="K814" s="50"/>
      <c r="L814" s="51">
        <f t="shared" si="181"/>
        <v>2469300</v>
      </c>
      <c r="M814" s="51">
        <f t="shared" si="182"/>
        <v>2469300</v>
      </c>
      <c r="N814" s="52">
        <f t="shared" si="183"/>
        <v>2469300</v>
      </c>
      <c r="O814" s="53">
        <f t="shared" si="184"/>
        <v>2469300</v>
      </c>
      <c r="P814" s="52">
        <f t="shared" si="185"/>
        <v>0</v>
      </c>
      <c r="Q814" s="54">
        <f t="shared" si="186"/>
        <v>0</v>
      </c>
      <c r="R814" s="30">
        <f t="shared" si="188"/>
        <v>2469300</v>
      </c>
      <c r="S814" s="52">
        <f t="shared" si="180"/>
        <v>2469300</v>
      </c>
      <c r="T814" s="13" t="str">
        <f t="shared" si="187"/>
        <v>MENOR VALOR</v>
      </c>
    </row>
    <row r="815" spans="1:20" ht="16.5">
      <c r="A815" s="73">
        <v>809</v>
      </c>
      <c r="B815" s="124" t="s">
        <v>1016</v>
      </c>
      <c r="C815" s="79" t="s">
        <v>1513</v>
      </c>
      <c r="D815" s="130" t="s">
        <v>1017</v>
      </c>
      <c r="E815" s="121" t="s">
        <v>21</v>
      </c>
      <c r="F815" s="74">
        <v>1</v>
      </c>
      <c r="G815" s="122">
        <v>0</v>
      </c>
      <c r="H815" s="123">
        <v>0</v>
      </c>
      <c r="I815" s="90">
        <v>2469300</v>
      </c>
      <c r="J815" s="91" t="s">
        <v>28</v>
      </c>
      <c r="K815" s="50"/>
      <c r="L815" s="51">
        <f t="shared" si="181"/>
        <v>2469300</v>
      </c>
      <c r="M815" s="51">
        <f t="shared" si="182"/>
        <v>2469300</v>
      </c>
      <c r="N815" s="52">
        <f t="shared" si="183"/>
        <v>2469300</v>
      </c>
      <c r="O815" s="53">
        <f t="shared" si="184"/>
        <v>2469300</v>
      </c>
      <c r="P815" s="52">
        <f t="shared" si="185"/>
        <v>0</v>
      </c>
      <c r="Q815" s="54">
        <f t="shared" si="186"/>
        <v>0</v>
      </c>
      <c r="R815" s="30">
        <f t="shared" si="188"/>
        <v>2469300</v>
      </c>
      <c r="S815" s="52">
        <f t="shared" si="180"/>
        <v>2469300</v>
      </c>
      <c r="T815" s="13" t="str">
        <f t="shared" si="187"/>
        <v>MENOR VALOR</v>
      </c>
    </row>
    <row r="816" spans="1:20" ht="25.5">
      <c r="A816" s="73">
        <v>810</v>
      </c>
      <c r="B816" s="124" t="s">
        <v>1018</v>
      </c>
      <c r="C816" s="79" t="s">
        <v>1515</v>
      </c>
      <c r="D816" s="130" t="s">
        <v>1019</v>
      </c>
      <c r="E816" s="121" t="s">
        <v>21</v>
      </c>
      <c r="F816" s="74">
        <v>1</v>
      </c>
      <c r="G816" s="122">
        <v>0</v>
      </c>
      <c r="H816" s="123">
        <v>0</v>
      </c>
      <c r="I816" s="90">
        <v>2469300</v>
      </c>
      <c r="J816" s="91" t="s">
        <v>28</v>
      </c>
      <c r="K816" s="50"/>
      <c r="L816" s="51">
        <f t="shared" si="181"/>
        <v>2469300</v>
      </c>
      <c r="M816" s="51">
        <f t="shared" si="182"/>
        <v>2469300</v>
      </c>
      <c r="N816" s="52">
        <f t="shared" si="183"/>
        <v>2469300</v>
      </c>
      <c r="O816" s="53">
        <f t="shared" si="184"/>
        <v>2469300</v>
      </c>
      <c r="P816" s="52">
        <f t="shared" si="185"/>
        <v>0</v>
      </c>
      <c r="Q816" s="54">
        <f t="shared" si="186"/>
        <v>0</v>
      </c>
      <c r="R816" s="30">
        <f t="shared" si="188"/>
        <v>2469300</v>
      </c>
      <c r="S816" s="52">
        <f t="shared" si="180"/>
        <v>2469300</v>
      </c>
      <c r="T816" s="13" t="str">
        <f t="shared" si="187"/>
        <v>MENOR VALOR</v>
      </c>
    </row>
    <row r="817" spans="1:20" ht="25.5">
      <c r="A817" s="73">
        <v>811</v>
      </c>
      <c r="B817" s="124" t="s">
        <v>1020</v>
      </c>
      <c r="C817" s="79" t="s">
        <v>1517</v>
      </c>
      <c r="D817" s="130" t="s">
        <v>1021</v>
      </c>
      <c r="E817" s="121" t="s">
        <v>21</v>
      </c>
      <c r="F817" s="74">
        <v>1</v>
      </c>
      <c r="G817" s="122">
        <v>0</v>
      </c>
      <c r="H817" s="123">
        <v>0</v>
      </c>
      <c r="I817" s="90">
        <v>2469300</v>
      </c>
      <c r="J817" s="91" t="s">
        <v>28</v>
      </c>
      <c r="K817" s="50"/>
      <c r="L817" s="51">
        <f t="shared" si="181"/>
        <v>2469300</v>
      </c>
      <c r="M817" s="51">
        <f t="shared" si="182"/>
        <v>2469300</v>
      </c>
      <c r="N817" s="52">
        <f t="shared" si="183"/>
        <v>2469300</v>
      </c>
      <c r="O817" s="53">
        <f t="shared" si="184"/>
        <v>2469300</v>
      </c>
      <c r="P817" s="52">
        <f t="shared" si="185"/>
        <v>0</v>
      </c>
      <c r="Q817" s="54">
        <f t="shared" si="186"/>
        <v>0</v>
      </c>
      <c r="R817" s="30">
        <f t="shared" si="188"/>
        <v>2469300</v>
      </c>
      <c r="S817" s="52">
        <f t="shared" si="180"/>
        <v>2469300</v>
      </c>
      <c r="T817" s="13" t="str">
        <f t="shared" si="187"/>
        <v>MENOR VALOR</v>
      </c>
    </row>
    <row r="818" spans="1:20" ht="16.5">
      <c r="A818" s="73">
        <v>812</v>
      </c>
      <c r="B818" s="124" t="s">
        <v>1022</v>
      </c>
      <c r="C818" s="79" t="s">
        <v>1519</v>
      </c>
      <c r="D818" s="130" t="s">
        <v>1023</v>
      </c>
      <c r="E818" s="121" t="s">
        <v>21</v>
      </c>
      <c r="F818" s="74">
        <v>1</v>
      </c>
      <c r="G818" s="122">
        <v>0</v>
      </c>
      <c r="H818" s="123">
        <v>0</v>
      </c>
      <c r="I818" s="90">
        <v>2469300</v>
      </c>
      <c r="J818" s="91" t="s">
        <v>28</v>
      </c>
      <c r="K818" s="50"/>
      <c r="L818" s="51">
        <f t="shared" si="181"/>
        <v>2469300</v>
      </c>
      <c r="M818" s="51">
        <f t="shared" si="182"/>
        <v>2469300</v>
      </c>
      <c r="N818" s="52">
        <f t="shared" si="183"/>
        <v>2469300</v>
      </c>
      <c r="O818" s="53">
        <f t="shared" si="184"/>
        <v>2469300</v>
      </c>
      <c r="P818" s="52">
        <f t="shared" si="185"/>
        <v>0</v>
      </c>
      <c r="Q818" s="54">
        <f t="shared" si="186"/>
        <v>0</v>
      </c>
      <c r="R818" s="30">
        <f t="shared" si="188"/>
        <v>2469300</v>
      </c>
      <c r="S818" s="52">
        <f t="shared" si="180"/>
        <v>2469300</v>
      </c>
      <c r="T818" s="13" t="str">
        <f t="shared" si="187"/>
        <v>MENOR VALOR</v>
      </c>
    </row>
    <row r="819" spans="1:20" ht="16.5">
      <c r="A819" s="95">
        <v>813</v>
      </c>
      <c r="B819" s="124" t="s">
        <v>1024</v>
      </c>
      <c r="C819" s="79" t="s">
        <v>1521</v>
      </c>
      <c r="D819" s="130" t="s">
        <v>1025</v>
      </c>
      <c r="E819" s="121" t="s">
        <v>21</v>
      </c>
      <c r="F819" s="74">
        <v>1</v>
      </c>
      <c r="G819" s="122">
        <v>0</v>
      </c>
      <c r="H819" s="123">
        <v>0</v>
      </c>
      <c r="I819" s="90">
        <v>2469300</v>
      </c>
      <c r="J819" s="91" t="s">
        <v>28</v>
      </c>
      <c r="K819" s="50"/>
      <c r="L819" s="51">
        <f t="shared" si="181"/>
        <v>2469300</v>
      </c>
      <c r="M819" s="51">
        <f t="shared" si="182"/>
        <v>2469300</v>
      </c>
      <c r="N819" s="52">
        <f t="shared" si="183"/>
        <v>2469300</v>
      </c>
      <c r="O819" s="53">
        <f t="shared" si="184"/>
        <v>2469300</v>
      </c>
      <c r="P819" s="52">
        <f t="shared" si="185"/>
        <v>0</v>
      </c>
      <c r="Q819" s="54">
        <f t="shared" si="186"/>
        <v>0</v>
      </c>
      <c r="R819" s="30">
        <f t="shared" si="188"/>
        <v>2469300</v>
      </c>
      <c r="S819" s="52">
        <f t="shared" si="180"/>
        <v>2469300</v>
      </c>
      <c r="T819" s="13" t="str">
        <f t="shared" si="187"/>
        <v>MENOR VALOR</v>
      </c>
    </row>
    <row r="820" spans="1:20" ht="25.5">
      <c r="A820" s="73">
        <v>814</v>
      </c>
      <c r="B820" s="124" t="s">
        <v>1026</v>
      </c>
      <c r="C820" s="79" t="s">
        <v>1525</v>
      </c>
      <c r="D820" s="130" t="s">
        <v>1027</v>
      </c>
      <c r="E820" s="121" t="s">
        <v>21</v>
      </c>
      <c r="F820" s="74">
        <v>1</v>
      </c>
      <c r="G820" s="122">
        <v>0</v>
      </c>
      <c r="H820" s="123">
        <v>0</v>
      </c>
      <c r="I820" s="90">
        <v>2469300</v>
      </c>
      <c r="J820" s="91" t="s">
        <v>28</v>
      </c>
      <c r="K820" s="50"/>
      <c r="L820" s="51">
        <f t="shared" si="181"/>
        <v>2469300</v>
      </c>
      <c r="M820" s="51">
        <f t="shared" si="182"/>
        <v>2469300</v>
      </c>
      <c r="N820" s="52">
        <f t="shared" si="183"/>
        <v>2469300</v>
      </c>
      <c r="O820" s="53">
        <f t="shared" si="184"/>
        <v>2469300</v>
      </c>
      <c r="P820" s="52">
        <f t="shared" si="185"/>
        <v>0</v>
      </c>
      <c r="Q820" s="54">
        <f t="shared" si="186"/>
        <v>0</v>
      </c>
      <c r="R820" s="30">
        <f t="shared" si="188"/>
        <v>2469300</v>
      </c>
      <c r="S820" s="52">
        <f t="shared" si="180"/>
        <v>2469300</v>
      </c>
      <c r="T820" s="13" t="str">
        <f t="shared" si="187"/>
        <v>MENOR VALOR</v>
      </c>
    </row>
    <row r="821" spans="1:20" ht="25.5">
      <c r="A821" s="73">
        <v>815</v>
      </c>
      <c r="B821" s="124" t="s">
        <v>1028</v>
      </c>
      <c r="C821" s="79" t="s">
        <v>1527</v>
      </c>
      <c r="D821" s="130" t="s">
        <v>1029</v>
      </c>
      <c r="E821" s="121" t="s">
        <v>21</v>
      </c>
      <c r="F821" s="74">
        <v>1</v>
      </c>
      <c r="G821" s="122">
        <v>0</v>
      </c>
      <c r="H821" s="123">
        <v>0</v>
      </c>
      <c r="I821" s="90">
        <v>2469300</v>
      </c>
      <c r="J821" s="91" t="s">
        <v>28</v>
      </c>
      <c r="K821" s="50"/>
      <c r="L821" s="51">
        <f t="shared" si="181"/>
        <v>2469300</v>
      </c>
      <c r="M821" s="51">
        <f t="shared" si="182"/>
        <v>2469300</v>
      </c>
      <c r="N821" s="52">
        <f t="shared" si="183"/>
        <v>2469300</v>
      </c>
      <c r="O821" s="53">
        <f t="shared" si="184"/>
        <v>2469300</v>
      </c>
      <c r="P821" s="52">
        <f t="shared" si="185"/>
        <v>0</v>
      </c>
      <c r="Q821" s="54">
        <f t="shared" si="186"/>
        <v>0</v>
      </c>
      <c r="R821" s="30">
        <f t="shared" si="188"/>
        <v>2469300</v>
      </c>
      <c r="S821" s="52">
        <f t="shared" si="180"/>
        <v>2469300</v>
      </c>
      <c r="T821" s="13" t="str">
        <f t="shared" si="187"/>
        <v>MENOR VALOR</v>
      </c>
    </row>
    <row r="822" spans="1:20" ht="25.5">
      <c r="A822" s="73">
        <v>816</v>
      </c>
      <c r="B822" s="124" t="s">
        <v>1030</v>
      </c>
      <c r="C822" s="79" t="s">
        <v>1529</v>
      </c>
      <c r="D822" s="130" t="s">
        <v>1031</v>
      </c>
      <c r="E822" s="121" t="s">
        <v>21</v>
      </c>
      <c r="F822" s="74">
        <v>1</v>
      </c>
      <c r="G822" s="122">
        <v>0</v>
      </c>
      <c r="H822" s="123">
        <v>0</v>
      </c>
      <c r="I822" s="90">
        <v>1474400</v>
      </c>
      <c r="J822" s="91" t="s">
        <v>28</v>
      </c>
      <c r="K822" s="50"/>
      <c r="L822" s="51">
        <f t="shared" si="181"/>
        <v>1474400</v>
      </c>
      <c r="M822" s="51">
        <f t="shared" si="182"/>
        <v>1474400</v>
      </c>
      <c r="N822" s="52">
        <f t="shared" si="183"/>
        <v>1474400</v>
      </c>
      <c r="O822" s="53">
        <f t="shared" si="184"/>
        <v>1474400</v>
      </c>
      <c r="P822" s="52">
        <f t="shared" si="185"/>
        <v>0</v>
      </c>
      <c r="Q822" s="54">
        <f t="shared" si="186"/>
        <v>0</v>
      </c>
      <c r="R822" s="30">
        <f t="shared" si="188"/>
        <v>1474400</v>
      </c>
      <c r="S822" s="52">
        <f t="shared" si="180"/>
        <v>1474400</v>
      </c>
      <c r="T822" s="13" t="str">
        <f t="shared" si="187"/>
        <v>MENOR VALOR</v>
      </c>
    </row>
    <row r="823" spans="1:20" ht="16.5">
      <c r="A823" s="73">
        <v>817</v>
      </c>
      <c r="B823" s="124" t="s">
        <v>1032</v>
      </c>
      <c r="C823" s="79" t="s">
        <v>1531</v>
      </c>
      <c r="D823" s="130" t="s">
        <v>1033</v>
      </c>
      <c r="E823" s="121" t="s">
        <v>21</v>
      </c>
      <c r="F823" s="74">
        <v>1</v>
      </c>
      <c r="G823" s="122">
        <v>0</v>
      </c>
      <c r="H823" s="123">
        <v>0</v>
      </c>
      <c r="I823" s="90">
        <v>1620500</v>
      </c>
      <c r="J823" s="94">
        <v>2213600</v>
      </c>
      <c r="K823" s="50"/>
      <c r="L823" s="51">
        <f t="shared" si="181"/>
        <v>1620500</v>
      </c>
      <c r="M823" s="51">
        <f t="shared" si="182"/>
        <v>1917050</v>
      </c>
      <c r="N823" s="52">
        <f t="shared" si="183"/>
        <v>1917050</v>
      </c>
      <c r="O823" s="53">
        <f t="shared" si="184"/>
        <v>1893974.339847296</v>
      </c>
      <c r="P823" s="52">
        <f t="shared" si="185"/>
        <v>209692.51596087066</v>
      </c>
      <c r="Q823" s="54">
        <f t="shared" si="186"/>
        <v>0.10938291435323579</v>
      </c>
      <c r="R823" s="30">
        <f t="shared" si="188"/>
        <v>1917050</v>
      </c>
      <c r="S823" s="52">
        <f t="shared" si="180"/>
        <v>1917100</v>
      </c>
      <c r="T823" s="13" t="str">
        <f t="shared" si="187"/>
        <v>MEDIANA</v>
      </c>
    </row>
    <row r="824" spans="1:20" ht="25.5">
      <c r="A824" s="95">
        <v>818</v>
      </c>
      <c r="B824" s="124" t="s">
        <v>1034</v>
      </c>
      <c r="C824" s="79" t="s">
        <v>1535</v>
      </c>
      <c r="D824" s="130" t="s">
        <v>1035</v>
      </c>
      <c r="E824" s="121" t="s">
        <v>21</v>
      </c>
      <c r="F824" s="74">
        <v>1</v>
      </c>
      <c r="G824" s="122">
        <v>0</v>
      </c>
      <c r="H824" s="123">
        <v>0</v>
      </c>
      <c r="I824" s="90">
        <v>1474400</v>
      </c>
      <c r="J824" s="91" t="s">
        <v>28</v>
      </c>
      <c r="K824" s="50"/>
      <c r="L824" s="51">
        <f t="shared" si="181"/>
        <v>1474400</v>
      </c>
      <c r="M824" s="51">
        <f t="shared" si="182"/>
        <v>1474400</v>
      </c>
      <c r="N824" s="52">
        <f t="shared" si="183"/>
        <v>1474400</v>
      </c>
      <c r="O824" s="53">
        <f t="shared" si="184"/>
        <v>1474400</v>
      </c>
      <c r="P824" s="52">
        <f t="shared" si="185"/>
        <v>0</v>
      </c>
      <c r="Q824" s="54">
        <f t="shared" si="186"/>
        <v>0</v>
      </c>
      <c r="R824" s="30">
        <f t="shared" si="188"/>
        <v>1474400</v>
      </c>
      <c r="S824" s="52">
        <f t="shared" si="180"/>
        <v>1474400</v>
      </c>
      <c r="T824" s="13" t="str">
        <f t="shared" si="187"/>
        <v>MENOR VALOR</v>
      </c>
    </row>
    <row r="825" spans="1:20" ht="25.5">
      <c r="A825" s="73">
        <v>819</v>
      </c>
      <c r="B825" s="124" t="s">
        <v>1036</v>
      </c>
      <c r="C825" s="79" t="s">
        <v>1539</v>
      </c>
      <c r="D825" s="130" t="s">
        <v>1037</v>
      </c>
      <c r="E825" s="121" t="s">
        <v>21</v>
      </c>
      <c r="F825" s="74">
        <v>1</v>
      </c>
      <c r="G825" s="122">
        <v>0</v>
      </c>
      <c r="H825" s="123">
        <v>0</v>
      </c>
      <c r="I825" s="90">
        <v>1474400</v>
      </c>
      <c r="J825" s="91" t="s">
        <v>28</v>
      </c>
      <c r="K825" s="50"/>
      <c r="L825" s="51">
        <f t="shared" si="181"/>
        <v>1474400</v>
      </c>
      <c r="M825" s="51">
        <f t="shared" si="182"/>
        <v>1474400</v>
      </c>
      <c r="N825" s="52">
        <f t="shared" si="183"/>
        <v>1474400</v>
      </c>
      <c r="O825" s="53">
        <f t="shared" si="184"/>
        <v>1474400</v>
      </c>
      <c r="P825" s="52">
        <f t="shared" si="185"/>
        <v>0</v>
      </c>
      <c r="Q825" s="54">
        <f t="shared" si="186"/>
        <v>0</v>
      </c>
      <c r="R825" s="30">
        <f t="shared" si="188"/>
        <v>1474400</v>
      </c>
      <c r="S825" s="52">
        <f t="shared" si="180"/>
        <v>1474400</v>
      </c>
      <c r="T825" s="13" t="str">
        <f t="shared" si="187"/>
        <v>MENOR VALOR</v>
      </c>
    </row>
    <row r="826" spans="1:20" ht="16.5">
      <c r="A826" s="73">
        <v>820</v>
      </c>
      <c r="B826" s="124" t="s">
        <v>1038</v>
      </c>
      <c r="C826" s="79" t="s">
        <v>1543</v>
      </c>
      <c r="D826" s="130" t="s">
        <v>1039</v>
      </c>
      <c r="E826" s="121" t="s">
        <v>21</v>
      </c>
      <c r="F826" s="74">
        <v>1</v>
      </c>
      <c r="G826" s="122">
        <v>0</v>
      </c>
      <c r="H826" s="123">
        <v>0</v>
      </c>
      <c r="I826" s="90">
        <v>1850600</v>
      </c>
      <c r="J826" s="94">
        <v>2541800</v>
      </c>
      <c r="K826" s="50"/>
      <c r="L826" s="51">
        <f t="shared" si="181"/>
        <v>1850600</v>
      </c>
      <c r="M826" s="51">
        <f t="shared" si="182"/>
        <v>2196200</v>
      </c>
      <c r="N826" s="52">
        <f t="shared" si="183"/>
        <v>2196200</v>
      </c>
      <c r="O826" s="53">
        <f t="shared" si="184"/>
        <v>2168837.2645267788</v>
      </c>
      <c r="P826" s="52">
        <f t="shared" si="185"/>
        <v>244376.10357807082</v>
      </c>
      <c r="Q826" s="54">
        <f t="shared" si="186"/>
        <v>0.11127224459433149</v>
      </c>
      <c r="R826" s="30">
        <f t="shared" si="188"/>
        <v>2196200</v>
      </c>
      <c r="S826" s="52">
        <f t="shared" si="180"/>
        <v>2196200</v>
      </c>
      <c r="T826" s="13" t="str">
        <f t="shared" si="187"/>
        <v>MEDIANA</v>
      </c>
    </row>
    <row r="827" spans="1:20" ht="16.5">
      <c r="A827" s="73">
        <v>821</v>
      </c>
      <c r="B827" s="124" t="s">
        <v>1040</v>
      </c>
      <c r="C827" s="79" t="s">
        <v>1545</v>
      </c>
      <c r="D827" s="130" t="s">
        <v>1041</v>
      </c>
      <c r="E827" s="121" t="s">
        <v>21</v>
      </c>
      <c r="F827" s="74">
        <v>1</v>
      </c>
      <c r="G827" s="122">
        <v>0</v>
      </c>
      <c r="H827" s="123">
        <v>0</v>
      </c>
      <c r="I827" s="90">
        <v>1850600</v>
      </c>
      <c r="J827" s="91" t="s">
        <v>28</v>
      </c>
      <c r="K827" s="50"/>
      <c r="L827" s="51">
        <f t="shared" si="181"/>
        <v>1850600</v>
      </c>
      <c r="M827" s="51">
        <f t="shared" si="182"/>
        <v>1850600</v>
      </c>
      <c r="N827" s="52">
        <f t="shared" si="183"/>
        <v>1850600</v>
      </c>
      <c r="O827" s="53">
        <f t="shared" si="184"/>
        <v>1850600</v>
      </c>
      <c r="P827" s="52">
        <f t="shared" si="185"/>
        <v>0</v>
      </c>
      <c r="Q827" s="54">
        <f t="shared" si="186"/>
        <v>0</v>
      </c>
      <c r="R827" s="30">
        <f t="shared" si="188"/>
        <v>1850600</v>
      </c>
      <c r="S827" s="52">
        <f t="shared" si="180"/>
        <v>1850600</v>
      </c>
      <c r="T827" s="13" t="str">
        <f t="shared" si="187"/>
        <v>MENOR VALOR</v>
      </c>
    </row>
    <row r="828" spans="1:20" ht="25.5">
      <c r="A828" s="73">
        <v>822</v>
      </c>
      <c r="B828" s="124" t="s">
        <v>1042</v>
      </c>
      <c r="C828" s="79" t="s">
        <v>1547</v>
      </c>
      <c r="D828" s="130" t="s">
        <v>1043</v>
      </c>
      <c r="E828" s="121" t="s">
        <v>21</v>
      </c>
      <c r="F828" s="74">
        <v>1</v>
      </c>
      <c r="G828" s="122">
        <v>0</v>
      </c>
      <c r="H828" s="123">
        <v>0</v>
      </c>
      <c r="I828" s="90">
        <v>1850600</v>
      </c>
      <c r="J828" s="91" t="s">
        <v>28</v>
      </c>
      <c r="K828" s="50"/>
      <c r="L828" s="51">
        <f t="shared" si="181"/>
        <v>1850600</v>
      </c>
      <c r="M828" s="51">
        <f t="shared" si="182"/>
        <v>1850600</v>
      </c>
      <c r="N828" s="52">
        <f t="shared" si="183"/>
        <v>1850600</v>
      </c>
      <c r="O828" s="53">
        <f t="shared" si="184"/>
        <v>1850600</v>
      </c>
      <c r="P828" s="52">
        <f t="shared" si="185"/>
        <v>0</v>
      </c>
      <c r="Q828" s="54">
        <f t="shared" si="186"/>
        <v>0</v>
      </c>
      <c r="R828" s="30">
        <f t="shared" si="188"/>
        <v>1850600</v>
      </c>
      <c r="S828" s="52">
        <f t="shared" si="180"/>
        <v>1850600</v>
      </c>
      <c r="T828" s="13" t="str">
        <f t="shared" si="187"/>
        <v>MENOR VALOR</v>
      </c>
    </row>
    <row r="829" spans="1:20" ht="25.5">
      <c r="A829" s="95">
        <v>823</v>
      </c>
      <c r="B829" s="124" t="s">
        <v>1044</v>
      </c>
      <c r="C829" s="79" t="s">
        <v>1549</v>
      </c>
      <c r="D829" s="130" t="s">
        <v>1045</v>
      </c>
      <c r="E829" s="121" t="s">
        <v>21</v>
      </c>
      <c r="F829" s="74">
        <v>1</v>
      </c>
      <c r="G829" s="122">
        <v>0</v>
      </c>
      <c r="H829" s="123">
        <v>0</v>
      </c>
      <c r="I829" s="90">
        <v>1850600</v>
      </c>
      <c r="J829" s="91" t="s">
        <v>28</v>
      </c>
      <c r="K829" s="50"/>
      <c r="L829" s="51">
        <f t="shared" si="181"/>
        <v>1850600</v>
      </c>
      <c r="M829" s="51">
        <f t="shared" si="182"/>
        <v>1850600</v>
      </c>
      <c r="N829" s="52">
        <f t="shared" si="183"/>
        <v>1850600</v>
      </c>
      <c r="O829" s="53">
        <f t="shared" si="184"/>
        <v>1850600</v>
      </c>
      <c r="P829" s="52">
        <f t="shared" si="185"/>
        <v>0</v>
      </c>
      <c r="Q829" s="54">
        <f t="shared" si="186"/>
        <v>0</v>
      </c>
      <c r="R829" s="30">
        <f t="shared" si="188"/>
        <v>1850600</v>
      </c>
      <c r="S829" s="52">
        <f t="shared" si="180"/>
        <v>1850600</v>
      </c>
      <c r="T829" s="13" t="str">
        <f t="shared" si="187"/>
        <v>MENOR VALOR</v>
      </c>
    </row>
    <row r="830" spans="1:20" ht="25.5">
      <c r="A830" s="73">
        <v>824</v>
      </c>
      <c r="B830" s="124" t="s">
        <v>1046</v>
      </c>
      <c r="C830" s="79" t="s">
        <v>1553</v>
      </c>
      <c r="D830" s="130" t="s">
        <v>1047</v>
      </c>
      <c r="E830" s="121" t="s">
        <v>21</v>
      </c>
      <c r="F830" s="74">
        <v>1</v>
      </c>
      <c r="G830" s="122">
        <v>0</v>
      </c>
      <c r="H830" s="123">
        <v>0</v>
      </c>
      <c r="I830" s="90">
        <v>2469300</v>
      </c>
      <c r="J830" s="91" t="s">
        <v>28</v>
      </c>
      <c r="K830" s="50"/>
      <c r="L830" s="51">
        <f t="shared" si="181"/>
        <v>2469300</v>
      </c>
      <c r="M830" s="51">
        <f t="shared" si="182"/>
        <v>2469300</v>
      </c>
      <c r="N830" s="52">
        <f t="shared" si="183"/>
        <v>2469300</v>
      </c>
      <c r="O830" s="53">
        <f t="shared" si="184"/>
        <v>2469300</v>
      </c>
      <c r="P830" s="52">
        <f t="shared" si="185"/>
        <v>0</v>
      </c>
      <c r="Q830" s="54">
        <f t="shared" si="186"/>
        <v>0</v>
      </c>
      <c r="R830" s="30">
        <f t="shared" si="188"/>
        <v>2469300</v>
      </c>
      <c r="S830" s="52">
        <f t="shared" si="180"/>
        <v>2469300</v>
      </c>
      <c r="T830" s="13" t="str">
        <f t="shared" si="187"/>
        <v>MENOR VALOR</v>
      </c>
    </row>
    <row r="831" spans="1:20" ht="25.5">
      <c r="A831" s="73">
        <v>825</v>
      </c>
      <c r="B831" s="124" t="s">
        <v>1048</v>
      </c>
      <c r="C831" s="79" t="s">
        <v>1555</v>
      </c>
      <c r="D831" s="130" t="s">
        <v>1049</v>
      </c>
      <c r="E831" s="121" t="s">
        <v>21</v>
      </c>
      <c r="F831" s="74">
        <v>1</v>
      </c>
      <c r="G831" s="122">
        <v>0</v>
      </c>
      <c r="H831" s="123">
        <v>0</v>
      </c>
      <c r="I831" s="90">
        <v>2469300</v>
      </c>
      <c r="J831" s="91" t="s">
        <v>28</v>
      </c>
      <c r="K831" s="50"/>
      <c r="L831" s="51">
        <f t="shared" si="181"/>
        <v>2469300</v>
      </c>
      <c r="M831" s="51">
        <f t="shared" si="182"/>
        <v>2469300</v>
      </c>
      <c r="N831" s="52">
        <f t="shared" si="183"/>
        <v>2469300</v>
      </c>
      <c r="O831" s="53">
        <f t="shared" si="184"/>
        <v>2469300</v>
      </c>
      <c r="P831" s="52">
        <f t="shared" si="185"/>
        <v>0</v>
      </c>
      <c r="Q831" s="54">
        <f t="shared" si="186"/>
        <v>0</v>
      </c>
      <c r="R831" s="30">
        <f t="shared" si="188"/>
        <v>2469300</v>
      </c>
      <c r="S831" s="52">
        <f t="shared" si="180"/>
        <v>2469300</v>
      </c>
      <c r="T831" s="13" t="str">
        <f t="shared" si="187"/>
        <v>MENOR VALOR</v>
      </c>
    </row>
    <row r="832" spans="1:20" ht="25.5">
      <c r="A832" s="73">
        <v>826</v>
      </c>
      <c r="B832" s="124" t="s">
        <v>1050</v>
      </c>
      <c r="C832" s="79" t="s">
        <v>1557</v>
      </c>
      <c r="D832" s="130" t="s">
        <v>1051</v>
      </c>
      <c r="E832" s="121" t="s">
        <v>21</v>
      </c>
      <c r="F832" s="74">
        <v>1</v>
      </c>
      <c r="G832" s="122">
        <v>0</v>
      </c>
      <c r="H832" s="123">
        <v>0</v>
      </c>
      <c r="I832" s="90">
        <v>2469300</v>
      </c>
      <c r="J832" s="94">
        <v>3367100</v>
      </c>
      <c r="K832" s="50"/>
      <c r="L832" s="51">
        <f t="shared" si="181"/>
        <v>2469300</v>
      </c>
      <c r="M832" s="51">
        <f t="shared" si="182"/>
        <v>2918200</v>
      </c>
      <c r="N832" s="52">
        <f t="shared" si="183"/>
        <v>2918200</v>
      </c>
      <c r="O832" s="53">
        <f t="shared" si="184"/>
        <v>2883466.6687860293</v>
      </c>
      <c r="P832" s="52">
        <f t="shared" si="185"/>
        <v>317420.23407464119</v>
      </c>
      <c r="Q832" s="54">
        <f t="shared" si="186"/>
        <v>0.10877261122426193</v>
      </c>
      <c r="R832" s="30">
        <f t="shared" si="188"/>
        <v>2918200</v>
      </c>
      <c r="S832" s="52">
        <f t="shared" si="180"/>
        <v>2918200</v>
      </c>
      <c r="T832" s="13" t="str">
        <f t="shared" si="187"/>
        <v>MEDIANA</v>
      </c>
    </row>
    <row r="833" spans="1:20" ht="25.5">
      <c r="A833" s="73">
        <v>827</v>
      </c>
      <c r="B833" s="124" t="s">
        <v>1052</v>
      </c>
      <c r="C833" s="79" t="s">
        <v>1559</v>
      </c>
      <c r="D833" s="130" t="s">
        <v>1053</v>
      </c>
      <c r="E833" s="121" t="s">
        <v>21</v>
      </c>
      <c r="F833" s="74">
        <v>1</v>
      </c>
      <c r="G833" s="122">
        <v>0</v>
      </c>
      <c r="H833" s="123">
        <v>0</v>
      </c>
      <c r="I833" s="90">
        <v>2469300</v>
      </c>
      <c r="J833" s="91" t="s">
        <v>28</v>
      </c>
      <c r="K833" s="50"/>
      <c r="L833" s="51">
        <f t="shared" si="181"/>
        <v>2469300</v>
      </c>
      <c r="M833" s="51">
        <f t="shared" si="182"/>
        <v>2469300</v>
      </c>
      <c r="N833" s="52">
        <f t="shared" si="183"/>
        <v>2469300</v>
      </c>
      <c r="O833" s="53">
        <f t="shared" si="184"/>
        <v>2469300</v>
      </c>
      <c r="P833" s="52">
        <f t="shared" si="185"/>
        <v>0</v>
      </c>
      <c r="Q833" s="54">
        <f t="shared" si="186"/>
        <v>0</v>
      </c>
      <c r="R833" s="30">
        <f t="shared" si="188"/>
        <v>2469300</v>
      </c>
      <c r="S833" s="52">
        <f t="shared" ref="S833:S896" si="189">+ROUND(R833,-2)</f>
        <v>2469300</v>
      </c>
      <c r="T833" s="13" t="str">
        <f t="shared" si="187"/>
        <v>MENOR VALOR</v>
      </c>
    </row>
    <row r="834" spans="1:20" ht="25.5">
      <c r="A834" s="95">
        <v>828</v>
      </c>
      <c r="B834" s="124">
        <v>808011</v>
      </c>
      <c r="C834" s="79" t="s">
        <v>1561</v>
      </c>
      <c r="D834" s="130" t="s">
        <v>1054</v>
      </c>
      <c r="E834" s="121" t="s">
        <v>21</v>
      </c>
      <c r="F834" s="74">
        <v>1</v>
      </c>
      <c r="G834" s="122">
        <v>0</v>
      </c>
      <c r="H834" s="123">
        <v>0</v>
      </c>
      <c r="I834" s="90">
        <v>1474400</v>
      </c>
      <c r="J834" s="91" t="s">
        <v>28</v>
      </c>
      <c r="K834" s="50"/>
      <c r="L834" s="51">
        <f t="shared" si="181"/>
        <v>1474400</v>
      </c>
      <c r="M834" s="51">
        <f t="shared" si="182"/>
        <v>1474400</v>
      </c>
      <c r="N834" s="52">
        <f t="shared" si="183"/>
        <v>1474400</v>
      </c>
      <c r="O834" s="53">
        <f t="shared" si="184"/>
        <v>1474400</v>
      </c>
      <c r="P834" s="52">
        <f t="shared" si="185"/>
        <v>0</v>
      </c>
      <c r="Q834" s="54">
        <f t="shared" si="186"/>
        <v>0</v>
      </c>
      <c r="R834" s="30">
        <f t="shared" si="188"/>
        <v>1474400</v>
      </c>
      <c r="S834" s="52">
        <f t="shared" si="189"/>
        <v>1474400</v>
      </c>
      <c r="T834" s="13" t="str">
        <f t="shared" si="187"/>
        <v>MENOR VALOR</v>
      </c>
    </row>
    <row r="835" spans="1:20" ht="25.5">
      <c r="A835" s="73">
        <v>829</v>
      </c>
      <c r="B835" s="124" t="s">
        <v>1055</v>
      </c>
      <c r="C835" s="79" t="s">
        <v>1563</v>
      </c>
      <c r="D835" s="130" t="s">
        <v>1056</v>
      </c>
      <c r="E835" s="121" t="s">
        <v>21</v>
      </c>
      <c r="F835" s="74">
        <v>1</v>
      </c>
      <c r="G835" s="122">
        <v>0</v>
      </c>
      <c r="H835" s="123">
        <v>0</v>
      </c>
      <c r="I835" s="90">
        <v>1850600</v>
      </c>
      <c r="J835" s="91" t="s">
        <v>28</v>
      </c>
      <c r="K835" s="50"/>
      <c r="L835" s="51">
        <f t="shared" si="181"/>
        <v>1850600</v>
      </c>
      <c r="M835" s="51">
        <f t="shared" si="182"/>
        <v>1850600</v>
      </c>
      <c r="N835" s="52">
        <f t="shared" si="183"/>
        <v>1850600</v>
      </c>
      <c r="O835" s="53">
        <f t="shared" si="184"/>
        <v>1850600</v>
      </c>
      <c r="P835" s="52">
        <f t="shared" si="185"/>
        <v>0</v>
      </c>
      <c r="Q835" s="54">
        <f t="shared" si="186"/>
        <v>0</v>
      </c>
      <c r="R835" s="30">
        <f t="shared" si="188"/>
        <v>1850600</v>
      </c>
      <c r="S835" s="52">
        <f t="shared" si="189"/>
        <v>1850600</v>
      </c>
      <c r="T835" s="13" t="str">
        <f t="shared" si="187"/>
        <v>MENOR VALOR</v>
      </c>
    </row>
    <row r="836" spans="1:20" ht="25.5">
      <c r="A836" s="73">
        <v>830</v>
      </c>
      <c r="B836" s="124" t="s">
        <v>1057</v>
      </c>
      <c r="C836" s="79" t="s">
        <v>1567</v>
      </c>
      <c r="D836" s="130" t="s">
        <v>1058</v>
      </c>
      <c r="E836" s="121" t="s">
        <v>21</v>
      </c>
      <c r="F836" s="74">
        <v>1</v>
      </c>
      <c r="G836" s="122">
        <v>0</v>
      </c>
      <c r="H836" s="123">
        <v>0</v>
      </c>
      <c r="I836" s="90">
        <v>1474400</v>
      </c>
      <c r="J836" s="94">
        <v>2005200</v>
      </c>
      <c r="K836" s="50"/>
      <c r="L836" s="51">
        <f t="shared" si="181"/>
        <v>1474400</v>
      </c>
      <c r="M836" s="51">
        <f t="shared" si="182"/>
        <v>1739800</v>
      </c>
      <c r="N836" s="52">
        <f t="shared" si="183"/>
        <v>1739800</v>
      </c>
      <c r="O836" s="53">
        <f t="shared" si="184"/>
        <v>1719437.9546817036</v>
      </c>
      <c r="P836" s="52">
        <f t="shared" si="185"/>
        <v>187666.13972690972</v>
      </c>
      <c r="Q836" s="54">
        <f t="shared" si="186"/>
        <v>0.10786650173980326</v>
      </c>
      <c r="R836" s="30">
        <f t="shared" si="188"/>
        <v>1739800</v>
      </c>
      <c r="S836" s="52">
        <f t="shared" si="189"/>
        <v>1739800</v>
      </c>
      <c r="T836" s="13" t="str">
        <f t="shared" si="187"/>
        <v>MEDIANA</v>
      </c>
    </row>
    <row r="837" spans="1:20" ht="25.5">
      <c r="A837" s="73">
        <v>831</v>
      </c>
      <c r="B837" s="124" t="s">
        <v>1059</v>
      </c>
      <c r="C837" s="79" t="s">
        <v>1569</v>
      </c>
      <c r="D837" s="130" t="s">
        <v>1060</v>
      </c>
      <c r="E837" s="121" t="s">
        <v>21</v>
      </c>
      <c r="F837" s="74">
        <v>1</v>
      </c>
      <c r="G837" s="122">
        <v>0</v>
      </c>
      <c r="H837" s="123">
        <v>0</v>
      </c>
      <c r="I837" s="90">
        <v>1474400</v>
      </c>
      <c r="J837" s="91" t="s">
        <v>28</v>
      </c>
      <c r="K837" s="50"/>
      <c r="L837" s="51">
        <f t="shared" si="181"/>
        <v>1474400</v>
      </c>
      <c r="M837" s="51">
        <f t="shared" si="182"/>
        <v>1474400</v>
      </c>
      <c r="N837" s="52">
        <f t="shared" si="183"/>
        <v>1474400</v>
      </c>
      <c r="O837" s="53">
        <f t="shared" si="184"/>
        <v>1474400</v>
      </c>
      <c r="P837" s="52">
        <f t="shared" si="185"/>
        <v>0</v>
      </c>
      <c r="Q837" s="54">
        <f t="shared" si="186"/>
        <v>0</v>
      </c>
      <c r="R837" s="30">
        <f t="shared" si="188"/>
        <v>1474400</v>
      </c>
      <c r="S837" s="52">
        <f t="shared" si="189"/>
        <v>1474400</v>
      </c>
      <c r="T837" s="13" t="str">
        <f t="shared" si="187"/>
        <v>MENOR VALOR</v>
      </c>
    </row>
    <row r="838" spans="1:20" ht="25.5">
      <c r="A838" s="73">
        <v>832</v>
      </c>
      <c r="B838" s="124" t="s">
        <v>1061</v>
      </c>
      <c r="C838" s="79" t="s">
        <v>1571</v>
      </c>
      <c r="D838" s="130" t="s">
        <v>1062</v>
      </c>
      <c r="E838" s="121" t="s">
        <v>21</v>
      </c>
      <c r="F838" s="74">
        <v>1</v>
      </c>
      <c r="G838" s="122">
        <v>0</v>
      </c>
      <c r="H838" s="123">
        <v>0</v>
      </c>
      <c r="I838" s="90">
        <v>1474400</v>
      </c>
      <c r="J838" s="94">
        <v>2005200</v>
      </c>
      <c r="K838" s="50"/>
      <c r="L838" s="51">
        <f t="shared" ref="L838:L901" si="190">MIN(I838,J838)</f>
        <v>1474400</v>
      </c>
      <c r="M838" s="51">
        <f t="shared" ref="M838:M901" si="191">AVERAGE(I838,J838)</f>
        <v>1739800</v>
      </c>
      <c r="N838" s="52">
        <f t="shared" ref="N838:N901" si="192">MEDIAN(J838,I838)</f>
        <v>1739800</v>
      </c>
      <c r="O838" s="53">
        <f t="shared" ref="O838:O901" si="193">GEOMEAN(I838,J838)</f>
        <v>1719437.9546817036</v>
      </c>
      <c r="P838" s="52">
        <f t="shared" ref="P838:P901" si="194">STDEVA(N838,L838)</f>
        <v>187666.13972690972</v>
      </c>
      <c r="Q838" s="54">
        <f t="shared" ref="Q838:Q901" si="195">P838/N838*100%</f>
        <v>0.10786650173980326</v>
      </c>
      <c r="R838" s="30">
        <f t="shared" si="188"/>
        <v>1739800</v>
      </c>
      <c r="S838" s="52">
        <f t="shared" si="189"/>
        <v>1739800</v>
      </c>
      <c r="T838" s="13" t="str">
        <f t="shared" si="187"/>
        <v>MEDIANA</v>
      </c>
    </row>
    <row r="839" spans="1:20" ht="25.5">
      <c r="A839" s="95">
        <v>833</v>
      </c>
      <c r="B839" s="124" t="s">
        <v>1063</v>
      </c>
      <c r="C839" s="79" t="s">
        <v>1573</v>
      </c>
      <c r="D839" s="130" t="s">
        <v>1064</v>
      </c>
      <c r="E839" s="121" t="s">
        <v>21</v>
      </c>
      <c r="F839" s="74">
        <v>1</v>
      </c>
      <c r="G839" s="122">
        <v>0</v>
      </c>
      <c r="H839" s="123">
        <v>0</v>
      </c>
      <c r="I839" s="90">
        <v>1474400</v>
      </c>
      <c r="J839" s="91" t="s">
        <v>28</v>
      </c>
      <c r="K839" s="50"/>
      <c r="L839" s="51">
        <f t="shared" si="190"/>
        <v>1474400</v>
      </c>
      <c r="M839" s="51">
        <f t="shared" si="191"/>
        <v>1474400</v>
      </c>
      <c r="N839" s="52">
        <f t="shared" si="192"/>
        <v>1474400</v>
      </c>
      <c r="O839" s="53">
        <f t="shared" si="193"/>
        <v>1474400</v>
      </c>
      <c r="P839" s="52">
        <f t="shared" si="194"/>
        <v>0</v>
      </c>
      <c r="Q839" s="54">
        <f t="shared" si="195"/>
        <v>0</v>
      </c>
      <c r="R839" s="30">
        <f t="shared" si="188"/>
        <v>1474400</v>
      </c>
      <c r="S839" s="52">
        <f t="shared" si="189"/>
        <v>1474400</v>
      </c>
      <c r="T839" s="13" t="str">
        <f t="shared" si="187"/>
        <v>MENOR VALOR</v>
      </c>
    </row>
    <row r="840" spans="1:20" ht="25.5">
      <c r="A840" s="73">
        <v>834</v>
      </c>
      <c r="B840" s="124" t="s">
        <v>1065</v>
      </c>
      <c r="C840" s="79" t="s">
        <v>1575</v>
      </c>
      <c r="D840" s="130" t="s">
        <v>1066</v>
      </c>
      <c r="E840" s="121" t="s">
        <v>21</v>
      </c>
      <c r="F840" s="74">
        <v>1</v>
      </c>
      <c r="G840" s="122">
        <v>0</v>
      </c>
      <c r="H840" s="123">
        <v>0</v>
      </c>
      <c r="I840" s="90">
        <v>1474400</v>
      </c>
      <c r="J840" s="94">
        <v>2005200</v>
      </c>
      <c r="K840" s="50"/>
      <c r="L840" s="51">
        <f t="shared" si="190"/>
        <v>1474400</v>
      </c>
      <c r="M840" s="51">
        <f t="shared" si="191"/>
        <v>1739800</v>
      </c>
      <c r="N840" s="52">
        <f t="shared" si="192"/>
        <v>1739800</v>
      </c>
      <c r="O840" s="53">
        <f t="shared" si="193"/>
        <v>1719437.9546817036</v>
      </c>
      <c r="P840" s="52">
        <f t="shared" si="194"/>
        <v>187666.13972690972</v>
      </c>
      <c r="Q840" s="54">
        <f t="shared" si="195"/>
        <v>0.10786650173980326</v>
      </c>
      <c r="R840" s="30">
        <f t="shared" si="188"/>
        <v>1739800</v>
      </c>
      <c r="S840" s="52">
        <f t="shared" si="189"/>
        <v>1739800</v>
      </c>
      <c r="T840" s="13" t="str">
        <f t="shared" si="187"/>
        <v>MEDIANA</v>
      </c>
    </row>
    <row r="841" spans="1:20" ht="38.25">
      <c r="A841" s="73">
        <v>835</v>
      </c>
      <c r="B841" s="124" t="s">
        <v>1067</v>
      </c>
      <c r="C841" s="79" t="s">
        <v>1577</v>
      </c>
      <c r="D841" s="130" t="s">
        <v>1068</v>
      </c>
      <c r="E841" s="121" t="s">
        <v>21</v>
      </c>
      <c r="F841" s="74">
        <v>1</v>
      </c>
      <c r="G841" s="122">
        <v>0</v>
      </c>
      <c r="H841" s="123">
        <v>0</v>
      </c>
      <c r="I841" s="90">
        <v>1474400</v>
      </c>
      <c r="J841" s="91" t="s">
        <v>28</v>
      </c>
      <c r="K841" s="50"/>
      <c r="L841" s="51">
        <f t="shared" si="190"/>
        <v>1474400</v>
      </c>
      <c r="M841" s="51">
        <f t="shared" si="191"/>
        <v>1474400</v>
      </c>
      <c r="N841" s="52">
        <f t="shared" si="192"/>
        <v>1474400</v>
      </c>
      <c r="O841" s="53">
        <f t="shared" si="193"/>
        <v>1474400</v>
      </c>
      <c r="P841" s="52">
        <f t="shared" si="194"/>
        <v>0</v>
      </c>
      <c r="Q841" s="54">
        <f t="shared" si="195"/>
        <v>0</v>
      </c>
      <c r="R841" s="30">
        <f t="shared" si="188"/>
        <v>1474400</v>
      </c>
      <c r="S841" s="52">
        <f t="shared" si="189"/>
        <v>1474400</v>
      </c>
      <c r="T841" s="13" t="str">
        <f t="shared" ref="T841:T904" si="196">IF(Q841&lt;=$Q$1,"MENOR VALOR","MEDIANA")</f>
        <v>MENOR VALOR</v>
      </c>
    </row>
    <row r="842" spans="1:20" ht="25.5">
      <c r="A842" s="73">
        <v>836</v>
      </c>
      <c r="B842" s="124" t="s">
        <v>1069</v>
      </c>
      <c r="C842" s="79">
        <v>901001</v>
      </c>
      <c r="D842" s="130" t="s">
        <v>1070</v>
      </c>
      <c r="E842" s="121" t="s">
        <v>21</v>
      </c>
      <c r="F842" s="74">
        <v>1</v>
      </c>
      <c r="G842" s="122">
        <v>0</v>
      </c>
      <c r="H842" s="123">
        <v>0</v>
      </c>
      <c r="I842" s="90">
        <v>1474400</v>
      </c>
      <c r="J842" s="94">
        <v>2005200</v>
      </c>
      <c r="K842" s="50"/>
      <c r="L842" s="51">
        <f t="shared" si="190"/>
        <v>1474400</v>
      </c>
      <c r="M842" s="51">
        <f t="shared" si="191"/>
        <v>1739800</v>
      </c>
      <c r="N842" s="52">
        <f t="shared" si="192"/>
        <v>1739800</v>
      </c>
      <c r="O842" s="53">
        <f t="shared" si="193"/>
        <v>1719437.9546817036</v>
      </c>
      <c r="P842" s="52">
        <f t="shared" si="194"/>
        <v>187666.13972690972</v>
      </c>
      <c r="Q842" s="54">
        <f t="shared" si="195"/>
        <v>0.10786650173980326</v>
      </c>
      <c r="R842" s="30">
        <f t="shared" si="188"/>
        <v>1739800</v>
      </c>
      <c r="S842" s="52">
        <f t="shared" si="189"/>
        <v>1739800</v>
      </c>
      <c r="T842" s="13" t="str">
        <f t="shared" si="196"/>
        <v>MEDIANA</v>
      </c>
    </row>
    <row r="843" spans="1:20" ht="25.5">
      <c r="A843" s="73">
        <v>837</v>
      </c>
      <c r="B843" s="124" t="s">
        <v>1071</v>
      </c>
      <c r="C843" s="79">
        <v>901101</v>
      </c>
      <c r="D843" s="130" t="s">
        <v>1072</v>
      </c>
      <c r="E843" s="121" t="s">
        <v>21</v>
      </c>
      <c r="F843" s="74">
        <v>1</v>
      </c>
      <c r="G843" s="122">
        <v>0</v>
      </c>
      <c r="H843" s="123">
        <v>0</v>
      </c>
      <c r="I843" s="90">
        <v>1474400</v>
      </c>
      <c r="J843" s="94">
        <v>2005200</v>
      </c>
      <c r="K843" s="50"/>
      <c r="L843" s="51">
        <f t="shared" si="190"/>
        <v>1474400</v>
      </c>
      <c r="M843" s="51">
        <f t="shared" si="191"/>
        <v>1739800</v>
      </c>
      <c r="N843" s="52">
        <f t="shared" si="192"/>
        <v>1739800</v>
      </c>
      <c r="O843" s="53">
        <f t="shared" si="193"/>
        <v>1719437.9546817036</v>
      </c>
      <c r="P843" s="52">
        <f t="shared" si="194"/>
        <v>187666.13972690972</v>
      </c>
      <c r="Q843" s="54">
        <f t="shared" si="195"/>
        <v>0.10786650173980326</v>
      </c>
      <c r="R843" s="30">
        <f t="shared" si="188"/>
        <v>1739800</v>
      </c>
      <c r="S843" s="52">
        <f t="shared" si="189"/>
        <v>1739800</v>
      </c>
      <c r="T843" s="13" t="str">
        <f t="shared" si="196"/>
        <v>MEDIANA</v>
      </c>
    </row>
    <row r="844" spans="1:20" ht="25.5">
      <c r="A844" s="95">
        <v>838</v>
      </c>
      <c r="B844" s="124" t="s">
        <v>1073</v>
      </c>
      <c r="C844" s="79">
        <v>901106</v>
      </c>
      <c r="D844" s="130" t="s">
        <v>1074</v>
      </c>
      <c r="E844" s="121" t="s">
        <v>21</v>
      </c>
      <c r="F844" s="74">
        <v>1</v>
      </c>
      <c r="G844" s="122">
        <v>0</v>
      </c>
      <c r="H844" s="123">
        <v>0</v>
      </c>
      <c r="I844" s="90">
        <v>1474400</v>
      </c>
      <c r="J844" s="94">
        <v>2005200</v>
      </c>
      <c r="K844" s="50"/>
      <c r="L844" s="51">
        <f t="shared" si="190"/>
        <v>1474400</v>
      </c>
      <c r="M844" s="51">
        <f t="shared" si="191"/>
        <v>1739800</v>
      </c>
      <c r="N844" s="52">
        <f t="shared" si="192"/>
        <v>1739800</v>
      </c>
      <c r="O844" s="53">
        <f t="shared" si="193"/>
        <v>1719437.9546817036</v>
      </c>
      <c r="P844" s="52">
        <f t="shared" si="194"/>
        <v>187666.13972690972</v>
      </c>
      <c r="Q844" s="54">
        <f t="shared" si="195"/>
        <v>0.10786650173980326</v>
      </c>
      <c r="R844" s="30">
        <f t="shared" si="188"/>
        <v>1739800</v>
      </c>
      <c r="S844" s="52">
        <f t="shared" si="189"/>
        <v>1739800</v>
      </c>
      <c r="T844" s="13" t="str">
        <f t="shared" si="196"/>
        <v>MEDIANA</v>
      </c>
    </row>
    <row r="845" spans="1:20" ht="25.5">
      <c r="A845" s="73">
        <v>839</v>
      </c>
      <c r="B845" s="124" t="s">
        <v>1075</v>
      </c>
      <c r="C845" s="83">
        <v>901107</v>
      </c>
      <c r="D845" s="130" t="s">
        <v>1076</v>
      </c>
      <c r="E845" s="121" t="s">
        <v>21</v>
      </c>
      <c r="F845" s="74">
        <v>1</v>
      </c>
      <c r="G845" s="122">
        <v>0</v>
      </c>
      <c r="H845" s="123">
        <v>0</v>
      </c>
      <c r="I845" s="90">
        <v>1474400</v>
      </c>
      <c r="J845" s="91" t="s">
        <v>28</v>
      </c>
      <c r="K845" s="50"/>
      <c r="L845" s="51">
        <f t="shared" si="190"/>
        <v>1474400</v>
      </c>
      <c r="M845" s="51">
        <f t="shared" si="191"/>
        <v>1474400</v>
      </c>
      <c r="N845" s="52">
        <f t="shared" si="192"/>
        <v>1474400</v>
      </c>
      <c r="O845" s="53">
        <f t="shared" si="193"/>
        <v>1474400</v>
      </c>
      <c r="P845" s="52">
        <f t="shared" si="194"/>
        <v>0</v>
      </c>
      <c r="Q845" s="54">
        <f t="shared" si="195"/>
        <v>0</v>
      </c>
      <c r="R845" s="30">
        <f t="shared" si="188"/>
        <v>1474400</v>
      </c>
      <c r="S845" s="52">
        <f t="shared" si="189"/>
        <v>1474400</v>
      </c>
      <c r="T845" s="13" t="str">
        <f t="shared" si="196"/>
        <v>MENOR VALOR</v>
      </c>
    </row>
    <row r="846" spans="1:20" ht="25.5">
      <c r="A846" s="73">
        <v>840</v>
      </c>
      <c r="B846" s="124" t="s">
        <v>1077</v>
      </c>
      <c r="C846" s="79">
        <v>901111</v>
      </c>
      <c r="D846" s="130" t="s">
        <v>1078</v>
      </c>
      <c r="E846" s="121" t="s">
        <v>21</v>
      </c>
      <c r="F846" s="74">
        <v>1</v>
      </c>
      <c r="G846" s="122">
        <v>0</v>
      </c>
      <c r="H846" s="123">
        <v>0</v>
      </c>
      <c r="I846" s="90">
        <v>1474400</v>
      </c>
      <c r="J846" s="94">
        <v>2005200</v>
      </c>
      <c r="K846" s="50"/>
      <c r="L846" s="51">
        <f t="shared" si="190"/>
        <v>1474400</v>
      </c>
      <c r="M846" s="51">
        <f t="shared" si="191"/>
        <v>1739800</v>
      </c>
      <c r="N846" s="52">
        <f t="shared" si="192"/>
        <v>1739800</v>
      </c>
      <c r="O846" s="53">
        <f t="shared" si="193"/>
        <v>1719437.9546817036</v>
      </c>
      <c r="P846" s="52">
        <f t="shared" si="194"/>
        <v>187666.13972690972</v>
      </c>
      <c r="Q846" s="54">
        <f t="shared" si="195"/>
        <v>0.10786650173980326</v>
      </c>
      <c r="R846" s="30">
        <f t="shared" si="188"/>
        <v>1739800</v>
      </c>
      <c r="S846" s="52">
        <f t="shared" si="189"/>
        <v>1739800</v>
      </c>
      <c r="T846" s="13" t="str">
        <f t="shared" si="196"/>
        <v>MEDIANA</v>
      </c>
    </row>
    <row r="847" spans="1:20" ht="38.25">
      <c r="A847" s="73">
        <v>841</v>
      </c>
      <c r="B847" s="124" t="s">
        <v>1079</v>
      </c>
      <c r="C847" s="83">
        <v>901206</v>
      </c>
      <c r="D847" s="130" t="s">
        <v>1080</v>
      </c>
      <c r="E847" s="121" t="s">
        <v>21</v>
      </c>
      <c r="F847" s="74">
        <v>1</v>
      </c>
      <c r="G847" s="122">
        <v>0</v>
      </c>
      <c r="H847" s="123">
        <v>0</v>
      </c>
      <c r="I847" s="90">
        <v>1474400</v>
      </c>
      <c r="J847" s="94">
        <v>2005200</v>
      </c>
      <c r="K847" s="50"/>
      <c r="L847" s="51">
        <f t="shared" si="190"/>
        <v>1474400</v>
      </c>
      <c r="M847" s="51">
        <f t="shared" si="191"/>
        <v>1739800</v>
      </c>
      <c r="N847" s="52">
        <f t="shared" si="192"/>
        <v>1739800</v>
      </c>
      <c r="O847" s="53">
        <f t="shared" si="193"/>
        <v>1719437.9546817036</v>
      </c>
      <c r="P847" s="52">
        <f t="shared" si="194"/>
        <v>187666.13972690972</v>
      </c>
      <c r="Q847" s="54">
        <f t="shared" si="195"/>
        <v>0.10786650173980326</v>
      </c>
      <c r="R847" s="30">
        <f t="shared" si="188"/>
        <v>1739800</v>
      </c>
      <c r="S847" s="52">
        <f t="shared" si="189"/>
        <v>1739800</v>
      </c>
      <c r="T847" s="13" t="str">
        <f t="shared" si="196"/>
        <v>MEDIANA</v>
      </c>
    </row>
    <row r="848" spans="1:20" ht="25.5">
      <c r="A848" s="73">
        <v>842</v>
      </c>
      <c r="B848" s="124" t="s">
        <v>1081</v>
      </c>
      <c r="C848" s="82">
        <v>901210</v>
      </c>
      <c r="D848" s="130" t="s">
        <v>1082</v>
      </c>
      <c r="E848" s="121" t="s">
        <v>21</v>
      </c>
      <c r="F848" s="74">
        <v>1</v>
      </c>
      <c r="G848" s="122">
        <v>0</v>
      </c>
      <c r="H848" s="123">
        <v>0</v>
      </c>
      <c r="I848" s="90">
        <v>1474400</v>
      </c>
      <c r="J848" s="91" t="s">
        <v>28</v>
      </c>
      <c r="K848" s="50"/>
      <c r="L848" s="51">
        <f t="shared" si="190"/>
        <v>1474400</v>
      </c>
      <c r="M848" s="51">
        <f t="shared" si="191"/>
        <v>1474400</v>
      </c>
      <c r="N848" s="52">
        <f t="shared" si="192"/>
        <v>1474400</v>
      </c>
      <c r="O848" s="53">
        <f t="shared" si="193"/>
        <v>1474400</v>
      </c>
      <c r="P848" s="52">
        <f t="shared" si="194"/>
        <v>0</v>
      </c>
      <c r="Q848" s="54">
        <f t="shared" si="195"/>
        <v>0</v>
      </c>
      <c r="R848" s="30">
        <f t="shared" si="188"/>
        <v>1474400</v>
      </c>
      <c r="S848" s="52">
        <f t="shared" si="189"/>
        <v>1474400</v>
      </c>
      <c r="T848" s="13" t="str">
        <f t="shared" si="196"/>
        <v>MENOR VALOR</v>
      </c>
    </row>
    <row r="849" spans="1:20" ht="16.5">
      <c r="A849" s="95">
        <v>843</v>
      </c>
      <c r="B849" s="124" t="s">
        <v>1083</v>
      </c>
      <c r="C849" s="82">
        <v>901212</v>
      </c>
      <c r="D849" s="130" t="s">
        <v>1084</v>
      </c>
      <c r="E849" s="121" t="s">
        <v>21</v>
      </c>
      <c r="F849" s="74">
        <v>1</v>
      </c>
      <c r="G849" s="122">
        <v>0</v>
      </c>
      <c r="H849" s="123">
        <v>0</v>
      </c>
      <c r="I849" s="90">
        <v>1620500</v>
      </c>
      <c r="J849" s="94">
        <v>2213600</v>
      </c>
      <c r="K849" s="50"/>
      <c r="L849" s="51">
        <f t="shared" si="190"/>
        <v>1620500</v>
      </c>
      <c r="M849" s="51">
        <f t="shared" si="191"/>
        <v>1917050</v>
      </c>
      <c r="N849" s="52">
        <f t="shared" si="192"/>
        <v>1917050</v>
      </c>
      <c r="O849" s="53">
        <f t="shared" si="193"/>
        <v>1893974.339847296</v>
      </c>
      <c r="P849" s="52">
        <f t="shared" si="194"/>
        <v>209692.51596087066</v>
      </c>
      <c r="Q849" s="54">
        <f t="shared" si="195"/>
        <v>0.10938291435323579</v>
      </c>
      <c r="R849" s="30">
        <f t="shared" si="188"/>
        <v>1917050</v>
      </c>
      <c r="S849" s="52">
        <f t="shared" si="189"/>
        <v>1917100</v>
      </c>
      <c r="T849" s="13" t="str">
        <f t="shared" si="196"/>
        <v>MEDIANA</v>
      </c>
    </row>
    <row r="850" spans="1:20" ht="38.25">
      <c r="A850" s="73">
        <v>844</v>
      </c>
      <c r="B850" s="124" t="s">
        <v>1085</v>
      </c>
      <c r="C850" s="79">
        <v>901213</v>
      </c>
      <c r="D850" s="130" t="s">
        <v>1086</v>
      </c>
      <c r="E850" s="121" t="s">
        <v>21</v>
      </c>
      <c r="F850" s="74">
        <v>1</v>
      </c>
      <c r="G850" s="122">
        <v>0</v>
      </c>
      <c r="H850" s="123">
        <v>0</v>
      </c>
      <c r="I850" s="90">
        <v>2782100</v>
      </c>
      <c r="J850" s="91" t="s">
        <v>28</v>
      </c>
      <c r="K850" s="50"/>
      <c r="L850" s="51">
        <f t="shared" si="190"/>
        <v>2782100</v>
      </c>
      <c r="M850" s="51">
        <f t="shared" si="191"/>
        <v>2782100</v>
      </c>
      <c r="N850" s="52">
        <f t="shared" si="192"/>
        <v>2782100</v>
      </c>
      <c r="O850" s="53">
        <f t="shared" si="193"/>
        <v>2782100</v>
      </c>
      <c r="P850" s="52">
        <f t="shared" si="194"/>
        <v>0</v>
      </c>
      <c r="Q850" s="54">
        <f t="shared" si="195"/>
        <v>0</v>
      </c>
      <c r="R850" s="30">
        <f t="shared" si="188"/>
        <v>2782100</v>
      </c>
      <c r="S850" s="52">
        <f t="shared" si="189"/>
        <v>2782100</v>
      </c>
      <c r="T850" s="13" t="str">
        <f t="shared" si="196"/>
        <v>MENOR VALOR</v>
      </c>
    </row>
    <row r="851" spans="1:20" ht="38.25">
      <c r="A851" s="73">
        <v>845</v>
      </c>
      <c r="B851" s="124" t="s">
        <v>1087</v>
      </c>
      <c r="C851" s="83">
        <v>901217</v>
      </c>
      <c r="D851" s="130" t="s">
        <v>1088</v>
      </c>
      <c r="E851" s="121" t="s">
        <v>21</v>
      </c>
      <c r="F851" s="74">
        <v>1</v>
      </c>
      <c r="G851" s="122">
        <v>0</v>
      </c>
      <c r="H851" s="123">
        <v>0</v>
      </c>
      <c r="I851" s="90">
        <v>3349300</v>
      </c>
      <c r="J851" s="91" t="s">
        <v>28</v>
      </c>
      <c r="K851" s="50"/>
      <c r="L851" s="51">
        <f t="shared" si="190"/>
        <v>3349300</v>
      </c>
      <c r="M851" s="51">
        <f t="shared" si="191"/>
        <v>3349300</v>
      </c>
      <c r="N851" s="52">
        <f t="shared" si="192"/>
        <v>3349300</v>
      </c>
      <c r="O851" s="53">
        <f t="shared" si="193"/>
        <v>3349300</v>
      </c>
      <c r="P851" s="52">
        <f t="shared" si="194"/>
        <v>0</v>
      </c>
      <c r="Q851" s="54">
        <f t="shared" si="195"/>
        <v>0</v>
      </c>
      <c r="R851" s="30">
        <f t="shared" si="188"/>
        <v>3349300</v>
      </c>
      <c r="S851" s="52">
        <f t="shared" si="189"/>
        <v>3349300</v>
      </c>
      <c r="T851" s="13" t="str">
        <f t="shared" si="196"/>
        <v>MENOR VALOR</v>
      </c>
    </row>
    <row r="852" spans="1:20" ht="38.25">
      <c r="A852" s="73">
        <v>846</v>
      </c>
      <c r="B852" s="124" t="s">
        <v>1089</v>
      </c>
      <c r="C852" s="79">
        <v>901230</v>
      </c>
      <c r="D852" s="130" t="s">
        <v>1090</v>
      </c>
      <c r="E852" s="121" t="s">
        <v>21</v>
      </c>
      <c r="F852" s="74">
        <v>1</v>
      </c>
      <c r="G852" s="122">
        <v>0</v>
      </c>
      <c r="H852" s="123">
        <v>0</v>
      </c>
      <c r="I852" s="90">
        <v>2782100</v>
      </c>
      <c r="J852" s="91" t="s">
        <v>28</v>
      </c>
      <c r="K852" s="50"/>
      <c r="L852" s="51">
        <f t="shared" si="190"/>
        <v>2782100</v>
      </c>
      <c r="M852" s="51">
        <f t="shared" si="191"/>
        <v>2782100</v>
      </c>
      <c r="N852" s="52">
        <f t="shared" si="192"/>
        <v>2782100</v>
      </c>
      <c r="O852" s="53">
        <f t="shared" si="193"/>
        <v>2782100</v>
      </c>
      <c r="P852" s="52">
        <f t="shared" si="194"/>
        <v>0</v>
      </c>
      <c r="Q852" s="54">
        <f t="shared" si="195"/>
        <v>0</v>
      </c>
      <c r="R852" s="30">
        <f t="shared" si="188"/>
        <v>2782100</v>
      </c>
      <c r="S852" s="52">
        <f t="shared" si="189"/>
        <v>2782100</v>
      </c>
      <c r="T852" s="13" t="str">
        <f t="shared" si="196"/>
        <v>MENOR VALOR</v>
      </c>
    </row>
    <row r="853" spans="1:20" ht="38.25">
      <c r="A853" s="73">
        <v>847</v>
      </c>
      <c r="B853" s="124" t="s">
        <v>1091</v>
      </c>
      <c r="C853" s="79">
        <v>901232</v>
      </c>
      <c r="D853" s="126" t="s">
        <v>1092</v>
      </c>
      <c r="E853" s="121" t="s">
        <v>21</v>
      </c>
      <c r="F853" s="74">
        <v>1</v>
      </c>
      <c r="G853" s="122">
        <v>0</v>
      </c>
      <c r="H853" s="123">
        <v>0</v>
      </c>
      <c r="I853" s="90">
        <v>3349300</v>
      </c>
      <c r="J853" s="91" t="s">
        <v>28</v>
      </c>
      <c r="K853" s="50"/>
      <c r="L853" s="51">
        <f t="shared" si="190"/>
        <v>3349300</v>
      </c>
      <c r="M853" s="51">
        <f t="shared" si="191"/>
        <v>3349300</v>
      </c>
      <c r="N853" s="52">
        <f t="shared" si="192"/>
        <v>3349300</v>
      </c>
      <c r="O853" s="53">
        <f t="shared" si="193"/>
        <v>3349300</v>
      </c>
      <c r="P853" s="52">
        <f t="shared" si="194"/>
        <v>0</v>
      </c>
      <c r="Q853" s="54">
        <f t="shared" si="195"/>
        <v>0</v>
      </c>
      <c r="R853" s="30">
        <f t="shared" si="188"/>
        <v>3349300</v>
      </c>
      <c r="S853" s="52">
        <f t="shared" si="189"/>
        <v>3349300</v>
      </c>
      <c r="T853" s="13" t="str">
        <f t="shared" si="196"/>
        <v>MENOR VALOR</v>
      </c>
    </row>
    <row r="854" spans="1:20" ht="38.25">
      <c r="A854" s="95">
        <v>848</v>
      </c>
      <c r="B854" s="124" t="s">
        <v>1093</v>
      </c>
      <c r="C854" s="83">
        <v>901235</v>
      </c>
      <c r="D854" s="126" t="s">
        <v>1094</v>
      </c>
      <c r="E854" s="121" t="s">
        <v>21</v>
      </c>
      <c r="F854" s="74">
        <v>1</v>
      </c>
      <c r="G854" s="122">
        <v>0</v>
      </c>
      <c r="H854" s="123">
        <v>0</v>
      </c>
      <c r="I854" s="90">
        <v>3026800</v>
      </c>
      <c r="J854" s="91" t="s">
        <v>28</v>
      </c>
      <c r="K854" s="50"/>
      <c r="L854" s="51">
        <f t="shared" si="190"/>
        <v>3026800</v>
      </c>
      <c r="M854" s="51">
        <f t="shared" si="191"/>
        <v>3026800</v>
      </c>
      <c r="N854" s="52">
        <f t="shared" si="192"/>
        <v>3026800</v>
      </c>
      <c r="O854" s="53">
        <f t="shared" si="193"/>
        <v>3026800</v>
      </c>
      <c r="P854" s="52">
        <f t="shared" si="194"/>
        <v>0</v>
      </c>
      <c r="Q854" s="54">
        <f t="shared" si="195"/>
        <v>0</v>
      </c>
      <c r="R854" s="30">
        <f t="shared" si="188"/>
        <v>3026800</v>
      </c>
      <c r="S854" s="52">
        <f t="shared" si="189"/>
        <v>3026800</v>
      </c>
      <c r="T854" s="13" t="str">
        <f t="shared" si="196"/>
        <v>MENOR VALOR</v>
      </c>
    </row>
    <row r="855" spans="1:20" ht="25.5">
      <c r="A855" s="73">
        <v>849</v>
      </c>
      <c r="B855" s="124" t="s">
        <v>1095</v>
      </c>
      <c r="C855" s="83">
        <v>901236</v>
      </c>
      <c r="D855" s="130" t="s">
        <v>1096</v>
      </c>
      <c r="E855" s="121" t="s">
        <v>21</v>
      </c>
      <c r="F855" s="74">
        <v>1</v>
      </c>
      <c r="G855" s="122">
        <v>0</v>
      </c>
      <c r="H855" s="123">
        <v>0</v>
      </c>
      <c r="I855" s="90">
        <v>1474400</v>
      </c>
      <c r="J855" s="91" t="s">
        <v>28</v>
      </c>
      <c r="K855" s="50"/>
      <c r="L855" s="51">
        <f t="shared" si="190"/>
        <v>1474400</v>
      </c>
      <c r="M855" s="51">
        <f t="shared" si="191"/>
        <v>1474400</v>
      </c>
      <c r="N855" s="52">
        <f t="shared" si="192"/>
        <v>1474400</v>
      </c>
      <c r="O855" s="53">
        <f t="shared" si="193"/>
        <v>1474400</v>
      </c>
      <c r="P855" s="52">
        <f t="shared" si="194"/>
        <v>0</v>
      </c>
      <c r="Q855" s="54">
        <f t="shared" si="195"/>
        <v>0</v>
      </c>
      <c r="R855" s="30">
        <f t="shared" si="188"/>
        <v>1474400</v>
      </c>
      <c r="S855" s="52">
        <f t="shared" si="189"/>
        <v>1474400</v>
      </c>
      <c r="T855" s="13" t="str">
        <f t="shared" si="196"/>
        <v>MENOR VALOR</v>
      </c>
    </row>
    <row r="856" spans="1:20" ht="38.25">
      <c r="A856" s="73">
        <v>850</v>
      </c>
      <c r="B856" s="124" t="s">
        <v>1097</v>
      </c>
      <c r="C856" s="83">
        <v>901237</v>
      </c>
      <c r="D856" s="130" t="s">
        <v>1098</v>
      </c>
      <c r="E856" s="121" t="s">
        <v>21</v>
      </c>
      <c r="F856" s="74">
        <v>1</v>
      </c>
      <c r="G856" s="122">
        <v>0</v>
      </c>
      <c r="H856" s="123">
        <v>0</v>
      </c>
      <c r="I856" s="90">
        <v>2469300</v>
      </c>
      <c r="J856" s="91" t="s">
        <v>28</v>
      </c>
      <c r="K856" s="50"/>
      <c r="L856" s="51">
        <f t="shared" si="190"/>
        <v>2469300</v>
      </c>
      <c r="M856" s="51">
        <f t="shared" si="191"/>
        <v>2469300</v>
      </c>
      <c r="N856" s="52">
        <f t="shared" si="192"/>
        <v>2469300</v>
      </c>
      <c r="O856" s="53">
        <f t="shared" si="193"/>
        <v>2469300</v>
      </c>
      <c r="P856" s="52">
        <f t="shared" si="194"/>
        <v>0</v>
      </c>
      <c r="Q856" s="54">
        <f t="shared" si="195"/>
        <v>0</v>
      </c>
      <c r="R856" s="30">
        <f t="shared" si="188"/>
        <v>2469300</v>
      </c>
      <c r="S856" s="52">
        <f t="shared" si="189"/>
        <v>2469300</v>
      </c>
      <c r="T856" s="13" t="str">
        <f t="shared" si="196"/>
        <v>MENOR VALOR</v>
      </c>
    </row>
    <row r="857" spans="1:20" ht="16.5">
      <c r="A857" s="73">
        <v>851</v>
      </c>
      <c r="B857" s="124" t="s">
        <v>1099</v>
      </c>
      <c r="C857" s="83">
        <v>901304</v>
      </c>
      <c r="D857" s="130" t="s">
        <v>1100</v>
      </c>
      <c r="E857" s="121" t="s">
        <v>21</v>
      </c>
      <c r="F857" s="74">
        <v>1</v>
      </c>
      <c r="G857" s="122">
        <v>0</v>
      </c>
      <c r="H857" s="123">
        <v>0</v>
      </c>
      <c r="I857" s="90">
        <v>2835700</v>
      </c>
      <c r="J857" s="91" t="s">
        <v>28</v>
      </c>
      <c r="K857" s="50"/>
      <c r="L857" s="51">
        <f t="shared" si="190"/>
        <v>2835700</v>
      </c>
      <c r="M857" s="51">
        <f t="shared" si="191"/>
        <v>2835700</v>
      </c>
      <c r="N857" s="52">
        <f t="shared" si="192"/>
        <v>2835700</v>
      </c>
      <c r="O857" s="53">
        <f t="shared" si="193"/>
        <v>2835700</v>
      </c>
      <c r="P857" s="52">
        <f t="shared" si="194"/>
        <v>0</v>
      </c>
      <c r="Q857" s="54">
        <f t="shared" si="195"/>
        <v>0</v>
      </c>
      <c r="R857" s="30">
        <f t="shared" si="188"/>
        <v>2835700</v>
      </c>
      <c r="S857" s="52">
        <f t="shared" si="189"/>
        <v>2835700</v>
      </c>
      <c r="T857" s="13" t="str">
        <f t="shared" si="196"/>
        <v>MENOR VALOR</v>
      </c>
    </row>
    <row r="858" spans="1:20" ht="25.5">
      <c r="A858" s="73">
        <v>852</v>
      </c>
      <c r="B858" s="124" t="s">
        <v>1101</v>
      </c>
      <c r="C858" s="79">
        <v>901305</v>
      </c>
      <c r="D858" s="130" t="s">
        <v>1102</v>
      </c>
      <c r="E858" s="121" t="s">
        <v>21</v>
      </c>
      <c r="F858" s="74">
        <v>1</v>
      </c>
      <c r="G858" s="122">
        <v>0</v>
      </c>
      <c r="H858" s="123">
        <v>0</v>
      </c>
      <c r="I858" s="90">
        <v>2835700</v>
      </c>
      <c r="J858" s="91" t="s">
        <v>28</v>
      </c>
      <c r="K858" s="50"/>
      <c r="L858" s="51">
        <f t="shared" si="190"/>
        <v>2835700</v>
      </c>
      <c r="M858" s="51">
        <f t="shared" si="191"/>
        <v>2835700</v>
      </c>
      <c r="N858" s="52">
        <f t="shared" si="192"/>
        <v>2835700</v>
      </c>
      <c r="O858" s="53">
        <f t="shared" si="193"/>
        <v>2835700</v>
      </c>
      <c r="P858" s="52">
        <f t="shared" si="194"/>
        <v>0</v>
      </c>
      <c r="Q858" s="54">
        <f t="shared" si="195"/>
        <v>0</v>
      </c>
      <c r="R858" s="30">
        <f t="shared" si="188"/>
        <v>2835700</v>
      </c>
      <c r="S858" s="52">
        <f t="shared" si="189"/>
        <v>2835700</v>
      </c>
      <c r="T858" s="13" t="str">
        <f t="shared" si="196"/>
        <v>MENOR VALOR</v>
      </c>
    </row>
    <row r="859" spans="1:20" ht="16.5">
      <c r="A859" s="95">
        <v>853</v>
      </c>
      <c r="B859" s="124" t="s">
        <v>1103</v>
      </c>
      <c r="C859" s="79">
        <v>901325</v>
      </c>
      <c r="D859" s="130" t="s">
        <v>1104</v>
      </c>
      <c r="E859" s="121" t="s">
        <v>21</v>
      </c>
      <c r="F859" s="74">
        <v>1</v>
      </c>
      <c r="G859" s="122">
        <v>0</v>
      </c>
      <c r="H859" s="123">
        <v>0</v>
      </c>
      <c r="I859" s="90">
        <v>2835700</v>
      </c>
      <c r="J859" s="91" t="s">
        <v>28</v>
      </c>
      <c r="K859" s="50"/>
      <c r="L859" s="51">
        <f t="shared" si="190"/>
        <v>2835700</v>
      </c>
      <c r="M859" s="51">
        <f t="shared" si="191"/>
        <v>2835700</v>
      </c>
      <c r="N859" s="52">
        <f t="shared" si="192"/>
        <v>2835700</v>
      </c>
      <c r="O859" s="53">
        <f t="shared" si="193"/>
        <v>2835700</v>
      </c>
      <c r="P859" s="52">
        <f t="shared" si="194"/>
        <v>0</v>
      </c>
      <c r="Q859" s="54">
        <f t="shared" si="195"/>
        <v>0</v>
      </c>
      <c r="R859" s="30">
        <f t="shared" si="188"/>
        <v>2835700</v>
      </c>
      <c r="S859" s="52">
        <f t="shared" si="189"/>
        <v>2835700</v>
      </c>
      <c r="T859" s="13" t="str">
        <f t="shared" si="196"/>
        <v>MENOR VALOR</v>
      </c>
    </row>
    <row r="860" spans="1:20" ht="25.5">
      <c r="A860" s="73">
        <v>854</v>
      </c>
      <c r="B860" s="124" t="s">
        <v>1105</v>
      </c>
      <c r="C860" s="79">
        <v>902004</v>
      </c>
      <c r="D860" s="130" t="s">
        <v>1106</v>
      </c>
      <c r="E860" s="121" t="s">
        <v>21</v>
      </c>
      <c r="F860" s="74">
        <v>1</v>
      </c>
      <c r="G860" s="122">
        <v>0</v>
      </c>
      <c r="H860" s="123">
        <v>0</v>
      </c>
      <c r="I860" s="90">
        <v>3026800</v>
      </c>
      <c r="J860" s="91" t="s">
        <v>28</v>
      </c>
      <c r="K860" s="50"/>
      <c r="L860" s="51">
        <f t="shared" si="190"/>
        <v>3026800</v>
      </c>
      <c r="M860" s="51">
        <f t="shared" si="191"/>
        <v>3026800</v>
      </c>
      <c r="N860" s="52">
        <f t="shared" si="192"/>
        <v>3026800</v>
      </c>
      <c r="O860" s="53">
        <f t="shared" si="193"/>
        <v>3026800</v>
      </c>
      <c r="P860" s="52">
        <f t="shared" si="194"/>
        <v>0</v>
      </c>
      <c r="Q860" s="54">
        <f t="shared" si="195"/>
        <v>0</v>
      </c>
      <c r="R860" s="30">
        <f t="shared" si="188"/>
        <v>3026800</v>
      </c>
      <c r="S860" s="52">
        <f t="shared" si="189"/>
        <v>3026800</v>
      </c>
      <c r="T860" s="13" t="str">
        <f t="shared" si="196"/>
        <v>MENOR VALOR</v>
      </c>
    </row>
    <row r="861" spans="1:20" ht="25.5">
      <c r="A861" s="73">
        <v>855</v>
      </c>
      <c r="B861" s="124" t="s">
        <v>1107</v>
      </c>
      <c r="C861" s="79">
        <v>902005</v>
      </c>
      <c r="D861" s="130" t="s">
        <v>1108</v>
      </c>
      <c r="E861" s="121" t="s">
        <v>21</v>
      </c>
      <c r="F861" s="74">
        <v>1</v>
      </c>
      <c r="G861" s="122">
        <v>0</v>
      </c>
      <c r="H861" s="123">
        <v>0</v>
      </c>
      <c r="I861" s="90">
        <v>1474400</v>
      </c>
      <c r="J861" s="94">
        <v>232000</v>
      </c>
      <c r="K861" s="50"/>
      <c r="L861" s="51">
        <f t="shared" si="190"/>
        <v>232000</v>
      </c>
      <c r="M861" s="51">
        <f t="shared" si="191"/>
        <v>853200</v>
      </c>
      <c r="N861" s="52">
        <f t="shared" si="192"/>
        <v>853200</v>
      </c>
      <c r="O861" s="53">
        <f t="shared" si="193"/>
        <v>584859.64128156425</v>
      </c>
      <c r="P861" s="52">
        <f t="shared" si="194"/>
        <v>439254.73247308331</v>
      </c>
      <c r="Q861" s="54">
        <f t="shared" si="195"/>
        <v>0.51483208212972731</v>
      </c>
      <c r="R861" s="30">
        <f t="shared" si="188"/>
        <v>853200</v>
      </c>
      <c r="S861" s="52">
        <f t="shared" si="189"/>
        <v>853200</v>
      </c>
      <c r="T861" s="13" t="str">
        <f t="shared" si="196"/>
        <v>MEDIANA</v>
      </c>
    </row>
    <row r="862" spans="1:20" ht="25.5">
      <c r="A862" s="73">
        <v>856</v>
      </c>
      <c r="B862" s="124" t="s">
        <v>1109</v>
      </c>
      <c r="C862" s="79">
        <v>902006</v>
      </c>
      <c r="D862" s="130" t="s">
        <v>1110</v>
      </c>
      <c r="E862" s="121" t="s">
        <v>21</v>
      </c>
      <c r="F862" s="74">
        <v>1</v>
      </c>
      <c r="G862" s="122">
        <v>0</v>
      </c>
      <c r="H862" s="123">
        <v>0</v>
      </c>
      <c r="I862" s="90">
        <v>3026800</v>
      </c>
      <c r="J862" s="91" t="s">
        <v>28</v>
      </c>
      <c r="K862" s="50"/>
      <c r="L862" s="51">
        <f t="shared" si="190"/>
        <v>3026800</v>
      </c>
      <c r="M862" s="51">
        <f t="shared" si="191"/>
        <v>3026800</v>
      </c>
      <c r="N862" s="52">
        <f t="shared" si="192"/>
        <v>3026800</v>
      </c>
      <c r="O862" s="53">
        <f t="shared" si="193"/>
        <v>3026800</v>
      </c>
      <c r="P862" s="52">
        <f t="shared" si="194"/>
        <v>0</v>
      </c>
      <c r="Q862" s="54">
        <f t="shared" si="195"/>
        <v>0</v>
      </c>
      <c r="R862" s="30">
        <f t="shared" si="188"/>
        <v>3026800</v>
      </c>
      <c r="S862" s="52">
        <f t="shared" si="189"/>
        <v>3026800</v>
      </c>
      <c r="T862" s="13" t="str">
        <f t="shared" si="196"/>
        <v>MENOR VALOR</v>
      </c>
    </row>
    <row r="863" spans="1:20" ht="16.5">
      <c r="A863" s="73">
        <v>857</v>
      </c>
      <c r="B863" s="124" t="s">
        <v>1111</v>
      </c>
      <c r="C863" s="79">
        <v>902009</v>
      </c>
      <c r="D863" s="130" t="s">
        <v>1112</v>
      </c>
      <c r="E863" s="121" t="s">
        <v>21</v>
      </c>
      <c r="F863" s="74">
        <v>1</v>
      </c>
      <c r="G863" s="122">
        <v>0</v>
      </c>
      <c r="H863" s="123">
        <v>0</v>
      </c>
      <c r="I863" s="90">
        <v>2835700</v>
      </c>
      <c r="J863" s="91" t="s">
        <v>28</v>
      </c>
      <c r="K863" s="50"/>
      <c r="L863" s="51">
        <f t="shared" si="190"/>
        <v>2835700</v>
      </c>
      <c r="M863" s="51">
        <f t="shared" si="191"/>
        <v>2835700</v>
      </c>
      <c r="N863" s="52">
        <f t="shared" si="192"/>
        <v>2835700</v>
      </c>
      <c r="O863" s="53">
        <f t="shared" si="193"/>
        <v>2835700</v>
      </c>
      <c r="P863" s="52">
        <f t="shared" si="194"/>
        <v>0</v>
      </c>
      <c r="Q863" s="54">
        <f t="shared" si="195"/>
        <v>0</v>
      </c>
      <c r="R863" s="30">
        <f t="shared" si="188"/>
        <v>2835700</v>
      </c>
      <c r="S863" s="52">
        <f t="shared" si="189"/>
        <v>2835700</v>
      </c>
      <c r="T863" s="13" t="str">
        <f t="shared" si="196"/>
        <v>MENOR VALOR</v>
      </c>
    </row>
    <row r="864" spans="1:20" ht="25.5">
      <c r="A864" s="95">
        <v>858</v>
      </c>
      <c r="B864" s="124" t="s">
        <v>1113</v>
      </c>
      <c r="C864" s="79">
        <v>902011</v>
      </c>
      <c r="D864" s="130" t="s">
        <v>1114</v>
      </c>
      <c r="E864" s="121" t="s">
        <v>21</v>
      </c>
      <c r="F864" s="74">
        <v>1</v>
      </c>
      <c r="G864" s="122">
        <v>0</v>
      </c>
      <c r="H864" s="123">
        <v>0</v>
      </c>
      <c r="I864" s="90">
        <v>2835700</v>
      </c>
      <c r="J864" s="91" t="s">
        <v>28</v>
      </c>
      <c r="K864" s="50"/>
      <c r="L864" s="51">
        <f t="shared" si="190"/>
        <v>2835700</v>
      </c>
      <c r="M864" s="51">
        <f t="shared" si="191"/>
        <v>2835700</v>
      </c>
      <c r="N864" s="52">
        <f t="shared" si="192"/>
        <v>2835700</v>
      </c>
      <c r="O864" s="53">
        <f t="shared" si="193"/>
        <v>2835700</v>
      </c>
      <c r="P864" s="52">
        <f t="shared" si="194"/>
        <v>0</v>
      </c>
      <c r="Q864" s="54">
        <f t="shared" si="195"/>
        <v>0</v>
      </c>
      <c r="R864" s="30">
        <f t="shared" si="188"/>
        <v>2835700</v>
      </c>
      <c r="S864" s="52">
        <f t="shared" si="189"/>
        <v>2835700</v>
      </c>
      <c r="T864" s="13" t="str">
        <f t="shared" si="196"/>
        <v>MENOR VALOR</v>
      </c>
    </row>
    <row r="865" spans="1:20" ht="16.5">
      <c r="A865" s="73">
        <v>859</v>
      </c>
      <c r="B865" s="124" t="s">
        <v>1115</v>
      </c>
      <c r="C865" s="79">
        <v>902012</v>
      </c>
      <c r="D865" s="130" t="s">
        <v>1116</v>
      </c>
      <c r="E865" s="121" t="s">
        <v>21</v>
      </c>
      <c r="F865" s="74">
        <v>1</v>
      </c>
      <c r="G865" s="122">
        <v>0</v>
      </c>
      <c r="H865" s="123">
        <v>0</v>
      </c>
      <c r="I865" s="90">
        <v>3026800</v>
      </c>
      <c r="J865" s="91" t="s">
        <v>28</v>
      </c>
      <c r="K865" s="50"/>
      <c r="L865" s="51">
        <f t="shared" si="190"/>
        <v>3026800</v>
      </c>
      <c r="M865" s="51">
        <f t="shared" si="191"/>
        <v>3026800</v>
      </c>
      <c r="N865" s="52">
        <f t="shared" si="192"/>
        <v>3026800</v>
      </c>
      <c r="O865" s="53">
        <f t="shared" si="193"/>
        <v>3026800</v>
      </c>
      <c r="P865" s="52">
        <f t="shared" si="194"/>
        <v>0</v>
      </c>
      <c r="Q865" s="54">
        <f t="shared" si="195"/>
        <v>0</v>
      </c>
      <c r="R865" s="30">
        <f t="shared" si="188"/>
        <v>3026800</v>
      </c>
      <c r="S865" s="52">
        <f t="shared" si="189"/>
        <v>3026800</v>
      </c>
      <c r="T865" s="13" t="str">
        <f t="shared" si="196"/>
        <v>MENOR VALOR</v>
      </c>
    </row>
    <row r="866" spans="1:20" ht="25.5">
      <c r="A866" s="73">
        <v>860</v>
      </c>
      <c r="B866" s="124" t="s">
        <v>1117</v>
      </c>
      <c r="C866" s="79">
        <v>902014</v>
      </c>
      <c r="D866" s="130" t="s">
        <v>1118</v>
      </c>
      <c r="E866" s="121" t="s">
        <v>21</v>
      </c>
      <c r="F866" s="74">
        <v>1</v>
      </c>
      <c r="G866" s="122">
        <v>0</v>
      </c>
      <c r="H866" s="123">
        <v>0</v>
      </c>
      <c r="I866" s="90">
        <v>2782100</v>
      </c>
      <c r="J866" s="91" t="s">
        <v>28</v>
      </c>
      <c r="K866" s="50"/>
      <c r="L866" s="51">
        <f t="shared" si="190"/>
        <v>2782100</v>
      </c>
      <c r="M866" s="51">
        <f t="shared" si="191"/>
        <v>2782100</v>
      </c>
      <c r="N866" s="52">
        <f t="shared" si="192"/>
        <v>2782100</v>
      </c>
      <c r="O866" s="53">
        <f t="shared" si="193"/>
        <v>2782100</v>
      </c>
      <c r="P866" s="52">
        <f t="shared" si="194"/>
        <v>0</v>
      </c>
      <c r="Q866" s="54">
        <f t="shared" si="195"/>
        <v>0</v>
      </c>
      <c r="R866" s="30">
        <f t="shared" si="188"/>
        <v>2782100</v>
      </c>
      <c r="S866" s="52">
        <f t="shared" si="189"/>
        <v>2782100</v>
      </c>
      <c r="T866" s="13" t="str">
        <f t="shared" si="196"/>
        <v>MENOR VALOR</v>
      </c>
    </row>
    <row r="867" spans="1:20" ht="38.25">
      <c r="A867" s="73">
        <v>861</v>
      </c>
      <c r="B867" s="124" t="s">
        <v>1119</v>
      </c>
      <c r="C867" s="79">
        <v>902016</v>
      </c>
      <c r="D867" s="130" t="s">
        <v>1120</v>
      </c>
      <c r="E867" s="121" t="s">
        <v>21</v>
      </c>
      <c r="F867" s="74">
        <v>1</v>
      </c>
      <c r="G867" s="122">
        <v>0</v>
      </c>
      <c r="H867" s="123">
        <v>0</v>
      </c>
      <c r="I867" s="90">
        <v>2782100</v>
      </c>
      <c r="J867" s="91" t="s">
        <v>28</v>
      </c>
      <c r="K867" s="50"/>
      <c r="L867" s="51">
        <f t="shared" si="190"/>
        <v>2782100</v>
      </c>
      <c r="M867" s="51">
        <f t="shared" si="191"/>
        <v>2782100</v>
      </c>
      <c r="N867" s="52">
        <f t="shared" si="192"/>
        <v>2782100</v>
      </c>
      <c r="O867" s="53">
        <f t="shared" si="193"/>
        <v>2782100</v>
      </c>
      <c r="P867" s="52">
        <f t="shared" si="194"/>
        <v>0</v>
      </c>
      <c r="Q867" s="54">
        <f t="shared" si="195"/>
        <v>0</v>
      </c>
      <c r="R867" s="30">
        <f t="shared" si="188"/>
        <v>2782100</v>
      </c>
      <c r="S867" s="52">
        <f t="shared" si="189"/>
        <v>2782100</v>
      </c>
      <c r="T867" s="13" t="str">
        <f t="shared" si="196"/>
        <v>MENOR VALOR</v>
      </c>
    </row>
    <row r="868" spans="1:20" ht="25.5">
      <c r="A868" s="73">
        <v>862</v>
      </c>
      <c r="B868" s="124" t="s">
        <v>1121</v>
      </c>
      <c r="C868" s="79">
        <v>902017</v>
      </c>
      <c r="D868" s="130" t="s">
        <v>1122</v>
      </c>
      <c r="E868" s="121" t="s">
        <v>21</v>
      </c>
      <c r="F868" s="74">
        <v>1</v>
      </c>
      <c r="G868" s="122">
        <v>0</v>
      </c>
      <c r="H868" s="123">
        <v>0</v>
      </c>
      <c r="I868" s="90">
        <v>2782100</v>
      </c>
      <c r="J868" s="91" t="s">
        <v>28</v>
      </c>
      <c r="K868" s="50"/>
      <c r="L868" s="51">
        <f t="shared" si="190"/>
        <v>2782100</v>
      </c>
      <c r="M868" s="51">
        <f t="shared" si="191"/>
        <v>2782100</v>
      </c>
      <c r="N868" s="52">
        <f t="shared" si="192"/>
        <v>2782100</v>
      </c>
      <c r="O868" s="53">
        <f t="shared" si="193"/>
        <v>2782100</v>
      </c>
      <c r="P868" s="52">
        <f t="shared" si="194"/>
        <v>0</v>
      </c>
      <c r="Q868" s="54">
        <f t="shared" si="195"/>
        <v>0</v>
      </c>
      <c r="R868" s="30">
        <f t="shared" si="188"/>
        <v>2782100</v>
      </c>
      <c r="S868" s="52">
        <f t="shared" si="189"/>
        <v>2782100</v>
      </c>
      <c r="T868" s="13" t="str">
        <f t="shared" si="196"/>
        <v>MENOR VALOR</v>
      </c>
    </row>
    <row r="869" spans="1:20" ht="25.5">
      <c r="A869" s="95">
        <v>863</v>
      </c>
      <c r="B869" s="124">
        <v>817204</v>
      </c>
      <c r="C869" s="79">
        <v>902018</v>
      </c>
      <c r="D869" s="130" t="s">
        <v>1123</v>
      </c>
      <c r="E869" s="121" t="s">
        <v>21</v>
      </c>
      <c r="F869" s="74">
        <v>1</v>
      </c>
      <c r="G869" s="122">
        <v>0</v>
      </c>
      <c r="H869" s="123">
        <v>0</v>
      </c>
      <c r="I869" s="90">
        <v>2469300</v>
      </c>
      <c r="J869" s="94">
        <v>3367100</v>
      </c>
      <c r="K869" s="50"/>
      <c r="L869" s="51">
        <f t="shared" si="190"/>
        <v>2469300</v>
      </c>
      <c r="M869" s="51">
        <f t="shared" si="191"/>
        <v>2918200</v>
      </c>
      <c r="N869" s="52">
        <f t="shared" si="192"/>
        <v>2918200</v>
      </c>
      <c r="O869" s="53">
        <f t="shared" si="193"/>
        <v>2883466.6687860293</v>
      </c>
      <c r="P869" s="52">
        <f t="shared" si="194"/>
        <v>317420.23407464119</v>
      </c>
      <c r="Q869" s="54">
        <f t="shared" si="195"/>
        <v>0.10877261122426193</v>
      </c>
      <c r="R869" s="30">
        <f t="shared" si="188"/>
        <v>2918200</v>
      </c>
      <c r="S869" s="52">
        <f t="shared" si="189"/>
        <v>2918200</v>
      </c>
      <c r="T869" s="13" t="str">
        <f t="shared" si="196"/>
        <v>MEDIANA</v>
      </c>
    </row>
    <row r="870" spans="1:20" ht="25.5">
      <c r="A870" s="73">
        <v>864</v>
      </c>
      <c r="B870" s="124" t="s">
        <v>1124</v>
      </c>
      <c r="C870" s="79">
        <v>902019</v>
      </c>
      <c r="D870" s="130" t="s">
        <v>1125</v>
      </c>
      <c r="E870" s="121" t="s">
        <v>21</v>
      </c>
      <c r="F870" s="74">
        <v>1</v>
      </c>
      <c r="G870" s="122">
        <v>0</v>
      </c>
      <c r="H870" s="123">
        <v>0</v>
      </c>
      <c r="I870" s="90">
        <v>1474400</v>
      </c>
      <c r="J870" s="91" t="s">
        <v>28</v>
      </c>
      <c r="K870" s="50"/>
      <c r="L870" s="51">
        <f t="shared" si="190"/>
        <v>1474400</v>
      </c>
      <c r="M870" s="51">
        <f t="shared" si="191"/>
        <v>1474400</v>
      </c>
      <c r="N870" s="52">
        <f t="shared" si="192"/>
        <v>1474400</v>
      </c>
      <c r="O870" s="53">
        <f t="shared" si="193"/>
        <v>1474400</v>
      </c>
      <c r="P870" s="52">
        <f t="shared" si="194"/>
        <v>0</v>
      </c>
      <c r="Q870" s="54">
        <f t="shared" si="195"/>
        <v>0</v>
      </c>
      <c r="R870" s="30">
        <f t="shared" si="188"/>
        <v>1474400</v>
      </c>
      <c r="S870" s="52">
        <f t="shared" si="189"/>
        <v>1474400</v>
      </c>
      <c r="T870" s="13" t="str">
        <f t="shared" si="196"/>
        <v>MENOR VALOR</v>
      </c>
    </row>
    <row r="871" spans="1:20" ht="16.5">
      <c r="A871" s="73">
        <v>865</v>
      </c>
      <c r="B871" s="131" t="s">
        <v>1126</v>
      </c>
      <c r="C871" s="79">
        <v>902020</v>
      </c>
      <c r="D871" s="132" t="s">
        <v>1127</v>
      </c>
      <c r="E871" s="121" t="s">
        <v>21</v>
      </c>
      <c r="F871" s="74">
        <v>1</v>
      </c>
      <c r="G871" s="122">
        <v>0</v>
      </c>
      <c r="H871" s="123">
        <v>0</v>
      </c>
      <c r="I871" s="90">
        <v>1850600</v>
      </c>
      <c r="J871" s="91" t="s">
        <v>28</v>
      </c>
      <c r="K871" s="50"/>
      <c r="L871" s="51">
        <f t="shared" si="190"/>
        <v>1850600</v>
      </c>
      <c r="M871" s="51">
        <f t="shared" si="191"/>
        <v>1850600</v>
      </c>
      <c r="N871" s="52">
        <f t="shared" si="192"/>
        <v>1850600</v>
      </c>
      <c r="O871" s="53">
        <f t="shared" si="193"/>
        <v>1850600</v>
      </c>
      <c r="P871" s="52">
        <f t="shared" si="194"/>
        <v>0</v>
      </c>
      <c r="Q871" s="54">
        <f t="shared" si="195"/>
        <v>0</v>
      </c>
      <c r="R871" s="30">
        <f t="shared" si="188"/>
        <v>1850600</v>
      </c>
      <c r="S871" s="52">
        <f t="shared" si="189"/>
        <v>1850600</v>
      </c>
      <c r="T871" s="13" t="str">
        <f t="shared" si="196"/>
        <v>MENOR VALOR</v>
      </c>
    </row>
    <row r="872" spans="1:20" ht="16.5">
      <c r="A872" s="73">
        <v>866</v>
      </c>
      <c r="B872" s="133" t="s">
        <v>1128</v>
      </c>
      <c r="C872" s="79">
        <v>902021</v>
      </c>
      <c r="D872" s="134" t="s">
        <v>1129</v>
      </c>
      <c r="E872" s="121" t="s">
        <v>21</v>
      </c>
      <c r="F872" s="74">
        <v>1</v>
      </c>
      <c r="G872" s="122">
        <v>0</v>
      </c>
      <c r="H872" s="123">
        <v>0</v>
      </c>
      <c r="I872" s="90">
        <v>1850600</v>
      </c>
      <c r="J872" s="91" t="s">
        <v>28</v>
      </c>
      <c r="K872" s="50"/>
      <c r="L872" s="51">
        <f t="shared" si="190"/>
        <v>1850600</v>
      </c>
      <c r="M872" s="51">
        <f t="shared" si="191"/>
        <v>1850600</v>
      </c>
      <c r="N872" s="52">
        <f t="shared" si="192"/>
        <v>1850600</v>
      </c>
      <c r="O872" s="53">
        <f t="shared" si="193"/>
        <v>1850600</v>
      </c>
      <c r="P872" s="52">
        <f t="shared" si="194"/>
        <v>0</v>
      </c>
      <c r="Q872" s="54">
        <f t="shared" si="195"/>
        <v>0</v>
      </c>
      <c r="R872" s="30">
        <f t="shared" si="188"/>
        <v>1850600</v>
      </c>
      <c r="S872" s="52">
        <f t="shared" si="189"/>
        <v>1850600</v>
      </c>
      <c r="T872" s="13" t="str">
        <f t="shared" si="196"/>
        <v>MENOR VALOR</v>
      </c>
    </row>
    <row r="873" spans="1:20" ht="16.5">
      <c r="A873" s="73">
        <v>867</v>
      </c>
      <c r="B873" s="124" t="s">
        <v>1130</v>
      </c>
      <c r="C873" s="79">
        <v>902022</v>
      </c>
      <c r="D873" s="130" t="s">
        <v>1131</v>
      </c>
      <c r="E873" s="121" t="s">
        <v>21</v>
      </c>
      <c r="F873" s="74">
        <v>1</v>
      </c>
      <c r="G873" s="122">
        <v>0</v>
      </c>
      <c r="H873" s="123">
        <v>0</v>
      </c>
      <c r="I873" s="90">
        <v>3349300</v>
      </c>
      <c r="J873" s="91" t="s">
        <v>28</v>
      </c>
      <c r="K873" s="50"/>
      <c r="L873" s="51">
        <f t="shared" si="190"/>
        <v>3349300</v>
      </c>
      <c r="M873" s="51">
        <f t="shared" si="191"/>
        <v>3349300</v>
      </c>
      <c r="N873" s="52">
        <f t="shared" si="192"/>
        <v>3349300</v>
      </c>
      <c r="O873" s="53">
        <f t="shared" si="193"/>
        <v>3349300</v>
      </c>
      <c r="P873" s="52">
        <f t="shared" si="194"/>
        <v>0</v>
      </c>
      <c r="Q873" s="54">
        <f t="shared" si="195"/>
        <v>0</v>
      </c>
      <c r="R873" s="30">
        <f t="shared" si="188"/>
        <v>3349300</v>
      </c>
      <c r="S873" s="52">
        <f t="shared" si="189"/>
        <v>3349300</v>
      </c>
      <c r="T873" s="13" t="str">
        <f t="shared" si="196"/>
        <v>MENOR VALOR</v>
      </c>
    </row>
    <row r="874" spans="1:20" ht="16.5">
      <c r="A874" s="95">
        <v>868</v>
      </c>
      <c r="B874" s="124" t="s">
        <v>1132</v>
      </c>
      <c r="C874" s="79">
        <v>902024</v>
      </c>
      <c r="D874" s="130" t="s">
        <v>1133</v>
      </c>
      <c r="E874" s="121" t="s">
        <v>21</v>
      </c>
      <c r="F874" s="74">
        <v>1</v>
      </c>
      <c r="G874" s="122">
        <v>0</v>
      </c>
      <c r="H874" s="123">
        <v>0</v>
      </c>
      <c r="I874" s="90">
        <v>2835700</v>
      </c>
      <c r="J874" s="91" t="s">
        <v>28</v>
      </c>
      <c r="K874" s="50"/>
      <c r="L874" s="51">
        <f t="shared" si="190"/>
        <v>2835700</v>
      </c>
      <c r="M874" s="51">
        <f t="shared" si="191"/>
        <v>2835700</v>
      </c>
      <c r="N874" s="52">
        <f t="shared" si="192"/>
        <v>2835700</v>
      </c>
      <c r="O874" s="53">
        <f t="shared" si="193"/>
        <v>2835700</v>
      </c>
      <c r="P874" s="52">
        <f t="shared" si="194"/>
        <v>0</v>
      </c>
      <c r="Q874" s="54">
        <f t="shared" si="195"/>
        <v>0</v>
      </c>
      <c r="R874" s="30">
        <f t="shared" si="188"/>
        <v>2835700</v>
      </c>
      <c r="S874" s="52">
        <f t="shared" si="189"/>
        <v>2835700</v>
      </c>
      <c r="T874" s="13" t="str">
        <f t="shared" si="196"/>
        <v>MENOR VALOR</v>
      </c>
    </row>
    <row r="875" spans="1:20" ht="16.5">
      <c r="A875" s="73">
        <v>869</v>
      </c>
      <c r="B875" s="124" t="s">
        <v>1134</v>
      </c>
      <c r="C875" s="79">
        <v>902034</v>
      </c>
      <c r="D875" s="130" t="s">
        <v>1135</v>
      </c>
      <c r="E875" s="121" t="s">
        <v>21</v>
      </c>
      <c r="F875" s="74">
        <v>1</v>
      </c>
      <c r="G875" s="122">
        <v>0</v>
      </c>
      <c r="H875" s="123">
        <v>0</v>
      </c>
      <c r="I875" s="90">
        <v>65300</v>
      </c>
      <c r="J875" s="94">
        <v>2005200</v>
      </c>
      <c r="K875" s="50"/>
      <c r="L875" s="51">
        <f t="shared" si="190"/>
        <v>65300</v>
      </c>
      <c r="M875" s="51">
        <f t="shared" si="191"/>
        <v>1035250</v>
      </c>
      <c r="N875" s="52">
        <f t="shared" si="192"/>
        <v>1035250</v>
      </c>
      <c r="O875" s="53">
        <f t="shared" si="193"/>
        <v>361855.71710282541</v>
      </c>
      <c r="P875" s="52">
        <f t="shared" si="194"/>
        <v>685858.22241189179</v>
      </c>
      <c r="Q875" s="54">
        <f t="shared" si="195"/>
        <v>0.66250492384630943</v>
      </c>
      <c r="R875" s="30">
        <f t="shared" si="188"/>
        <v>1035250</v>
      </c>
      <c r="S875" s="52">
        <f t="shared" si="189"/>
        <v>1035300</v>
      </c>
      <c r="T875" s="13" t="str">
        <f t="shared" si="196"/>
        <v>MEDIANA</v>
      </c>
    </row>
    <row r="876" spans="1:20" ht="25.5">
      <c r="A876" s="73">
        <v>870</v>
      </c>
      <c r="B876" s="124" t="s">
        <v>1136</v>
      </c>
      <c r="C876" s="79">
        <v>902035</v>
      </c>
      <c r="D876" s="130" t="s">
        <v>1137</v>
      </c>
      <c r="E876" s="121" t="s">
        <v>21</v>
      </c>
      <c r="F876" s="74">
        <v>1</v>
      </c>
      <c r="G876" s="122">
        <v>0</v>
      </c>
      <c r="H876" s="123">
        <v>0</v>
      </c>
      <c r="I876" s="90">
        <v>1474400</v>
      </c>
      <c r="J876" s="94">
        <v>2213600</v>
      </c>
      <c r="K876" s="50"/>
      <c r="L876" s="51">
        <f t="shared" si="190"/>
        <v>1474400</v>
      </c>
      <c r="M876" s="51">
        <f t="shared" si="191"/>
        <v>1844000</v>
      </c>
      <c r="N876" s="52">
        <f t="shared" si="192"/>
        <v>1844000</v>
      </c>
      <c r="O876" s="53">
        <f t="shared" si="193"/>
        <v>1806580.1504500154</v>
      </c>
      <c r="P876" s="52">
        <f t="shared" si="194"/>
        <v>261346.66632654797</v>
      </c>
      <c r="Q876" s="54">
        <f t="shared" si="195"/>
        <v>0.14172812707513446</v>
      </c>
      <c r="R876" s="30">
        <f t="shared" si="188"/>
        <v>1844000</v>
      </c>
      <c r="S876" s="52">
        <f t="shared" si="189"/>
        <v>1844000</v>
      </c>
      <c r="T876" s="13" t="str">
        <f t="shared" si="196"/>
        <v>MEDIANA</v>
      </c>
    </row>
    <row r="877" spans="1:20" ht="25.5">
      <c r="A877" s="73">
        <v>871</v>
      </c>
      <c r="B877" s="124" t="s">
        <v>1138</v>
      </c>
      <c r="C877" s="79">
        <v>902036</v>
      </c>
      <c r="D877" s="130" t="s">
        <v>1139</v>
      </c>
      <c r="E877" s="121" t="s">
        <v>21</v>
      </c>
      <c r="F877" s="74">
        <v>1</v>
      </c>
      <c r="G877" s="122">
        <v>0</v>
      </c>
      <c r="H877" s="123">
        <v>0</v>
      </c>
      <c r="I877" s="90">
        <v>1620500</v>
      </c>
      <c r="J877" s="91" t="s">
        <v>28</v>
      </c>
      <c r="K877" s="50"/>
      <c r="L877" s="51">
        <f t="shared" si="190"/>
        <v>1620500</v>
      </c>
      <c r="M877" s="51">
        <f t="shared" si="191"/>
        <v>1620500</v>
      </c>
      <c r="N877" s="52">
        <f t="shared" si="192"/>
        <v>1620500</v>
      </c>
      <c r="O877" s="53">
        <f t="shared" si="193"/>
        <v>1620500</v>
      </c>
      <c r="P877" s="52">
        <f t="shared" si="194"/>
        <v>0</v>
      </c>
      <c r="Q877" s="54">
        <f t="shared" si="195"/>
        <v>0</v>
      </c>
      <c r="R877" s="30">
        <f t="shared" ref="R877:R940" si="197">IF(Q877&lt;=$Q$1,L877,N877)</f>
        <v>1620500</v>
      </c>
      <c r="S877" s="52">
        <f t="shared" si="189"/>
        <v>1620500</v>
      </c>
      <c r="T877" s="13" t="str">
        <f t="shared" si="196"/>
        <v>MENOR VALOR</v>
      </c>
    </row>
    <row r="878" spans="1:20" ht="16.5">
      <c r="A878" s="73">
        <v>872</v>
      </c>
      <c r="B878" s="124">
        <v>822101</v>
      </c>
      <c r="C878" s="79">
        <v>902037</v>
      </c>
      <c r="D878" s="130" t="s">
        <v>1140</v>
      </c>
      <c r="E878" s="121" t="s">
        <v>21</v>
      </c>
      <c r="F878" s="74">
        <v>1</v>
      </c>
      <c r="G878" s="122">
        <v>0</v>
      </c>
      <c r="H878" s="123">
        <v>0</v>
      </c>
      <c r="I878" s="90">
        <v>1141500</v>
      </c>
      <c r="J878" s="91" t="s">
        <v>28</v>
      </c>
      <c r="K878" s="50"/>
      <c r="L878" s="51">
        <f t="shared" si="190"/>
        <v>1141500</v>
      </c>
      <c r="M878" s="51">
        <f t="shared" si="191"/>
        <v>1141500</v>
      </c>
      <c r="N878" s="52">
        <f t="shared" si="192"/>
        <v>1141500</v>
      </c>
      <c r="O878" s="53">
        <f t="shared" si="193"/>
        <v>1141500</v>
      </c>
      <c r="P878" s="52">
        <f t="shared" si="194"/>
        <v>0</v>
      </c>
      <c r="Q878" s="54">
        <f t="shared" si="195"/>
        <v>0</v>
      </c>
      <c r="R878" s="30">
        <f t="shared" si="197"/>
        <v>1141500</v>
      </c>
      <c r="S878" s="52">
        <f t="shared" si="189"/>
        <v>1141500</v>
      </c>
      <c r="T878" s="13" t="str">
        <f t="shared" si="196"/>
        <v>MENOR VALOR</v>
      </c>
    </row>
    <row r="879" spans="1:20" ht="25.5">
      <c r="A879" s="95">
        <v>873</v>
      </c>
      <c r="B879" s="124" t="s">
        <v>1141</v>
      </c>
      <c r="C879" s="79">
        <v>902043</v>
      </c>
      <c r="D879" s="130" t="s">
        <v>1142</v>
      </c>
      <c r="E879" s="121" t="s">
        <v>21</v>
      </c>
      <c r="F879" s="74">
        <v>1</v>
      </c>
      <c r="G879" s="122">
        <v>0</v>
      </c>
      <c r="H879" s="123">
        <v>0</v>
      </c>
      <c r="I879" s="90">
        <v>1474400</v>
      </c>
      <c r="J879" s="94">
        <v>2005200</v>
      </c>
      <c r="K879" s="50"/>
      <c r="L879" s="51">
        <f t="shared" si="190"/>
        <v>1474400</v>
      </c>
      <c r="M879" s="51">
        <f t="shared" si="191"/>
        <v>1739800</v>
      </c>
      <c r="N879" s="52">
        <f t="shared" si="192"/>
        <v>1739800</v>
      </c>
      <c r="O879" s="53">
        <f t="shared" si="193"/>
        <v>1719437.9546817036</v>
      </c>
      <c r="P879" s="52">
        <f t="shared" si="194"/>
        <v>187666.13972690972</v>
      </c>
      <c r="Q879" s="54">
        <f t="shared" si="195"/>
        <v>0.10786650173980326</v>
      </c>
      <c r="R879" s="30">
        <f t="shared" si="197"/>
        <v>1739800</v>
      </c>
      <c r="S879" s="52">
        <f t="shared" si="189"/>
        <v>1739800</v>
      </c>
      <c r="T879" s="13" t="str">
        <f t="shared" si="196"/>
        <v>MEDIANA</v>
      </c>
    </row>
    <row r="880" spans="1:20" ht="25.5">
      <c r="A880" s="73">
        <v>874</v>
      </c>
      <c r="B880" s="124" t="s">
        <v>1143</v>
      </c>
      <c r="C880" s="79">
        <v>902045</v>
      </c>
      <c r="D880" s="130" t="s">
        <v>1144</v>
      </c>
      <c r="E880" s="121" t="s">
        <v>21</v>
      </c>
      <c r="F880" s="74">
        <v>1</v>
      </c>
      <c r="G880" s="122">
        <v>0</v>
      </c>
      <c r="H880" s="123">
        <v>0</v>
      </c>
      <c r="I880" s="90">
        <v>1474400</v>
      </c>
      <c r="J880" s="94">
        <v>2005200</v>
      </c>
      <c r="K880" s="50"/>
      <c r="L880" s="51">
        <f t="shared" si="190"/>
        <v>1474400</v>
      </c>
      <c r="M880" s="51">
        <f t="shared" si="191"/>
        <v>1739800</v>
      </c>
      <c r="N880" s="52">
        <f t="shared" si="192"/>
        <v>1739800</v>
      </c>
      <c r="O880" s="53">
        <f t="shared" si="193"/>
        <v>1719437.9546817036</v>
      </c>
      <c r="P880" s="52">
        <f t="shared" si="194"/>
        <v>187666.13972690972</v>
      </c>
      <c r="Q880" s="54">
        <f t="shared" si="195"/>
        <v>0.10786650173980326</v>
      </c>
      <c r="R880" s="30">
        <f t="shared" si="197"/>
        <v>1739800</v>
      </c>
      <c r="S880" s="52">
        <f t="shared" si="189"/>
        <v>1739800</v>
      </c>
      <c r="T880" s="13" t="str">
        <f t="shared" si="196"/>
        <v>MEDIANA</v>
      </c>
    </row>
    <row r="881" spans="1:20" ht="25.5">
      <c r="A881" s="73">
        <v>875</v>
      </c>
      <c r="B881" s="124" t="s">
        <v>1145</v>
      </c>
      <c r="C881" s="79">
        <v>902047</v>
      </c>
      <c r="D881" s="130" t="s">
        <v>1146</v>
      </c>
      <c r="E881" s="121" t="s">
        <v>21</v>
      </c>
      <c r="F881" s="74">
        <v>1</v>
      </c>
      <c r="G881" s="122">
        <v>0</v>
      </c>
      <c r="H881" s="123">
        <v>0</v>
      </c>
      <c r="I881" s="90">
        <v>1141500</v>
      </c>
      <c r="J881" s="94">
        <v>232000</v>
      </c>
      <c r="K881" s="50"/>
      <c r="L881" s="51">
        <f t="shared" si="190"/>
        <v>232000</v>
      </c>
      <c r="M881" s="51">
        <f t="shared" si="191"/>
        <v>686750</v>
      </c>
      <c r="N881" s="52">
        <f t="shared" si="192"/>
        <v>686750</v>
      </c>
      <c r="O881" s="53">
        <f t="shared" si="193"/>
        <v>514614.41876418504</v>
      </c>
      <c r="P881" s="52">
        <f t="shared" si="194"/>
        <v>321556.80874458246</v>
      </c>
      <c r="Q881" s="54">
        <f t="shared" si="195"/>
        <v>0.46822979067285397</v>
      </c>
      <c r="R881" s="30">
        <f t="shared" si="197"/>
        <v>686750</v>
      </c>
      <c r="S881" s="52">
        <f t="shared" si="189"/>
        <v>686800</v>
      </c>
      <c r="T881" s="13" t="str">
        <f t="shared" si="196"/>
        <v>MEDIANA</v>
      </c>
    </row>
    <row r="882" spans="1:20" ht="25.5">
      <c r="A882" s="73">
        <v>876</v>
      </c>
      <c r="B882" s="124" t="s">
        <v>1147</v>
      </c>
      <c r="C882" s="79">
        <v>902048</v>
      </c>
      <c r="D882" s="130" t="s">
        <v>1148</v>
      </c>
      <c r="E882" s="121" t="s">
        <v>21</v>
      </c>
      <c r="F882" s="74">
        <v>1</v>
      </c>
      <c r="G882" s="122">
        <v>0</v>
      </c>
      <c r="H882" s="123">
        <v>0</v>
      </c>
      <c r="I882" s="90">
        <v>1141500</v>
      </c>
      <c r="J882" s="94">
        <v>1585100</v>
      </c>
      <c r="K882" s="50"/>
      <c r="L882" s="51">
        <f t="shared" si="190"/>
        <v>1141500</v>
      </c>
      <c r="M882" s="51">
        <f t="shared" si="191"/>
        <v>1363300</v>
      </c>
      <c r="N882" s="52">
        <f t="shared" si="192"/>
        <v>1363300</v>
      </c>
      <c r="O882" s="53">
        <f t="shared" si="193"/>
        <v>1345136.2942096239</v>
      </c>
      <c r="P882" s="52">
        <f t="shared" si="194"/>
        <v>156836.28406717625</v>
      </c>
      <c r="Q882" s="54">
        <f t="shared" si="195"/>
        <v>0.1150416519234037</v>
      </c>
      <c r="R882" s="30">
        <f t="shared" si="197"/>
        <v>1363300</v>
      </c>
      <c r="S882" s="52">
        <f t="shared" si="189"/>
        <v>1363300</v>
      </c>
      <c r="T882" s="13" t="str">
        <f t="shared" si="196"/>
        <v>MEDIANA</v>
      </c>
    </row>
    <row r="883" spans="1:20" ht="25.5">
      <c r="A883" s="73">
        <v>877</v>
      </c>
      <c r="B883" s="124" t="s">
        <v>1149</v>
      </c>
      <c r="C883" s="79">
        <v>902049</v>
      </c>
      <c r="D883" s="130" t="s">
        <v>1150</v>
      </c>
      <c r="E883" s="121" t="s">
        <v>21</v>
      </c>
      <c r="F883" s="74">
        <v>1</v>
      </c>
      <c r="G883" s="122">
        <v>0</v>
      </c>
      <c r="H883" s="123">
        <v>0</v>
      </c>
      <c r="I883" s="90">
        <v>2469300</v>
      </c>
      <c r="J883" s="94">
        <v>3367100</v>
      </c>
      <c r="K883" s="50"/>
      <c r="L883" s="51">
        <f t="shared" si="190"/>
        <v>2469300</v>
      </c>
      <c r="M883" s="51">
        <f t="shared" si="191"/>
        <v>2918200</v>
      </c>
      <c r="N883" s="52">
        <f t="shared" si="192"/>
        <v>2918200</v>
      </c>
      <c r="O883" s="53">
        <f t="shared" si="193"/>
        <v>2883466.6687860293</v>
      </c>
      <c r="P883" s="52">
        <f t="shared" si="194"/>
        <v>317420.23407464119</v>
      </c>
      <c r="Q883" s="54">
        <f t="shared" si="195"/>
        <v>0.10877261122426193</v>
      </c>
      <c r="R883" s="30">
        <f t="shared" si="197"/>
        <v>2918200</v>
      </c>
      <c r="S883" s="52">
        <f t="shared" si="189"/>
        <v>2918200</v>
      </c>
      <c r="T883" s="13" t="str">
        <f t="shared" si="196"/>
        <v>MEDIANA</v>
      </c>
    </row>
    <row r="884" spans="1:20" ht="25.5">
      <c r="A884" s="95">
        <v>878</v>
      </c>
      <c r="B884" s="124" t="s">
        <v>1151</v>
      </c>
      <c r="C884" s="79">
        <v>902104</v>
      </c>
      <c r="D884" s="130" t="s">
        <v>1152</v>
      </c>
      <c r="E884" s="121" t="s">
        <v>21</v>
      </c>
      <c r="F884" s="74">
        <v>1</v>
      </c>
      <c r="G884" s="122">
        <v>0</v>
      </c>
      <c r="H884" s="123">
        <v>0</v>
      </c>
      <c r="I884" s="90">
        <v>1141500</v>
      </c>
      <c r="J884" s="91" t="s">
        <v>28</v>
      </c>
      <c r="K884" s="50"/>
      <c r="L884" s="51">
        <f t="shared" si="190"/>
        <v>1141500</v>
      </c>
      <c r="M884" s="51">
        <f t="shared" si="191"/>
        <v>1141500</v>
      </c>
      <c r="N884" s="52">
        <f t="shared" si="192"/>
        <v>1141500</v>
      </c>
      <c r="O884" s="53">
        <f t="shared" si="193"/>
        <v>1141500</v>
      </c>
      <c r="P884" s="52">
        <f t="shared" si="194"/>
        <v>0</v>
      </c>
      <c r="Q884" s="54">
        <f t="shared" si="195"/>
        <v>0</v>
      </c>
      <c r="R884" s="30">
        <f t="shared" si="197"/>
        <v>1141500</v>
      </c>
      <c r="S884" s="52">
        <f t="shared" si="189"/>
        <v>1141500</v>
      </c>
      <c r="T884" s="13" t="str">
        <f t="shared" si="196"/>
        <v>MENOR VALOR</v>
      </c>
    </row>
    <row r="885" spans="1:20" ht="25.5">
      <c r="A885" s="73">
        <v>879</v>
      </c>
      <c r="B885" s="124" t="s">
        <v>1153</v>
      </c>
      <c r="C885" s="79">
        <v>902109</v>
      </c>
      <c r="D885" s="130" t="s">
        <v>1154</v>
      </c>
      <c r="E885" s="121" t="s">
        <v>21</v>
      </c>
      <c r="F885" s="74">
        <v>1</v>
      </c>
      <c r="G885" s="122">
        <v>0</v>
      </c>
      <c r="H885" s="123">
        <v>0</v>
      </c>
      <c r="I885" s="90">
        <v>2652100</v>
      </c>
      <c r="J885" s="91" t="s">
        <v>28</v>
      </c>
      <c r="K885" s="50"/>
      <c r="L885" s="51">
        <f t="shared" si="190"/>
        <v>2652100</v>
      </c>
      <c r="M885" s="51">
        <f t="shared" si="191"/>
        <v>2652100</v>
      </c>
      <c r="N885" s="52">
        <f t="shared" si="192"/>
        <v>2652100</v>
      </c>
      <c r="O885" s="53">
        <f t="shared" si="193"/>
        <v>2652100</v>
      </c>
      <c r="P885" s="52">
        <f t="shared" si="194"/>
        <v>0</v>
      </c>
      <c r="Q885" s="54">
        <f t="shared" si="195"/>
        <v>0</v>
      </c>
      <c r="R885" s="30">
        <f t="shared" si="197"/>
        <v>2652100</v>
      </c>
      <c r="S885" s="52">
        <f t="shared" si="189"/>
        <v>2652100</v>
      </c>
      <c r="T885" s="13" t="str">
        <f t="shared" si="196"/>
        <v>MENOR VALOR</v>
      </c>
    </row>
    <row r="886" spans="1:20" ht="25.5">
      <c r="A886" s="73">
        <v>880</v>
      </c>
      <c r="B886" s="124" t="s">
        <v>1155</v>
      </c>
      <c r="C886" s="79">
        <v>902110</v>
      </c>
      <c r="D886" s="130" t="s">
        <v>1156</v>
      </c>
      <c r="E886" s="121" t="s">
        <v>21</v>
      </c>
      <c r="F886" s="74">
        <v>1</v>
      </c>
      <c r="G886" s="122">
        <v>0</v>
      </c>
      <c r="H886" s="123">
        <v>0</v>
      </c>
      <c r="I886" s="90">
        <v>2782100</v>
      </c>
      <c r="J886" s="91" t="s">
        <v>28</v>
      </c>
      <c r="K886" s="50"/>
      <c r="L886" s="51">
        <f t="shared" si="190"/>
        <v>2782100</v>
      </c>
      <c r="M886" s="51">
        <f t="shared" si="191"/>
        <v>2782100</v>
      </c>
      <c r="N886" s="52">
        <f t="shared" si="192"/>
        <v>2782100</v>
      </c>
      <c r="O886" s="53">
        <f t="shared" si="193"/>
        <v>2782100</v>
      </c>
      <c r="P886" s="52">
        <f t="shared" si="194"/>
        <v>0</v>
      </c>
      <c r="Q886" s="54">
        <f t="shared" si="195"/>
        <v>0</v>
      </c>
      <c r="R886" s="30">
        <f t="shared" si="197"/>
        <v>2782100</v>
      </c>
      <c r="S886" s="52">
        <f t="shared" si="189"/>
        <v>2782100</v>
      </c>
      <c r="T886" s="13" t="str">
        <f t="shared" si="196"/>
        <v>MENOR VALOR</v>
      </c>
    </row>
    <row r="887" spans="1:20" ht="25.5">
      <c r="A887" s="73">
        <v>881</v>
      </c>
      <c r="B887" s="124" t="s">
        <v>1157</v>
      </c>
      <c r="C887" s="79">
        <v>902204</v>
      </c>
      <c r="D887" s="130" t="s">
        <v>1158</v>
      </c>
      <c r="E887" s="121" t="s">
        <v>21</v>
      </c>
      <c r="F887" s="74">
        <v>1</v>
      </c>
      <c r="G887" s="122">
        <v>0</v>
      </c>
      <c r="H887" s="123">
        <v>0</v>
      </c>
      <c r="I887" s="90">
        <v>2782100</v>
      </c>
      <c r="J887" s="91" t="s">
        <v>28</v>
      </c>
      <c r="K887" s="50"/>
      <c r="L887" s="51">
        <f t="shared" si="190"/>
        <v>2782100</v>
      </c>
      <c r="M887" s="51">
        <f t="shared" si="191"/>
        <v>2782100</v>
      </c>
      <c r="N887" s="52">
        <f t="shared" si="192"/>
        <v>2782100</v>
      </c>
      <c r="O887" s="53">
        <f t="shared" si="193"/>
        <v>2782100</v>
      </c>
      <c r="P887" s="52">
        <f t="shared" si="194"/>
        <v>0</v>
      </c>
      <c r="Q887" s="54">
        <f t="shared" si="195"/>
        <v>0</v>
      </c>
      <c r="R887" s="30">
        <f t="shared" si="197"/>
        <v>2782100</v>
      </c>
      <c r="S887" s="52">
        <f t="shared" si="189"/>
        <v>2782100</v>
      </c>
      <c r="T887" s="13" t="str">
        <f t="shared" si="196"/>
        <v>MENOR VALOR</v>
      </c>
    </row>
    <row r="888" spans="1:20" ht="25.5">
      <c r="A888" s="73">
        <v>882</v>
      </c>
      <c r="B888" s="124" t="s">
        <v>1159</v>
      </c>
      <c r="C888" s="79">
        <v>902205</v>
      </c>
      <c r="D888" s="130" t="s">
        <v>1160</v>
      </c>
      <c r="E888" s="121" t="s">
        <v>21</v>
      </c>
      <c r="F888" s="74">
        <v>1</v>
      </c>
      <c r="G888" s="122">
        <v>0</v>
      </c>
      <c r="H888" s="123">
        <v>0</v>
      </c>
      <c r="I888" s="90">
        <v>2782100</v>
      </c>
      <c r="J888" s="94">
        <v>3965300</v>
      </c>
      <c r="K888" s="50"/>
      <c r="L888" s="51">
        <f t="shared" si="190"/>
        <v>2782100</v>
      </c>
      <c r="M888" s="51">
        <f t="shared" si="191"/>
        <v>3373700</v>
      </c>
      <c r="N888" s="52">
        <f t="shared" si="192"/>
        <v>3373700</v>
      </c>
      <c r="O888" s="53">
        <f t="shared" si="193"/>
        <v>3321424.5633462761</v>
      </c>
      <c r="P888" s="52">
        <f t="shared" si="194"/>
        <v>418324.37174996152</v>
      </c>
      <c r="Q888" s="54">
        <f t="shared" si="195"/>
        <v>0.1239957233156361</v>
      </c>
      <c r="R888" s="30">
        <f t="shared" si="197"/>
        <v>3373700</v>
      </c>
      <c r="S888" s="52">
        <f t="shared" si="189"/>
        <v>3373700</v>
      </c>
      <c r="T888" s="13" t="str">
        <f t="shared" si="196"/>
        <v>MEDIANA</v>
      </c>
    </row>
    <row r="889" spans="1:20" ht="25.5">
      <c r="A889" s="95">
        <v>883</v>
      </c>
      <c r="B889" s="124" t="s">
        <v>1161</v>
      </c>
      <c r="C889" s="79">
        <v>902206</v>
      </c>
      <c r="D889" s="130" t="s">
        <v>1162</v>
      </c>
      <c r="E889" s="121" t="s">
        <v>21</v>
      </c>
      <c r="F889" s="74">
        <v>1</v>
      </c>
      <c r="G889" s="122">
        <v>0</v>
      </c>
      <c r="H889" s="123">
        <v>0</v>
      </c>
      <c r="I889" s="90">
        <v>2782100</v>
      </c>
      <c r="J889" s="91" t="s">
        <v>28</v>
      </c>
      <c r="K889" s="50"/>
      <c r="L889" s="51">
        <f t="shared" si="190"/>
        <v>2782100</v>
      </c>
      <c r="M889" s="51">
        <f t="shared" si="191"/>
        <v>2782100</v>
      </c>
      <c r="N889" s="52">
        <f t="shared" si="192"/>
        <v>2782100</v>
      </c>
      <c r="O889" s="53">
        <f t="shared" si="193"/>
        <v>2782100</v>
      </c>
      <c r="P889" s="52">
        <f t="shared" si="194"/>
        <v>0</v>
      </c>
      <c r="Q889" s="54">
        <f t="shared" si="195"/>
        <v>0</v>
      </c>
      <c r="R889" s="30">
        <f t="shared" si="197"/>
        <v>2782100</v>
      </c>
      <c r="S889" s="52">
        <f t="shared" si="189"/>
        <v>2782100</v>
      </c>
      <c r="T889" s="13" t="str">
        <f t="shared" si="196"/>
        <v>MENOR VALOR</v>
      </c>
    </row>
    <row r="890" spans="1:20" ht="25.5">
      <c r="A890" s="73">
        <v>884</v>
      </c>
      <c r="B890" s="124" t="s">
        <v>1163</v>
      </c>
      <c r="C890" s="79">
        <v>902207</v>
      </c>
      <c r="D890" s="130" t="s">
        <v>1164</v>
      </c>
      <c r="E890" s="121" t="s">
        <v>21</v>
      </c>
      <c r="F890" s="74">
        <v>1</v>
      </c>
      <c r="G890" s="122">
        <v>0</v>
      </c>
      <c r="H890" s="123">
        <v>0</v>
      </c>
      <c r="I890" s="90">
        <v>2782100</v>
      </c>
      <c r="J890" s="91" t="s">
        <v>28</v>
      </c>
      <c r="K890" s="50"/>
      <c r="L890" s="51">
        <f t="shared" si="190"/>
        <v>2782100</v>
      </c>
      <c r="M890" s="51">
        <f t="shared" si="191"/>
        <v>2782100</v>
      </c>
      <c r="N890" s="52">
        <f t="shared" si="192"/>
        <v>2782100</v>
      </c>
      <c r="O890" s="53">
        <f t="shared" si="193"/>
        <v>2782100</v>
      </c>
      <c r="P890" s="52">
        <f t="shared" si="194"/>
        <v>0</v>
      </c>
      <c r="Q890" s="54">
        <f t="shared" si="195"/>
        <v>0</v>
      </c>
      <c r="R890" s="30">
        <f t="shared" si="197"/>
        <v>2782100</v>
      </c>
      <c r="S890" s="52">
        <f t="shared" si="189"/>
        <v>2782100</v>
      </c>
      <c r="T890" s="13" t="str">
        <f t="shared" si="196"/>
        <v>MENOR VALOR</v>
      </c>
    </row>
    <row r="891" spans="1:20" ht="25.5">
      <c r="A891" s="73">
        <v>885</v>
      </c>
      <c r="B891" s="124" t="s">
        <v>1165</v>
      </c>
      <c r="C891" s="79">
        <v>902208</v>
      </c>
      <c r="D891" s="130" t="s">
        <v>1166</v>
      </c>
      <c r="E891" s="121" t="s">
        <v>21</v>
      </c>
      <c r="F891" s="74">
        <v>1</v>
      </c>
      <c r="G891" s="122">
        <v>0</v>
      </c>
      <c r="H891" s="123">
        <v>0</v>
      </c>
      <c r="I891" s="90">
        <v>2782100</v>
      </c>
      <c r="J891" s="94">
        <v>4773500</v>
      </c>
      <c r="K891" s="50"/>
      <c r="L891" s="51">
        <f t="shared" si="190"/>
        <v>2782100</v>
      </c>
      <c r="M891" s="51">
        <f t="shared" si="191"/>
        <v>3777800</v>
      </c>
      <c r="N891" s="52">
        <f t="shared" si="192"/>
        <v>3777800</v>
      </c>
      <c r="O891" s="53">
        <f t="shared" si="193"/>
        <v>3644222.0500403098</v>
      </c>
      <c r="P891" s="52">
        <f t="shared" si="194"/>
        <v>704066.22202744533</v>
      </c>
      <c r="Q891" s="54">
        <f t="shared" si="195"/>
        <v>0.18636937424623995</v>
      </c>
      <c r="R891" s="30">
        <f t="shared" si="197"/>
        <v>3777800</v>
      </c>
      <c r="S891" s="52">
        <f t="shared" si="189"/>
        <v>3777800</v>
      </c>
      <c r="T891" s="13" t="str">
        <f t="shared" si="196"/>
        <v>MEDIANA</v>
      </c>
    </row>
    <row r="892" spans="1:20" ht="25.5">
      <c r="A892" s="73">
        <v>886</v>
      </c>
      <c r="B892" s="124" t="s">
        <v>1167</v>
      </c>
      <c r="C892" s="79">
        <v>902209</v>
      </c>
      <c r="D892" s="130" t="s">
        <v>1168</v>
      </c>
      <c r="E892" s="121" t="s">
        <v>21</v>
      </c>
      <c r="F892" s="74">
        <v>1</v>
      </c>
      <c r="G892" s="122">
        <v>0</v>
      </c>
      <c r="H892" s="123">
        <v>0</v>
      </c>
      <c r="I892" s="90">
        <v>1850600</v>
      </c>
      <c r="J892" s="94">
        <v>2541800</v>
      </c>
      <c r="K892" s="50"/>
      <c r="L892" s="51">
        <f t="shared" si="190"/>
        <v>1850600</v>
      </c>
      <c r="M892" s="51">
        <f t="shared" si="191"/>
        <v>2196200</v>
      </c>
      <c r="N892" s="52">
        <f t="shared" si="192"/>
        <v>2196200</v>
      </c>
      <c r="O892" s="53">
        <f t="shared" si="193"/>
        <v>2168837.2645267788</v>
      </c>
      <c r="P892" s="52">
        <f t="shared" si="194"/>
        <v>244376.10357807082</v>
      </c>
      <c r="Q892" s="54">
        <f t="shared" si="195"/>
        <v>0.11127224459433149</v>
      </c>
      <c r="R892" s="30">
        <f t="shared" si="197"/>
        <v>2196200</v>
      </c>
      <c r="S892" s="52">
        <f t="shared" si="189"/>
        <v>2196200</v>
      </c>
      <c r="T892" s="13" t="str">
        <f t="shared" si="196"/>
        <v>MEDIANA</v>
      </c>
    </row>
    <row r="893" spans="1:20" ht="25.5">
      <c r="A893" s="73">
        <v>887</v>
      </c>
      <c r="B893" s="124" t="s">
        <v>1169</v>
      </c>
      <c r="C893" s="79">
        <v>902210</v>
      </c>
      <c r="D893" s="130" t="s">
        <v>1170</v>
      </c>
      <c r="E893" s="121" t="s">
        <v>21</v>
      </c>
      <c r="F893" s="74">
        <v>1</v>
      </c>
      <c r="G893" s="122">
        <v>0</v>
      </c>
      <c r="H893" s="123">
        <v>0</v>
      </c>
      <c r="I893" s="90">
        <v>1850600</v>
      </c>
      <c r="J893" s="94">
        <v>2541800</v>
      </c>
      <c r="K893" s="50"/>
      <c r="L893" s="51">
        <f t="shared" si="190"/>
        <v>1850600</v>
      </c>
      <c r="M893" s="51">
        <f t="shared" si="191"/>
        <v>2196200</v>
      </c>
      <c r="N893" s="52">
        <f t="shared" si="192"/>
        <v>2196200</v>
      </c>
      <c r="O893" s="53">
        <f t="shared" si="193"/>
        <v>2168837.2645267788</v>
      </c>
      <c r="P893" s="52">
        <f t="shared" si="194"/>
        <v>244376.10357807082</v>
      </c>
      <c r="Q893" s="54">
        <f t="shared" si="195"/>
        <v>0.11127224459433149</v>
      </c>
      <c r="R893" s="30">
        <f t="shared" si="197"/>
        <v>2196200</v>
      </c>
      <c r="S893" s="52">
        <f t="shared" si="189"/>
        <v>2196200</v>
      </c>
      <c r="T893" s="13" t="str">
        <f t="shared" si="196"/>
        <v>MEDIANA</v>
      </c>
    </row>
    <row r="894" spans="1:20" ht="25.5">
      <c r="A894" s="95">
        <v>888</v>
      </c>
      <c r="B894" s="124" t="s">
        <v>1171</v>
      </c>
      <c r="C894" s="79">
        <v>902211</v>
      </c>
      <c r="D894" s="130" t="s">
        <v>1172</v>
      </c>
      <c r="E894" s="121" t="s">
        <v>21</v>
      </c>
      <c r="F894" s="74">
        <v>1</v>
      </c>
      <c r="G894" s="122">
        <v>0</v>
      </c>
      <c r="H894" s="123">
        <v>0</v>
      </c>
      <c r="I894" s="90">
        <v>1474400</v>
      </c>
      <c r="J894" s="91" t="s">
        <v>28</v>
      </c>
      <c r="K894" s="50"/>
      <c r="L894" s="51">
        <f t="shared" si="190"/>
        <v>1474400</v>
      </c>
      <c r="M894" s="51">
        <f t="shared" si="191"/>
        <v>1474400</v>
      </c>
      <c r="N894" s="52">
        <f t="shared" si="192"/>
        <v>1474400</v>
      </c>
      <c r="O894" s="53">
        <f t="shared" si="193"/>
        <v>1474400</v>
      </c>
      <c r="P894" s="52">
        <f t="shared" si="194"/>
        <v>0</v>
      </c>
      <c r="Q894" s="54">
        <f t="shared" si="195"/>
        <v>0</v>
      </c>
      <c r="R894" s="30">
        <f t="shared" si="197"/>
        <v>1474400</v>
      </c>
      <c r="S894" s="52">
        <f t="shared" si="189"/>
        <v>1474400</v>
      </c>
      <c r="T894" s="13" t="str">
        <f t="shared" si="196"/>
        <v>MENOR VALOR</v>
      </c>
    </row>
    <row r="895" spans="1:20" ht="16.5">
      <c r="A895" s="73">
        <v>889</v>
      </c>
      <c r="B895" s="124" t="s">
        <v>1173</v>
      </c>
      <c r="C895" s="79">
        <v>902213</v>
      </c>
      <c r="D895" s="130" t="s">
        <v>1174</v>
      </c>
      <c r="E895" s="121" t="s">
        <v>21</v>
      </c>
      <c r="F895" s="74">
        <v>1</v>
      </c>
      <c r="G895" s="122">
        <v>0</v>
      </c>
      <c r="H895" s="123">
        <v>0</v>
      </c>
      <c r="I895" s="90">
        <v>1474400</v>
      </c>
      <c r="J895" s="91" t="s">
        <v>28</v>
      </c>
      <c r="K895" s="50"/>
      <c r="L895" s="51">
        <f t="shared" si="190"/>
        <v>1474400</v>
      </c>
      <c r="M895" s="51">
        <f t="shared" si="191"/>
        <v>1474400</v>
      </c>
      <c r="N895" s="52">
        <f t="shared" si="192"/>
        <v>1474400</v>
      </c>
      <c r="O895" s="53">
        <f t="shared" si="193"/>
        <v>1474400</v>
      </c>
      <c r="P895" s="52">
        <f t="shared" si="194"/>
        <v>0</v>
      </c>
      <c r="Q895" s="54">
        <f t="shared" si="195"/>
        <v>0</v>
      </c>
      <c r="R895" s="30">
        <f t="shared" si="197"/>
        <v>1474400</v>
      </c>
      <c r="S895" s="52">
        <f t="shared" si="189"/>
        <v>1474400</v>
      </c>
      <c r="T895" s="13" t="str">
        <f t="shared" si="196"/>
        <v>MENOR VALOR</v>
      </c>
    </row>
    <row r="896" spans="1:20" ht="16.5">
      <c r="A896" s="73">
        <v>890</v>
      </c>
      <c r="B896" s="124" t="s">
        <v>1175</v>
      </c>
      <c r="C896" s="79">
        <v>902214</v>
      </c>
      <c r="D896" s="130" t="s">
        <v>1176</v>
      </c>
      <c r="E896" s="121" t="s">
        <v>21</v>
      </c>
      <c r="F896" s="74">
        <v>1</v>
      </c>
      <c r="G896" s="122">
        <v>0</v>
      </c>
      <c r="H896" s="123">
        <v>0</v>
      </c>
      <c r="I896" s="90">
        <v>1620500</v>
      </c>
      <c r="J896" s="94">
        <v>309500</v>
      </c>
      <c r="K896" s="50"/>
      <c r="L896" s="51">
        <f t="shared" si="190"/>
        <v>309500</v>
      </c>
      <c r="M896" s="51">
        <f t="shared" si="191"/>
        <v>965000</v>
      </c>
      <c r="N896" s="52">
        <f t="shared" si="192"/>
        <v>965000</v>
      </c>
      <c r="O896" s="53">
        <f t="shared" si="193"/>
        <v>708198.24201984575</v>
      </c>
      <c r="P896" s="52">
        <f t="shared" si="194"/>
        <v>463508.49506778189</v>
      </c>
      <c r="Q896" s="54">
        <f t="shared" si="195"/>
        <v>0.48031968400806413</v>
      </c>
      <c r="R896" s="30">
        <f t="shared" si="197"/>
        <v>965000</v>
      </c>
      <c r="S896" s="52">
        <f t="shared" si="189"/>
        <v>965000</v>
      </c>
      <c r="T896" s="13" t="str">
        <f t="shared" si="196"/>
        <v>MEDIANA</v>
      </c>
    </row>
    <row r="897" spans="1:20" ht="25.5">
      <c r="A897" s="73">
        <v>891</v>
      </c>
      <c r="B897" s="124" t="s">
        <v>1177</v>
      </c>
      <c r="C897" s="79">
        <v>902215</v>
      </c>
      <c r="D897" s="130" t="s">
        <v>1178</v>
      </c>
      <c r="E897" s="121" t="s">
        <v>21</v>
      </c>
      <c r="F897" s="74">
        <v>1</v>
      </c>
      <c r="G897" s="122">
        <v>0</v>
      </c>
      <c r="H897" s="123">
        <v>0</v>
      </c>
      <c r="I897" s="90">
        <v>1141500</v>
      </c>
      <c r="J897" s="94">
        <v>1585100</v>
      </c>
      <c r="K897" s="50"/>
      <c r="L897" s="51">
        <f t="shared" si="190"/>
        <v>1141500</v>
      </c>
      <c r="M897" s="51">
        <f t="shared" si="191"/>
        <v>1363300</v>
      </c>
      <c r="N897" s="52">
        <f t="shared" si="192"/>
        <v>1363300</v>
      </c>
      <c r="O897" s="53">
        <f t="shared" si="193"/>
        <v>1345136.2942096239</v>
      </c>
      <c r="P897" s="52">
        <f t="shared" si="194"/>
        <v>156836.28406717625</v>
      </c>
      <c r="Q897" s="54">
        <f t="shared" si="195"/>
        <v>0.1150416519234037</v>
      </c>
      <c r="R897" s="30">
        <f t="shared" si="197"/>
        <v>1363300</v>
      </c>
      <c r="S897" s="52">
        <f t="shared" ref="S897:S960" si="198">+ROUND(R897,-2)</f>
        <v>1363300</v>
      </c>
      <c r="T897" s="13" t="str">
        <f t="shared" si="196"/>
        <v>MEDIANA</v>
      </c>
    </row>
    <row r="898" spans="1:20" ht="16.5">
      <c r="A898" s="73">
        <v>892</v>
      </c>
      <c r="B898" s="124" t="s">
        <v>1179</v>
      </c>
      <c r="C898" s="79">
        <v>902218</v>
      </c>
      <c r="D898" s="130" t="s">
        <v>1180</v>
      </c>
      <c r="E898" s="121" t="s">
        <v>21</v>
      </c>
      <c r="F898" s="74">
        <v>1</v>
      </c>
      <c r="G898" s="122">
        <v>0</v>
      </c>
      <c r="H898" s="123">
        <v>0</v>
      </c>
      <c r="I898" s="90">
        <v>1141500</v>
      </c>
      <c r="J898" s="91" t="s">
        <v>28</v>
      </c>
      <c r="K898" s="50"/>
      <c r="L898" s="51">
        <f t="shared" si="190"/>
        <v>1141500</v>
      </c>
      <c r="M898" s="51">
        <f t="shared" si="191"/>
        <v>1141500</v>
      </c>
      <c r="N898" s="52">
        <f t="shared" si="192"/>
        <v>1141500</v>
      </c>
      <c r="O898" s="53">
        <f t="shared" si="193"/>
        <v>1141500</v>
      </c>
      <c r="P898" s="52">
        <f t="shared" si="194"/>
        <v>0</v>
      </c>
      <c r="Q898" s="54">
        <f t="shared" si="195"/>
        <v>0</v>
      </c>
      <c r="R898" s="30">
        <f t="shared" si="197"/>
        <v>1141500</v>
      </c>
      <c r="S898" s="52">
        <f t="shared" si="198"/>
        <v>1141500</v>
      </c>
      <c r="T898" s="13" t="str">
        <f t="shared" si="196"/>
        <v>MENOR VALOR</v>
      </c>
    </row>
    <row r="899" spans="1:20" ht="16.5">
      <c r="A899" s="95">
        <v>893</v>
      </c>
      <c r="B899" s="124" t="s">
        <v>1181</v>
      </c>
      <c r="C899" s="79">
        <v>902220</v>
      </c>
      <c r="D899" s="130" t="s">
        <v>1182</v>
      </c>
      <c r="E899" s="121" t="s">
        <v>21</v>
      </c>
      <c r="F899" s="74">
        <v>1</v>
      </c>
      <c r="G899" s="122">
        <v>0</v>
      </c>
      <c r="H899" s="123">
        <v>0</v>
      </c>
      <c r="I899" s="90">
        <v>1474400</v>
      </c>
      <c r="J899" s="94">
        <v>2005200</v>
      </c>
      <c r="K899" s="50"/>
      <c r="L899" s="51">
        <f t="shared" si="190"/>
        <v>1474400</v>
      </c>
      <c r="M899" s="51">
        <f t="shared" si="191"/>
        <v>1739800</v>
      </c>
      <c r="N899" s="52">
        <f t="shared" si="192"/>
        <v>1739800</v>
      </c>
      <c r="O899" s="53">
        <f t="shared" si="193"/>
        <v>1719437.9546817036</v>
      </c>
      <c r="P899" s="52">
        <f t="shared" si="194"/>
        <v>187666.13972690972</v>
      </c>
      <c r="Q899" s="54">
        <f t="shared" si="195"/>
        <v>0.10786650173980326</v>
      </c>
      <c r="R899" s="30">
        <f t="shared" si="197"/>
        <v>1739800</v>
      </c>
      <c r="S899" s="52">
        <f t="shared" si="198"/>
        <v>1739800</v>
      </c>
      <c r="T899" s="13" t="str">
        <f t="shared" si="196"/>
        <v>MEDIANA</v>
      </c>
    </row>
    <row r="900" spans="1:20" ht="16.5">
      <c r="A900" s="73">
        <v>894</v>
      </c>
      <c r="B900" s="124" t="s">
        <v>1183</v>
      </c>
      <c r="C900" s="79">
        <v>902221</v>
      </c>
      <c r="D900" s="130" t="s">
        <v>1184</v>
      </c>
      <c r="E900" s="121" t="s">
        <v>21</v>
      </c>
      <c r="F900" s="74">
        <v>1</v>
      </c>
      <c r="G900" s="122">
        <v>0</v>
      </c>
      <c r="H900" s="123">
        <v>0</v>
      </c>
      <c r="I900" s="90">
        <v>2469300</v>
      </c>
      <c r="J900" s="91" t="s">
        <v>28</v>
      </c>
      <c r="K900" s="50"/>
      <c r="L900" s="51">
        <f t="shared" si="190"/>
        <v>2469300</v>
      </c>
      <c r="M900" s="51">
        <f t="shared" si="191"/>
        <v>2469300</v>
      </c>
      <c r="N900" s="52">
        <f t="shared" si="192"/>
        <v>2469300</v>
      </c>
      <c r="O900" s="53">
        <f t="shared" si="193"/>
        <v>2469300</v>
      </c>
      <c r="P900" s="52">
        <f t="shared" si="194"/>
        <v>0</v>
      </c>
      <c r="Q900" s="54">
        <f t="shared" si="195"/>
        <v>0</v>
      </c>
      <c r="R900" s="30">
        <f t="shared" si="197"/>
        <v>2469300</v>
      </c>
      <c r="S900" s="52">
        <f t="shared" si="198"/>
        <v>2469300</v>
      </c>
      <c r="T900" s="13" t="str">
        <f t="shared" si="196"/>
        <v>MENOR VALOR</v>
      </c>
    </row>
    <row r="901" spans="1:20" ht="25.5">
      <c r="A901" s="73">
        <v>895</v>
      </c>
      <c r="B901" s="124" t="s">
        <v>1185</v>
      </c>
      <c r="C901" s="79">
        <v>902223</v>
      </c>
      <c r="D901" s="130" t="s">
        <v>1186</v>
      </c>
      <c r="E901" s="121" t="s">
        <v>21</v>
      </c>
      <c r="F901" s="74">
        <v>1</v>
      </c>
      <c r="G901" s="122">
        <v>0</v>
      </c>
      <c r="H901" s="123">
        <v>0</v>
      </c>
      <c r="I901" s="90">
        <v>1474400</v>
      </c>
      <c r="J901" s="91" t="s">
        <v>28</v>
      </c>
      <c r="K901" s="50"/>
      <c r="L901" s="51">
        <f t="shared" si="190"/>
        <v>1474400</v>
      </c>
      <c r="M901" s="51">
        <f t="shared" si="191"/>
        <v>1474400</v>
      </c>
      <c r="N901" s="52">
        <f t="shared" si="192"/>
        <v>1474400</v>
      </c>
      <c r="O901" s="53">
        <f t="shared" si="193"/>
        <v>1474400</v>
      </c>
      <c r="P901" s="52">
        <f t="shared" si="194"/>
        <v>0</v>
      </c>
      <c r="Q901" s="54">
        <f t="shared" si="195"/>
        <v>0</v>
      </c>
      <c r="R901" s="30">
        <f t="shared" si="197"/>
        <v>1474400</v>
      </c>
      <c r="S901" s="52">
        <f t="shared" si="198"/>
        <v>1474400</v>
      </c>
      <c r="T901" s="13" t="str">
        <f t="shared" si="196"/>
        <v>MENOR VALOR</v>
      </c>
    </row>
    <row r="902" spans="1:20" ht="16.5">
      <c r="A902" s="73">
        <v>896</v>
      </c>
      <c r="B902" s="124" t="s">
        <v>1187</v>
      </c>
      <c r="C902" s="79">
        <v>902224</v>
      </c>
      <c r="D902" s="130" t="s">
        <v>1188</v>
      </c>
      <c r="E902" s="121" t="s">
        <v>21</v>
      </c>
      <c r="F902" s="74">
        <v>1</v>
      </c>
      <c r="G902" s="122">
        <v>0</v>
      </c>
      <c r="H902" s="123">
        <v>0</v>
      </c>
      <c r="I902" s="90">
        <v>2469300</v>
      </c>
      <c r="J902" s="94">
        <v>386500</v>
      </c>
      <c r="K902" s="50"/>
      <c r="L902" s="51">
        <f t="shared" ref="L902:L965" si="199">MIN(I902,J902)</f>
        <v>386500</v>
      </c>
      <c r="M902" s="51">
        <f t="shared" ref="M902:M965" si="200">AVERAGE(I902,J902)</f>
        <v>1427900</v>
      </c>
      <c r="N902" s="52">
        <f t="shared" ref="N902:N965" si="201">MEDIAN(J902,I902)</f>
        <v>1427900</v>
      </c>
      <c r="O902" s="53">
        <f t="shared" ref="O902:O965" si="202">GEOMEAN(I902,J902)</f>
        <v>976926.02074056759</v>
      </c>
      <c r="P902" s="52">
        <f t="shared" ref="P902:P965" si="203">STDEVA(N902,L902)</f>
        <v>736381.00192767056</v>
      </c>
      <c r="Q902" s="54">
        <f t="shared" ref="Q902:Q965" si="204">P902/N902*100%</f>
        <v>0.51570908461914033</v>
      </c>
      <c r="R902" s="30">
        <f t="shared" si="197"/>
        <v>1427900</v>
      </c>
      <c r="S902" s="52">
        <f t="shared" si="198"/>
        <v>1427900</v>
      </c>
      <c r="T902" s="13" t="str">
        <f t="shared" si="196"/>
        <v>MEDIANA</v>
      </c>
    </row>
    <row r="903" spans="1:20" ht="25.5">
      <c r="A903" s="73">
        <v>897</v>
      </c>
      <c r="B903" s="131" t="s">
        <v>1189</v>
      </c>
      <c r="C903" s="79">
        <v>903006</v>
      </c>
      <c r="D903" s="132" t="s">
        <v>1190</v>
      </c>
      <c r="E903" s="121" t="s">
        <v>21</v>
      </c>
      <c r="F903" s="74">
        <v>1</v>
      </c>
      <c r="G903" s="122">
        <v>0</v>
      </c>
      <c r="H903" s="123">
        <v>0</v>
      </c>
      <c r="I903" s="90">
        <v>2469300</v>
      </c>
      <c r="J903" s="94">
        <v>3367100</v>
      </c>
      <c r="K903" s="50"/>
      <c r="L903" s="51">
        <f t="shared" si="199"/>
        <v>2469300</v>
      </c>
      <c r="M903" s="51">
        <f t="shared" si="200"/>
        <v>2918200</v>
      </c>
      <c r="N903" s="52">
        <f t="shared" si="201"/>
        <v>2918200</v>
      </c>
      <c r="O903" s="53">
        <f t="shared" si="202"/>
        <v>2883466.6687860293</v>
      </c>
      <c r="P903" s="52">
        <f t="shared" si="203"/>
        <v>317420.23407464119</v>
      </c>
      <c r="Q903" s="54">
        <f t="shared" si="204"/>
        <v>0.10877261122426193</v>
      </c>
      <c r="R903" s="30">
        <f t="shared" si="197"/>
        <v>2918200</v>
      </c>
      <c r="S903" s="52">
        <f t="shared" si="198"/>
        <v>2918200</v>
      </c>
      <c r="T903" s="13" t="str">
        <f t="shared" si="196"/>
        <v>MEDIANA</v>
      </c>
    </row>
    <row r="904" spans="1:20" ht="25.5">
      <c r="A904" s="95">
        <v>898</v>
      </c>
      <c r="B904" s="124" t="s">
        <v>1191</v>
      </c>
      <c r="C904" s="79">
        <v>903007</v>
      </c>
      <c r="D904" s="130" t="s">
        <v>1192</v>
      </c>
      <c r="E904" s="121" t="s">
        <v>21</v>
      </c>
      <c r="F904" s="74">
        <v>1</v>
      </c>
      <c r="G904" s="122">
        <v>0</v>
      </c>
      <c r="H904" s="123">
        <v>0</v>
      </c>
      <c r="I904" s="90">
        <v>1141500</v>
      </c>
      <c r="J904" s="94">
        <v>1585100</v>
      </c>
      <c r="K904" s="50"/>
      <c r="L904" s="51">
        <f t="shared" si="199"/>
        <v>1141500</v>
      </c>
      <c r="M904" s="51">
        <f t="shared" si="200"/>
        <v>1363300</v>
      </c>
      <c r="N904" s="52">
        <f t="shared" si="201"/>
        <v>1363300</v>
      </c>
      <c r="O904" s="53">
        <f t="shared" si="202"/>
        <v>1345136.2942096239</v>
      </c>
      <c r="P904" s="52">
        <f t="shared" si="203"/>
        <v>156836.28406717625</v>
      </c>
      <c r="Q904" s="54">
        <f t="shared" si="204"/>
        <v>0.1150416519234037</v>
      </c>
      <c r="R904" s="30">
        <f t="shared" si="197"/>
        <v>1363300</v>
      </c>
      <c r="S904" s="52">
        <f t="shared" si="198"/>
        <v>1363300</v>
      </c>
      <c r="T904" s="13" t="str">
        <f t="shared" si="196"/>
        <v>MEDIANA</v>
      </c>
    </row>
    <row r="905" spans="1:20" ht="25.5">
      <c r="A905" s="73">
        <v>899</v>
      </c>
      <c r="B905" s="124" t="s">
        <v>1193</v>
      </c>
      <c r="C905" s="79">
        <v>903008</v>
      </c>
      <c r="D905" s="130" t="s">
        <v>1194</v>
      </c>
      <c r="E905" s="121" t="s">
        <v>21</v>
      </c>
      <c r="F905" s="74">
        <v>1</v>
      </c>
      <c r="G905" s="122">
        <v>0</v>
      </c>
      <c r="H905" s="123">
        <v>0</v>
      </c>
      <c r="I905" s="90">
        <v>1474400</v>
      </c>
      <c r="J905" s="91" t="s">
        <v>28</v>
      </c>
      <c r="K905" s="50"/>
      <c r="L905" s="51">
        <f t="shared" si="199"/>
        <v>1474400</v>
      </c>
      <c r="M905" s="51">
        <f t="shared" si="200"/>
        <v>1474400</v>
      </c>
      <c r="N905" s="52">
        <f t="shared" si="201"/>
        <v>1474400</v>
      </c>
      <c r="O905" s="53">
        <f t="shared" si="202"/>
        <v>1474400</v>
      </c>
      <c r="P905" s="52">
        <f t="shared" si="203"/>
        <v>0</v>
      </c>
      <c r="Q905" s="54">
        <f t="shared" si="204"/>
        <v>0</v>
      </c>
      <c r="R905" s="30">
        <f t="shared" si="197"/>
        <v>1474400</v>
      </c>
      <c r="S905" s="52">
        <f t="shared" si="198"/>
        <v>1474400</v>
      </c>
      <c r="T905" s="13" t="str">
        <f t="shared" ref="T905:T968" si="205">IF(Q905&lt;=$Q$1,"MENOR VALOR","MEDIANA")</f>
        <v>MENOR VALOR</v>
      </c>
    </row>
    <row r="906" spans="1:20" ht="16.5">
      <c r="A906" s="73">
        <v>900</v>
      </c>
      <c r="B906" s="124" t="s">
        <v>1195</v>
      </c>
      <c r="C906" s="79">
        <v>903010</v>
      </c>
      <c r="D906" s="130" t="s">
        <v>1196</v>
      </c>
      <c r="E906" s="121" t="s">
        <v>21</v>
      </c>
      <c r="F906" s="74">
        <v>1</v>
      </c>
      <c r="G906" s="122">
        <v>0</v>
      </c>
      <c r="H906" s="123">
        <v>0</v>
      </c>
      <c r="I906" s="90">
        <v>486700</v>
      </c>
      <c r="J906" s="91" t="s">
        <v>28</v>
      </c>
      <c r="K906" s="50"/>
      <c r="L906" s="51">
        <f t="shared" si="199"/>
        <v>486700</v>
      </c>
      <c r="M906" s="51">
        <f t="shared" si="200"/>
        <v>486700</v>
      </c>
      <c r="N906" s="52">
        <f t="shared" si="201"/>
        <v>486700</v>
      </c>
      <c r="O906" s="53">
        <f t="shared" si="202"/>
        <v>486700</v>
      </c>
      <c r="P906" s="52">
        <f t="shared" si="203"/>
        <v>0</v>
      </c>
      <c r="Q906" s="54">
        <f t="shared" si="204"/>
        <v>0</v>
      </c>
      <c r="R906" s="30">
        <f t="shared" si="197"/>
        <v>486700</v>
      </c>
      <c r="S906" s="52">
        <f t="shared" si="198"/>
        <v>486700</v>
      </c>
      <c r="T906" s="13" t="str">
        <f t="shared" si="205"/>
        <v>MENOR VALOR</v>
      </c>
    </row>
    <row r="907" spans="1:20" ht="16.5">
      <c r="A907" s="73">
        <v>901</v>
      </c>
      <c r="B907" s="124" t="s">
        <v>1197</v>
      </c>
      <c r="C907" s="79">
        <v>903016</v>
      </c>
      <c r="D907" s="130" t="s">
        <v>1198</v>
      </c>
      <c r="E907" s="121" t="s">
        <v>21</v>
      </c>
      <c r="F907" s="74">
        <v>1</v>
      </c>
      <c r="G907" s="122">
        <v>0</v>
      </c>
      <c r="H907" s="123">
        <v>0</v>
      </c>
      <c r="I907" s="90">
        <v>1141500</v>
      </c>
      <c r="J907" s="91" t="s">
        <v>28</v>
      </c>
      <c r="K907" s="50"/>
      <c r="L907" s="51">
        <f t="shared" si="199"/>
        <v>1141500</v>
      </c>
      <c r="M907" s="51">
        <f t="shared" si="200"/>
        <v>1141500</v>
      </c>
      <c r="N907" s="52">
        <f t="shared" si="201"/>
        <v>1141500</v>
      </c>
      <c r="O907" s="53">
        <f t="shared" si="202"/>
        <v>1141500</v>
      </c>
      <c r="P907" s="52">
        <f t="shared" si="203"/>
        <v>0</v>
      </c>
      <c r="Q907" s="54">
        <f t="shared" si="204"/>
        <v>0</v>
      </c>
      <c r="R907" s="30">
        <f t="shared" si="197"/>
        <v>1141500</v>
      </c>
      <c r="S907" s="52">
        <f t="shared" si="198"/>
        <v>1141500</v>
      </c>
      <c r="T907" s="13" t="str">
        <f t="shared" si="205"/>
        <v>MENOR VALOR</v>
      </c>
    </row>
    <row r="908" spans="1:20" ht="25.5">
      <c r="A908" s="73">
        <v>902</v>
      </c>
      <c r="B908" s="124" t="s">
        <v>1199</v>
      </c>
      <c r="C908" s="79">
        <v>903022</v>
      </c>
      <c r="D908" s="130" t="s">
        <v>1200</v>
      </c>
      <c r="E908" s="121" t="s">
        <v>21</v>
      </c>
      <c r="F908" s="74">
        <v>1</v>
      </c>
      <c r="G908" s="122">
        <v>0</v>
      </c>
      <c r="H908" s="123">
        <v>0</v>
      </c>
      <c r="I908" s="90">
        <v>1141500</v>
      </c>
      <c r="J908" s="91" t="s">
        <v>28</v>
      </c>
      <c r="K908" s="50"/>
      <c r="L908" s="51">
        <f t="shared" si="199"/>
        <v>1141500</v>
      </c>
      <c r="M908" s="51">
        <f t="shared" si="200"/>
        <v>1141500</v>
      </c>
      <c r="N908" s="52">
        <f t="shared" si="201"/>
        <v>1141500</v>
      </c>
      <c r="O908" s="53">
        <f t="shared" si="202"/>
        <v>1141500</v>
      </c>
      <c r="P908" s="52">
        <f t="shared" si="203"/>
        <v>0</v>
      </c>
      <c r="Q908" s="54">
        <f t="shared" si="204"/>
        <v>0</v>
      </c>
      <c r="R908" s="30">
        <f t="shared" si="197"/>
        <v>1141500</v>
      </c>
      <c r="S908" s="52">
        <f t="shared" si="198"/>
        <v>1141500</v>
      </c>
      <c r="T908" s="13" t="str">
        <f t="shared" si="205"/>
        <v>MENOR VALOR</v>
      </c>
    </row>
    <row r="909" spans="1:20" ht="25.5">
      <c r="A909" s="95">
        <v>903</v>
      </c>
      <c r="B909" s="124" t="s">
        <v>1201</v>
      </c>
      <c r="C909" s="79">
        <v>903025</v>
      </c>
      <c r="D909" s="130" t="s">
        <v>1202</v>
      </c>
      <c r="E909" s="121" t="s">
        <v>21</v>
      </c>
      <c r="F909" s="74">
        <v>1</v>
      </c>
      <c r="G909" s="122">
        <v>0</v>
      </c>
      <c r="H909" s="123">
        <v>0</v>
      </c>
      <c r="I909" s="90">
        <v>1141500</v>
      </c>
      <c r="J909" s="91" t="s">
        <v>28</v>
      </c>
      <c r="K909" s="50"/>
      <c r="L909" s="51">
        <f t="shared" si="199"/>
        <v>1141500</v>
      </c>
      <c r="M909" s="51">
        <f t="shared" si="200"/>
        <v>1141500</v>
      </c>
      <c r="N909" s="52">
        <f t="shared" si="201"/>
        <v>1141500</v>
      </c>
      <c r="O909" s="53">
        <f t="shared" si="202"/>
        <v>1141500</v>
      </c>
      <c r="P909" s="52">
        <f t="shared" si="203"/>
        <v>0</v>
      </c>
      <c r="Q909" s="54">
        <f t="shared" si="204"/>
        <v>0</v>
      </c>
      <c r="R909" s="30">
        <f t="shared" si="197"/>
        <v>1141500</v>
      </c>
      <c r="S909" s="52">
        <f t="shared" si="198"/>
        <v>1141500</v>
      </c>
      <c r="T909" s="13" t="str">
        <f t="shared" si="205"/>
        <v>MENOR VALOR</v>
      </c>
    </row>
    <row r="910" spans="1:20" ht="25.5">
      <c r="A910" s="73">
        <v>904</v>
      </c>
      <c r="B910" s="124" t="s">
        <v>1203</v>
      </c>
      <c r="C910" s="79">
        <v>903026</v>
      </c>
      <c r="D910" s="130" t="s">
        <v>1204</v>
      </c>
      <c r="E910" s="121" t="s">
        <v>21</v>
      </c>
      <c r="F910" s="74">
        <v>1</v>
      </c>
      <c r="G910" s="122">
        <v>0</v>
      </c>
      <c r="H910" s="123">
        <v>0</v>
      </c>
      <c r="I910" s="90">
        <v>1141500</v>
      </c>
      <c r="J910" s="91" t="s">
        <v>28</v>
      </c>
      <c r="K910" s="50"/>
      <c r="L910" s="51">
        <f t="shared" si="199"/>
        <v>1141500</v>
      </c>
      <c r="M910" s="51">
        <f t="shared" si="200"/>
        <v>1141500</v>
      </c>
      <c r="N910" s="52">
        <f t="shared" si="201"/>
        <v>1141500</v>
      </c>
      <c r="O910" s="53">
        <f t="shared" si="202"/>
        <v>1141500</v>
      </c>
      <c r="P910" s="52">
        <f t="shared" si="203"/>
        <v>0</v>
      </c>
      <c r="Q910" s="54">
        <f t="shared" si="204"/>
        <v>0</v>
      </c>
      <c r="R910" s="30">
        <f t="shared" si="197"/>
        <v>1141500</v>
      </c>
      <c r="S910" s="52">
        <f t="shared" si="198"/>
        <v>1141500</v>
      </c>
      <c r="T910" s="13" t="str">
        <f t="shared" si="205"/>
        <v>MENOR VALOR</v>
      </c>
    </row>
    <row r="911" spans="1:20" ht="25.5">
      <c r="A911" s="73">
        <v>905</v>
      </c>
      <c r="B911" s="124" t="s">
        <v>1205</v>
      </c>
      <c r="C911" s="79">
        <v>903027</v>
      </c>
      <c r="D911" s="130" t="s">
        <v>1206</v>
      </c>
      <c r="E911" s="121" t="s">
        <v>21</v>
      </c>
      <c r="F911" s="74">
        <v>1</v>
      </c>
      <c r="G911" s="122">
        <v>0</v>
      </c>
      <c r="H911" s="123">
        <v>0</v>
      </c>
      <c r="I911" s="90">
        <v>1141500</v>
      </c>
      <c r="J911" s="91" t="s">
        <v>28</v>
      </c>
      <c r="K911" s="50"/>
      <c r="L911" s="51">
        <f t="shared" si="199"/>
        <v>1141500</v>
      </c>
      <c r="M911" s="51">
        <f t="shared" si="200"/>
        <v>1141500</v>
      </c>
      <c r="N911" s="52">
        <f t="shared" si="201"/>
        <v>1141500</v>
      </c>
      <c r="O911" s="53">
        <f t="shared" si="202"/>
        <v>1141500</v>
      </c>
      <c r="P911" s="52">
        <f t="shared" si="203"/>
        <v>0</v>
      </c>
      <c r="Q911" s="54">
        <f t="shared" si="204"/>
        <v>0</v>
      </c>
      <c r="R911" s="30">
        <f t="shared" si="197"/>
        <v>1141500</v>
      </c>
      <c r="S911" s="52">
        <f t="shared" si="198"/>
        <v>1141500</v>
      </c>
      <c r="T911" s="13" t="str">
        <f t="shared" si="205"/>
        <v>MENOR VALOR</v>
      </c>
    </row>
    <row r="912" spans="1:20" ht="38.25">
      <c r="A912" s="73">
        <v>906</v>
      </c>
      <c r="B912" s="124" t="s">
        <v>1207</v>
      </c>
      <c r="C912" s="79">
        <v>903028</v>
      </c>
      <c r="D912" s="130" t="s">
        <v>1208</v>
      </c>
      <c r="E912" s="121" t="s">
        <v>21</v>
      </c>
      <c r="F912" s="74">
        <v>1</v>
      </c>
      <c r="G912" s="122">
        <v>0</v>
      </c>
      <c r="H912" s="123">
        <v>0</v>
      </c>
      <c r="I912" s="90">
        <v>376500</v>
      </c>
      <c r="J912" s="91" t="s">
        <v>28</v>
      </c>
      <c r="K912" s="50"/>
      <c r="L912" s="51">
        <f t="shared" si="199"/>
        <v>376500</v>
      </c>
      <c r="M912" s="51">
        <f t="shared" si="200"/>
        <v>376500</v>
      </c>
      <c r="N912" s="52">
        <f t="shared" si="201"/>
        <v>376500</v>
      </c>
      <c r="O912" s="53">
        <f t="shared" si="202"/>
        <v>376500</v>
      </c>
      <c r="P912" s="52">
        <f t="shared" si="203"/>
        <v>0</v>
      </c>
      <c r="Q912" s="54">
        <f t="shared" si="204"/>
        <v>0</v>
      </c>
      <c r="R912" s="30">
        <f t="shared" si="197"/>
        <v>376500</v>
      </c>
      <c r="S912" s="52">
        <f t="shared" si="198"/>
        <v>376500</v>
      </c>
      <c r="T912" s="13" t="str">
        <f t="shared" si="205"/>
        <v>MENOR VALOR</v>
      </c>
    </row>
    <row r="913" spans="1:20" ht="38.25">
      <c r="A913" s="73">
        <v>907</v>
      </c>
      <c r="B913" s="124" t="s">
        <v>1209</v>
      </c>
      <c r="C913" s="79">
        <v>903042</v>
      </c>
      <c r="D913" s="130" t="s">
        <v>1210</v>
      </c>
      <c r="E913" s="121" t="s">
        <v>21</v>
      </c>
      <c r="F913" s="74">
        <v>1</v>
      </c>
      <c r="G913" s="122">
        <v>0</v>
      </c>
      <c r="H913" s="123">
        <v>0</v>
      </c>
      <c r="I913" s="90">
        <v>376500</v>
      </c>
      <c r="J913" s="91" t="s">
        <v>28</v>
      </c>
      <c r="K913" s="50"/>
      <c r="L913" s="51">
        <f t="shared" si="199"/>
        <v>376500</v>
      </c>
      <c r="M913" s="51">
        <f t="shared" si="200"/>
        <v>376500</v>
      </c>
      <c r="N913" s="52">
        <f t="shared" si="201"/>
        <v>376500</v>
      </c>
      <c r="O913" s="53">
        <f t="shared" si="202"/>
        <v>376500</v>
      </c>
      <c r="P913" s="52">
        <f t="shared" si="203"/>
        <v>0</v>
      </c>
      <c r="Q913" s="54">
        <f t="shared" si="204"/>
        <v>0</v>
      </c>
      <c r="R913" s="30">
        <f t="shared" si="197"/>
        <v>376500</v>
      </c>
      <c r="S913" s="52">
        <f t="shared" si="198"/>
        <v>376500</v>
      </c>
      <c r="T913" s="13" t="str">
        <f t="shared" si="205"/>
        <v>MENOR VALOR</v>
      </c>
    </row>
    <row r="914" spans="1:20" ht="25.5">
      <c r="A914" s="95">
        <v>908</v>
      </c>
      <c r="B914" s="124" t="s">
        <v>1211</v>
      </c>
      <c r="C914" s="83">
        <v>903044</v>
      </c>
      <c r="D914" s="130" t="s">
        <v>1212</v>
      </c>
      <c r="E914" s="121" t="s">
        <v>21</v>
      </c>
      <c r="F914" s="74">
        <v>1</v>
      </c>
      <c r="G914" s="122">
        <v>0</v>
      </c>
      <c r="H914" s="123">
        <v>0</v>
      </c>
      <c r="I914" s="90">
        <v>1141500</v>
      </c>
      <c r="J914" s="94">
        <v>232000</v>
      </c>
      <c r="K914" s="50"/>
      <c r="L914" s="51">
        <f t="shared" si="199"/>
        <v>232000</v>
      </c>
      <c r="M914" s="51">
        <f t="shared" si="200"/>
        <v>686750</v>
      </c>
      <c r="N914" s="52">
        <f t="shared" si="201"/>
        <v>686750</v>
      </c>
      <c r="O914" s="53">
        <f t="shared" si="202"/>
        <v>514614.41876418504</v>
      </c>
      <c r="P914" s="52">
        <f t="shared" si="203"/>
        <v>321556.80874458246</v>
      </c>
      <c r="Q914" s="54">
        <f t="shared" si="204"/>
        <v>0.46822979067285397</v>
      </c>
      <c r="R914" s="30">
        <f t="shared" si="197"/>
        <v>686750</v>
      </c>
      <c r="S914" s="52">
        <f t="shared" si="198"/>
        <v>686800</v>
      </c>
      <c r="T914" s="13" t="str">
        <f t="shared" si="205"/>
        <v>MEDIANA</v>
      </c>
    </row>
    <row r="915" spans="1:20" ht="25.5">
      <c r="A915" s="73">
        <v>909</v>
      </c>
      <c r="B915" s="124" t="s">
        <v>1213</v>
      </c>
      <c r="C915" s="79">
        <v>903045</v>
      </c>
      <c r="D915" s="130" t="s">
        <v>1214</v>
      </c>
      <c r="E915" s="121" t="s">
        <v>21</v>
      </c>
      <c r="F915" s="74">
        <v>1</v>
      </c>
      <c r="G915" s="122">
        <v>0</v>
      </c>
      <c r="H915" s="123">
        <v>0</v>
      </c>
      <c r="I915" s="90">
        <v>1141500</v>
      </c>
      <c r="J915" s="94">
        <v>1585100</v>
      </c>
      <c r="K915" s="50"/>
      <c r="L915" s="51">
        <f t="shared" si="199"/>
        <v>1141500</v>
      </c>
      <c r="M915" s="51">
        <f t="shared" si="200"/>
        <v>1363300</v>
      </c>
      <c r="N915" s="52">
        <f t="shared" si="201"/>
        <v>1363300</v>
      </c>
      <c r="O915" s="53">
        <f t="shared" si="202"/>
        <v>1345136.2942096239</v>
      </c>
      <c r="P915" s="52">
        <f t="shared" si="203"/>
        <v>156836.28406717625</v>
      </c>
      <c r="Q915" s="54">
        <f t="shared" si="204"/>
        <v>0.1150416519234037</v>
      </c>
      <c r="R915" s="30">
        <f t="shared" si="197"/>
        <v>1363300</v>
      </c>
      <c r="S915" s="52">
        <f t="shared" si="198"/>
        <v>1363300</v>
      </c>
      <c r="T915" s="13" t="str">
        <f t="shared" si="205"/>
        <v>MEDIANA</v>
      </c>
    </row>
    <row r="916" spans="1:20" ht="16.5">
      <c r="A916" s="73">
        <v>910</v>
      </c>
      <c r="B916" s="124" t="s">
        <v>1215</v>
      </c>
      <c r="C916" s="79">
        <v>903046</v>
      </c>
      <c r="D916" s="130" t="s">
        <v>1216</v>
      </c>
      <c r="E916" s="121" t="s">
        <v>21</v>
      </c>
      <c r="F916" s="74">
        <v>1</v>
      </c>
      <c r="G916" s="122">
        <v>0</v>
      </c>
      <c r="H916" s="123">
        <v>0</v>
      </c>
      <c r="I916" s="90">
        <v>1141500</v>
      </c>
      <c r="J916" s="91" t="s">
        <v>28</v>
      </c>
      <c r="K916" s="50"/>
      <c r="L916" s="51">
        <f t="shared" si="199"/>
        <v>1141500</v>
      </c>
      <c r="M916" s="51">
        <f t="shared" si="200"/>
        <v>1141500</v>
      </c>
      <c r="N916" s="52">
        <f t="shared" si="201"/>
        <v>1141500</v>
      </c>
      <c r="O916" s="53">
        <f t="shared" si="202"/>
        <v>1141500</v>
      </c>
      <c r="P916" s="52">
        <f t="shared" si="203"/>
        <v>0</v>
      </c>
      <c r="Q916" s="54">
        <f t="shared" si="204"/>
        <v>0</v>
      </c>
      <c r="R916" s="30">
        <f t="shared" si="197"/>
        <v>1141500</v>
      </c>
      <c r="S916" s="52">
        <f t="shared" si="198"/>
        <v>1141500</v>
      </c>
      <c r="T916" s="13" t="str">
        <f t="shared" si="205"/>
        <v>MENOR VALOR</v>
      </c>
    </row>
    <row r="917" spans="1:20" ht="16.5">
      <c r="A917" s="73">
        <v>911</v>
      </c>
      <c r="B917" s="124" t="s">
        <v>1217</v>
      </c>
      <c r="C917" s="79">
        <v>903052</v>
      </c>
      <c r="D917" s="130" t="s">
        <v>1218</v>
      </c>
      <c r="E917" s="121" t="s">
        <v>21</v>
      </c>
      <c r="F917" s="74">
        <v>1</v>
      </c>
      <c r="G917" s="122">
        <v>0</v>
      </c>
      <c r="H917" s="123">
        <v>0</v>
      </c>
      <c r="I917" s="90">
        <v>1141500</v>
      </c>
      <c r="J917" s="91" t="s">
        <v>28</v>
      </c>
      <c r="K917" s="50"/>
      <c r="L917" s="51">
        <f t="shared" si="199"/>
        <v>1141500</v>
      </c>
      <c r="M917" s="51">
        <f t="shared" si="200"/>
        <v>1141500</v>
      </c>
      <c r="N917" s="52">
        <f t="shared" si="201"/>
        <v>1141500</v>
      </c>
      <c r="O917" s="53">
        <f t="shared" si="202"/>
        <v>1141500</v>
      </c>
      <c r="P917" s="52">
        <f t="shared" si="203"/>
        <v>0</v>
      </c>
      <c r="Q917" s="54">
        <f t="shared" si="204"/>
        <v>0</v>
      </c>
      <c r="R917" s="30">
        <f t="shared" si="197"/>
        <v>1141500</v>
      </c>
      <c r="S917" s="52">
        <f t="shared" si="198"/>
        <v>1141500</v>
      </c>
      <c r="T917" s="13" t="str">
        <f t="shared" si="205"/>
        <v>MENOR VALOR</v>
      </c>
    </row>
    <row r="918" spans="1:20" ht="25.5">
      <c r="A918" s="73">
        <v>912</v>
      </c>
      <c r="B918" s="124" t="s">
        <v>1219</v>
      </c>
      <c r="C918" s="79">
        <v>903101</v>
      </c>
      <c r="D918" s="130" t="s">
        <v>1220</v>
      </c>
      <c r="E918" s="121" t="s">
        <v>21</v>
      </c>
      <c r="F918" s="74">
        <v>1</v>
      </c>
      <c r="G918" s="122">
        <v>0</v>
      </c>
      <c r="H918" s="123">
        <v>0</v>
      </c>
      <c r="I918" s="90">
        <v>1141500</v>
      </c>
      <c r="J918" s="94">
        <v>1585100</v>
      </c>
      <c r="K918" s="50"/>
      <c r="L918" s="51">
        <f t="shared" si="199"/>
        <v>1141500</v>
      </c>
      <c r="M918" s="51">
        <f t="shared" si="200"/>
        <v>1363300</v>
      </c>
      <c r="N918" s="52">
        <f t="shared" si="201"/>
        <v>1363300</v>
      </c>
      <c r="O918" s="53">
        <f t="shared" si="202"/>
        <v>1345136.2942096239</v>
      </c>
      <c r="P918" s="52">
        <f t="shared" si="203"/>
        <v>156836.28406717625</v>
      </c>
      <c r="Q918" s="54">
        <f t="shared" si="204"/>
        <v>0.1150416519234037</v>
      </c>
      <c r="R918" s="30">
        <f t="shared" si="197"/>
        <v>1363300</v>
      </c>
      <c r="S918" s="52">
        <f t="shared" si="198"/>
        <v>1363300</v>
      </c>
      <c r="T918" s="13" t="str">
        <f t="shared" si="205"/>
        <v>MEDIANA</v>
      </c>
    </row>
    <row r="919" spans="1:20" ht="38.25">
      <c r="A919" s="95">
        <v>913</v>
      </c>
      <c r="B919" s="124" t="s">
        <v>1221</v>
      </c>
      <c r="C919" s="79">
        <v>903105</v>
      </c>
      <c r="D919" s="130" t="s">
        <v>1222</v>
      </c>
      <c r="E919" s="121" t="s">
        <v>21</v>
      </c>
      <c r="F919" s="74">
        <v>1</v>
      </c>
      <c r="G919" s="122">
        <v>0</v>
      </c>
      <c r="H919" s="123">
        <v>0</v>
      </c>
      <c r="I919" s="90">
        <v>1141500</v>
      </c>
      <c r="J919" s="91" t="s">
        <v>28</v>
      </c>
      <c r="K919" s="50"/>
      <c r="L919" s="51">
        <f t="shared" si="199"/>
        <v>1141500</v>
      </c>
      <c r="M919" s="51">
        <f t="shared" si="200"/>
        <v>1141500</v>
      </c>
      <c r="N919" s="52">
        <f t="shared" si="201"/>
        <v>1141500</v>
      </c>
      <c r="O919" s="53">
        <f t="shared" si="202"/>
        <v>1141500</v>
      </c>
      <c r="P919" s="52">
        <f t="shared" si="203"/>
        <v>0</v>
      </c>
      <c r="Q919" s="54">
        <f t="shared" si="204"/>
        <v>0</v>
      </c>
      <c r="R919" s="30">
        <f t="shared" si="197"/>
        <v>1141500</v>
      </c>
      <c r="S919" s="52">
        <f t="shared" si="198"/>
        <v>1141500</v>
      </c>
      <c r="T919" s="13" t="str">
        <f t="shared" si="205"/>
        <v>MENOR VALOR</v>
      </c>
    </row>
    <row r="920" spans="1:20" ht="25.5">
      <c r="A920" s="73">
        <v>914</v>
      </c>
      <c r="B920" s="124" t="s">
        <v>1223</v>
      </c>
      <c r="C920" s="79">
        <v>903202</v>
      </c>
      <c r="D920" s="130" t="s">
        <v>1224</v>
      </c>
      <c r="E920" s="121" t="s">
        <v>21</v>
      </c>
      <c r="F920" s="74">
        <v>1</v>
      </c>
      <c r="G920" s="122">
        <v>0</v>
      </c>
      <c r="H920" s="123">
        <v>0</v>
      </c>
      <c r="I920" s="90">
        <v>1474400</v>
      </c>
      <c r="J920" s="94">
        <v>2005200</v>
      </c>
      <c r="K920" s="50"/>
      <c r="L920" s="51">
        <f t="shared" si="199"/>
        <v>1474400</v>
      </c>
      <c r="M920" s="51">
        <f t="shared" si="200"/>
        <v>1739800</v>
      </c>
      <c r="N920" s="52">
        <f t="shared" si="201"/>
        <v>1739800</v>
      </c>
      <c r="O920" s="53">
        <f t="shared" si="202"/>
        <v>1719437.9546817036</v>
      </c>
      <c r="P920" s="52">
        <f t="shared" si="203"/>
        <v>187666.13972690972</v>
      </c>
      <c r="Q920" s="54">
        <f t="shared" si="204"/>
        <v>0.10786650173980326</v>
      </c>
      <c r="R920" s="30">
        <f t="shared" si="197"/>
        <v>1739800</v>
      </c>
      <c r="S920" s="52">
        <f t="shared" si="198"/>
        <v>1739800</v>
      </c>
      <c r="T920" s="13" t="str">
        <f t="shared" si="205"/>
        <v>MEDIANA</v>
      </c>
    </row>
    <row r="921" spans="1:20" ht="16.5">
      <c r="A921" s="73">
        <v>915</v>
      </c>
      <c r="B921" s="124" t="s">
        <v>1225</v>
      </c>
      <c r="C921" s="79">
        <v>903402</v>
      </c>
      <c r="D921" s="130" t="s">
        <v>1226</v>
      </c>
      <c r="E921" s="121" t="s">
        <v>21</v>
      </c>
      <c r="F921" s="74">
        <v>1</v>
      </c>
      <c r="G921" s="122">
        <v>0</v>
      </c>
      <c r="H921" s="123">
        <v>0</v>
      </c>
      <c r="I921" s="90">
        <v>1141500</v>
      </c>
      <c r="J921" s="91" t="s">
        <v>28</v>
      </c>
      <c r="K921" s="50"/>
      <c r="L921" s="51">
        <f t="shared" si="199"/>
        <v>1141500</v>
      </c>
      <c r="M921" s="51">
        <f t="shared" si="200"/>
        <v>1141500</v>
      </c>
      <c r="N921" s="52">
        <f t="shared" si="201"/>
        <v>1141500</v>
      </c>
      <c r="O921" s="53">
        <f t="shared" si="202"/>
        <v>1141500</v>
      </c>
      <c r="P921" s="52">
        <f t="shared" si="203"/>
        <v>0</v>
      </c>
      <c r="Q921" s="54">
        <f t="shared" si="204"/>
        <v>0</v>
      </c>
      <c r="R921" s="30">
        <f t="shared" si="197"/>
        <v>1141500</v>
      </c>
      <c r="S921" s="52">
        <f t="shared" si="198"/>
        <v>1141500</v>
      </c>
      <c r="T921" s="13" t="str">
        <f t="shared" si="205"/>
        <v>MENOR VALOR</v>
      </c>
    </row>
    <row r="922" spans="1:20" ht="25.5">
      <c r="A922" s="73">
        <v>916</v>
      </c>
      <c r="B922" s="124" t="s">
        <v>1227</v>
      </c>
      <c r="C922" s="79">
        <v>903426</v>
      </c>
      <c r="D922" s="130" t="s">
        <v>1228</v>
      </c>
      <c r="E922" s="121" t="s">
        <v>21</v>
      </c>
      <c r="F922" s="74">
        <v>1</v>
      </c>
      <c r="G922" s="122">
        <v>0</v>
      </c>
      <c r="H922" s="123">
        <v>0</v>
      </c>
      <c r="I922" s="90">
        <v>2782100</v>
      </c>
      <c r="J922" s="94">
        <v>3965300</v>
      </c>
      <c r="K922" s="50"/>
      <c r="L922" s="51">
        <f t="shared" si="199"/>
        <v>2782100</v>
      </c>
      <c r="M922" s="51">
        <f t="shared" si="200"/>
        <v>3373700</v>
      </c>
      <c r="N922" s="52">
        <f t="shared" si="201"/>
        <v>3373700</v>
      </c>
      <c r="O922" s="53">
        <f t="shared" si="202"/>
        <v>3321424.5633462761</v>
      </c>
      <c r="P922" s="52">
        <f t="shared" si="203"/>
        <v>418324.37174996152</v>
      </c>
      <c r="Q922" s="54">
        <f t="shared" si="204"/>
        <v>0.1239957233156361</v>
      </c>
      <c r="R922" s="30">
        <f t="shared" si="197"/>
        <v>3373700</v>
      </c>
      <c r="S922" s="52">
        <f t="shared" si="198"/>
        <v>3373700</v>
      </c>
      <c r="T922" s="13" t="str">
        <f t="shared" si="205"/>
        <v>MEDIANA</v>
      </c>
    </row>
    <row r="923" spans="1:20" ht="25.5">
      <c r="A923" s="73">
        <v>917</v>
      </c>
      <c r="B923" s="124" t="s">
        <v>1229</v>
      </c>
      <c r="C923" s="79">
        <v>903427</v>
      </c>
      <c r="D923" s="130" t="s">
        <v>1230</v>
      </c>
      <c r="E923" s="121" t="s">
        <v>21</v>
      </c>
      <c r="F923" s="74">
        <v>1</v>
      </c>
      <c r="G923" s="122">
        <v>0</v>
      </c>
      <c r="H923" s="123">
        <v>0</v>
      </c>
      <c r="I923" s="90">
        <v>1850600</v>
      </c>
      <c r="J923" s="91" t="s">
        <v>28</v>
      </c>
      <c r="K923" s="50"/>
      <c r="L923" s="51">
        <f t="shared" si="199"/>
        <v>1850600</v>
      </c>
      <c r="M923" s="51">
        <f t="shared" si="200"/>
        <v>1850600</v>
      </c>
      <c r="N923" s="52">
        <f t="shared" si="201"/>
        <v>1850600</v>
      </c>
      <c r="O923" s="53">
        <f t="shared" si="202"/>
        <v>1850600</v>
      </c>
      <c r="P923" s="52">
        <f t="shared" si="203"/>
        <v>0</v>
      </c>
      <c r="Q923" s="54">
        <f t="shared" si="204"/>
        <v>0</v>
      </c>
      <c r="R923" s="30">
        <f t="shared" si="197"/>
        <v>1850600</v>
      </c>
      <c r="S923" s="52">
        <f t="shared" si="198"/>
        <v>1850600</v>
      </c>
      <c r="T923" s="13" t="str">
        <f t="shared" si="205"/>
        <v>MENOR VALOR</v>
      </c>
    </row>
    <row r="924" spans="1:20" ht="25.5">
      <c r="A924" s="95">
        <v>918</v>
      </c>
      <c r="B924" s="124" t="s">
        <v>1231</v>
      </c>
      <c r="C924" s="79">
        <v>903431</v>
      </c>
      <c r="D924" s="130" t="s">
        <v>1232</v>
      </c>
      <c r="E924" s="121" t="s">
        <v>21</v>
      </c>
      <c r="F924" s="74">
        <v>1</v>
      </c>
      <c r="G924" s="122">
        <v>0</v>
      </c>
      <c r="H924" s="123">
        <v>0</v>
      </c>
      <c r="I924" s="90">
        <v>1850600</v>
      </c>
      <c r="J924" s="91" t="s">
        <v>28</v>
      </c>
      <c r="K924" s="50"/>
      <c r="L924" s="51">
        <f t="shared" si="199"/>
        <v>1850600</v>
      </c>
      <c r="M924" s="51">
        <f t="shared" si="200"/>
        <v>1850600</v>
      </c>
      <c r="N924" s="52">
        <f t="shared" si="201"/>
        <v>1850600</v>
      </c>
      <c r="O924" s="53">
        <f t="shared" si="202"/>
        <v>1850600</v>
      </c>
      <c r="P924" s="52">
        <f t="shared" si="203"/>
        <v>0</v>
      </c>
      <c r="Q924" s="54">
        <f t="shared" si="204"/>
        <v>0</v>
      </c>
      <c r="R924" s="30">
        <f t="shared" si="197"/>
        <v>1850600</v>
      </c>
      <c r="S924" s="52">
        <f t="shared" si="198"/>
        <v>1850600</v>
      </c>
      <c r="T924" s="13" t="str">
        <f t="shared" si="205"/>
        <v>MENOR VALOR</v>
      </c>
    </row>
    <row r="925" spans="1:20" ht="25.5">
      <c r="A925" s="73">
        <v>919</v>
      </c>
      <c r="B925" s="124" t="s">
        <v>1233</v>
      </c>
      <c r="C925" s="79">
        <v>903437</v>
      </c>
      <c r="D925" s="130" t="s">
        <v>1234</v>
      </c>
      <c r="E925" s="121" t="s">
        <v>21</v>
      </c>
      <c r="F925" s="74">
        <v>1</v>
      </c>
      <c r="G925" s="122">
        <v>0</v>
      </c>
      <c r="H925" s="123">
        <v>0</v>
      </c>
      <c r="I925" s="90">
        <v>2652100</v>
      </c>
      <c r="J925" s="91" t="s">
        <v>28</v>
      </c>
      <c r="K925" s="50"/>
      <c r="L925" s="51">
        <f t="shared" si="199"/>
        <v>2652100</v>
      </c>
      <c r="M925" s="51">
        <f t="shared" si="200"/>
        <v>2652100</v>
      </c>
      <c r="N925" s="52">
        <f t="shared" si="201"/>
        <v>2652100</v>
      </c>
      <c r="O925" s="53">
        <f t="shared" si="202"/>
        <v>2652100</v>
      </c>
      <c r="P925" s="52">
        <f t="shared" si="203"/>
        <v>0</v>
      </c>
      <c r="Q925" s="54">
        <f t="shared" si="204"/>
        <v>0</v>
      </c>
      <c r="R925" s="30">
        <f t="shared" si="197"/>
        <v>2652100</v>
      </c>
      <c r="S925" s="52">
        <f t="shared" si="198"/>
        <v>2652100</v>
      </c>
      <c r="T925" s="13" t="str">
        <f t="shared" si="205"/>
        <v>MENOR VALOR</v>
      </c>
    </row>
    <row r="926" spans="1:20" ht="16.5">
      <c r="A926" s="73">
        <v>920</v>
      </c>
      <c r="B926" s="124" t="s">
        <v>1235</v>
      </c>
      <c r="C926" s="79">
        <v>903438</v>
      </c>
      <c r="D926" s="130" t="s">
        <v>1236</v>
      </c>
      <c r="E926" s="121" t="s">
        <v>21</v>
      </c>
      <c r="F926" s="74">
        <v>1</v>
      </c>
      <c r="G926" s="122">
        <v>0</v>
      </c>
      <c r="H926" s="123">
        <v>0</v>
      </c>
      <c r="I926" s="90">
        <v>828200</v>
      </c>
      <c r="J926" s="94">
        <v>1138500</v>
      </c>
      <c r="K926" s="50"/>
      <c r="L926" s="51">
        <f t="shared" si="199"/>
        <v>828200</v>
      </c>
      <c r="M926" s="51">
        <f t="shared" si="200"/>
        <v>983350</v>
      </c>
      <c r="N926" s="52">
        <f t="shared" si="201"/>
        <v>983350</v>
      </c>
      <c r="O926" s="53">
        <f t="shared" si="202"/>
        <v>971033.31559735886</v>
      </c>
      <c r="P926" s="52">
        <f t="shared" si="203"/>
        <v>109707.61710109285</v>
      </c>
      <c r="Q926" s="54">
        <f t="shared" si="204"/>
        <v>0.11156517730319099</v>
      </c>
      <c r="R926" s="30">
        <f t="shared" si="197"/>
        <v>983350</v>
      </c>
      <c r="S926" s="52">
        <f t="shared" si="198"/>
        <v>983400</v>
      </c>
      <c r="T926" s="13" t="str">
        <f t="shared" si="205"/>
        <v>MEDIANA</v>
      </c>
    </row>
    <row r="927" spans="1:20" ht="38.25">
      <c r="A927" s="73">
        <v>921</v>
      </c>
      <c r="B927" s="124" t="s">
        <v>1237</v>
      </c>
      <c r="C927" s="79">
        <v>903439</v>
      </c>
      <c r="D927" s="130" t="s">
        <v>1238</v>
      </c>
      <c r="E927" s="121" t="s">
        <v>21</v>
      </c>
      <c r="F927" s="74">
        <v>1</v>
      </c>
      <c r="G927" s="122">
        <v>0</v>
      </c>
      <c r="H927" s="123">
        <v>0</v>
      </c>
      <c r="I927" s="90">
        <v>1141500</v>
      </c>
      <c r="J927" s="91" t="s">
        <v>28</v>
      </c>
      <c r="K927" s="50"/>
      <c r="L927" s="51">
        <f t="shared" si="199"/>
        <v>1141500</v>
      </c>
      <c r="M927" s="51">
        <f t="shared" si="200"/>
        <v>1141500</v>
      </c>
      <c r="N927" s="52">
        <f t="shared" si="201"/>
        <v>1141500</v>
      </c>
      <c r="O927" s="53">
        <f t="shared" si="202"/>
        <v>1141500</v>
      </c>
      <c r="P927" s="52">
        <f t="shared" si="203"/>
        <v>0</v>
      </c>
      <c r="Q927" s="54">
        <f t="shared" si="204"/>
        <v>0</v>
      </c>
      <c r="R927" s="30">
        <f t="shared" si="197"/>
        <v>1141500</v>
      </c>
      <c r="S927" s="52">
        <f t="shared" si="198"/>
        <v>1141500</v>
      </c>
      <c r="T927" s="13" t="str">
        <f t="shared" si="205"/>
        <v>MENOR VALOR</v>
      </c>
    </row>
    <row r="928" spans="1:20" ht="38.25">
      <c r="A928" s="73">
        <v>922</v>
      </c>
      <c r="B928" s="124" t="s">
        <v>1239</v>
      </c>
      <c r="C928" s="79">
        <v>903603</v>
      </c>
      <c r="D928" s="130" t="s">
        <v>1240</v>
      </c>
      <c r="E928" s="121" t="s">
        <v>21</v>
      </c>
      <c r="F928" s="74">
        <v>1</v>
      </c>
      <c r="G928" s="122">
        <v>0</v>
      </c>
      <c r="H928" s="123">
        <v>0</v>
      </c>
      <c r="I928" s="90">
        <v>1141500</v>
      </c>
      <c r="J928" s="94">
        <v>266800</v>
      </c>
      <c r="K928" s="50"/>
      <c r="L928" s="51">
        <f t="shared" si="199"/>
        <v>266800</v>
      </c>
      <c r="M928" s="51">
        <f t="shared" si="200"/>
        <v>704150</v>
      </c>
      <c r="N928" s="52">
        <f t="shared" si="201"/>
        <v>704150</v>
      </c>
      <c r="O928" s="53">
        <f t="shared" si="202"/>
        <v>551862.48287050647</v>
      </c>
      <c r="P928" s="52">
        <f t="shared" si="203"/>
        <v>309253.15075193654</v>
      </c>
      <c r="Q928" s="54">
        <f t="shared" si="204"/>
        <v>0.43918646701972097</v>
      </c>
      <c r="R928" s="30">
        <f t="shared" si="197"/>
        <v>704150</v>
      </c>
      <c r="S928" s="52">
        <f t="shared" si="198"/>
        <v>704200</v>
      </c>
      <c r="T928" s="13" t="str">
        <f t="shared" si="205"/>
        <v>MEDIANA</v>
      </c>
    </row>
    <row r="929" spans="1:20" ht="38.25">
      <c r="A929" s="95">
        <v>923</v>
      </c>
      <c r="B929" s="124" t="s">
        <v>1241</v>
      </c>
      <c r="C929" s="79">
        <v>903604</v>
      </c>
      <c r="D929" s="130" t="s">
        <v>1242</v>
      </c>
      <c r="E929" s="121" t="s">
        <v>21</v>
      </c>
      <c r="F929" s="74">
        <v>1</v>
      </c>
      <c r="G929" s="122">
        <v>0</v>
      </c>
      <c r="H929" s="123">
        <v>0</v>
      </c>
      <c r="I929" s="90">
        <v>1141500</v>
      </c>
      <c r="J929" s="94">
        <v>671600</v>
      </c>
      <c r="K929" s="50"/>
      <c r="L929" s="51">
        <f t="shared" si="199"/>
        <v>671600</v>
      </c>
      <c r="M929" s="51">
        <f t="shared" si="200"/>
        <v>906550</v>
      </c>
      <c r="N929" s="52">
        <f t="shared" si="201"/>
        <v>906550</v>
      </c>
      <c r="O929" s="53">
        <f t="shared" si="202"/>
        <v>875574.89685349015</v>
      </c>
      <c r="P929" s="52">
        <f t="shared" si="203"/>
        <v>166134.73823977934</v>
      </c>
      <c r="Q929" s="54">
        <f t="shared" si="204"/>
        <v>0.18326042495149672</v>
      </c>
      <c r="R929" s="30">
        <f t="shared" si="197"/>
        <v>906550</v>
      </c>
      <c r="S929" s="52">
        <f t="shared" si="198"/>
        <v>906600</v>
      </c>
      <c r="T929" s="13" t="str">
        <f t="shared" si="205"/>
        <v>MEDIANA</v>
      </c>
    </row>
    <row r="930" spans="1:20" ht="38.25">
      <c r="A930" s="73">
        <v>924</v>
      </c>
      <c r="B930" s="124" t="s">
        <v>1243</v>
      </c>
      <c r="C930" s="79">
        <v>903605</v>
      </c>
      <c r="D930" s="130" t="s">
        <v>1244</v>
      </c>
      <c r="E930" s="121" t="s">
        <v>21</v>
      </c>
      <c r="F930" s="74">
        <v>1</v>
      </c>
      <c r="G930" s="122">
        <v>0</v>
      </c>
      <c r="H930" s="123">
        <v>0</v>
      </c>
      <c r="I930" s="90">
        <v>1141500</v>
      </c>
      <c r="J930" s="91" t="s">
        <v>28</v>
      </c>
      <c r="K930" s="50"/>
      <c r="L930" s="51">
        <f t="shared" si="199"/>
        <v>1141500</v>
      </c>
      <c r="M930" s="51">
        <f t="shared" si="200"/>
        <v>1141500</v>
      </c>
      <c r="N930" s="52">
        <f t="shared" si="201"/>
        <v>1141500</v>
      </c>
      <c r="O930" s="53">
        <f t="shared" si="202"/>
        <v>1141500</v>
      </c>
      <c r="P930" s="52">
        <f t="shared" si="203"/>
        <v>0</v>
      </c>
      <c r="Q930" s="54">
        <f t="shared" si="204"/>
        <v>0</v>
      </c>
      <c r="R930" s="30">
        <f t="shared" si="197"/>
        <v>1141500</v>
      </c>
      <c r="S930" s="52">
        <f t="shared" si="198"/>
        <v>1141500</v>
      </c>
      <c r="T930" s="13" t="str">
        <f t="shared" si="205"/>
        <v>MENOR VALOR</v>
      </c>
    </row>
    <row r="931" spans="1:20" ht="38.25">
      <c r="A931" s="73">
        <v>925</v>
      </c>
      <c r="B931" s="124" t="s">
        <v>1245</v>
      </c>
      <c r="C931" s="79">
        <v>903608</v>
      </c>
      <c r="D931" s="130" t="s">
        <v>1246</v>
      </c>
      <c r="E931" s="121" t="s">
        <v>21</v>
      </c>
      <c r="F931" s="74">
        <v>1</v>
      </c>
      <c r="G931" s="122">
        <v>0</v>
      </c>
      <c r="H931" s="123">
        <v>0</v>
      </c>
      <c r="I931" s="90">
        <v>1141500</v>
      </c>
      <c r="J931" s="94">
        <v>1585100</v>
      </c>
      <c r="K931" s="50"/>
      <c r="L931" s="51">
        <f t="shared" si="199"/>
        <v>1141500</v>
      </c>
      <c r="M931" s="51">
        <f t="shared" si="200"/>
        <v>1363300</v>
      </c>
      <c r="N931" s="52">
        <f t="shared" si="201"/>
        <v>1363300</v>
      </c>
      <c r="O931" s="53">
        <f t="shared" si="202"/>
        <v>1345136.2942096239</v>
      </c>
      <c r="P931" s="52">
        <f t="shared" si="203"/>
        <v>156836.28406717625</v>
      </c>
      <c r="Q931" s="54">
        <f t="shared" si="204"/>
        <v>0.1150416519234037</v>
      </c>
      <c r="R931" s="30">
        <f t="shared" si="197"/>
        <v>1363300</v>
      </c>
      <c r="S931" s="52">
        <f t="shared" si="198"/>
        <v>1363300</v>
      </c>
      <c r="T931" s="13" t="str">
        <f t="shared" si="205"/>
        <v>MEDIANA</v>
      </c>
    </row>
    <row r="932" spans="1:20" ht="38.25">
      <c r="A932" s="73">
        <v>926</v>
      </c>
      <c r="B932" s="124" t="s">
        <v>1247</v>
      </c>
      <c r="C932" s="79">
        <v>903701</v>
      </c>
      <c r="D932" s="130" t="s">
        <v>1248</v>
      </c>
      <c r="E932" s="121" t="s">
        <v>21</v>
      </c>
      <c r="F932" s="74">
        <v>1</v>
      </c>
      <c r="G932" s="122">
        <v>0</v>
      </c>
      <c r="H932" s="123">
        <v>0</v>
      </c>
      <c r="I932" s="90">
        <v>1141500</v>
      </c>
      <c r="J932" s="91" t="s">
        <v>28</v>
      </c>
      <c r="K932" s="50"/>
      <c r="L932" s="51">
        <f t="shared" si="199"/>
        <v>1141500</v>
      </c>
      <c r="M932" s="51">
        <f t="shared" si="200"/>
        <v>1141500</v>
      </c>
      <c r="N932" s="52">
        <f t="shared" si="201"/>
        <v>1141500</v>
      </c>
      <c r="O932" s="53">
        <f t="shared" si="202"/>
        <v>1141500</v>
      </c>
      <c r="P932" s="52">
        <f t="shared" si="203"/>
        <v>0</v>
      </c>
      <c r="Q932" s="54">
        <f t="shared" si="204"/>
        <v>0</v>
      </c>
      <c r="R932" s="30">
        <f t="shared" si="197"/>
        <v>1141500</v>
      </c>
      <c r="S932" s="52">
        <f t="shared" si="198"/>
        <v>1141500</v>
      </c>
      <c r="T932" s="13" t="str">
        <f t="shared" si="205"/>
        <v>MENOR VALOR</v>
      </c>
    </row>
    <row r="933" spans="1:20" ht="25.5">
      <c r="A933" s="73">
        <v>927</v>
      </c>
      <c r="B933" s="124" t="s">
        <v>1249</v>
      </c>
      <c r="C933" s="79">
        <v>903702</v>
      </c>
      <c r="D933" s="130" t="s">
        <v>1250</v>
      </c>
      <c r="E933" s="121" t="s">
        <v>21</v>
      </c>
      <c r="F933" s="74">
        <v>1</v>
      </c>
      <c r="G933" s="122">
        <v>0</v>
      </c>
      <c r="H933" s="123">
        <v>0</v>
      </c>
      <c r="I933" s="90">
        <v>1141500</v>
      </c>
      <c r="J933" s="91" t="s">
        <v>28</v>
      </c>
      <c r="K933" s="50"/>
      <c r="L933" s="51">
        <f t="shared" si="199"/>
        <v>1141500</v>
      </c>
      <c r="M933" s="51">
        <f t="shared" si="200"/>
        <v>1141500</v>
      </c>
      <c r="N933" s="52">
        <f t="shared" si="201"/>
        <v>1141500</v>
      </c>
      <c r="O933" s="53">
        <f t="shared" si="202"/>
        <v>1141500</v>
      </c>
      <c r="P933" s="52">
        <f t="shared" si="203"/>
        <v>0</v>
      </c>
      <c r="Q933" s="54">
        <f t="shared" si="204"/>
        <v>0</v>
      </c>
      <c r="R933" s="30">
        <f t="shared" si="197"/>
        <v>1141500</v>
      </c>
      <c r="S933" s="52">
        <f t="shared" si="198"/>
        <v>1141500</v>
      </c>
      <c r="T933" s="13" t="str">
        <f t="shared" si="205"/>
        <v>MENOR VALOR</v>
      </c>
    </row>
    <row r="934" spans="1:20" ht="25.5">
      <c r="A934" s="95">
        <v>928</v>
      </c>
      <c r="B934" s="124" t="s">
        <v>1251</v>
      </c>
      <c r="C934" s="79">
        <v>903703</v>
      </c>
      <c r="D934" s="130" t="s">
        <v>1252</v>
      </c>
      <c r="E934" s="121" t="s">
        <v>21</v>
      </c>
      <c r="F934" s="74">
        <v>1</v>
      </c>
      <c r="G934" s="122">
        <v>0</v>
      </c>
      <c r="H934" s="123">
        <v>0</v>
      </c>
      <c r="I934" s="90">
        <v>1141500</v>
      </c>
      <c r="J934" s="91" t="s">
        <v>28</v>
      </c>
      <c r="K934" s="50"/>
      <c r="L934" s="51">
        <f t="shared" si="199"/>
        <v>1141500</v>
      </c>
      <c r="M934" s="51">
        <f t="shared" si="200"/>
        <v>1141500</v>
      </c>
      <c r="N934" s="52">
        <f t="shared" si="201"/>
        <v>1141500</v>
      </c>
      <c r="O934" s="53">
        <f t="shared" si="202"/>
        <v>1141500</v>
      </c>
      <c r="P934" s="52">
        <f t="shared" si="203"/>
        <v>0</v>
      </c>
      <c r="Q934" s="54">
        <f t="shared" si="204"/>
        <v>0</v>
      </c>
      <c r="R934" s="30">
        <f t="shared" si="197"/>
        <v>1141500</v>
      </c>
      <c r="S934" s="52">
        <f t="shared" si="198"/>
        <v>1141500</v>
      </c>
      <c r="T934" s="13" t="str">
        <f t="shared" si="205"/>
        <v>MENOR VALOR</v>
      </c>
    </row>
    <row r="935" spans="1:20" ht="25.5">
      <c r="A935" s="73">
        <v>929</v>
      </c>
      <c r="B935" s="124" t="s">
        <v>1253</v>
      </c>
      <c r="C935" s="79">
        <v>903704</v>
      </c>
      <c r="D935" s="130" t="s">
        <v>1254</v>
      </c>
      <c r="E935" s="121" t="s">
        <v>21</v>
      </c>
      <c r="F935" s="74">
        <v>1</v>
      </c>
      <c r="G935" s="122">
        <v>0</v>
      </c>
      <c r="H935" s="123">
        <v>0</v>
      </c>
      <c r="I935" s="90">
        <v>1141500</v>
      </c>
      <c r="J935" s="94">
        <v>270900</v>
      </c>
      <c r="K935" s="50"/>
      <c r="L935" s="51">
        <f t="shared" si="199"/>
        <v>270900</v>
      </c>
      <c r="M935" s="51">
        <f t="shared" si="200"/>
        <v>706200</v>
      </c>
      <c r="N935" s="52">
        <f t="shared" si="201"/>
        <v>706200</v>
      </c>
      <c r="O935" s="53">
        <f t="shared" si="202"/>
        <v>556086.6389331792</v>
      </c>
      <c r="P935" s="52">
        <f t="shared" si="203"/>
        <v>307803.58185050415</v>
      </c>
      <c r="Q935" s="54">
        <f t="shared" si="204"/>
        <v>0.43585893776621942</v>
      </c>
      <c r="R935" s="30">
        <f t="shared" si="197"/>
        <v>706200</v>
      </c>
      <c r="S935" s="52">
        <f t="shared" si="198"/>
        <v>706200</v>
      </c>
      <c r="T935" s="13" t="str">
        <f t="shared" si="205"/>
        <v>MEDIANA</v>
      </c>
    </row>
    <row r="936" spans="1:20" ht="25.5">
      <c r="A936" s="73">
        <v>930</v>
      </c>
      <c r="B936" s="124" t="s">
        <v>1255</v>
      </c>
      <c r="C936" s="79">
        <v>903705</v>
      </c>
      <c r="D936" s="130" t="s">
        <v>1256</v>
      </c>
      <c r="E936" s="121" t="s">
        <v>21</v>
      </c>
      <c r="F936" s="74">
        <v>1</v>
      </c>
      <c r="G936" s="122">
        <v>0</v>
      </c>
      <c r="H936" s="123">
        <v>0</v>
      </c>
      <c r="I936" s="90">
        <v>1141500</v>
      </c>
      <c r="J936" s="91" t="s">
        <v>28</v>
      </c>
      <c r="K936" s="50"/>
      <c r="L936" s="51">
        <f t="shared" si="199"/>
        <v>1141500</v>
      </c>
      <c r="M936" s="51">
        <f t="shared" si="200"/>
        <v>1141500</v>
      </c>
      <c r="N936" s="52">
        <f t="shared" si="201"/>
        <v>1141500</v>
      </c>
      <c r="O936" s="53">
        <f t="shared" si="202"/>
        <v>1141500</v>
      </c>
      <c r="P936" s="52">
        <f t="shared" si="203"/>
        <v>0</v>
      </c>
      <c r="Q936" s="54">
        <f t="shared" si="204"/>
        <v>0</v>
      </c>
      <c r="R936" s="30">
        <f t="shared" si="197"/>
        <v>1141500</v>
      </c>
      <c r="S936" s="52">
        <f t="shared" si="198"/>
        <v>1141500</v>
      </c>
      <c r="T936" s="13" t="str">
        <f t="shared" si="205"/>
        <v>MENOR VALOR</v>
      </c>
    </row>
    <row r="937" spans="1:20" ht="38.25">
      <c r="A937" s="73">
        <v>931</v>
      </c>
      <c r="B937" s="124" t="s">
        <v>1257</v>
      </c>
      <c r="C937" s="79">
        <v>903706</v>
      </c>
      <c r="D937" s="130" t="s">
        <v>1258</v>
      </c>
      <c r="E937" s="121" t="s">
        <v>21</v>
      </c>
      <c r="F937" s="74">
        <v>1</v>
      </c>
      <c r="G937" s="122">
        <v>0</v>
      </c>
      <c r="H937" s="123">
        <v>0</v>
      </c>
      <c r="I937" s="90">
        <v>828200</v>
      </c>
      <c r="J937" s="94">
        <v>1138500</v>
      </c>
      <c r="K937" s="50"/>
      <c r="L937" s="51">
        <f t="shared" si="199"/>
        <v>828200</v>
      </c>
      <c r="M937" s="51">
        <f t="shared" si="200"/>
        <v>983350</v>
      </c>
      <c r="N937" s="52">
        <f t="shared" si="201"/>
        <v>983350</v>
      </c>
      <c r="O937" s="53">
        <f t="shared" si="202"/>
        <v>971033.31559735886</v>
      </c>
      <c r="P937" s="52">
        <f t="shared" si="203"/>
        <v>109707.61710109285</v>
      </c>
      <c r="Q937" s="54">
        <f t="shared" si="204"/>
        <v>0.11156517730319099</v>
      </c>
      <c r="R937" s="30">
        <f t="shared" si="197"/>
        <v>983350</v>
      </c>
      <c r="S937" s="52">
        <f t="shared" si="198"/>
        <v>983400</v>
      </c>
      <c r="T937" s="13" t="str">
        <f t="shared" si="205"/>
        <v>MEDIANA</v>
      </c>
    </row>
    <row r="938" spans="1:20" ht="25.5">
      <c r="A938" s="73">
        <v>932</v>
      </c>
      <c r="B938" s="124" t="s">
        <v>1259</v>
      </c>
      <c r="C938" s="79">
        <v>903707</v>
      </c>
      <c r="D938" s="130" t="s">
        <v>1260</v>
      </c>
      <c r="E938" s="121" t="s">
        <v>21</v>
      </c>
      <c r="F938" s="74">
        <v>1</v>
      </c>
      <c r="G938" s="122">
        <v>0</v>
      </c>
      <c r="H938" s="123">
        <v>0</v>
      </c>
      <c r="I938" s="90">
        <v>1620500</v>
      </c>
      <c r="J938" s="91" t="s">
        <v>28</v>
      </c>
      <c r="K938" s="50"/>
      <c r="L938" s="51">
        <f t="shared" si="199"/>
        <v>1620500</v>
      </c>
      <c r="M938" s="51">
        <f t="shared" si="200"/>
        <v>1620500</v>
      </c>
      <c r="N938" s="52">
        <f t="shared" si="201"/>
        <v>1620500</v>
      </c>
      <c r="O938" s="53">
        <f t="shared" si="202"/>
        <v>1620500</v>
      </c>
      <c r="P938" s="52">
        <f t="shared" si="203"/>
        <v>0</v>
      </c>
      <c r="Q938" s="54">
        <f t="shared" si="204"/>
        <v>0</v>
      </c>
      <c r="R938" s="30">
        <f t="shared" si="197"/>
        <v>1620500</v>
      </c>
      <c r="S938" s="52">
        <f t="shared" si="198"/>
        <v>1620500</v>
      </c>
      <c r="T938" s="13" t="str">
        <f t="shared" si="205"/>
        <v>MENOR VALOR</v>
      </c>
    </row>
    <row r="939" spans="1:20" ht="25.5">
      <c r="A939" s="95">
        <v>933</v>
      </c>
      <c r="B939" s="124" t="s">
        <v>1261</v>
      </c>
      <c r="C939" s="79">
        <v>903708</v>
      </c>
      <c r="D939" s="130" t="s">
        <v>1262</v>
      </c>
      <c r="E939" s="121" t="s">
        <v>21</v>
      </c>
      <c r="F939" s="74">
        <v>1</v>
      </c>
      <c r="G939" s="122">
        <v>0</v>
      </c>
      <c r="H939" s="123">
        <v>0</v>
      </c>
      <c r="I939" s="90">
        <v>1620500</v>
      </c>
      <c r="J939" s="91" t="s">
        <v>28</v>
      </c>
      <c r="K939" s="50"/>
      <c r="L939" s="51">
        <f t="shared" si="199"/>
        <v>1620500</v>
      </c>
      <c r="M939" s="51">
        <f t="shared" si="200"/>
        <v>1620500</v>
      </c>
      <c r="N939" s="52">
        <f t="shared" si="201"/>
        <v>1620500</v>
      </c>
      <c r="O939" s="53">
        <f t="shared" si="202"/>
        <v>1620500</v>
      </c>
      <c r="P939" s="52">
        <f t="shared" si="203"/>
        <v>0</v>
      </c>
      <c r="Q939" s="54">
        <f t="shared" si="204"/>
        <v>0</v>
      </c>
      <c r="R939" s="30">
        <f t="shared" si="197"/>
        <v>1620500</v>
      </c>
      <c r="S939" s="52">
        <f t="shared" si="198"/>
        <v>1620500</v>
      </c>
      <c r="T939" s="13" t="str">
        <f t="shared" si="205"/>
        <v>MENOR VALOR</v>
      </c>
    </row>
    <row r="940" spans="1:20" ht="16.5">
      <c r="A940" s="73">
        <v>934</v>
      </c>
      <c r="B940" s="124" t="s">
        <v>1263</v>
      </c>
      <c r="C940" s="79">
        <v>903709</v>
      </c>
      <c r="D940" s="130" t="s">
        <v>1264</v>
      </c>
      <c r="E940" s="121" t="s">
        <v>21</v>
      </c>
      <c r="F940" s="74">
        <v>1</v>
      </c>
      <c r="G940" s="122">
        <v>0</v>
      </c>
      <c r="H940" s="123">
        <v>0</v>
      </c>
      <c r="I940" s="90">
        <v>446000</v>
      </c>
      <c r="J940" s="91" t="s">
        <v>28</v>
      </c>
      <c r="K940" s="50"/>
      <c r="L940" s="51">
        <f t="shared" si="199"/>
        <v>446000</v>
      </c>
      <c r="M940" s="51">
        <f t="shared" si="200"/>
        <v>446000</v>
      </c>
      <c r="N940" s="52">
        <f t="shared" si="201"/>
        <v>446000</v>
      </c>
      <c r="O940" s="53">
        <f t="shared" si="202"/>
        <v>446000</v>
      </c>
      <c r="P940" s="52">
        <f t="shared" si="203"/>
        <v>0</v>
      </c>
      <c r="Q940" s="54">
        <f t="shared" si="204"/>
        <v>0</v>
      </c>
      <c r="R940" s="30">
        <f t="shared" si="197"/>
        <v>446000</v>
      </c>
      <c r="S940" s="52">
        <f t="shared" si="198"/>
        <v>446000</v>
      </c>
      <c r="T940" s="13" t="str">
        <f t="shared" si="205"/>
        <v>MENOR VALOR</v>
      </c>
    </row>
    <row r="941" spans="1:20" ht="16.5">
      <c r="A941" s="73">
        <v>935</v>
      </c>
      <c r="B941" s="124" t="s">
        <v>1265</v>
      </c>
      <c r="C941" s="79">
        <v>903801</v>
      </c>
      <c r="D941" s="130" t="s">
        <v>1266</v>
      </c>
      <c r="E941" s="121" t="s">
        <v>21</v>
      </c>
      <c r="F941" s="74">
        <v>1</v>
      </c>
      <c r="G941" s="122">
        <v>0</v>
      </c>
      <c r="H941" s="123">
        <v>0</v>
      </c>
      <c r="I941" s="90">
        <v>446000</v>
      </c>
      <c r="J941" s="91" t="s">
        <v>28</v>
      </c>
      <c r="K941" s="50"/>
      <c r="L941" s="51">
        <f t="shared" si="199"/>
        <v>446000</v>
      </c>
      <c r="M941" s="51">
        <f t="shared" si="200"/>
        <v>446000</v>
      </c>
      <c r="N941" s="52">
        <f t="shared" si="201"/>
        <v>446000</v>
      </c>
      <c r="O941" s="53">
        <f t="shared" si="202"/>
        <v>446000</v>
      </c>
      <c r="P941" s="52">
        <f t="shared" si="203"/>
        <v>0</v>
      </c>
      <c r="Q941" s="54">
        <f t="shared" si="204"/>
        <v>0</v>
      </c>
      <c r="R941" s="30">
        <f t="shared" ref="R941:R1004" si="206">IF(Q941&lt;=$Q$1,L941,N941)</f>
        <v>446000</v>
      </c>
      <c r="S941" s="52">
        <f t="shared" si="198"/>
        <v>446000</v>
      </c>
      <c r="T941" s="13" t="str">
        <f t="shared" si="205"/>
        <v>MENOR VALOR</v>
      </c>
    </row>
    <row r="942" spans="1:20" ht="16.5">
      <c r="A942" s="73">
        <v>936</v>
      </c>
      <c r="B942" s="124" t="s">
        <v>1267</v>
      </c>
      <c r="C942" s="79">
        <v>903802</v>
      </c>
      <c r="D942" s="130" t="s">
        <v>1268</v>
      </c>
      <c r="E942" s="121" t="s">
        <v>21</v>
      </c>
      <c r="F942" s="74">
        <v>1</v>
      </c>
      <c r="G942" s="122">
        <v>0</v>
      </c>
      <c r="H942" s="123">
        <v>0</v>
      </c>
      <c r="I942" s="90">
        <v>446000</v>
      </c>
      <c r="J942" s="91" t="s">
        <v>28</v>
      </c>
      <c r="K942" s="50"/>
      <c r="L942" s="51">
        <f t="shared" si="199"/>
        <v>446000</v>
      </c>
      <c r="M942" s="51">
        <f t="shared" si="200"/>
        <v>446000</v>
      </c>
      <c r="N942" s="52">
        <f t="shared" si="201"/>
        <v>446000</v>
      </c>
      <c r="O942" s="53">
        <f t="shared" si="202"/>
        <v>446000</v>
      </c>
      <c r="P942" s="52">
        <f t="shared" si="203"/>
        <v>0</v>
      </c>
      <c r="Q942" s="54">
        <f t="shared" si="204"/>
        <v>0</v>
      </c>
      <c r="R942" s="30">
        <f t="shared" si="206"/>
        <v>446000</v>
      </c>
      <c r="S942" s="52">
        <f t="shared" si="198"/>
        <v>446000</v>
      </c>
      <c r="T942" s="13" t="str">
        <f t="shared" si="205"/>
        <v>MENOR VALOR</v>
      </c>
    </row>
    <row r="943" spans="1:20" ht="16.5">
      <c r="A943" s="73">
        <v>937</v>
      </c>
      <c r="B943" s="124" t="s">
        <v>1269</v>
      </c>
      <c r="C943" s="79">
        <v>903803</v>
      </c>
      <c r="D943" s="130" t="s">
        <v>1270</v>
      </c>
      <c r="E943" s="121" t="s">
        <v>21</v>
      </c>
      <c r="F943" s="74">
        <v>1</v>
      </c>
      <c r="G943" s="122">
        <v>0</v>
      </c>
      <c r="H943" s="123">
        <v>0</v>
      </c>
      <c r="I943" s="90">
        <v>446000</v>
      </c>
      <c r="J943" s="91" t="s">
        <v>28</v>
      </c>
      <c r="K943" s="50"/>
      <c r="L943" s="51">
        <f t="shared" si="199"/>
        <v>446000</v>
      </c>
      <c r="M943" s="51">
        <f t="shared" si="200"/>
        <v>446000</v>
      </c>
      <c r="N943" s="52">
        <f t="shared" si="201"/>
        <v>446000</v>
      </c>
      <c r="O943" s="53">
        <f t="shared" si="202"/>
        <v>446000</v>
      </c>
      <c r="P943" s="52">
        <f t="shared" si="203"/>
        <v>0</v>
      </c>
      <c r="Q943" s="54">
        <f t="shared" si="204"/>
        <v>0</v>
      </c>
      <c r="R943" s="30">
        <f t="shared" si="206"/>
        <v>446000</v>
      </c>
      <c r="S943" s="52">
        <f t="shared" si="198"/>
        <v>446000</v>
      </c>
      <c r="T943" s="13" t="str">
        <f t="shared" si="205"/>
        <v>MENOR VALOR</v>
      </c>
    </row>
    <row r="944" spans="1:20" ht="16.5">
      <c r="A944" s="95">
        <v>938</v>
      </c>
      <c r="B944" s="124" t="s">
        <v>1271</v>
      </c>
      <c r="C944" s="79">
        <v>903804</v>
      </c>
      <c r="D944" s="130" t="s">
        <v>1272</v>
      </c>
      <c r="E944" s="121" t="s">
        <v>21</v>
      </c>
      <c r="F944" s="74">
        <v>1</v>
      </c>
      <c r="G944" s="122">
        <v>0</v>
      </c>
      <c r="H944" s="123">
        <v>0</v>
      </c>
      <c r="I944" s="90">
        <v>828200</v>
      </c>
      <c r="J944" s="94">
        <v>1138500</v>
      </c>
      <c r="K944" s="50"/>
      <c r="L944" s="51">
        <f t="shared" si="199"/>
        <v>828200</v>
      </c>
      <c r="M944" s="51">
        <f t="shared" si="200"/>
        <v>983350</v>
      </c>
      <c r="N944" s="52">
        <f t="shared" si="201"/>
        <v>983350</v>
      </c>
      <c r="O944" s="53">
        <f t="shared" si="202"/>
        <v>971033.31559735886</v>
      </c>
      <c r="P944" s="52">
        <f t="shared" si="203"/>
        <v>109707.61710109285</v>
      </c>
      <c r="Q944" s="54">
        <f t="shared" si="204"/>
        <v>0.11156517730319099</v>
      </c>
      <c r="R944" s="30">
        <f t="shared" si="206"/>
        <v>983350</v>
      </c>
      <c r="S944" s="52">
        <f t="shared" si="198"/>
        <v>983400</v>
      </c>
      <c r="T944" s="13" t="str">
        <f t="shared" si="205"/>
        <v>MEDIANA</v>
      </c>
    </row>
    <row r="945" spans="1:20" ht="16.5">
      <c r="A945" s="73">
        <v>939</v>
      </c>
      <c r="B945" s="124" t="s">
        <v>1273</v>
      </c>
      <c r="C945" s="79">
        <v>903805</v>
      </c>
      <c r="D945" s="130" t="s">
        <v>1274</v>
      </c>
      <c r="E945" s="121" t="s">
        <v>21</v>
      </c>
      <c r="F945" s="74">
        <v>1</v>
      </c>
      <c r="G945" s="122">
        <v>0</v>
      </c>
      <c r="H945" s="123">
        <v>0</v>
      </c>
      <c r="I945" s="90">
        <v>1850600</v>
      </c>
      <c r="J945" s="94">
        <v>2541800</v>
      </c>
      <c r="K945" s="50"/>
      <c r="L945" s="51">
        <f t="shared" si="199"/>
        <v>1850600</v>
      </c>
      <c r="M945" s="51">
        <f t="shared" si="200"/>
        <v>2196200</v>
      </c>
      <c r="N945" s="52">
        <f t="shared" si="201"/>
        <v>2196200</v>
      </c>
      <c r="O945" s="53">
        <f t="shared" si="202"/>
        <v>2168837.2645267788</v>
      </c>
      <c r="P945" s="52">
        <f t="shared" si="203"/>
        <v>244376.10357807082</v>
      </c>
      <c r="Q945" s="54">
        <f t="shared" si="204"/>
        <v>0.11127224459433149</v>
      </c>
      <c r="R945" s="30">
        <f t="shared" si="206"/>
        <v>2196200</v>
      </c>
      <c r="S945" s="52">
        <f t="shared" si="198"/>
        <v>2196200</v>
      </c>
      <c r="T945" s="13" t="str">
        <f t="shared" si="205"/>
        <v>MEDIANA</v>
      </c>
    </row>
    <row r="946" spans="1:20" ht="25.5">
      <c r="A946" s="73">
        <v>940</v>
      </c>
      <c r="B946" s="124" t="s">
        <v>1275</v>
      </c>
      <c r="C946" s="79">
        <v>903809</v>
      </c>
      <c r="D946" s="130" t="s">
        <v>1276</v>
      </c>
      <c r="E946" s="121" t="s">
        <v>21</v>
      </c>
      <c r="F946" s="74">
        <v>1</v>
      </c>
      <c r="G946" s="122">
        <v>0</v>
      </c>
      <c r="H946" s="123">
        <v>0</v>
      </c>
      <c r="I946" s="90">
        <v>1850600</v>
      </c>
      <c r="J946" s="91" t="s">
        <v>28</v>
      </c>
      <c r="K946" s="50"/>
      <c r="L946" s="51">
        <f t="shared" si="199"/>
        <v>1850600</v>
      </c>
      <c r="M946" s="51">
        <f t="shared" si="200"/>
        <v>1850600</v>
      </c>
      <c r="N946" s="52">
        <f t="shared" si="201"/>
        <v>1850600</v>
      </c>
      <c r="O946" s="53">
        <f t="shared" si="202"/>
        <v>1850600</v>
      </c>
      <c r="P946" s="52">
        <f t="shared" si="203"/>
        <v>0</v>
      </c>
      <c r="Q946" s="54">
        <f t="shared" si="204"/>
        <v>0</v>
      </c>
      <c r="R946" s="30">
        <f t="shared" si="206"/>
        <v>1850600</v>
      </c>
      <c r="S946" s="52">
        <f t="shared" si="198"/>
        <v>1850600</v>
      </c>
      <c r="T946" s="13" t="str">
        <f t="shared" si="205"/>
        <v>MENOR VALOR</v>
      </c>
    </row>
    <row r="947" spans="1:20" ht="16.5">
      <c r="A947" s="73">
        <v>941</v>
      </c>
      <c r="B947" s="124" t="s">
        <v>1277</v>
      </c>
      <c r="C947" s="79">
        <v>903810</v>
      </c>
      <c r="D947" s="130" t="s">
        <v>1278</v>
      </c>
      <c r="E947" s="121" t="s">
        <v>21</v>
      </c>
      <c r="F947" s="74">
        <v>1</v>
      </c>
      <c r="G947" s="122">
        <v>0</v>
      </c>
      <c r="H947" s="123">
        <v>0</v>
      </c>
      <c r="I947" s="90">
        <v>2652100</v>
      </c>
      <c r="J947" s="91" t="s">
        <v>28</v>
      </c>
      <c r="K947" s="50"/>
      <c r="L947" s="51">
        <f t="shared" si="199"/>
        <v>2652100</v>
      </c>
      <c r="M947" s="51">
        <f t="shared" si="200"/>
        <v>2652100</v>
      </c>
      <c r="N947" s="52">
        <f t="shared" si="201"/>
        <v>2652100</v>
      </c>
      <c r="O947" s="53">
        <f t="shared" si="202"/>
        <v>2652100</v>
      </c>
      <c r="P947" s="52">
        <f t="shared" si="203"/>
        <v>0</v>
      </c>
      <c r="Q947" s="54">
        <f t="shared" si="204"/>
        <v>0</v>
      </c>
      <c r="R947" s="30">
        <f t="shared" si="206"/>
        <v>2652100</v>
      </c>
      <c r="S947" s="52">
        <f t="shared" si="198"/>
        <v>2652100</v>
      </c>
      <c r="T947" s="13" t="str">
        <f t="shared" si="205"/>
        <v>MENOR VALOR</v>
      </c>
    </row>
    <row r="948" spans="1:20" ht="25.5">
      <c r="A948" s="73">
        <v>942</v>
      </c>
      <c r="B948" s="124" t="s">
        <v>1279</v>
      </c>
      <c r="C948" s="79">
        <v>903811</v>
      </c>
      <c r="D948" s="130" t="s">
        <v>1280</v>
      </c>
      <c r="E948" s="121" t="s">
        <v>21</v>
      </c>
      <c r="F948" s="74">
        <v>1</v>
      </c>
      <c r="G948" s="122">
        <v>0</v>
      </c>
      <c r="H948" s="123">
        <v>0</v>
      </c>
      <c r="I948" s="90">
        <v>828200</v>
      </c>
      <c r="J948" s="91" t="s">
        <v>28</v>
      </c>
      <c r="K948" s="50"/>
      <c r="L948" s="51">
        <f t="shared" si="199"/>
        <v>828200</v>
      </c>
      <c r="M948" s="51">
        <f t="shared" si="200"/>
        <v>828200</v>
      </c>
      <c r="N948" s="52">
        <f t="shared" si="201"/>
        <v>828200</v>
      </c>
      <c r="O948" s="53">
        <f t="shared" si="202"/>
        <v>828200</v>
      </c>
      <c r="P948" s="52">
        <f t="shared" si="203"/>
        <v>0</v>
      </c>
      <c r="Q948" s="54">
        <f t="shared" si="204"/>
        <v>0</v>
      </c>
      <c r="R948" s="30">
        <f t="shared" si="206"/>
        <v>828200</v>
      </c>
      <c r="S948" s="52">
        <f t="shared" si="198"/>
        <v>828200</v>
      </c>
      <c r="T948" s="13" t="str">
        <f t="shared" si="205"/>
        <v>MENOR VALOR</v>
      </c>
    </row>
    <row r="949" spans="1:20" ht="16.5">
      <c r="A949" s="95">
        <v>943</v>
      </c>
      <c r="B949" s="124" t="s">
        <v>1281</v>
      </c>
      <c r="C949" s="79">
        <v>903812</v>
      </c>
      <c r="D949" s="130" t="s">
        <v>1282</v>
      </c>
      <c r="E949" s="121" t="s">
        <v>21</v>
      </c>
      <c r="F949" s="74">
        <v>1</v>
      </c>
      <c r="G949" s="122">
        <v>0</v>
      </c>
      <c r="H949" s="123">
        <v>0</v>
      </c>
      <c r="I949" s="90">
        <v>2782100</v>
      </c>
      <c r="J949" s="91" t="s">
        <v>28</v>
      </c>
      <c r="K949" s="50"/>
      <c r="L949" s="51">
        <f t="shared" si="199"/>
        <v>2782100</v>
      </c>
      <c r="M949" s="51">
        <f t="shared" si="200"/>
        <v>2782100</v>
      </c>
      <c r="N949" s="52">
        <f t="shared" si="201"/>
        <v>2782100</v>
      </c>
      <c r="O949" s="53">
        <f t="shared" si="202"/>
        <v>2782100</v>
      </c>
      <c r="P949" s="52">
        <f t="shared" si="203"/>
        <v>0</v>
      </c>
      <c r="Q949" s="54">
        <f t="shared" si="204"/>
        <v>0</v>
      </c>
      <c r="R949" s="30">
        <f t="shared" si="206"/>
        <v>2782100</v>
      </c>
      <c r="S949" s="52">
        <f t="shared" si="198"/>
        <v>2782100</v>
      </c>
      <c r="T949" s="13" t="str">
        <f t="shared" si="205"/>
        <v>MENOR VALOR</v>
      </c>
    </row>
    <row r="950" spans="1:20" ht="16.5">
      <c r="A950" s="73">
        <v>944</v>
      </c>
      <c r="B950" s="124" t="s">
        <v>1283</v>
      </c>
      <c r="C950" s="79">
        <v>903813</v>
      </c>
      <c r="D950" s="130" t="s">
        <v>1284</v>
      </c>
      <c r="E950" s="121" t="s">
        <v>21</v>
      </c>
      <c r="F950" s="74">
        <v>1</v>
      </c>
      <c r="G950" s="122">
        <v>0</v>
      </c>
      <c r="H950" s="123">
        <v>0</v>
      </c>
      <c r="I950" s="90">
        <v>2782100</v>
      </c>
      <c r="J950" s="91" t="s">
        <v>28</v>
      </c>
      <c r="K950" s="50"/>
      <c r="L950" s="51">
        <f t="shared" si="199"/>
        <v>2782100</v>
      </c>
      <c r="M950" s="51">
        <f t="shared" si="200"/>
        <v>2782100</v>
      </c>
      <c r="N950" s="52">
        <f t="shared" si="201"/>
        <v>2782100</v>
      </c>
      <c r="O950" s="53">
        <f t="shared" si="202"/>
        <v>2782100</v>
      </c>
      <c r="P950" s="52">
        <f t="shared" si="203"/>
        <v>0</v>
      </c>
      <c r="Q950" s="54">
        <f t="shared" si="204"/>
        <v>0</v>
      </c>
      <c r="R950" s="30">
        <f t="shared" si="206"/>
        <v>2782100</v>
      </c>
      <c r="S950" s="52">
        <f t="shared" si="198"/>
        <v>2782100</v>
      </c>
      <c r="T950" s="13" t="str">
        <f t="shared" si="205"/>
        <v>MENOR VALOR</v>
      </c>
    </row>
    <row r="951" spans="1:20" ht="25.5">
      <c r="A951" s="73">
        <v>945</v>
      </c>
      <c r="B951" s="124" t="s">
        <v>1285</v>
      </c>
      <c r="C951" s="79">
        <v>903815</v>
      </c>
      <c r="D951" s="130" t="s">
        <v>1286</v>
      </c>
      <c r="E951" s="121" t="s">
        <v>21</v>
      </c>
      <c r="F951" s="74">
        <v>1</v>
      </c>
      <c r="G951" s="122">
        <v>0</v>
      </c>
      <c r="H951" s="123">
        <v>0</v>
      </c>
      <c r="I951" s="90">
        <v>828200</v>
      </c>
      <c r="J951" s="94">
        <v>1138500</v>
      </c>
      <c r="K951" s="50"/>
      <c r="L951" s="51">
        <f t="shared" si="199"/>
        <v>828200</v>
      </c>
      <c r="M951" s="51">
        <f t="shared" si="200"/>
        <v>983350</v>
      </c>
      <c r="N951" s="52">
        <f t="shared" si="201"/>
        <v>983350</v>
      </c>
      <c r="O951" s="53">
        <f t="shared" si="202"/>
        <v>971033.31559735886</v>
      </c>
      <c r="P951" s="52">
        <f t="shared" si="203"/>
        <v>109707.61710109285</v>
      </c>
      <c r="Q951" s="54">
        <f t="shared" si="204"/>
        <v>0.11156517730319099</v>
      </c>
      <c r="R951" s="30">
        <f t="shared" si="206"/>
        <v>983350</v>
      </c>
      <c r="S951" s="52">
        <f t="shared" si="198"/>
        <v>983400</v>
      </c>
      <c r="T951" s="13" t="str">
        <f t="shared" si="205"/>
        <v>MEDIANA</v>
      </c>
    </row>
    <row r="952" spans="1:20" ht="16.5">
      <c r="A952" s="73">
        <v>946</v>
      </c>
      <c r="B952" s="124" t="s">
        <v>1287</v>
      </c>
      <c r="C952" s="79">
        <v>903816</v>
      </c>
      <c r="D952" s="130" t="s">
        <v>1288</v>
      </c>
      <c r="E952" s="121" t="s">
        <v>21</v>
      </c>
      <c r="F952" s="74">
        <v>1</v>
      </c>
      <c r="G952" s="122">
        <v>0</v>
      </c>
      <c r="H952" s="123">
        <v>0</v>
      </c>
      <c r="I952" s="90">
        <v>2835700</v>
      </c>
      <c r="J952" s="91" t="s">
        <v>28</v>
      </c>
      <c r="K952" s="50"/>
      <c r="L952" s="51">
        <f t="shared" si="199"/>
        <v>2835700</v>
      </c>
      <c r="M952" s="51">
        <f t="shared" si="200"/>
        <v>2835700</v>
      </c>
      <c r="N952" s="52">
        <f t="shared" si="201"/>
        <v>2835700</v>
      </c>
      <c r="O952" s="53">
        <f t="shared" si="202"/>
        <v>2835700</v>
      </c>
      <c r="P952" s="52">
        <f t="shared" si="203"/>
        <v>0</v>
      </c>
      <c r="Q952" s="54">
        <f t="shared" si="204"/>
        <v>0</v>
      </c>
      <c r="R952" s="30">
        <f t="shared" si="206"/>
        <v>2835700</v>
      </c>
      <c r="S952" s="52">
        <f t="shared" si="198"/>
        <v>2835700</v>
      </c>
      <c r="T952" s="13" t="str">
        <f t="shared" si="205"/>
        <v>MENOR VALOR</v>
      </c>
    </row>
    <row r="953" spans="1:20" ht="25.5">
      <c r="A953" s="73">
        <v>947</v>
      </c>
      <c r="B953" s="124" t="s">
        <v>1289</v>
      </c>
      <c r="C953" s="79">
        <v>903817</v>
      </c>
      <c r="D953" s="130" t="s">
        <v>1290</v>
      </c>
      <c r="E953" s="121" t="s">
        <v>21</v>
      </c>
      <c r="F953" s="74">
        <v>1</v>
      </c>
      <c r="G953" s="122">
        <v>0</v>
      </c>
      <c r="H953" s="123">
        <v>0</v>
      </c>
      <c r="I953" s="90">
        <v>2835700</v>
      </c>
      <c r="J953" s="94">
        <v>3889700</v>
      </c>
      <c r="K953" s="50"/>
      <c r="L953" s="51">
        <f t="shared" si="199"/>
        <v>2835700</v>
      </c>
      <c r="M953" s="51">
        <f t="shared" si="200"/>
        <v>3362700</v>
      </c>
      <c r="N953" s="52">
        <f t="shared" si="201"/>
        <v>3362700</v>
      </c>
      <c r="O953" s="53">
        <f t="shared" si="202"/>
        <v>3321147.7368524275</v>
      </c>
      <c r="P953" s="52">
        <f t="shared" si="203"/>
        <v>372645.27368531056</v>
      </c>
      <c r="Q953" s="54">
        <f t="shared" si="204"/>
        <v>0.11081728185247289</v>
      </c>
      <c r="R953" s="30">
        <f t="shared" si="206"/>
        <v>3362700</v>
      </c>
      <c r="S953" s="52">
        <f t="shared" si="198"/>
        <v>3362700</v>
      </c>
      <c r="T953" s="13" t="str">
        <f t="shared" si="205"/>
        <v>MEDIANA</v>
      </c>
    </row>
    <row r="954" spans="1:20" ht="16.5">
      <c r="A954" s="95">
        <v>948</v>
      </c>
      <c r="B954" s="124" t="s">
        <v>1291</v>
      </c>
      <c r="C954" s="79">
        <v>903818</v>
      </c>
      <c r="D954" s="130" t="s">
        <v>1292</v>
      </c>
      <c r="E954" s="121" t="s">
        <v>21</v>
      </c>
      <c r="F954" s="74">
        <v>1</v>
      </c>
      <c r="G954" s="122">
        <v>0</v>
      </c>
      <c r="H954" s="123">
        <v>0</v>
      </c>
      <c r="I954" s="90">
        <v>2835700</v>
      </c>
      <c r="J954" s="91" t="s">
        <v>28</v>
      </c>
      <c r="K954" s="50"/>
      <c r="L954" s="51">
        <f t="shared" si="199"/>
        <v>2835700</v>
      </c>
      <c r="M954" s="51">
        <f t="shared" si="200"/>
        <v>2835700</v>
      </c>
      <c r="N954" s="52">
        <f t="shared" si="201"/>
        <v>2835700</v>
      </c>
      <c r="O954" s="53">
        <f t="shared" si="202"/>
        <v>2835700</v>
      </c>
      <c r="P954" s="52">
        <f t="shared" si="203"/>
        <v>0</v>
      </c>
      <c r="Q954" s="54">
        <f t="shared" si="204"/>
        <v>0</v>
      </c>
      <c r="R954" s="30">
        <f t="shared" si="206"/>
        <v>2835700</v>
      </c>
      <c r="S954" s="52">
        <f t="shared" si="198"/>
        <v>2835700</v>
      </c>
      <c r="T954" s="13" t="str">
        <f t="shared" si="205"/>
        <v>MENOR VALOR</v>
      </c>
    </row>
    <row r="955" spans="1:20" ht="25.5">
      <c r="A955" s="73">
        <v>949</v>
      </c>
      <c r="B955" s="124" t="s">
        <v>1293</v>
      </c>
      <c r="C955" s="79">
        <v>903819</v>
      </c>
      <c r="D955" s="130" t="s">
        <v>1294</v>
      </c>
      <c r="E955" s="121" t="s">
        <v>21</v>
      </c>
      <c r="F955" s="74">
        <v>1</v>
      </c>
      <c r="G955" s="122">
        <v>0</v>
      </c>
      <c r="H955" s="123">
        <v>0</v>
      </c>
      <c r="I955" s="90">
        <v>2835700</v>
      </c>
      <c r="J955" s="91" t="s">
        <v>28</v>
      </c>
      <c r="K955" s="50"/>
      <c r="L955" s="51">
        <f t="shared" si="199"/>
        <v>2835700</v>
      </c>
      <c r="M955" s="51">
        <f t="shared" si="200"/>
        <v>2835700</v>
      </c>
      <c r="N955" s="52">
        <f t="shared" si="201"/>
        <v>2835700</v>
      </c>
      <c r="O955" s="53">
        <f t="shared" si="202"/>
        <v>2835700</v>
      </c>
      <c r="P955" s="52">
        <f t="shared" si="203"/>
        <v>0</v>
      </c>
      <c r="Q955" s="54">
        <f t="shared" si="204"/>
        <v>0</v>
      </c>
      <c r="R955" s="30">
        <f t="shared" si="206"/>
        <v>2835700</v>
      </c>
      <c r="S955" s="52">
        <f t="shared" si="198"/>
        <v>2835700</v>
      </c>
      <c r="T955" s="13" t="str">
        <f t="shared" si="205"/>
        <v>MENOR VALOR</v>
      </c>
    </row>
    <row r="956" spans="1:20" ht="25.5">
      <c r="A956" s="73">
        <v>950</v>
      </c>
      <c r="B956" s="124" t="s">
        <v>1295</v>
      </c>
      <c r="C956" s="79">
        <v>903820</v>
      </c>
      <c r="D956" s="130" t="s">
        <v>1296</v>
      </c>
      <c r="E956" s="121" t="s">
        <v>21</v>
      </c>
      <c r="F956" s="74">
        <v>1</v>
      </c>
      <c r="G956" s="122">
        <v>0</v>
      </c>
      <c r="H956" s="123">
        <v>0</v>
      </c>
      <c r="I956" s="90">
        <v>828200</v>
      </c>
      <c r="J956" s="94">
        <v>727800</v>
      </c>
      <c r="K956" s="50"/>
      <c r="L956" s="51">
        <f t="shared" si="199"/>
        <v>727800</v>
      </c>
      <c r="M956" s="51">
        <f t="shared" si="200"/>
        <v>778000</v>
      </c>
      <c r="N956" s="52">
        <f t="shared" si="201"/>
        <v>778000</v>
      </c>
      <c r="O956" s="53">
        <f t="shared" si="202"/>
        <v>776378.74777714</v>
      </c>
      <c r="P956" s="52">
        <f t="shared" si="203"/>
        <v>35496.760415564684</v>
      </c>
      <c r="Q956" s="54">
        <f t="shared" si="204"/>
        <v>4.5625656061137124E-2</v>
      </c>
      <c r="R956" s="30">
        <f t="shared" si="206"/>
        <v>727800</v>
      </c>
      <c r="S956" s="52">
        <f t="shared" si="198"/>
        <v>727800</v>
      </c>
      <c r="T956" s="13" t="str">
        <f t="shared" si="205"/>
        <v>MENOR VALOR</v>
      </c>
    </row>
    <row r="957" spans="1:20" ht="25.5">
      <c r="A957" s="73">
        <v>951</v>
      </c>
      <c r="B957" s="124" t="s">
        <v>1297</v>
      </c>
      <c r="C957" s="79">
        <v>903821</v>
      </c>
      <c r="D957" s="130" t="s">
        <v>1298</v>
      </c>
      <c r="E957" s="121" t="s">
        <v>21</v>
      </c>
      <c r="F957" s="74">
        <v>1</v>
      </c>
      <c r="G957" s="122">
        <v>0</v>
      </c>
      <c r="H957" s="123">
        <v>0</v>
      </c>
      <c r="I957" s="90">
        <v>3349300</v>
      </c>
      <c r="J957" s="91" t="s">
        <v>28</v>
      </c>
      <c r="K957" s="50"/>
      <c r="L957" s="51">
        <f t="shared" si="199"/>
        <v>3349300</v>
      </c>
      <c r="M957" s="51">
        <f t="shared" si="200"/>
        <v>3349300</v>
      </c>
      <c r="N957" s="52">
        <f t="shared" si="201"/>
        <v>3349300</v>
      </c>
      <c r="O957" s="53">
        <f t="shared" si="202"/>
        <v>3349300</v>
      </c>
      <c r="P957" s="52">
        <f t="shared" si="203"/>
        <v>0</v>
      </c>
      <c r="Q957" s="54">
        <f t="shared" si="204"/>
        <v>0</v>
      </c>
      <c r="R957" s="30">
        <f t="shared" si="206"/>
        <v>3349300</v>
      </c>
      <c r="S957" s="52">
        <f t="shared" si="198"/>
        <v>3349300</v>
      </c>
      <c r="T957" s="13" t="str">
        <f t="shared" si="205"/>
        <v>MENOR VALOR</v>
      </c>
    </row>
    <row r="958" spans="1:20" ht="25.5">
      <c r="A958" s="73">
        <v>952</v>
      </c>
      <c r="B958" s="124" t="s">
        <v>1299</v>
      </c>
      <c r="C958" s="79">
        <v>903822</v>
      </c>
      <c r="D958" s="130" t="s">
        <v>1300</v>
      </c>
      <c r="E958" s="121" t="s">
        <v>21</v>
      </c>
      <c r="F958" s="74">
        <v>1</v>
      </c>
      <c r="G958" s="122">
        <v>0</v>
      </c>
      <c r="H958" s="123">
        <v>0</v>
      </c>
      <c r="I958" s="90">
        <v>3349300</v>
      </c>
      <c r="J958" s="91" t="s">
        <v>28</v>
      </c>
      <c r="K958" s="50"/>
      <c r="L958" s="51">
        <f t="shared" si="199"/>
        <v>3349300</v>
      </c>
      <c r="M958" s="51">
        <f t="shared" si="200"/>
        <v>3349300</v>
      </c>
      <c r="N958" s="52">
        <f t="shared" si="201"/>
        <v>3349300</v>
      </c>
      <c r="O958" s="53">
        <f t="shared" si="202"/>
        <v>3349300</v>
      </c>
      <c r="P958" s="52">
        <f t="shared" si="203"/>
        <v>0</v>
      </c>
      <c r="Q958" s="54">
        <f t="shared" si="204"/>
        <v>0</v>
      </c>
      <c r="R958" s="30">
        <f t="shared" si="206"/>
        <v>3349300</v>
      </c>
      <c r="S958" s="52">
        <f t="shared" si="198"/>
        <v>3349300</v>
      </c>
      <c r="T958" s="13" t="str">
        <f t="shared" si="205"/>
        <v>MENOR VALOR</v>
      </c>
    </row>
    <row r="959" spans="1:20" ht="25.5">
      <c r="A959" s="95">
        <v>953</v>
      </c>
      <c r="B959" s="124" t="s">
        <v>1301</v>
      </c>
      <c r="C959" s="79">
        <v>903823</v>
      </c>
      <c r="D959" s="130" t="s">
        <v>1302</v>
      </c>
      <c r="E959" s="121" t="s">
        <v>21</v>
      </c>
      <c r="F959" s="74">
        <v>1</v>
      </c>
      <c r="G959" s="122">
        <v>0</v>
      </c>
      <c r="H959" s="123">
        <v>0</v>
      </c>
      <c r="I959" s="90">
        <v>3349300</v>
      </c>
      <c r="J959" s="91" t="s">
        <v>28</v>
      </c>
      <c r="K959" s="50"/>
      <c r="L959" s="51">
        <f t="shared" si="199"/>
        <v>3349300</v>
      </c>
      <c r="M959" s="51">
        <f t="shared" si="200"/>
        <v>3349300</v>
      </c>
      <c r="N959" s="52">
        <f t="shared" si="201"/>
        <v>3349300</v>
      </c>
      <c r="O959" s="53">
        <f t="shared" si="202"/>
        <v>3349300</v>
      </c>
      <c r="P959" s="52">
        <f t="shared" si="203"/>
        <v>0</v>
      </c>
      <c r="Q959" s="54">
        <f t="shared" si="204"/>
        <v>0</v>
      </c>
      <c r="R959" s="30">
        <f t="shared" si="206"/>
        <v>3349300</v>
      </c>
      <c r="S959" s="52">
        <f t="shared" si="198"/>
        <v>3349300</v>
      </c>
      <c r="T959" s="13" t="str">
        <f t="shared" si="205"/>
        <v>MENOR VALOR</v>
      </c>
    </row>
    <row r="960" spans="1:20" ht="25.5">
      <c r="A960" s="73">
        <v>954</v>
      </c>
      <c r="B960" s="124" t="s">
        <v>1303</v>
      </c>
      <c r="C960" s="79">
        <v>903824</v>
      </c>
      <c r="D960" s="130" t="s">
        <v>1304</v>
      </c>
      <c r="E960" s="121" t="s">
        <v>21</v>
      </c>
      <c r="F960" s="74">
        <v>1</v>
      </c>
      <c r="G960" s="122">
        <v>0</v>
      </c>
      <c r="H960" s="123">
        <v>0</v>
      </c>
      <c r="I960" s="90">
        <v>3349300</v>
      </c>
      <c r="J960" s="91" t="s">
        <v>28</v>
      </c>
      <c r="K960" s="50"/>
      <c r="L960" s="51">
        <f t="shared" si="199"/>
        <v>3349300</v>
      </c>
      <c r="M960" s="51">
        <f t="shared" si="200"/>
        <v>3349300</v>
      </c>
      <c r="N960" s="52">
        <f t="shared" si="201"/>
        <v>3349300</v>
      </c>
      <c r="O960" s="53">
        <f t="shared" si="202"/>
        <v>3349300</v>
      </c>
      <c r="P960" s="52">
        <f t="shared" si="203"/>
        <v>0</v>
      </c>
      <c r="Q960" s="54">
        <f t="shared" si="204"/>
        <v>0</v>
      </c>
      <c r="R960" s="30">
        <f t="shared" si="206"/>
        <v>3349300</v>
      </c>
      <c r="S960" s="52">
        <f t="shared" si="198"/>
        <v>3349300</v>
      </c>
      <c r="T960" s="13" t="str">
        <f t="shared" si="205"/>
        <v>MENOR VALOR</v>
      </c>
    </row>
    <row r="961" spans="1:20" ht="25.5">
      <c r="A961" s="73">
        <v>955</v>
      </c>
      <c r="B961" s="124" t="s">
        <v>1305</v>
      </c>
      <c r="C961" s="79">
        <v>903828</v>
      </c>
      <c r="D961" s="130" t="s">
        <v>1306</v>
      </c>
      <c r="E961" s="121" t="s">
        <v>21</v>
      </c>
      <c r="F961" s="74">
        <v>1</v>
      </c>
      <c r="G961" s="122">
        <v>0</v>
      </c>
      <c r="H961" s="123">
        <v>0</v>
      </c>
      <c r="I961" s="90">
        <v>3349300</v>
      </c>
      <c r="J961" s="91" t="s">
        <v>28</v>
      </c>
      <c r="K961" s="50"/>
      <c r="L961" s="51">
        <f t="shared" si="199"/>
        <v>3349300</v>
      </c>
      <c r="M961" s="51">
        <f t="shared" si="200"/>
        <v>3349300</v>
      </c>
      <c r="N961" s="52">
        <f t="shared" si="201"/>
        <v>3349300</v>
      </c>
      <c r="O961" s="53">
        <f t="shared" si="202"/>
        <v>3349300</v>
      </c>
      <c r="P961" s="52">
        <f t="shared" si="203"/>
        <v>0</v>
      </c>
      <c r="Q961" s="54">
        <f t="shared" si="204"/>
        <v>0</v>
      </c>
      <c r="R961" s="30">
        <f t="shared" si="206"/>
        <v>3349300</v>
      </c>
      <c r="S961" s="52">
        <f t="shared" ref="S961:S1024" si="207">+ROUND(R961,-2)</f>
        <v>3349300</v>
      </c>
      <c r="T961" s="13" t="str">
        <f t="shared" si="205"/>
        <v>MENOR VALOR</v>
      </c>
    </row>
    <row r="962" spans="1:20" ht="25.5">
      <c r="A962" s="73">
        <v>956</v>
      </c>
      <c r="B962" s="124" t="s">
        <v>1307</v>
      </c>
      <c r="C962" s="79">
        <v>903833</v>
      </c>
      <c r="D962" s="130" t="s">
        <v>1308</v>
      </c>
      <c r="E962" s="121" t="s">
        <v>21</v>
      </c>
      <c r="F962" s="74">
        <v>1</v>
      </c>
      <c r="G962" s="122">
        <v>0</v>
      </c>
      <c r="H962" s="123">
        <v>0</v>
      </c>
      <c r="I962" s="90">
        <v>3349300</v>
      </c>
      <c r="J962" s="91" t="s">
        <v>28</v>
      </c>
      <c r="K962" s="50"/>
      <c r="L962" s="51">
        <f t="shared" si="199"/>
        <v>3349300</v>
      </c>
      <c r="M962" s="51">
        <f t="shared" si="200"/>
        <v>3349300</v>
      </c>
      <c r="N962" s="52">
        <f t="shared" si="201"/>
        <v>3349300</v>
      </c>
      <c r="O962" s="53">
        <f t="shared" si="202"/>
        <v>3349300</v>
      </c>
      <c r="P962" s="52">
        <f t="shared" si="203"/>
        <v>0</v>
      </c>
      <c r="Q962" s="54">
        <f t="shared" si="204"/>
        <v>0</v>
      </c>
      <c r="R962" s="30">
        <f t="shared" si="206"/>
        <v>3349300</v>
      </c>
      <c r="S962" s="52">
        <f t="shared" si="207"/>
        <v>3349300</v>
      </c>
      <c r="T962" s="13" t="str">
        <f t="shared" si="205"/>
        <v>MENOR VALOR</v>
      </c>
    </row>
    <row r="963" spans="1:20" ht="16.5">
      <c r="A963" s="73">
        <v>957</v>
      </c>
      <c r="B963" s="124" t="s">
        <v>1309</v>
      </c>
      <c r="C963" s="79">
        <v>903835</v>
      </c>
      <c r="D963" s="130" t="s">
        <v>1310</v>
      </c>
      <c r="E963" s="121" t="s">
        <v>21</v>
      </c>
      <c r="F963" s="74">
        <v>1</v>
      </c>
      <c r="G963" s="122">
        <v>0</v>
      </c>
      <c r="H963" s="123">
        <v>0</v>
      </c>
      <c r="I963" s="90">
        <v>1474400</v>
      </c>
      <c r="J963" s="91" t="s">
        <v>28</v>
      </c>
      <c r="K963" s="50"/>
      <c r="L963" s="51">
        <f t="shared" si="199"/>
        <v>1474400</v>
      </c>
      <c r="M963" s="51">
        <f t="shared" si="200"/>
        <v>1474400</v>
      </c>
      <c r="N963" s="52">
        <f t="shared" si="201"/>
        <v>1474400</v>
      </c>
      <c r="O963" s="53">
        <f t="shared" si="202"/>
        <v>1474400</v>
      </c>
      <c r="P963" s="52">
        <f t="shared" si="203"/>
        <v>0</v>
      </c>
      <c r="Q963" s="54">
        <f t="shared" si="204"/>
        <v>0</v>
      </c>
      <c r="R963" s="30">
        <f t="shared" si="206"/>
        <v>1474400</v>
      </c>
      <c r="S963" s="52">
        <f t="shared" si="207"/>
        <v>1474400</v>
      </c>
      <c r="T963" s="13" t="str">
        <f t="shared" si="205"/>
        <v>MENOR VALOR</v>
      </c>
    </row>
    <row r="964" spans="1:20" ht="16.5">
      <c r="A964" s="95">
        <v>958</v>
      </c>
      <c r="B964" s="131" t="s">
        <v>1311</v>
      </c>
      <c r="C964" s="79">
        <v>903836</v>
      </c>
      <c r="D964" s="132" t="s">
        <v>1312</v>
      </c>
      <c r="E964" s="121" t="s">
        <v>21</v>
      </c>
      <c r="F964" s="74">
        <v>1</v>
      </c>
      <c r="G964" s="122">
        <v>0</v>
      </c>
      <c r="H964" s="123">
        <v>0</v>
      </c>
      <c r="I964" s="90">
        <v>2835700</v>
      </c>
      <c r="J964" s="94">
        <v>463900</v>
      </c>
      <c r="K964" s="50"/>
      <c r="L964" s="51">
        <f t="shared" si="199"/>
        <v>463900</v>
      </c>
      <c r="M964" s="51">
        <f t="shared" si="200"/>
        <v>1649800</v>
      </c>
      <c r="N964" s="52">
        <f t="shared" si="201"/>
        <v>1649800</v>
      </c>
      <c r="O964" s="53">
        <f t="shared" si="202"/>
        <v>1146944.3011759552</v>
      </c>
      <c r="P964" s="52">
        <f t="shared" si="203"/>
        <v>838557.93180912675</v>
      </c>
      <c r="Q964" s="54">
        <f t="shared" si="204"/>
        <v>0.50827853788891186</v>
      </c>
      <c r="R964" s="30">
        <f t="shared" si="206"/>
        <v>1649800</v>
      </c>
      <c r="S964" s="52">
        <f t="shared" si="207"/>
        <v>1649800</v>
      </c>
      <c r="T964" s="13" t="str">
        <f t="shared" si="205"/>
        <v>MEDIANA</v>
      </c>
    </row>
    <row r="965" spans="1:20" ht="25.5">
      <c r="A965" s="73">
        <v>959</v>
      </c>
      <c r="B965" s="124" t="s">
        <v>1313</v>
      </c>
      <c r="C965" s="79">
        <v>903837</v>
      </c>
      <c r="D965" s="130" t="s">
        <v>1314</v>
      </c>
      <c r="E965" s="121" t="s">
        <v>21</v>
      </c>
      <c r="F965" s="74">
        <v>1</v>
      </c>
      <c r="G965" s="122">
        <v>0</v>
      </c>
      <c r="H965" s="123">
        <v>0</v>
      </c>
      <c r="I965" s="90">
        <v>654300</v>
      </c>
      <c r="J965" s="91" t="s">
        <v>28</v>
      </c>
      <c r="K965" s="50"/>
      <c r="L965" s="51">
        <f t="shared" si="199"/>
        <v>654300</v>
      </c>
      <c r="M965" s="51">
        <f t="shared" si="200"/>
        <v>654300</v>
      </c>
      <c r="N965" s="52">
        <f t="shared" si="201"/>
        <v>654300</v>
      </c>
      <c r="O965" s="53">
        <f t="shared" si="202"/>
        <v>654300</v>
      </c>
      <c r="P965" s="52">
        <f t="shared" si="203"/>
        <v>0</v>
      </c>
      <c r="Q965" s="54">
        <f t="shared" si="204"/>
        <v>0</v>
      </c>
      <c r="R965" s="30">
        <f t="shared" si="206"/>
        <v>654300</v>
      </c>
      <c r="S965" s="52">
        <f t="shared" si="207"/>
        <v>654300</v>
      </c>
      <c r="T965" s="13" t="str">
        <f t="shared" si="205"/>
        <v>MENOR VALOR</v>
      </c>
    </row>
    <row r="966" spans="1:20" ht="25.5">
      <c r="A966" s="73">
        <v>960</v>
      </c>
      <c r="B966" s="124" t="s">
        <v>1315</v>
      </c>
      <c r="C966" s="79">
        <v>903838</v>
      </c>
      <c r="D966" s="130" t="s">
        <v>1316</v>
      </c>
      <c r="E966" s="121" t="s">
        <v>21</v>
      </c>
      <c r="F966" s="74">
        <v>1</v>
      </c>
      <c r="G966" s="122">
        <v>0</v>
      </c>
      <c r="H966" s="123">
        <v>0</v>
      </c>
      <c r="I966" s="90">
        <v>322700</v>
      </c>
      <c r="J966" s="91" t="s">
        <v>28</v>
      </c>
      <c r="K966" s="50"/>
      <c r="L966" s="51">
        <f t="shared" ref="L966:L1029" si="208">MIN(I966,J966)</f>
        <v>322700</v>
      </c>
      <c r="M966" s="51">
        <f t="shared" ref="M966:M1029" si="209">AVERAGE(I966,J966)</f>
        <v>322700</v>
      </c>
      <c r="N966" s="52">
        <f t="shared" ref="N966:N1029" si="210">MEDIAN(J966,I966)</f>
        <v>322700</v>
      </c>
      <c r="O966" s="53">
        <f t="shared" ref="O966:O1029" si="211">GEOMEAN(I966,J966)</f>
        <v>322700</v>
      </c>
      <c r="P966" s="52">
        <f t="shared" ref="P966:P1029" si="212">STDEVA(N966,L966)</f>
        <v>0</v>
      </c>
      <c r="Q966" s="54">
        <f t="shared" ref="Q966:Q1029" si="213">P966/N966*100%</f>
        <v>0</v>
      </c>
      <c r="R966" s="30">
        <f t="shared" si="206"/>
        <v>322700</v>
      </c>
      <c r="S966" s="52">
        <f t="shared" si="207"/>
        <v>322700</v>
      </c>
      <c r="T966" s="13" t="str">
        <f t="shared" si="205"/>
        <v>MENOR VALOR</v>
      </c>
    </row>
    <row r="967" spans="1:20" ht="25.5">
      <c r="A967" s="73">
        <v>961</v>
      </c>
      <c r="B967" s="124" t="s">
        <v>1317</v>
      </c>
      <c r="C967" s="79">
        <v>903841</v>
      </c>
      <c r="D967" s="130" t="s">
        <v>1318</v>
      </c>
      <c r="E967" s="121" t="s">
        <v>21</v>
      </c>
      <c r="F967" s="74">
        <v>1</v>
      </c>
      <c r="G967" s="122">
        <v>0</v>
      </c>
      <c r="H967" s="123">
        <v>0</v>
      </c>
      <c r="I967" s="90">
        <v>322700</v>
      </c>
      <c r="J967" s="94">
        <v>564800</v>
      </c>
      <c r="K967" s="50"/>
      <c r="L967" s="51">
        <f t="shared" si="208"/>
        <v>322700</v>
      </c>
      <c r="M967" s="51">
        <f t="shared" si="209"/>
        <v>443750</v>
      </c>
      <c r="N967" s="52">
        <f t="shared" si="210"/>
        <v>443750</v>
      </c>
      <c r="O967" s="53">
        <f t="shared" si="211"/>
        <v>426920.32043462165</v>
      </c>
      <c r="P967" s="52">
        <f t="shared" si="212"/>
        <v>85595.275862631577</v>
      </c>
      <c r="Q967" s="54">
        <f t="shared" si="213"/>
        <v>0.19289076250733878</v>
      </c>
      <c r="R967" s="30">
        <f t="shared" si="206"/>
        <v>443750</v>
      </c>
      <c r="S967" s="52">
        <f t="shared" si="207"/>
        <v>443800</v>
      </c>
      <c r="T967" s="13" t="str">
        <f t="shared" si="205"/>
        <v>MEDIANA</v>
      </c>
    </row>
    <row r="968" spans="1:20" ht="38.25">
      <c r="A968" s="73">
        <v>962</v>
      </c>
      <c r="B968" s="124" t="s">
        <v>1319</v>
      </c>
      <c r="C968" s="79">
        <v>903842</v>
      </c>
      <c r="D968" s="130" t="s">
        <v>1320</v>
      </c>
      <c r="E968" s="121" t="s">
        <v>21</v>
      </c>
      <c r="F968" s="74">
        <v>1</v>
      </c>
      <c r="G968" s="122">
        <v>0</v>
      </c>
      <c r="H968" s="123">
        <v>0</v>
      </c>
      <c r="I968" s="90">
        <v>654300</v>
      </c>
      <c r="J968" s="94">
        <v>96700</v>
      </c>
      <c r="K968" s="50"/>
      <c r="L968" s="51">
        <f t="shared" si="208"/>
        <v>96700</v>
      </c>
      <c r="M968" s="51">
        <f t="shared" si="209"/>
        <v>375500</v>
      </c>
      <c r="N968" s="52">
        <f t="shared" si="210"/>
        <v>375500</v>
      </c>
      <c r="O968" s="53">
        <f t="shared" si="211"/>
        <v>251536.89590197301</v>
      </c>
      <c r="P968" s="52">
        <f t="shared" si="212"/>
        <v>197141.37059480944</v>
      </c>
      <c r="Q968" s="54">
        <f t="shared" si="213"/>
        <v>0.52501030784236868</v>
      </c>
      <c r="R968" s="30">
        <f t="shared" si="206"/>
        <v>375500</v>
      </c>
      <c r="S968" s="52">
        <f t="shared" si="207"/>
        <v>375500</v>
      </c>
      <c r="T968" s="13" t="str">
        <f t="shared" si="205"/>
        <v>MEDIANA</v>
      </c>
    </row>
    <row r="969" spans="1:20" ht="38.25">
      <c r="A969" s="95">
        <v>963</v>
      </c>
      <c r="B969" s="124" t="s">
        <v>1321</v>
      </c>
      <c r="C969" s="79">
        <v>903843</v>
      </c>
      <c r="D969" s="130" t="s">
        <v>1322</v>
      </c>
      <c r="E969" s="121" t="s">
        <v>21</v>
      </c>
      <c r="F969" s="74">
        <v>1</v>
      </c>
      <c r="G969" s="122">
        <v>0</v>
      </c>
      <c r="H969" s="123">
        <v>0</v>
      </c>
      <c r="I969" s="90">
        <v>654300</v>
      </c>
      <c r="J969" s="91" t="s">
        <v>28</v>
      </c>
      <c r="K969" s="50"/>
      <c r="L969" s="51">
        <f t="shared" si="208"/>
        <v>654300</v>
      </c>
      <c r="M969" s="51">
        <f t="shared" si="209"/>
        <v>654300</v>
      </c>
      <c r="N969" s="52">
        <f t="shared" si="210"/>
        <v>654300</v>
      </c>
      <c r="O969" s="53">
        <f t="shared" si="211"/>
        <v>654300</v>
      </c>
      <c r="P969" s="52">
        <f t="shared" si="212"/>
        <v>0</v>
      </c>
      <c r="Q969" s="54">
        <f t="shared" si="213"/>
        <v>0</v>
      </c>
      <c r="R969" s="30">
        <f t="shared" si="206"/>
        <v>654300</v>
      </c>
      <c r="S969" s="52">
        <f t="shared" si="207"/>
        <v>654300</v>
      </c>
      <c r="T969" s="13" t="str">
        <f t="shared" ref="T969:T1032" si="214">IF(Q969&lt;=$Q$1,"MENOR VALOR","MEDIANA")</f>
        <v>MENOR VALOR</v>
      </c>
    </row>
    <row r="970" spans="1:20" ht="25.5">
      <c r="A970" s="73">
        <v>964</v>
      </c>
      <c r="B970" s="124" t="s">
        <v>1323</v>
      </c>
      <c r="C970" s="83">
        <v>903844</v>
      </c>
      <c r="D970" s="130" t="s">
        <v>1324</v>
      </c>
      <c r="E970" s="121" t="s">
        <v>21</v>
      </c>
      <c r="F970" s="74">
        <v>1</v>
      </c>
      <c r="G970" s="122">
        <v>0</v>
      </c>
      <c r="H970" s="123">
        <v>0</v>
      </c>
      <c r="I970" s="90">
        <v>654300</v>
      </c>
      <c r="J970" s="94">
        <v>260700</v>
      </c>
      <c r="K970" s="50"/>
      <c r="L970" s="51">
        <f t="shared" si="208"/>
        <v>260700</v>
      </c>
      <c r="M970" s="51">
        <f t="shared" si="209"/>
        <v>457500</v>
      </c>
      <c r="N970" s="52">
        <f t="shared" si="210"/>
        <v>457500</v>
      </c>
      <c r="O970" s="53">
        <f t="shared" si="211"/>
        <v>413008.48659561464</v>
      </c>
      <c r="P970" s="52">
        <f t="shared" si="212"/>
        <v>139158.61453751256</v>
      </c>
      <c r="Q970" s="54">
        <f t="shared" si="213"/>
        <v>0.30417183505467227</v>
      </c>
      <c r="R970" s="30">
        <f t="shared" si="206"/>
        <v>457500</v>
      </c>
      <c r="S970" s="52">
        <f t="shared" si="207"/>
        <v>457500</v>
      </c>
      <c r="T970" s="13" t="str">
        <f t="shared" si="214"/>
        <v>MEDIANA</v>
      </c>
    </row>
    <row r="971" spans="1:20" ht="25.5">
      <c r="A971" s="73">
        <v>965</v>
      </c>
      <c r="B971" s="124" t="s">
        <v>1325</v>
      </c>
      <c r="C971" s="79">
        <v>903845</v>
      </c>
      <c r="D971" s="130" t="s">
        <v>1326</v>
      </c>
      <c r="E971" s="121" t="s">
        <v>21</v>
      </c>
      <c r="F971" s="74">
        <v>1</v>
      </c>
      <c r="G971" s="122">
        <v>0</v>
      </c>
      <c r="H971" s="123">
        <v>0</v>
      </c>
      <c r="I971" s="90">
        <v>654300</v>
      </c>
      <c r="J971" s="94">
        <v>891100</v>
      </c>
      <c r="K971" s="50"/>
      <c r="L971" s="51">
        <f t="shared" si="208"/>
        <v>654300</v>
      </c>
      <c r="M971" s="51">
        <f t="shared" si="209"/>
        <v>772700</v>
      </c>
      <c r="N971" s="52">
        <f t="shared" si="210"/>
        <v>772700</v>
      </c>
      <c r="O971" s="53">
        <f t="shared" si="211"/>
        <v>763574.96685001405</v>
      </c>
      <c r="P971" s="52">
        <f t="shared" si="212"/>
        <v>83721.442892487234</v>
      </c>
      <c r="Q971" s="54">
        <f t="shared" si="213"/>
        <v>0.10834922077454023</v>
      </c>
      <c r="R971" s="30">
        <f t="shared" si="206"/>
        <v>772700</v>
      </c>
      <c r="S971" s="52">
        <f t="shared" si="207"/>
        <v>772700</v>
      </c>
      <c r="T971" s="13" t="str">
        <f t="shared" si="214"/>
        <v>MEDIANA</v>
      </c>
    </row>
    <row r="972" spans="1:20" ht="38.25">
      <c r="A972" s="73">
        <v>966</v>
      </c>
      <c r="B972" s="124" t="s">
        <v>1327</v>
      </c>
      <c r="C972" s="79">
        <v>903846</v>
      </c>
      <c r="D972" s="130" t="s">
        <v>1328</v>
      </c>
      <c r="E972" s="121" t="s">
        <v>21</v>
      </c>
      <c r="F972" s="74">
        <v>1</v>
      </c>
      <c r="G972" s="122">
        <v>0</v>
      </c>
      <c r="H972" s="123">
        <v>0</v>
      </c>
      <c r="I972" s="90">
        <v>486700</v>
      </c>
      <c r="J972" s="94">
        <v>671600</v>
      </c>
      <c r="K972" s="50"/>
      <c r="L972" s="51">
        <f t="shared" si="208"/>
        <v>486700</v>
      </c>
      <c r="M972" s="51">
        <f t="shared" si="209"/>
        <v>579150</v>
      </c>
      <c r="N972" s="52">
        <f t="shared" si="210"/>
        <v>579150</v>
      </c>
      <c r="O972" s="53">
        <f t="shared" si="211"/>
        <v>571723.46462253935</v>
      </c>
      <c r="P972" s="52">
        <f t="shared" si="212"/>
        <v>65372.021920696316</v>
      </c>
      <c r="Q972" s="54">
        <f t="shared" si="213"/>
        <v>0.11287580405887303</v>
      </c>
      <c r="R972" s="30">
        <f t="shared" si="206"/>
        <v>579150</v>
      </c>
      <c r="S972" s="52">
        <f t="shared" si="207"/>
        <v>579200</v>
      </c>
      <c r="T972" s="13" t="str">
        <f t="shared" si="214"/>
        <v>MEDIANA</v>
      </c>
    </row>
    <row r="973" spans="1:20" ht="38.25">
      <c r="A973" s="73">
        <v>967</v>
      </c>
      <c r="B973" s="124" t="s">
        <v>1329</v>
      </c>
      <c r="C973" s="79">
        <v>903847</v>
      </c>
      <c r="D973" s="130" t="s">
        <v>1330</v>
      </c>
      <c r="E973" s="121" t="s">
        <v>21</v>
      </c>
      <c r="F973" s="74">
        <v>1</v>
      </c>
      <c r="G973" s="122">
        <v>0</v>
      </c>
      <c r="H973" s="123">
        <v>0</v>
      </c>
      <c r="I973" s="90">
        <v>828200</v>
      </c>
      <c r="J973" s="94">
        <v>4161800</v>
      </c>
      <c r="K973" s="50"/>
      <c r="L973" s="51">
        <f t="shared" si="208"/>
        <v>828200</v>
      </c>
      <c r="M973" s="51">
        <f t="shared" si="209"/>
        <v>2495000</v>
      </c>
      <c r="N973" s="52">
        <f t="shared" si="210"/>
        <v>2495000</v>
      </c>
      <c r="O973" s="53">
        <f t="shared" si="211"/>
        <v>1856556.6945288796</v>
      </c>
      <c r="P973" s="52">
        <f t="shared" si="212"/>
        <v>1178605.5828817375</v>
      </c>
      <c r="Q973" s="54">
        <f t="shared" si="213"/>
        <v>0.47238700716702908</v>
      </c>
      <c r="R973" s="30">
        <f t="shared" si="206"/>
        <v>2495000</v>
      </c>
      <c r="S973" s="52">
        <f t="shared" si="207"/>
        <v>2495000</v>
      </c>
      <c r="T973" s="13" t="str">
        <f t="shared" si="214"/>
        <v>MEDIANA</v>
      </c>
    </row>
    <row r="974" spans="1:20" ht="25.5">
      <c r="A974" s="95">
        <v>968</v>
      </c>
      <c r="B974" s="124" t="s">
        <v>1331</v>
      </c>
      <c r="C974" s="79">
        <v>903854</v>
      </c>
      <c r="D974" s="130" t="s">
        <v>1332</v>
      </c>
      <c r="E974" s="121" t="s">
        <v>21</v>
      </c>
      <c r="F974" s="74">
        <v>1</v>
      </c>
      <c r="G974" s="122">
        <v>0</v>
      </c>
      <c r="H974" s="123">
        <v>0</v>
      </c>
      <c r="I974" s="90">
        <v>486700</v>
      </c>
      <c r="J974" s="94">
        <v>85500</v>
      </c>
      <c r="K974" s="50"/>
      <c r="L974" s="51">
        <f t="shared" si="208"/>
        <v>85500</v>
      </c>
      <c r="M974" s="51">
        <f t="shared" si="209"/>
        <v>286100</v>
      </c>
      <c r="N974" s="52">
        <f t="shared" si="210"/>
        <v>286100</v>
      </c>
      <c r="O974" s="53">
        <f t="shared" si="211"/>
        <v>203992.27926566239</v>
      </c>
      <c r="P974" s="52">
        <f t="shared" si="212"/>
        <v>141845.62030602145</v>
      </c>
      <c r="Q974" s="54">
        <f t="shared" si="213"/>
        <v>0.49579035409304945</v>
      </c>
      <c r="R974" s="30">
        <f t="shared" si="206"/>
        <v>286100</v>
      </c>
      <c r="S974" s="52">
        <f t="shared" si="207"/>
        <v>286100</v>
      </c>
      <c r="T974" s="13" t="str">
        <f t="shared" si="214"/>
        <v>MEDIANA</v>
      </c>
    </row>
    <row r="975" spans="1:20" ht="25.5">
      <c r="A975" s="73">
        <v>969</v>
      </c>
      <c r="B975" s="124" t="s">
        <v>1333</v>
      </c>
      <c r="C975" s="79">
        <v>903856</v>
      </c>
      <c r="D975" s="130" t="s">
        <v>1334</v>
      </c>
      <c r="E975" s="121" t="s">
        <v>21</v>
      </c>
      <c r="F975" s="74">
        <v>1</v>
      </c>
      <c r="G975" s="122">
        <v>0</v>
      </c>
      <c r="H975" s="123">
        <v>0</v>
      </c>
      <c r="I975" s="90">
        <v>222700</v>
      </c>
      <c r="J975" s="91" t="s">
        <v>28</v>
      </c>
      <c r="K975" s="50"/>
      <c r="L975" s="51">
        <f t="shared" si="208"/>
        <v>222700</v>
      </c>
      <c r="M975" s="51">
        <f t="shared" si="209"/>
        <v>222700</v>
      </c>
      <c r="N975" s="52">
        <f t="shared" si="210"/>
        <v>222700</v>
      </c>
      <c r="O975" s="53">
        <f t="shared" si="211"/>
        <v>222700</v>
      </c>
      <c r="P975" s="52">
        <f t="shared" si="212"/>
        <v>0</v>
      </c>
      <c r="Q975" s="54">
        <f t="shared" si="213"/>
        <v>0</v>
      </c>
      <c r="R975" s="30">
        <f t="shared" si="206"/>
        <v>222700</v>
      </c>
      <c r="S975" s="52">
        <f t="shared" si="207"/>
        <v>222700</v>
      </c>
      <c r="T975" s="13" t="str">
        <f t="shared" si="214"/>
        <v>MENOR VALOR</v>
      </c>
    </row>
    <row r="976" spans="1:20" ht="25.5">
      <c r="A976" s="73">
        <v>970</v>
      </c>
      <c r="B976" s="124" t="s">
        <v>1335</v>
      </c>
      <c r="C976" s="79">
        <v>903857</v>
      </c>
      <c r="D976" s="130" t="s">
        <v>1336</v>
      </c>
      <c r="E976" s="121" t="s">
        <v>21</v>
      </c>
      <c r="F976" s="74">
        <v>1</v>
      </c>
      <c r="G976" s="122">
        <v>0</v>
      </c>
      <c r="H976" s="123">
        <v>0</v>
      </c>
      <c r="I976" s="90">
        <v>222700</v>
      </c>
      <c r="J976" s="91" t="s">
        <v>28</v>
      </c>
      <c r="K976" s="50"/>
      <c r="L976" s="51">
        <f t="shared" si="208"/>
        <v>222700</v>
      </c>
      <c r="M976" s="51">
        <f t="shared" si="209"/>
        <v>222700</v>
      </c>
      <c r="N976" s="52">
        <f t="shared" si="210"/>
        <v>222700</v>
      </c>
      <c r="O976" s="53">
        <f t="shared" si="211"/>
        <v>222700</v>
      </c>
      <c r="P976" s="52">
        <f t="shared" si="212"/>
        <v>0</v>
      </c>
      <c r="Q976" s="54">
        <f t="shared" si="213"/>
        <v>0</v>
      </c>
      <c r="R976" s="30">
        <f t="shared" si="206"/>
        <v>222700</v>
      </c>
      <c r="S976" s="52">
        <f t="shared" si="207"/>
        <v>222700</v>
      </c>
      <c r="T976" s="13" t="str">
        <f t="shared" si="214"/>
        <v>MENOR VALOR</v>
      </c>
    </row>
    <row r="977" spans="1:20" ht="25.5">
      <c r="A977" s="73">
        <v>971</v>
      </c>
      <c r="B977" s="124" t="s">
        <v>1337</v>
      </c>
      <c r="C977" s="79">
        <v>903859</v>
      </c>
      <c r="D977" s="130" t="s">
        <v>1338</v>
      </c>
      <c r="E977" s="121" t="s">
        <v>21</v>
      </c>
      <c r="F977" s="74">
        <v>1</v>
      </c>
      <c r="G977" s="122">
        <v>0</v>
      </c>
      <c r="H977" s="123">
        <v>0</v>
      </c>
      <c r="I977" s="90">
        <v>222700</v>
      </c>
      <c r="J977" s="91" t="s">
        <v>28</v>
      </c>
      <c r="K977" s="50"/>
      <c r="L977" s="51">
        <f t="shared" si="208"/>
        <v>222700</v>
      </c>
      <c r="M977" s="51">
        <f t="shared" si="209"/>
        <v>222700</v>
      </c>
      <c r="N977" s="52">
        <f t="shared" si="210"/>
        <v>222700</v>
      </c>
      <c r="O977" s="53">
        <f t="shared" si="211"/>
        <v>222700</v>
      </c>
      <c r="P977" s="52">
        <f t="shared" si="212"/>
        <v>0</v>
      </c>
      <c r="Q977" s="54">
        <f t="shared" si="213"/>
        <v>0</v>
      </c>
      <c r="R977" s="30">
        <f t="shared" si="206"/>
        <v>222700</v>
      </c>
      <c r="S977" s="52">
        <f t="shared" si="207"/>
        <v>222700</v>
      </c>
      <c r="T977" s="13" t="str">
        <f t="shared" si="214"/>
        <v>MENOR VALOR</v>
      </c>
    </row>
    <row r="978" spans="1:20" ht="25.5">
      <c r="A978" s="73">
        <v>972</v>
      </c>
      <c r="B978" s="124" t="s">
        <v>1339</v>
      </c>
      <c r="C978" s="79">
        <v>903860</v>
      </c>
      <c r="D978" s="130" t="s">
        <v>1340</v>
      </c>
      <c r="E978" s="121" t="s">
        <v>21</v>
      </c>
      <c r="F978" s="74">
        <v>1</v>
      </c>
      <c r="G978" s="122">
        <v>0</v>
      </c>
      <c r="H978" s="123">
        <v>0</v>
      </c>
      <c r="I978" s="90">
        <v>603900</v>
      </c>
      <c r="J978" s="91" t="s">
        <v>28</v>
      </c>
      <c r="K978" s="50"/>
      <c r="L978" s="51">
        <f t="shared" si="208"/>
        <v>603900</v>
      </c>
      <c r="M978" s="51">
        <f t="shared" si="209"/>
        <v>603900</v>
      </c>
      <c r="N978" s="52">
        <f t="shared" si="210"/>
        <v>603900</v>
      </c>
      <c r="O978" s="53">
        <f t="shared" si="211"/>
        <v>603900</v>
      </c>
      <c r="P978" s="52">
        <f t="shared" si="212"/>
        <v>0</v>
      </c>
      <c r="Q978" s="54">
        <f t="shared" si="213"/>
        <v>0</v>
      </c>
      <c r="R978" s="30">
        <f t="shared" si="206"/>
        <v>603900</v>
      </c>
      <c r="S978" s="52">
        <f t="shared" si="207"/>
        <v>603900</v>
      </c>
      <c r="T978" s="13" t="str">
        <f t="shared" si="214"/>
        <v>MENOR VALOR</v>
      </c>
    </row>
    <row r="979" spans="1:20" ht="16.5">
      <c r="A979" s="95">
        <v>973</v>
      </c>
      <c r="B979" s="124" t="s">
        <v>1341</v>
      </c>
      <c r="C979" s="79">
        <v>903861</v>
      </c>
      <c r="D979" s="130" t="s">
        <v>1342</v>
      </c>
      <c r="E979" s="121" t="s">
        <v>21</v>
      </c>
      <c r="F979" s="74">
        <v>1</v>
      </c>
      <c r="G979" s="122">
        <v>0</v>
      </c>
      <c r="H979" s="123">
        <v>0</v>
      </c>
      <c r="I979" s="90">
        <v>342300</v>
      </c>
      <c r="J979" s="94">
        <v>470800</v>
      </c>
      <c r="K979" s="50"/>
      <c r="L979" s="51">
        <f t="shared" si="208"/>
        <v>342300</v>
      </c>
      <c r="M979" s="51">
        <f t="shared" si="209"/>
        <v>406550</v>
      </c>
      <c r="N979" s="52">
        <f t="shared" si="210"/>
        <v>406550</v>
      </c>
      <c r="O979" s="53">
        <f t="shared" si="211"/>
        <v>401440.95456243621</v>
      </c>
      <c r="P979" s="52">
        <f t="shared" si="212"/>
        <v>45431.610691235677</v>
      </c>
      <c r="Q979" s="54">
        <f t="shared" si="213"/>
        <v>0.11174913464822452</v>
      </c>
      <c r="R979" s="30">
        <f t="shared" si="206"/>
        <v>406550</v>
      </c>
      <c r="S979" s="52">
        <f t="shared" si="207"/>
        <v>406600</v>
      </c>
      <c r="T979" s="13" t="str">
        <f t="shared" si="214"/>
        <v>MEDIANA</v>
      </c>
    </row>
    <row r="980" spans="1:20" ht="25.5">
      <c r="A980" s="73">
        <v>974</v>
      </c>
      <c r="B980" s="124" t="s">
        <v>1343</v>
      </c>
      <c r="C980" s="79">
        <v>903862</v>
      </c>
      <c r="D980" s="130" t="s">
        <v>1344</v>
      </c>
      <c r="E980" s="121" t="s">
        <v>21</v>
      </c>
      <c r="F980" s="74">
        <v>1</v>
      </c>
      <c r="G980" s="122">
        <v>0</v>
      </c>
      <c r="H980" s="123">
        <v>0</v>
      </c>
      <c r="I980" s="90">
        <v>1620500</v>
      </c>
      <c r="J980" s="94">
        <v>2005200</v>
      </c>
      <c r="K980" s="50"/>
      <c r="L980" s="51">
        <f t="shared" si="208"/>
        <v>1620500</v>
      </c>
      <c r="M980" s="51">
        <f t="shared" si="209"/>
        <v>1812850</v>
      </c>
      <c r="N980" s="52">
        <f t="shared" si="210"/>
        <v>1812850</v>
      </c>
      <c r="O980" s="53">
        <f t="shared" si="211"/>
        <v>1802616.5981705594</v>
      </c>
      <c r="P980" s="52">
        <f t="shared" si="212"/>
        <v>136011.98936123241</v>
      </c>
      <c r="Q980" s="54">
        <f t="shared" si="213"/>
        <v>7.5026609681569031E-2</v>
      </c>
      <c r="R980" s="30">
        <f t="shared" si="206"/>
        <v>1620500</v>
      </c>
      <c r="S980" s="52">
        <f t="shared" si="207"/>
        <v>1620500</v>
      </c>
      <c r="T980" s="13" t="str">
        <f t="shared" si="214"/>
        <v>MENOR VALOR</v>
      </c>
    </row>
    <row r="981" spans="1:20" ht="25.5">
      <c r="A981" s="73">
        <v>975</v>
      </c>
      <c r="B981" s="124" t="s">
        <v>1345</v>
      </c>
      <c r="C981" s="79">
        <v>903863</v>
      </c>
      <c r="D981" s="130" t="s">
        <v>1346</v>
      </c>
      <c r="E981" s="121" t="s">
        <v>21</v>
      </c>
      <c r="F981" s="74">
        <v>1</v>
      </c>
      <c r="G981" s="122">
        <v>0</v>
      </c>
      <c r="H981" s="123">
        <v>0</v>
      </c>
      <c r="I981" s="90">
        <v>828200</v>
      </c>
      <c r="J981" s="94">
        <v>2005200</v>
      </c>
      <c r="K981" s="50"/>
      <c r="L981" s="51">
        <f t="shared" si="208"/>
        <v>828200</v>
      </c>
      <c r="M981" s="51">
        <f t="shared" si="209"/>
        <v>1416700</v>
      </c>
      <c r="N981" s="52">
        <f t="shared" si="210"/>
        <v>1416700</v>
      </c>
      <c r="O981" s="53">
        <f t="shared" si="211"/>
        <v>1288684.0729984988</v>
      </c>
      <c r="P981" s="52">
        <f t="shared" si="212"/>
        <v>416132.34072828322</v>
      </c>
      <c r="Q981" s="54">
        <f t="shared" si="213"/>
        <v>0.29373356443021331</v>
      </c>
      <c r="R981" s="30">
        <f t="shared" si="206"/>
        <v>1416700</v>
      </c>
      <c r="S981" s="52">
        <f t="shared" si="207"/>
        <v>1416700</v>
      </c>
      <c r="T981" s="13" t="str">
        <f t="shared" si="214"/>
        <v>MEDIANA</v>
      </c>
    </row>
    <row r="982" spans="1:20" ht="25.5">
      <c r="A982" s="73">
        <v>976</v>
      </c>
      <c r="B982" s="124" t="s">
        <v>1347</v>
      </c>
      <c r="C982" s="79">
        <v>903864</v>
      </c>
      <c r="D982" s="130" t="s">
        <v>1348</v>
      </c>
      <c r="E982" s="121" t="s">
        <v>21</v>
      </c>
      <c r="F982" s="74">
        <v>1</v>
      </c>
      <c r="G982" s="122">
        <v>0</v>
      </c>
      <c r="H982" s="123">
        <v>0</v>
      </c>
      <c r="I982" s="90">
        <v>828200</v>
      </c>
      <c r="J982" s="94">
        <v>2005200</v>
      </c>
      <c r="K982" s="50"/>
      <c r="L982" s="51">
        <f t="shared" si="208"/>
        <v>828200</v>
      </c>
      <c r="M982" s="51">
        <f t="shared" si="209"/>
        <v>1416700</v>
      </c>
      <c r="N982" s="52">
        <f t="shared" si="210"/>
        <v>1416700</v>
      </c>
      <c r="O982" s="53">
        <f t="shared" si="211"/>
        <v>1288684.0729984988</v>
      </c>
      <c r="P982" s="52">
        <f t="shared" si="212"/>
        <v>416132.34072828322</v>
      </c>
      <c r="Q982" s="54">
        <f t="shared" si="213"/>
        <v>0.29373356443021331</v>
      </c>
      <c r="R982" s="30">
        <f t="shared" si="206"/>
        <v>1416700</v>
      </c>
      <c r="S982" s="52">
        <f t="shared" si="207"/>
        <v>1416700</v>
      </c>
      <c r="T982" s="13" t="str">
        <f t="shared" si="214"/>
        <v>MEDIANA</v>
      </c>
    </row>
    <row r="983" spans="1:20" ht="16.5">
      <c r="A983" s="73">
        <v>977</v>
      </c>
      <c r="B983" s="124" t="s">
        <v>1349</v>
      </c>
      <c r="C983" s="79">
        <v>903865</v>
      </c>
      <c r="D983" s="130" t="s">
        <v>1350</v>
      </c>
      <c r="E983" s="121" t="s">
        <v>21</v>
      </c>
      <c r="F983" s="74">
        <v>1</v>
      </c>
      <c r="G983" s="122">
        <v>0</v>
      </c>
      <c r="H983" s="123">
        <v>0</v>
      </c>
      <c r="I983" s="90">
        <v>654300</v>
      </c>
      <c r="J983" s="94">
        <v>891100</v>
      </c>
      <c r="K983" s="50"/>
      <c r="L983" s="51">
        <f t="shared" si="208"/>
        <v>654300</v>
      </c>
      <c r="M983" s="51">
        <f t="shared" si="209"/>
        <v>772700</v>
      </c>
      <c r="N983" s="52">
        <f t="shared" si="210"/>
        <v>772700</v>
      </c>
      <c r="O983" s="53">
        <f t="shared" si="211"/>
        <v>763574.96685001405</v>
      </c>
      <c r="P983" s="52">
        <f t="shared" si="212"/>
        <v>83721.442892487234</v>
      </c>
      <c r="Q983" s="54">
        <f t="shared" si="213"/>
        <v>0.10834922077454023</v>
      </c>
      <c r="R983" s="30">
        <f t="shared" si="206"/>
        <v>772700</v>
      </c>
      <c r="S983" s="52">
        <f t="shared" si="207"/>
        <v>772700</v>
      </c>
      <c r="T983" s="13" t="str">
        <f t="shared" si="214"/>
        <v>MEDIANA</v>
      </c>
    </row>
    <row r="984" spans="1:20" ht="16.5">
      <c r="A984" s="95">
        <v>978</v>
      </c>
      <c r="B984" s="124" t="s">
        <v>1351</v>
      </c>
      <c r="C984" s="79">
        <v>903866</v>
      </c>
      <c r="D984" s="130" t="s">
        <v>1352</v>
      </c>
      <c r="E984" s="121" t="s">
        <v>21</v>
      </c>
      <c r="F984" s="74">
        <v>1</v>
      </c>
      <c r="G984" s="122">
        <v>0</v>
      </c>
      <c r="H984" s="123">
        <v>0</v>
      </c>
      <c r="I984" s="90">
        <v>1474400</v>
      </c>
      <c r="J984" s="91" t="s">
        <v>28</v>
      </c>
      <c r="K984" s="50"/>
      <c r="L984" s="51">
        <f t="shared" si="208"/>
        <v>1474400</v>
      </c>
      <c r="M984" s="51">
        <f t="shared" si="209"/>
        <v>1474400</v>
      </c>
      <c r="N984" s="52">
        <f t="shared" si="210"/>
        <v>1474400</v>
      </c>
      <c r="O984" s="53">
        <f t="shared" si="211"/>
        <v>1474400</v>
      </c>
      <c r="P984" s="52">
        <f t="shared" si="212"/>
        <v>0</v>
      </c>
      <c r="Q984" s="54">
        <f t="shared" si="213"/>
        <v>0</v>
      </c>
      <c r="R984" s="30">
        <f t="shared" si="206"/>
        <v>1474400</v>
      </c>
      <c r="S984" s="52">
        <f t="shared" si="207"/>
        <v>1474400</v>
      </c>
      <c r="T984" s="13" t="str">
        <f t="shared" si="214"/>
        <v>MENOR VALOR</v>
      </c>
    </row>
    <row r="985" spans="1:20" ht="25.5">
      <c r="A985" s="73">
        <v>979</v>
      </c>
      <c r="B985" s="124" t="s">
        <v>1353</v>
      </c>
      <c r="C985" s="79">
        <v>903867</v>
      </c>
      <c r="D985" s="130" t="s">
        <v>1354</v>
      </c>
      <c r="E985" s="121" t="s">
        <v>21</v>
      </c>
      <c r="F985" s="74">
        <v>1</v>
      </c>
      <c r="G985" s="122">
        <v>0</v>
      </c>
      <c r="H985" s="123">
        <v>0</v>
      </c>
      <c r="I985" s="90">
        <v>1474400</v>
      </c>
      <c r="J985" s="91" t="s">
        <v>28</v>
      </c>
      <c r="K985" s="50"/>
      <c r="L985" s="51">
        <f t="shared" si="208"/>
        <v>1474400</v>
      </c>
      <c r="M985" s="51">
        <f t="shared" si="209"/>
        <v>1474400</v>
      </c>
      <c r="N985" s="52">
        <f t="shared" si="210"/>
        <v>1474400</v>
      </c>
      <c r="O985" s="53">
        <f t="shared" si="211"/>
        <v>1474400</v>
      </c>
      <c r="P985" s="52">
        <f t="shared" si="212"/>
        <v>0</v>
      </c>
      <c r="Q985" s="54">
        <f t="shared" si="213"/>
        <v>0</v>
      </c>
      <c r="R985" s="30">
        <f t="shared" si="206"/>
        <v>1474400</v>
      </c>
      <c r="S985" s="52">
        <f t="shared" si="207"/>
        <v>1474400</v>
      </c>
      <c r="T985" s="13" t="str">
        <f t="shared" si="214"/>
        <v>MENOR VALOR</v>
      </c>
    </row>
    <row r="986" spans="1:20" ht="25.5">
      <c r="A986" s="73">
        <v>980</v>
      </c>
      <c r="B986" s="124" t="s">
        <v>1355</v>
      </c>
      <c r="C986" s="79">
        <v>903868</v>
      </c>
      <c r="D986" s="130" t="s">
        <v>1356</v>
      </c>
      <c r="E986" s="121" t="s">
        <v>21</v>
      </c>
      <c r="F986" s="74">
        <v>1</v>
      </c>
      <c r="G986" s="122">
        <v>0</v>
      </c>
      <c r="H986" s="123">
        <v>0</v>
      </c>
      <c r="I986" s="90">
        <v>1474400</v>
      </c>
      <c r="J986" s="91" t="s">
        <v>28</v>
      </c>
      <c r="K986" s="50"/>
      <c r="L986" s="51">
        <f t="shared" si="208"/>
        <v>1474400</v>
      </c>
      <c r="M986" s="51">
        <f t="shared" si="209"/>
        <v>1474400</v>
      </c>
      <c r="N986" s="52">
        <f t="shared" si="210"/>
        <v>1474400</v>
      </c>
      <c r="O986" s="53">
        <f t="shared" si="211"/>
        <v>1474400</v>
      </c>
      <c r="P986" s="52">
        <f t="shared" si="212"/>
        <v>0</v>
      </c>
      <c r="Q986" s="54">
        <f t="shared" si="213"/>
        <v>0</v>
      </c>
      <c r="R986" s="30">
        <f t="shared" si="206"/>
        <v>1474400</v>
      </c>
      <c r="S986" s="52">
        <f t="shared" si="207"/>
        <v>1474400</v>
      </c>
      <c r="T986" s="13" t="str">
        <f t="shared" si="214"/>
        <v>MENOR VALOR</v>
      </c>
    </row>
    <row r="987" spans="1:20" ht="16.5">
      <c r="A987" s="73">
        <v>981</v>
      </c>
      <c r="B987" s="124" t="s">
        <v>1357</v>
      </c>
      <c r="C987" s="79">
        <v>903869</v>
      </c>
      <c r="D987" s="130" t="s">
        <v>1358</v>
      </c>
      <c r="E987" s="121" t="s">
        <v>21</v>
      </c>
      <c r="F987" s="74">
        <v>1</v>
      </c>
      <c r="G987" s="122">
        <v>0</v>
      </c>
      <c r="H987" s="123">
        <v>0</v>
      </c>
      <c r="I987" s="90">
        <v>411800</v>
      </c>
      <c r="J987" s="94">
        <v>141500</v>
      </c>
      <c r="K987" s="50"/>
      <c r="L987" s="51">
        <f t="shared" si="208"/>
        <v>141500</v>
      </c>
      <c r="M987" s="51">
        <f t="shared" si="209"/>
        <v>276650</v>
      </c>
      <c r="N987" s="52">
        <f t="shared" si="210"/>
        <v>276650</v>
      </c>
      <c r="O987" s="53">
        <f t="shared" si="211"/>
        <v>241391.17630932579</v>
      </c>
      <c r="P987" s="52">
        <f t="shared" si="212"/>
        <v>95565.4814773619</v>
      </c>
      <c r="Q987" s="54">
        <f t="shared" si="213"/>
        <v>0.34543821246109491</v>
      </c>
      <c r="R987" s="30">
        <f t="shared" si="206"/>
        <v>276650</v>
      </c>
      <c r="S987" s="52">
        <f t="shared" si="207"/>
        <v>276700</v>
      </c>
      <c r="T987" s="13" t="str">
        <f t="shared" si="214"/>
        <v>MEDIANA</v>
      </c>
    </row>
    <row r="988" spans="1:20" ht="38.25">
      <c r="A988" s="73">
        <v>982</v>
      </c>
      <c r="B988" s="124" t="s">
        <v>1359</v>
      </c>
      <c r="C988" s="79">
        <v>903873</v>
      </c>
      <c r="D988" s="126" t="s">
        <v>1360</v>
      </c>
      <c r="E988" s="121" t="s">
        <v>21</v>
      </c>
      <c r="F988" s="74">
        <v>1</v>
      </c>
      <c r="G988" s="122">
        <v>0</v>
      </c>
      <c r="H988" s="123">
        <v>0</v>
      </c>
      <c r="I988" s="90">
        <v>828200</v>
      </c>
      <c r="J988" s="91" t="s">
        <v>28</v>
      </c>
      <c r="K988" s="50"/>
      <c r="L988" s="51">
        <f t="shared" si="208"/>
        <v>828200</v>
      </c>
      <c r="M988" s="51">
        <f t="shared" si="209"/>
        <v>828200</v>
      </c>
      <c r="N988" s="52">
        <f t="shared" si="210"/>
        <v>828200</v>
      </c>
      <c r="O988" s="53">
        <f t="shared" si="211"/>
        <v>828200</v>
      </c>
      <c r="P988" s="52">
        <f t="shared" si="212"/>
        <v>0</v>
      </c>
      <c r="Q988" s="54">
        <f t="shared" si="213"/>
        <v>0</v>
      </c>
      <c r="R988" s="30">
        <f t="shared" si="206"/>
        <v>828200</v>
      </c>
      <c r="S988" s="52">
        <f t="shared" si="207"/>
        <v>828200</v>
      </c>
      <c r="T988" s="13" t="str">
        <f t="shared" si="214"/>
        <v>MENOR VALOR</v>
      </c>
    </row>
    <row r="989" spans="1:20" ht="38.25">
      <c r="A989" s="95">
        <v>983</v>
      </c>
      <c r="B989" s="124" t="s">
        <v>1361</v>
      </c>
      <c r="C989" s="79">
        <v>903874</v>
      </c>
      <c r="D989" s="126" t="s">
        <v>1362</v>
      </c>
      <c r="E989" s="121" t="s">
        <v>21</v>
      </c>
      <c r="F989" s="74">
        <v>1</v>
      </c>
      <c r="G989" s="122">
        <v>0</v>
      </c>
      <c r="H989" s="123">
        <v>0</v>
      </c>
      <c r="I989" s="90">
        <v>828200</v>
      </c>
      <c r="J989" s="94">
        <v>87200</v>
      </c>
      <c r="K989" s="50"/>
      <c r="L989" s="51">
        <f t="shared" si="208"/>
        <v>87200</v>
      </c>
      <c r="M989" s="51">
        <f t="shared" si="209"/>
        <v>457700</v>
      </c>
      <c r="N989" s="52">
        <f t="shared" si="210"/>
        <v>457700</v>
      </c>
      <c r="O989" s="53">
        <f t="shared" si="211"/>
        <v>268736.00428673491</v>
      </c>
      <c r="P989" s="52">
        <f t="shared" si="212"/>
        <v>261983.06242961585</v>
      </c>
      <c r="Q989" s="54">
        <f t="shared" si="213"/>
        <v>0.57239034832776026</v>
      </c>
      <c r="R989" s="30">
        <f t="shared" si="206"/>
        <v>457700</v>
      </c>
      <c r="S989" s="52">
        <f t="shared" si="207"/>
        <v>457700</v>
      </c>
      <c r="T989" s="13" t="str">
        <f t="shared" si="214"/>
        <v>MEDIANA</v>
      </c>
    </row>
    <row r="990" spans="1:20" ht="38.25">
      <c r="A990" s="73">
        <v>984</v>
      </c>
      <c r="B990" s="124" t="s">
        <v>1363</v>
      </c>
      <c r="C990" s="79">
        <v>903876</v>
      </c>
      <c r="D990" s="126" t="s">
        <v>1364</v>
      </c>
      <c r="E990" s="121" t="s">
        <v>21</v>
      </c>
      <c r="F990" s="74">
        <v>1</v>
      </c>
      <c r="G990" s="122">
        <v>0</v>
      </c>
      <c r="H990" s="123">
        <v>0</v>
      </c>
      <c r="I990" s="90">
        <v>654300</v>
      </c>
      <c r="J990" s="94">
        <v>891100</v>
      </c>
      <c r="K990" s="50"/>
      <c r="L990" s="51">
        <f t="shared" si="208"/>
        <v>654300</v>
      </c>
      <c r="M990" s="51">
        <f t="shared" si="209"/>
        <v>772700</v>
      </c>
      <c r="N990" s="52">
        <f t="shared" si="210"/>
        <v>772700</v>
      </c>
      <c r="O990" s="53">
        <f t="shared" si="211"/>
        <v>763574.96685001405</v>
      </c>
      <c r="P990" s="52">
        <f t="shared" si="212"/>
        <v>83721.442892487234</v>
      </c>
      <c r="Q990" s="54">
        <f t="shared" si="213"/>
        <v>0.10834922077454023</v>
      </c>
      <c r="R990" s="30">
        <f t="shared" si="206"/>
        <v>772700</v>
      </c>
      <c r="S990" s="52">
        <f t="shared" si="207"/>
        <v>772700</v>
      </c>
      <c r="T990" s="13" t="str">
        <f t="shared" si="214"/>
        <v>MEDIANA</v>
      </c>
    </row>
    <row r="991" spans="1:20" ht="38.25">
      <c r="A991" s="73">
        <v>985</v>
      </c>
      <c r="B991" s="124" t="s">
        <v>1365</v>
      </c>
      <c r="C991" s="79">
        <v>903881</v>
      </c>
      <c r="D991" s="126" t="s">
        <v>1366</v>
      </c>
      <c r="E991" s="121" t="s">
        <v>21</v>
      </c>
      <c r="F991" s="74">
        <v>1</v>
      </c>
      <c r="G991" s="122">
        <v>0</v>
      </c>
      <c r="H991" s="123">
        <v>0</v>
      </c>
      <c r="I991" s="90">
        <v>1620500</v>
      </c>
      <c r="J991" s="94">
        <v>2213600</v>
      </c>
      <c r="K991" s="50"/>
      <c r="L991" s="51">
        <f t="shared" si="208"/>
        <v>1620500</v>
      </c>
      <c r="M991" s="51">
        <f t="shared" si="209"/>
        <v>1917050</v>
      </c>
      <c r="N991" s="52">
        <f t="shared" si="210"/>
        <v>1917050</v>
      </c>
      <c r="O991" s="53">
        <f t="shared" si="211"/>
        <v>1893974.339847296</v>
      </c>
      <c r="P991" s="52">
        <f t="shared" si="212"/>
        <v>209692.51596087066</v>
      </c>
      <c r="Q991" s="54">
        <f t="shared" si="213"/>
        <v>0.10938291435323579</v>
      </c>
      <c r="R991" s="30">
        <f t="shared" si="206"/>
        <v>1917050</v>
      </c>
      <c r="S991" s="52">
        <f t="shared" si="207"/>
        <v>1917100</v>
      </c>
      <c r="T991" s="13" t="str">
        <f t="shared" si="214"/>
        <v>MEDIANA</v>
      </c>
    </row>
    <row r="992" spans="1:20" ht="38.25">
      <c r="A992" s="73">
        <v>986</v>
      </c>
      <c r="B992" s="124" t="s">
        <v>1367</v>
      </c>
      <c r="C992" s="79">
        <v>903883</v>
      </c>
      <c r="D992" s="126" t="s">
        <v>1368</v>
      </c>
      <c r="E992" s="121" t="s">
        <v>21</v>
      </c>
      <c r="F992" s="74">
        <v>1</v>
      </c>
      <c r="G992" s="122">
        <v>0</v>
      </c>
      <c r="H992" s="123">
        <v>0</v>
      </c>
      <c r="I992" s="90">
        <v>1620500</v>
      </c>
      <c r="J992" s="91" t="s">
        <v>28</v>
      </c>
      <c r="K992" s="50"/>
      <c r="L992" s="51">
        <f t="shared" si="208"/>
        <v>1620500</v>
      </c>
      <c r="M992" s="51">
        <f t="shared" si="209"/>
        <v>1620500</v>
      </c>
      <c r="N992" s="52">
        <f t="shared" si="210"/>
        <v>1620500</v>
      </c>
      <c r="O992" s="53">
        <f t="shared" si="211"/>
        <v>1620500</v>
      </c>
      <c r="P992" s="52">
        <f t="shared" si="212"/>
        <v>0</v>
      </c>
      <c r="Q992" s="54">
        <f t="shared" si="213"/>
        <v>0</v>
      </c>
      <c r="R992" s="30">
        <f t="shared" si="206"/>
        <v>1620500</v>
      </c>
      <c r="S992" s="52">
        <f t="shared" si="207"/>
        <v>1620500</v>
      </c>
      <c r="T992" s="13" t="str">
        <f t="shared" si="214"/>
        <v>MENOR VALOR</v>
      </c>
    </row>
    <row r="993" spans="1:20" ht="38.25">
      <c r="A993" s="73">
        <v>987</v>
      </c>
      <c r="B993" s="124" t="s">
        <v>1369</v>
      </c>
      <c r="C993" s="79">
        <v>903895</v>
      </c>
      <c r="D993" s="126" t="s">
        <v>1370</v>
      </c>
      <c r="E993" s="121" t="s">
        <v>21</v>
      </c>
      <c r="F993" s="74">
        <v>1</v>
      </c>
      <c r="G993" s="122">
        <v>0</v>
      </c>
      <c r="H993" s="123">
        <v>0</v>
      </c>
      <c r="I993" s="90">
        <v>828200</v>
      </c>
      <c r="J993" s="94">
        <v>1138500</v>
      </c>
      <c r="K993" s="50"/>
      <c r="L993" s="51">
        <f t="shared" si="208"/>
        <v>828200</v>
      </c>
      <c r="M993" s="51">
        <f t="shared" si="209"/>
        <v>983350</v>
      </c>
      <c r="N993" s="52">
        <f t="shared" si="210"/>
        <v>983350</v>
      </c>
      <c r="O993" s="53">
        <f t="shared" si="211"/>
        <v>971033.31559735886</v>
      </c>
      <c r="P993" s="52">
        <f t="shared" si="212"/>
        <v>109707.61710109285</v>
      </c>
      <c r="Q993" s="54">
        <f t="shared" si="213"/>
        <v>0.11156517730319099</v>
      </c>
      <c r="R993" s="30">
        <f t="shared" si="206"/>
        <v>983350</v>
      </c>
      <c r="S993" s="52">
        <f t="shared" si="207"/>
        <v>983400</v>
      </c>
      <c r="T993" s="13" t="str">
        <f t="shared" si="214"/>
        <v>MEDIANA</v>
      </c>
    </row>
    <row r="994" spans="1:20" ht="38.25">
      <c r="A994" s="95">
        <v>988</v>
      </c>
      <c r="B994" s="124" t="s">
        <v>1371</v>
      </c>
      <c r="C994" s="79">
        <v>904101</v>
      </c>
      <c r="D994" s="126" t="s">
        <v>1372</v>
      </c>
      <c r="E994" s="121" t="s">
        <v>21</v>
      </c>
      <c r="F994" s="74">
        <v>1</v>
      </c>
      <c r="G994" s="122">
        <v>0</v>
      </c>
      <c r="H994" s="123">
        <v>0</v>
      </c>
      <c r="I994" s="90">
        <v>828200</v>
      </c>
      <c r="J994" s="94">
        <v>1138500</v>
      </c>
      <c r="K994" s="50"/>
      <c r="L994" s="51">
        <f t="shared" si="208"/>
        <v>828200</v>
      </c>
      <c r="M994" s="51">
        <f t="shared" si="209"/>
        <v>983350</v>
      </c>
      <c r="N994" s="52">
        <f t="shared" si="210"/>
        <v>983350</v>
      </c>
      <c r="O994" s="53">
        <f t="shared" si="211"/>
        <v>971033.31559735886</v>
      </c>
      <c r="P994" s="52">
        <f t="shared" si="212"/>
        <v>109707.61710109285</v>
      </c>
      <c r="Q994" s="54">
        <f t="shared" si="213"/>
        <v>0.11156517730319099</v>
      </c>
      <c r="R994" s="30">
        <f t="shared" si="206"/>
        <v>983350</v>
      </c>
      <c r="S994" s="52">
        <f t="shared" si="207"/>
        <v>983400</v>
      </c>
      <c r="T994" s="13" t="str">
        <f t="shared" si="214"/>
        <v>MEDIANA</v>
      </c>
    </row>
    <row r="995" spans="1:20" ht="38.25">
      <c r="A995" s="73">
        <v>989</v>
      </c>
      <c r="B995" s="124" t="s">
        <v>1373</v>
      </c>
      <c r="C995" s="79">
        <v>904102</v>
      </c>
      <c r="D995" s="126" t="s">
        <v>1374</v>
      </c>
      <c r="E995" s="121" t="s">
        <v>21</v>
      </c>
      <c r="F995" s="74">
        <v>1</v>
      </c>
      <c r="G995" s="122">
        <v>0</v>
      </c>
      <c r="H995" s="123">
        <v>0</v>
      </c>
      <c r="I995" s="90">
        <v>828200</v>
      </c>
      <c r="J995" s="91" t="s">
        <v>28</v>
      </c>
      <c r="K995" s="50"/>
      <c r="L995" s="51">
        <f t="shared" si="208"/>
        <v>828200</v>
      </c>
      <c r="M995" s="51">
        <f t="shared" si="209"/>
        <v>828200</v>
      </c>
      <c r="N995" s="52">
        <f t="shared" si="210"/>
        <v>828200</v>
      </c>
      <c r="O995" s="53">
        <f t="shared" si="211"/>
        <v>828200</v>
      </c>
      <c r="P995" s="52">
        <f t="shared" si="212"/>
        <v>0</v>
      </c>
      <c r="Q995" s="54">
        <f t="shared" si="213"/>
        <v>0</v>
      </c>
      <c r="R995" s="30">
        <f t="shared" si="206"/>
        <v>828200</v>
      </c>
      <c r="S995" s="52">
        <f t="shared" si="207"/>
        <v>828200</v>
      </c>
      <c r="T995" s="13" t="str">
        <f t="shared" si="214"/>
        <v>MENOR VALOR</v>
      </c>
    </row>
    <row r="996" spans="1:20" ht="38.25">
      <c r="A996" s="73">
        <v>990</v>
      </c>
      <c r="B996" s="124" t="s">
        <v>1375</v>
      </c>
      <c r="C996" s="79">
        <v>904103</v>
      </c>
      <c r="D996" s="126" t="s">
        <v>1376</v>
      </c>
      <c r="E996" s="121" t="s">
        <v>21</v>
      </c>
      <c r="F996" s="74">
        <v>1</v>
      </c>
      <c r="G996" s="122">
        <v>0</v>
      </c>
      <c r="H996" s="123">
        <v>0</v>
      </c>
      <c r="I996" s="90">
        <v>828200</v>
      </c>
      <c r="J996" s="94">
        <v>1138500</v>
      </c>
      <c r="K996" s="50"/>
      <c r="L996" s="51">
        <f t="shared" si="208"/>
        <v>828200</v>
      </c>
      <c r="M996" s="51">
        <f t="shared" si="209"/>
        <v>983350</v>
      </c>
      <c r="N996" s="52">
        <f t="shared" si="210"/>
        <v>983350</v>
      </c>
      <c r="O996" s="53">
        <f t="shared" si="211"/>
        <v>971033.31559735886</v>
      </c>
      <c r="P996" s="52">
        <f t="shared" si="212"/>
        <v>109707.61710109285</v>
      </c>
      <c r="Q996" s="54">
        <f t="shared" si="213"/>
        <v>0.11156517730319099</v>
      </c>
      <c r="R996" s="30">
        <f t="shared" si="206"/>
        <v>983350</v>
      </c>
      <c r="S996" s="52">
        <f t="shared" si="207"/>
        <v>983400</v>
      </c>
      <c r="T996" s="13" t="str">
        <f t="shared" si="214"/>
        <v>MEDIANA</v>
      </c>
    </row>
    <row r="997" spans="1:20" ht="38.25">
      <c r="A997" s="73">
        <v>991</v>
      </c>
      <c r="B997" s="124" t="s">
        <v>1377</v>
      </c>
      <c r="C997" s="79">
        <v>904104</v>
      </c>
      <c r="D997" s="126" t="s">
        <v>1378</v>
      </c>
      <c r="E997" s="121" t="s">
        <v>21</v>
      </c>
      <c r="F997" s="74">
        <v>1</v>
      </c>
      <c r="G997" s="122">
        <v>0</v>
      </c>
      <c r="H997" s="123">
        <v>0</v>
      </c>
      <c r="I997" s="90">
        <v>1474400</v>
      </c>
      <c r="J997" s="94">
        <v>2005200</v>
      </c>
      <c r="K997" s="50"/>
      <c r="L997" s="51">
        <f t="shared" si="208"/>
        <v>1474400</v>
      </c>
      <c r="M997" s="51">
        <f t="shared" si="209"/>
        <v>1739800</v>
      </c>
      <c r="N997" s="52">
        <f t="shared" si="210"/>
        <v>1739800</v>
      </c>
      <c r="O997" s="53">
        <f t="shared" si="211"/>
        <v>1719437.9546817036</v>
      </c>
      <c r="P997" s="52">
        <f t="shared" si="212"/>
        <v>187666.13972690972</v>
      </c>
      <c r="Q997" s="54">
        <f t="shared" si="213"/>
        <v>0.10786650173980326</v>
      </c>
      <c r="R997" s="30">
        <f t="shared" si="206"/>
        <v>1739800</v>
      </c>
      <c r="S997" s="52">
        <f t="shared" si="207"/>
        <v>1739800</v>
      </c>
      <c r="T997" s="13" t="str">
        <f t="shared" si="214"/>
        <v>MEDIANA</v>
      </c>
    </row>
    <row r="998" spans="1:20" ht="38.25">
      <c r="A998" s="73">
        <v>992</v>
      </c>
      <c r="B998" s="124" t="s">
        <v>1379</v>
      </c>
      <c r="C998" s="79">
        <v>904105</v>
      </c>
      <c r="D998" s="126" t="s">
        <v>1380</v>
      </c>
      <c r="E998" s="121" t="s">
        <v>21</v>
      </c>
      <c r="F998" s="74">
        <v>1</v>
      </c>
      <c r="G998" s="122">
        <v>0</v>
      </c>
      <c r="H998" s="123">
        <v>0</v>
      </c>
      <c r="I998" s="90">
        <v>654300</v>
      </c>
      <c r="J998" s="91" t="s">
        <v>28</v>
      </c>
      <c r="K998" s="50"/>
      <c r="L998" s="51">
        <f t="shared" si="208"/>
        <v>654300</v>
      </c>
      <c r="M998" s="51">
        <f t="shared" si="209"/>
        <v>654300</v>
      </c>
      <c r="N998" s="52">
        <f t="shared" si="210"/>
        <v>654300</v>
      </c>
      <c r="O998" s="53">
        <f t="shared" si="211"/>
        <v>654300</v>
      </c>
      <c r="P998" s="52">
        <f t="shared" si="212"/>
        <v>0</v>
      </c>
      <c r="Q998" s="54">
        <f t="shared" si="213"/>
        <v>0</v>
      </c>
      <c r="R998" s="30">
        <f t="shared" si="206"/>
        <v>654300</v>
      </c>
      <c r="S998" s="52">
        <f t="shared" si="207"/>
        <v>654300</v>
      </c>
      <c r="T998" s="13" t="str">
        <f t="shared" si="214"/>
        <v>MENOR VALOR</v>
      </c>
    </row>
    <row r="999" spans="1:20" ht="38.25">
      <c r="A999" s="95">
        <v>993</v>
      </c>
      <c r="B999" s="135">
        <v>864202</v>
      </c>
      <c r="C999" s="79">
        <v>904107</v>
      </c>
      <c r="D999" s="126" t="s">
        <v>1381</v>
      </c>
      <c r="E999" s="121" t="s">
        <v>21</v>
      </c>
      <c r="F999" s="74">
        <v>1</v>
      </c>
      <c r="G999" s="122">
        <v>0</v>
      </c>
      <c r="H999" s="123">
        <v>0</v>
      </c>
      <c r="I999" s="90">
        <v>654300</v>
      </c>
      <c r="J999" s="94">
        <v>891100</v>
      </c>
      <c r="K999" s="50"/>
      <c r="L999" s="51">
        <f t="shared" si="208"/>
        <v>654300</v>
      </c>
      <c r="M999" s="51">
        <f t="shared" si="209"/>
        <v>772700</v>
      </c>
      <c r="N999" s="52">
        <f t="shared" si="210"/>
        <v>772700</v>
      </c>
      <c r="O999" s="53">
        <f t="shared" si="211"/>
        <v>763574.96685001405</v>
      </c>
      <c r="P999" s="52">
        <f t="shared" si="212"/>
        <v>83721.442892487234</v>
      </c>
      <c r="Q999" s="54">
        <f t="shared" si="213"/>
        <v>0.10834922077454023</v>
      </c>
      <c r="R999" s="30">
        <f t="shared" si="206"/>
        <v>772700</v>
      </c>
      <c r="S999" s="52">
        <f t="shared" si="207"/>
        <v>772700</v>
      </c>
      <c r="T999" s="13" t="str">
        <f t="shared" si="214"/>
        <v>MEDIANA</v>
      </c>
    </row>
    <row r="1000" spans="1:20" ht="38.25">
      <c r="A1000" s="73">
        <v>994</v>
      </c>
      <c r="B1000" s="135">
        <v>864203</v>
      </c>
      <c r="C1000" s="79">
        <v>904108</v>
      </c>
      <c r="D1000" s="126" t="s">
        <v>1382</v>
      </c>
      <c r="E1000" s="121" t="s">
        <v>21</v>
      </c>
      <c r="F1000" s="74">
        <v>1</v>
      </c>
      <c r="G1000" s="122">
        <v>0</v>
      </c>
      <c r="H1000" s="123">
        <v>0</v>
      </c>
      <c r="I1000" s="90">
        <v>654300</v>
      </c>
      <c r="J1000" s="94">
        <v>891100</v>
      </c>
      <c r="K1000" s="50"/>
      <c r="L1000" s="51">
        <f t="shared" si="208"/>
        <v>654300</v>
      </c>
      <c r="M1000" s="51">
        <f t="shared" si="209"/>
        <v>772700</v>
      </c>
      <c r="N1000" s="52">
        <f t="shared" si="210"/>
        <v>772700</v>
      </c>
      <c r="O1000" s="53">
        <f t="shared" si="211"/>
        <v>763574.96685001405</v>
      </c>
      <c r="P1000" s="52">
        <f t="shared" si="212"/>
        <v>83721.442892487234</v>
      </c>
      <c r="Q1000" s="54">
        <f t="shared" si="213"/>
        <v>0.10834922077454023</v>
      </c>
      <c r="R1000" s="30">
        <f t="shared" si="206"/>
        <v>772700</v>
      </c>
      <c r="S1000" s="52">
        <f t="shared" si="207"/>
        <v>772700</v>
      </c>
      <c r="T1000" s="13" t="str">
        <f t="shared" si="214"/>
        <v>MEDIANA</v>
      </c>
    </row>
    <row r="1001" spans="1:20" ht="38.25">
      <c r="A1001" s="73">
        <v>995</v>
      </c>
      <c r="B1001" s="135">
        <v>864204</v>
      </c>
      <c r="C1001" s="79">
        <v>904109</v>
      </c>
      <c r="D1001" s="126" t="s">
        <v>1383</v>
      </c>
      <c r="E1001" s="121" t="s">
        <v>21</v>
      </c>
      <c r="F1001" s="74">
        <v>1</v>
      </c>
      <c r="G1001" s="122">
        <v>0</v>
      </c>
      <c r="H1001" s="123">
        <v>0</v>
      </c>
      <c r="I1001" s="90">
        <v>654300</v>
      </c>
      <c r="J1001" s="91" t="s">
        <v>28</v>
      </c>
      <c r="K1001" s="50"/>
      <c r="L1001" s="51">
        <f t="shared" si="208"/>
        <v>654300</v>
      </c>
      <c r="M1001" s="51">
        <f t="shared" si="209"/>
        <v>654300</v>
      </c>
      <c r="N1001" s="52">
        <f t="shared" si="210"/>
        <v>654300</v>
      </c>
      <c r="O1001" s="53">
        <f t="shared" si="211"/>
        <v>654300</v>
      </c>
      <c r="P1001" s="52">
        <f t="shared" si="212"/>
        <v>0</v>
      </c>
      <c r="Q1001" s="54">
        <f t="shared" si="213"/>
        <v>0</v>
      </c>
      <c r="R1001" s="30">
        <f t="shared" si="206"/>
        <v>654300</v>
      </c>
      <c r="S1001" s="52">
        <f t="shared" si="207"/>
        <v>654300</v>
      </c>
      <c r="T1001" s="13" t="str">
        <f t="shared" si="214"/>
        <v>MENOR VALOR</v>
      </c>
    </row>
    <row r="1002" spans="1:20" ht="38.25">
      <c r="A1002" s="73">
        <v>996</v>
      </c>
      <c r="B1002" s="135">
        <v>864205</v>
      </c>
      <c r="C1002" s="79">
        <v>904207</v>
      </c>
      <c r="D1002" s="126" t="s">
        <v>1384</v>
      </c>
      <c r="E1002" s="121" t="s">
        <v>21</v>
      </c>
      <c r="F1002" s="74">
        <v>1</v>
      </c>
      <c r="G1002" s="122">
        <v>0</v>
      </c>
      <c r="H1002" s="123">
        <v>0</v>
      </c>
      <c r="I1002" s="90">
        <v>654300</v>
      </c>
      <c r="J1002" s="94">
        <v>891100</v>
      </c>
      <c r="K1002" s="50"/>
      <c r="L1002" s="51">
        <f t="shared" si="208"/>
        <v>654300</v>
      </c>
      <c r="M1002" s="51">
        <f t="shared" si="209"/>
        <v>772700</v>
      </c>
      <c r="N1002" s="52">
        <f t="shared" si="210"/>
        <v>772700</v>
      </c>
      <c r="O1002" s="53">
        <f t="shared" si="211"/>
        <v>763574.96685001405</v>
      </c>
      <c r="P1002" s="52">
        <f t="shared" si="212"/>
        <v>83721.442892487234</v>
      </c>
      <c r="Q1002" s="54">
        <f t="shared" si="213"/>
        <v>0.10834922077454023</v>
      </c>
      <c r="R1002" s="30">
        <f t="shared" si="206"/>
        <v>772700</v>
      </c>
      <c r="S1002" s="52">
        <f t="shared" si="207"/>
        <v>772700</v>
      </c>
      <c r="T1002" s="13" t="str">
        <f t="shared" si="214"/>
        <v>MEDIANA</v>
      </c>
    </row>
    <row r="1003" spans="1:20" ht="16.5">
      <c r="A1003" s="73">
        <v>997</v>
      </c>
      <c r="B1003" s="135">
        <v>865210</v>
      </c>
      <c r="C1003" s="79">
        <v>904501</v>
      </c>
      <c r="D1003" s="130" t="s">
        <v>1385</v>
      </c>
      <c r="E1003" s="121" t="s">
        <v>21</v>
      </c>
      <c r="F1003" s="74">
        <v>1</v>
      </c>
      <c r="G1003" s="122">
        <v>0</v>
      </c>
      <c r="H1003" s="123">
        <v>0</v>
      </c>
      <c r="I1003" s="90">
        <v>411800</v>
      </c>
      <c r="J1003" s="94">
        <v>671600</v>
      </c>
      <c r="K1003" s="50"/>
      <c r="L1003" s="51">
        <f t="shared" si="208"/>
        <v>411800</v>
      </c>
      <c r="M1003" s="51">
        <f t="shared" si="209"/>
        <v>541700</v>
      </c>
      <c r="N1003" s="52">
        <f t="shared" si="210"/>
        <v>541700</v>
      </c>
      <c r="O1003" s="53">
        <f t="shared" si="211"/>
        <v>525894.36201579496</v>
      </c>
      <c r="P1003" s="52">
        <f t="shared" si="212"/>
        <v>91853.170876132528</v>
      </c>
      <c r="Q1003" s="54">
        <f t="shared" si="213"/>
        <v>0.16956464994670947</v>
      </c>
      <c r="R1003" s="30">
        <f t="shared" si="206"/>
        <v>541700</v>
      </c>
      <c r="S1003" s="52">
        <f t="shared" si="207"/>
        <v>541700</v>
      </c>
      <c r="T1003" s="13" t="str">
        <f t="shared" si="214"/>
        <v>MEDIANA</v>
      </c>
    </row>
    <row r="1004" spans="1:20" ht="25.5">
      <c r="A1004" s="95">
        <v>998</v>
      </c>
      <c r="B1004" s="135">
        <v>867001</v>
      </c>
      <c r="C1004" s="79">
        <v>904503</v>
      </c>
      <c r="D1004" s="130" t="s">
        <v>1386</v>
      </c>
      <c r="E1004" s="121" t="s">
        <v>21</v>
      </c>
      <c r="F1004" s="74">
        <v>1</v>
      </c>
      <c r="G1004" s="122">
        <v>0</v>
      </c>
      <c r="H1004" s="123">
        <v>0</v>
      </c>
      <c r="I1004" s="90">
        <v>1474400</v>
      </c>
      <c r="J1004" s="94">
        <v>2005200</v>
      </c>
      <c r="K1004" s="50"/>
      <c r="L1004" s="51">
        <f t="shared" si="208"/>
        <v>1474400</v>
      </c>
      <c r="M1004" s="51">
        <f t="shared" si="209"/>
        <v>1739800</v>
      </c>
      <c r="N1004" s="52">
        <f t="shared" si="210"/>
        <v>1739800</v>
      </c>
      <c r="O1004" s="53">
        <f t="shared" si="211"/>
        <v>1719437.9546817036</v>
      </c>
      <c r="P1004" s="52">
        <f t="shared" si="212"/>
        <v>187666.13972690972</v>
      </c>
      <c r="Q1004" s="54">
        <f t="shared" si="213"/>
        <v>0.10786650173980326</v>
      </c>
      <c r="R1004" s="30">
        <f t="shared" si="206"/>
        <v>1739800</v>
      </c>
      <c r="S1004" s="52">
        <f t="shared" si="207"/>
        <v>1739800</v>
      </c>
      <c r="T1004" s="13" t="str">
        <f t="shared" si="214"/>
        <v>MEDIANA</v>
      </c>
    </row>
    <row r="1005" spans="1:20" ht="25.5">
      <c r="A1005" s="73">
        <v>999</v>
      </c>
      <c r="B1005" s="135">
        <v>867002</v>
      </c>
      <c r="C1005" s="79">
        <v>904506</v>
      </c>
      <c r="D1005" s="130" t="s">
        <v>1387</v>
      </c>
      <c r="E1005" s="121" t="s">
        <v>21</v>
      </c>
      <c r="F1005" s="74">
        <v>1</v>
      </c>
      <c r="G1005" s="122">
        <v>0</v>
      </c>
      <c r="H1005" s="123">
        <v>0</v>
      </c>
      <c r="I1005" s="90">
        <v>1474400</v>
      </c>
      <c r="J1005" s="94">
        <v>2005200</v>
      </c>
      <c r="K1005" s="50"/>
      <c r="L1005" s="51">
        <f t="shared" si="208"/>
        <v>1474400</v>
      </c>
      <c r="M1005" s="51">
        <f t="shared" si="209"/>
        <v>1739800</v>
      </c>
      <c r="N1005" s="52">
        <f t="shared" si="210"/>
        <v>1739800</v>
      </c>
      <c r="O1005" s="53">
        <f t="shared" si="211"/>
        <v>1719437.9546817036</v>
      </c>
      <c r="P1005" s="52">
        <f t="shared" si="212"/>
        <v>187666.13972690972</v>
      </c>
      <c r="Q1005" s="54">
        <f t="shared" si="213"/>
        <v>0.10786650173980326</v>
      </c>
      <c r="R1005" s="30">
        <f t="shared" ref="R1005:R1068" si="215">IF(Q1005&lt;=$Q$1,L1005,N1005)</f>
        <v>1739800</v>
      </c>
      <c r="S1005" s="52">
        <f t="shared" si="207"/>
        <v>1739800</v>
      </c>
      <c r="T1005" s="13" t="str">
        <f t="shared" si="214"/>
        <v>MEDIANA</v>
      </c>
    </row>
    <row r="1006" spans="1:20" ht="25.5">
      <c r="A1006" s="73">
        <v>1000</v>
      </c>
      <c r="B1006" s="135">
        <v>867003</v>
      </c>
      <c r="C1006" s="79">
        <v>904508</v>
      </c>
      <c r="D1006" s="130" t="s">
        <v>1388</v>
      </c>
      <c r="E1006" s="121" t="s">
        <v>21</v>
      </c>
      <c r="F1006" s="74">
        <v>1</v>
      </c>
      <c r="G1006" s="122">
        <v>0</v>
      </c>
      <c r="H1006" s="123">
        <v>0</v>
      </c>
      <c r="I1006" s="90">
        <v>1474400</v>
      </c>
      <c r="J1006" s="94">
        <v>2005200</v>
      </c>
      <c r="K1006" s="50"/>
      <c r="L1006" s="51">
        <f t="shared" si="208"/>
        <v>1474400</v>
      </c>
      <c r="M1006" s="51">
        <f t="shared" si="209"/>
        <v>1739800</v>
      </c>
      <c r="N1006" s="52">
        <f t="shared" si="210"/>
        <v>1739800</v>
      </c>
      <c r="O1006" s="53">
        <f t="shared" si="211"/>
        <v>1719437.9546817036</v>
      </c>
      <c r="P1006" s="52">
        <f t="shared" si="212"/>
        <v>187666.13972690972</v>
      </c>
      <c r="Q1006" s="54">
        <f t="shared" si="213"/>
        <v>0.10786650173980326</v>
      </c>
      <c r="R1006" s="30">
        <f t="shared" si="215"/>
        <v>1739800</v>
      </c>
      <c r="S1006" s="52">
        <f t="shared" si="207"/>
        <v>1739800</v>
      </c>
      <c r="T1006" s="13" t="str">
        <f t="shared" si="214"/>
        <v>MEDIANA</v>
      </c>
    </row>
    <row r="1007" spans="1:20" ht="33">
      <c r="A1007" s="73">
        <v>1001</v>
      </c>
      <c r="B1007" s="40" t="s">
        <v>1389</v>
      </c>
      <c r="C1007" s="79">
        <v>904509</v>
      </c>
      <c r="D1007" s="66" t="s">
        <v>1390</v>
      </c>
      <c r="E1007" s="121" t="s">
        <v>21</v>
      </c>
      <c r="F1007" s="74">
        <v>1</v>
      </c>
      <c r="G1007" s="122">
        <v>0</v>
      </c>
      <c r="H1007" s="123">
        <v>0</v>
      </c>
      <c r="I1007" s="90">
        <v>1474400</v>
      </c>
      <c r="J1007" s="91" t="s">
        <v>28</v>
      </c>
      <c r="K1007" s="50"/>
      <c r="L1007" s="51">
        <f t="shared" si="208"/>
        <v>1474400</v>
      </c>
      <c r="M1007" s="51">
        <f t="shared" si="209"/>
        <v>1474400</v>
      </c>
      <c r="N1007" s="52">
        <f t="shared" si="210"/>
        <v>1474400</v>
      </c>
      <c r="O1007" s="53">
        <f t="shared" si="211"/>
        <v>1474400</v>
      </c>
      <c r="P1007" s="52">
        <f t="shared" si="212"/>
        <v>0</v>
      </c>
      <c r="Q1007" s="54">
        <f t="shared" si="213"/>
        <v>0</v>
      </c>
      <c r="R1007" s="30">
        <f t="shared" si="215"/>
        <v>1474400</v>
      </c>
      <c r="S1007" s="52">
        <f t="shared" si="207"/>
        <v>1474400</v>
      </c>
      <c r="T1007" s="13" t="str">
        <f t="shared" si="214"/>
        <v>MENOR VALOR</v>
      </c>
    </row>
    <row r="1008" spans="1:20" ht="33">
      <c r="A1008" s="73">
        <v>1002</v>
      </c>
      <c r="B1008" s="40" t="s">
        <v>1391</v>
      </c>
      <c r="C1008" s="79">
        <v>904510</v>
      </c>
      <c r="D1008" s="66" t="s">
        <v>1392</v>
      </c>
      <c r="E1008" s="121" t="s">
        <v>21</v>
      </c>
      <c r="F1008" s="74">
        <v>1</v>
      </c>
      <c r="G1008" s="122">
        <v>0</v>
      </c>
      <c r="H1008" s="123">
        <v>0</v>
      </c>
      <c r="I1008" s="90">
        <v>3026800</v>
      </c>
      <c r="J1008" s="94">
        <v>502900</v>
      </c>
      <c r="K1008" s="50"/>
      <c r="L1008" s="51">
        <f t="shared" si="208"/>
        <v>502900</v>
      </c>
      <c r="M1008" s="51">
        <f t="shared" si="209"/>
        <v>1764850</v>
      </c>
      <c r="N1008" s="52">
        <f t="shared" si="210"/>
        <v>1764850</v>
      </c>
      <c r="O1008" s="53">
        <f t="shared" si="211"/>
        <v>1233765.6665671971</v>
      </c>
      <c r="P1008" s="52">
        <f t="shared" si="212"/>
        <v>892333.40251836367</v>
      </c>
      <c r="Q1008" s="54">
        <f t="shared" si="213"/>
        <v>0.50561430292566711</v>
      </c>
      <c r="R1008" s="30">
        <f t="shared" si="215"/>
        <v>1764850</v>
      </c>
      <c r="S1008" s="52">
        <f t="shared" si="207"/>
        <v>1764900</v>
      </c>
      <c r="T1008" s="13" t="str">
        <f t="shared" si="214"/>
        <v>MEDIANA</v>
      </c>
    </row>
    <row r="1009" spans="1:20" ht="33">
      <c r="A1009" s="95">
        <v>1003</v>
      </c>
      <c r="B1009" s="40" t="s">
        <v>1393</v>
      </c>
      <c r="C1009" s="79">
        <v>904511</v>
      </c>
      <c r="D1009" s="66" t="s">
        <v>1394</v>
      </c>
      <c r="E1009" s="121" t="s">
        <v>21</v>
      </c>
      <c r="F1009" s="74">
        <v>1</v>
      </c>
      <c r="G1009" s="122">
        <v>0</v>
      </c>
      <c r="H1009" s="123">
        <v>0</v>
      </c>
      <c r="I1009" s="90">
        <v>3026800</v>
      </c>
      <c r="J1009" s="94">
        <v>4161800</v>
      </c>
      <c r="K1009" s="50"/>
      <c r="L1009" s="51">
        <f t="shared" si="208"/>
        <v>3026800</v>
      </c>
      <c r="M1009" s="51">
        <f t="shared" si="209"/>
        <v>3594300</v>
      </c>
      <c r="N1009" s="52">
        <f t="shared" si="210"/>
        <v>3594300</v>
      </c>
      <c r="O1009" s="53">
        <f t="shared" si="211"/>
        <v>3549216.2853227188</v>
      </c>
      <c r="P1009" s="52">
        <f t="shared" si="212"/>
        <v>401283.09832336573</v>
      </c>
      <c r="Q1009" s="54">
        <f t="shared" si="213"/>
        <v>0.11164429744967469</v>
      </c>
      <c r="R1009" s="30">
        <f t="shared" si="215"/>
        <v>3594300</v>
      </c>
      <c r="S1009" s="52">
        <f t="shared" si="207"/>
        <v>3594300</v>
      </c>
      <c r="T1009" s="13" t="str">
        <f t="shared" si="214"/>
        <v>MEDIANA</v>
      </c>
    </row>
    <row r="1010" spans="1:20" ht="33">
      <c r="A1010" s="73">
        <v>1004</v>
      </c>
      <c r="B1010" s="40" t="s">
        <v>1395</v>
      </c>
      <c r="C1010" s="79">
        <v>904601</v>
      </c>
      <c r="D1010" s="66" t="s">
        <v>1396</v>
      </c>
      <c r="E1010" s="121" t="s">
        <v>21</v>
      </c>
      <c r="F1010" s="74">
        <v>1</v>
      </c>
      <c r="G1010" s="122">
        <v>0</v>
      </c>
      <c r="H1010" s="123">
        <v>0</v>
      </c>
      <c r="I1010" s="90">
        <v>1474400</v>
      </c>
      <c r="J1010" s="94">
        <v>2005200</v>
      </c>
      <c r="K1010" s="50"/>
      <c r="L1010" s="51">
        <f t="shared" si="208"/>
        <v>1474400</v>
      </c>
      <c r="M1010" s="51">
        <f t="shared" si="209"/>
        <v>1739800</v>
      </c>
      <c r="N1010" s="52">
        <f t="shared" si="210"/>
        <v>1739800</v>
      </c>
      <c r="O1010" s="53">
        <f t="shared" si="211"/>
        <v>1719437.9546817036</v>
      </c>
      <c r="P1010" s="52">
        <f t="shared" si="212"/>
        <v>187666.13972690972</v>
      </c>
      <c r="Q1010" s="54">
        <f t="shared" si="213"/>
        <v>0.10786650173980326</v>
      </c>
      <c r="R1010" s="30">
        <f t="shared" si="215"/>
        <v>1739800</v>
      </c>
      <c r="S1010" s="52">
        <f t="shared" si="207"/>
        <v>1739800</v>
      </c>
      <c r="T1010" s="13" t="str">
        <f t="shared" si="214"/>
        <v>MEDIANA</v>
      </c>
    </row>
    <row r="1011" spans="1:20" ht="33">
      <c r="A1011" s="73">
        <v>1005</v>
      </c>
      <c r="B1011" s="40" t="s">
        <v>1397</v>
      </c>
      <c r="C1011" s="79">
        <v>904602</v>
      </c>
      <c r="D1011" s="66" t="s">
        <v>1398</v>
      </c>
      <c r="E1011" s="121" t="s">
        <v>21</v>
      </c>
      <c r="F1011" s="74">
        <v>1</v>
      </c>
      <c r="G1011" s="122">
        <v>0</v>
      </c>
      <c r="H1011" s="123">
        <v>0</v>
      </c>
      <c r="I1011" s="90">
        <v>1474400</v>
      </c>
      <c r="J1011" s="94">
        <v>2005200</v>
      </c>
      <c r="K1011" s="50"/>
      <c r="L1011" s="51">
        <f t="shared" si="208"/>
        <v>1474400</v>
      </c>
      <c r="M1011" s="51">
        <f t="shared" si="209"/>
        <v>1739800</v>
      </c>
      <c r="N1011" s="52">
        <f t="shared" si="210"/>
        <v>1739800</v>
      </c>
      <c r="O1011" s="53">
        <f t="shared" si="211"/>
        <v>1719437.9546817036</v>
      </c>
      <c r="P1011" s="52">
        <f t="shared" si="212"/>
        <v>187666.13972690972</v>
      </c>
      <c r="Q1011" s="54">
        <f t="shared" si="213"/>
        <v>0.10786650173980326</v>
      </c>
      <c r="R1011" s="30">
        <f t="shared" si="215"/>
        <v>1739800</v>
      </c>
      <c r="S1011" s="52">
        <f t="shared" si="207"/>
        <v>1739800</v>
      </c>
      <c r="T1011" s="13" t="str">
        <f t="shared" si="214"/>
        <v>MEDIANA</v>
      </c>
    </row>
    <row r="1012" spans="1:20" ht="33">
      <c r="A1012" s="73">
        <v>1006</v>
      </c>
      <c r="B1012" s="40" t="s">
        <v>1399</v>
      </c>
      <c r="C1012" s="79">
        <v>904702</v>
      </c>
      <c r="D1012" s="66" t="s">
        <v>1400</v>
      </c>
      <c r="E1012" s="121" t="s">
        <v>21</v>
      </c>
      <c r="F1012" s="74">
        <v>1</v>
      </c>
      <c r="G1012" s="122">
        <v>0</v>
      </c>
      <c r="H1012" s="123">
        <v>0</v>
      </c>
      <c r="I1012" s="90">
        <v>828200</v>
      </c>
      <c r="J1012" s="94">
        <v>233500</v>
      </c>
      <c r="K1012" s="50"/>
      <c r="L1012" s="51">
        <f t="shared" si="208"/>
        <v>233500</v>
      </c>
      <c r="M1012" s="51">
        <f t="shared" si="209"/>
        <v>530850</v>
      </c>
      <c r="N1012" s="52">
        <f t="shared" si="210"/>
        <v>530850</v>
      </c>
      <c r="O1012" s="53">
        <f t="shared" si="211"/>
        <v>439755.27285070729</v>
      </c>
      <c r="P1012" s="52">
        <f t="shared" si="212"/>
        <v>210258.20138581991</v>
      </c>
      <c r="Q1012" s="54">
        <f t="shared" si="213"/>
        <v>0.39607836749707054</v>
      </c>
      <c r="R1012" s="30">
        <f t="shared" si="215"/>
        <v>530850</v>
      </c>
      <c r="S1012" s="52">
        <f t="shared" si="207"/>
        <v>530900</v>
      </c>
      <c r="T1012" s="13" t="str">
        <f t="shared" si="214"/>
        <v>MEDIANA</v>
      </c>
    </row>
    <row r="1013" spans="1:20" ht="33">
      <c r="A1013" s="73">
        <v>1007</v>
      </c>
      <c r="B1013" s="40" t="s">
        <v>1401</v>
      </c>
      <c r="C1013" s="79">
        <v>904703</v>
      </c>
      <c r="D1013" s="66" t="s">
        <v>1402</v>
      </c>
      <c r="E1013" s="121" t="s">
        <v>21</v>
      </c>
      <c r="F1013" s="74">
        <v>1</v>
      </c>
      <c r="G1013" s="122">
        <v>0</v>
      </c>
      <c r="H1013" s="123">
        <v>0</v>
      </c>
      <c r="I1013" s="90">
        <v>222700</v>
      </c>
      <c r="J1013" s="91" t="s">
        <v>28</v>
      </c>
      <c r="K1013" s="50"/>
      <c r="L1013" s="51">
        <f t="shared" si="208"/>
        <v>222700</v>
      </c>
      <c r="M1013" s="51">
        <f t="shared" si="209"/>
        <v>222700</v>
      </c>
      <c r="N1013" s="52">
        <f t="shared" si="210"/>
        <v>222700</v>
      </c>
      <c r="O1013" s="53">
        <f t="shared" si="211"/>
        <v>222700</v>
      </c>
      <c r="P1013" s="52">
        <f t="shared" si="212"/>
        <v>0</v>
      </c>
      <c r="Q1013" s="54">
        <f t="shared" si="213"/>
        <v>0</v>
      </c>
      <c r="R1013" s="30">
        <f t="shared" si="215"/>
        <v>222700</v>
      </c>
      <c r="S1013" s="52">
        <f t="shared" si="207"/>
        <v>222700</v>
      </c>
      <c r="T1013" s="13" t="str">
        <f t="shared" si="214"/>
        <v>MENOR VALOR</v>
      </c>
    </row>
    <row r="1014" spans="1:20" ht="33">
      <c r="A1014" s="95">
        <v>1008</v>
      </c>
      <c r="B1014" s="40" t="s">
        <v>1403</v>
      </c>
      <c r="C1014" s="79">
        <v>904704</v>
      </c>
      <c r="D1014" s="66" t="s">
        <v>1404</v>
      </c>
      <c r="E1014" s="121" t="s">
        <v>21</v>
      </c>
      <c r="F1014" s="74">
        <v>1</v>
      </c>
      <c r="G1014" s="122">
        <v>0</v>
      </c>
      <c r="H1014" s="123">
        <v>0</v>
      </c>
      <c r="I1014" s="90">
        <v>2782100</v>
      </c>
      <c r="J1014" s="91" t="s">
        <v>28</v>
      </c>
      <c r="K1014" s="50"/>
      <c r="L1014" s="51">
        <f t="shared" si="208"/>
        <v>2782100</v>
      </c>
      <c r="M1014" s="51">
        <f t="shared" si="209"/>
        <v>2782100</v>
      </c>
      <c r="N1014" s="52">
        <f t="shared" si="210"/>
        <v>2782100</v>
      </c>
      <c r="O1014" s="53">
        <f t="shared" si="211"/>
        <v>2782100</v>
      </c>
      <c r="P1014" s="52">
        <f t="shared" si="212"/>
        <v>0</v>
      </c>
      <c r="Q1014" s="54">
        <f t="shared" si="213"/>
        <v>0</v>
      </c>
      <c r="R1014" s="30">
        <f t="shared" si="215"/>
        <v>2782100</v>
      </c>
      <c r="S1014" s="52">
        <f t="shared" si="207"/>
        <v>2782100</v>
      </c>
      <c r="T1014" s="13" t="str">
        <f t="shared" si="214"/>
        <v>MENOR VALOR</v>
      </c>
    </row>
    <row r="1015" spans="1:20" ht="33">
      <c r="A1015" s="73">
        <v>1009</v>
      </c>
      <c r="B1015" s="40" t="s">
        <v>1405</v>
      </c>
      <c r="C1015" s="79">
        <v>904705</v>
      </c>
      <c r="D1015" s="66" t="s">
        <v>1406</v>
      </c>
      <c r="E1015" s="121" t="s">
        <v>21</v>
      </c>
      <c r="F1015" s="74">
        <v>1</v>
      </c>
      <c r="G1015" s="122">
        <v>0</v>
      </c>
      <c r="H1015" s="123">
        <v>0</v>
      </c>
      <c r="I1015" s="90">
        <v>2782100</v>
      </c>
      <c r="J1015" s="91" t="s">
        <v>28</v>
      </c>
      <c r="K1015" s="50"/>
      <c r="L1015" s="51">
        <f t="shared" si="208"/>
        <v>2782100</v>
      </c>
      <c r="M1015" s="51">
        <f t="shared" si="209"/>
        <v>2782100</v>
      </c>
      <c r="N1015" s="52">
        <f t="shared" si="210"/>
        <v>2782100</v>
      </c>
      <c r="O1015" s="53">
        <f t="shared" si="211"/>
        <v>2782100</v>
      </c>
      <c r="P1015" s="52">
        <f t="shared" si="212"/>
        <v>0</v>
      </c>
      <c r="Q1015" s="54">
        <f t="shared" si="213"/>
        <v>0</v>
      </c>
      <c r="R1015" s="30">
        <f t="shared" si="215"/>
        <v>2782100</v>
      </c>
      <c r="S1015" s="52">
        <f t="shared" si="207"/>
        <v>2782100</v>
      </c>
      <c r="T1015" s="13" t="str">
        <f t="shared" si="214"/>
        <v>MENOR VALOR</v>
      </c>
    </row>
    <row r="1016" spans="1:20" ht="33">
      <c r="A1016" s="73">
        <v>1010</v>
      </c>
      <c r="B1016" s="40" t="s">
        <v>1407</v>
      </c>
      <c r="C1016" s="79">
        <v>904706</v>
      </c>
      <c r="D1016" s="66" t="s">
        <v>1408</v>
      </c>
      <c r="E1016" s="121" t="s">
        <v>21</v>
      </c>
      <c r="F1016" s="74">
        <v>1</v>
      </c>
      <c r="G1016" s="122">
        <v>0</v>
      </c>
      <c r="H1016" s="123">
        <v>0</v>
      </c>
      <c r="I1016" s="90">
        <v>1620500</v>
      </c>
      <c r="J1016" s="94">
        <v>309500</v>
      </c>
      <c r="K1016" s="50"/>
      <c r="L1016" s="51">
        <f t="shared" si="208"/>
        <v>309500</v>
      </c>
      <c r="M1016" s="51">
        <f t="shared" si="209"/>
        <v>965000</v>
      </c>
      <c r="N1016" s="52">
        <f t="shared" si="210"/>
        <v>965000</v>
      </c>
      <c r="O1016" s="53">
        <f t="shared" si="211"/>
        <v>708198.24201984575</v>
      </c>
      <c r="P1016" s="52">
        <f t="shared" si="212"/>
        <v>463508.49506778189</v>
      </c>
      <c r="Q1016" s="54">
        <f t="shared" si="213"/>
        <v>0.48031968400806413</v>
      </c>
      <c r="R1016" s="30">
        <f t="shared" si="215"/>
        <v>965000</v>
      </c>
      <c r="S1016" s="52">
        <f t="shared" si="207"/>
        <v>965000</v>
      </c>
      <c r="T1016" s="13" t="str">
        <f t="shared" si="214"/>
        <v>MEDIANA</v>
      </c>
    </row>
    <row r="1017" spans="1:20" ht="49.5">
      <c r="A1017" s="73">
        <v>1011</v>
      </c>
      <c r="B1017" s="40" t="s">
        <v>1409</v>
      </c>
      <c r="C1017" s="79">
        <v>904711</v>
      </c>
      <c r="D1017" s="66" t="s">
        <v>1410</v>
      </c>
      <c r="E1017" s="121" t="s">
        <v>21</v>
      </c>
      <c r="F1017" s="74">
        <v>1</v>
      </c>
      <c r="G1017" s="122">
        <v>0</v>
      </c>
      <c r="H1017" s="123">
        <v>0</v>
      </c>
      <c r="I1017" s="90">
        <v>1474400</v>
      </c>
      <c r="J1017" s="91" t="s">
        <v>28</v>
      </c>
      <c r="K1017" s="50"/>
      <c r="L1017" s="51">
        <f t="shared" si="208"/>
        <v>1474400</v>
      </c>
      <c r="M1017" s="51">
        <f t="shared" si="209"/>
        <v>1474400</v>
      </c>
      <c r="N1017" s="52">
        <f t="shared" si="210"/>
        <v>1474400</v>
      </c>
      <c r="O1017" s="53">
        <f t="shared" si="211"/>
        <v>1474400</v>
      </c>
      <c r="P1017" s="52">
        <f t="shared" si="212"/>
        <v>0</v>
      </c>
      <c r="Q1017" s="54">
        <f t="shared" si="213"/>
        <v>0</v>
      </c>
      <c r="R1017" s="30">
        <f t="shared" si="215"/>
        <v>1474400</v>
      </c>
      <c r="S1017" s="52">
        <f t="shared" si="207"/>
        <v>1474400</v>
      </c>
      <c r="T1017" s="13" t="str">
        <f t="shared" si="214"/>
        <v>MENOR VALOR</v>
      </c>
    </row>
    <row r="1018" spans="1:20" ht="49.5">
      <c r="A1018" s="73">
        <v>1012</v>
      </c>
      <c r="B1018" s="40" t="s">
        <v>1411</v>
      </c>
      <c r="C1018" s="79">
        <v>904801</v>
      </c>
      <c r="D1018" s="66" t="s">
        <v>1412</v>
      </c>
      <c r="E1018" s="121" t="s">
        <v>21</v>
      </c>
      <c r="F1018" s="74">
        <v>1</v>
      </c>
      <c r="G1018" s="122">
        <v>0</v>
      </c>
      <c r="H1018" s="123">
        <v>0</v>
      </c>
      <c r="I1018" s="90">
        <v>1850600</v>
      </c>
      <c r="J1018" s="91" t="s">
        <v>28</v>
      </c>
      <c r="K1018" s="50"/>
      <c r="L1018" s="51">
        <f t="shared" si="208"/>
        <v>1850600</v>
      </c>
      <c r="M1018" s="51">
        <f t="shared" si="209"/>
        <v>1850600</v>
      </c>
      <c r="N1018" s="52">
        <f t="shared" si="210"/>
        <v>1850600</v>
      </c>
      <c r="O1018" s="53">
        <f t="shared" si="211"/>
        <v>1850600</v>
      </c>
      <c r="P1018" s="52">
        <f t="shared" si="212"/>
        <v>0</v>
      </c>
      <c r="Q1018" s="54">
        <f t="shared" si="213"/>
        <v>0</v>
      </c>
      <c r="R1018" s="30">
        <f t="shared" si="215"/>
        <v>1850600</v>
      </c>
      <c r="S1018" s="52">
        <f t="shared" si="207"/>
        <v>1850600</v>
      </c>
      <c r="T1018" s="13" t="str">
        <f t="shared" si="214"/>
        <v>MENOR VALOR</v>
      </c>
    </row>
    <row r="1019" spans="1:20" ht="16.5">
      <c r="A1019" s="95">
        <v>1013</v>
      </c>
      <c r="B1019" s="40" t="s">
        <v>1413</v>
      </c>
      <c r="C1019" s="79">
        <v>904805</v>
      </c>
      <c r="D1019" s="66" t="s">
        <v>1414</v>
      </c>
      <c r="E1019" s="121" t="s">
        <v>21</v>
      </c>
      <c r="F1019" s="74">
        <v>1</v>
      </c>
      <c r="G1019" s="122">
        <v>0</v>
      </c>
      <c r="H1019" s="123">
        <v>0</v>
      </c>
      <c r="I1019" s="90">
        <v>1474400</v>
      </c>
      <c r="J1019" s="91" t="s">
        <v>28</v>
      </c>
      <c r="K1019" s="50"/>
      <c r="L1019" s="51">
        <f t="shared" si="208"/>
        <v>1474400</v>
      </c>
      <c r="M1019" s="51">
        <f t="shared" si="209"/>
        <v>1474400</v>
      </c>
      <c r="N1019" s="52">
        <f t="shared" si="210"/>
        <v>1474400</v>
      </c>
      <c r="O1019" s="53">
        <f t="shared" si="211"/>
        <v>1474400</v>
      </c>
      <c r="P1019" s="52">
        <f t="shared" si="212"/>
        <v>0</v>
      </c>
      <c r="Q1019" s="54">
        <f t="shared" si="213"/>
        <v>0</v>
      </c>
      <c r="R1019" s="30">
        <f t="shared" si="215"/>
        <v>1474400</v>
      </c>
      <c r="S1019" s="52">
        <f t="shared" si="207"/>
        <v>1474400</v>
      </c>
      <c r="T1019" s="13" t="str">
        <f t="shared" si="214"/>
        <v>MENOR VALOR</v>
      </c>
    </row>
    <row r="1020" spans="1:20" ht="16.5">
      <c r="A1020" s="73">
        <v>1014</v>
      </c>
      <c r="B1020" s="40" t="s">
        <v>1415</v>
      </c>
      <c r="C1020" s="79">
        <v>904806</v>
      </c>
      <c r="D1020" s="66" t="s">
        <v>1416</v>
      </c>
      <c r="E1020" s="121" t="s">
        <v>21</v>
      </c>
      <c r="F1020" s="74">
        <v>1</v>
      </c>
      <c r="G1020" s="122">
        <v>0</v>
      </c>
      <c r="H1020" s="123">
        <v>0</v>
      </c>
      <c r="I1020" s="90">
        <v>1620500</v>
      </c>
      <c r="J1020" s="91" t="s">
        <v>28</v>
      </c>
      <c r="K1020" s="50"/>
      <c r="L1020" s="51">
        <f t="shared" si="208"/>
        <v>1620500</v>
      </c>
      <c r="M1020" s="51">
        <f t="shared" si="209"/>
        <v>1620500</v>
      </c>
      <c r="N1020" s="52">
        <f t="shared" si="210"/>
        <v>1620500</v>
      </c>
      <c r="O1020" s="53">
        <f t="shared" si="211"/>
        <v>1620500</v>
      </c>
      <c r="P1020" s="52">
        <f t="shared" si="212"/>
        <v>0</v>
      </c>
      <c r="Q1020" s="54">
        <f t="shared" si="213"/>
        <v>0</v>
      </c>
      <c r="R1020" s="30">
        <f t="shared" si="215"/>
        <v>1620500</v>
      </c>
      <c r="S1020" s="52">
        <f t="shared" si="207"/>
        <v>1620500</v>
      </c>
      <c r="T1020" s="13" t="str">
        <f t="shared" si="214"/>
        <v>MENOR VALOR</v>
      </c>
    </row>
    <row r="1021" spans="1:20" ht="33">
      <c r="A1021" s="73">
        <v>1015</v>
      </c>
      <c r="B1021" s="40" t="s">
        <v>1417</v>
      </c>
      <c r="C1021" s="79">
        <v>904807</v>
      </c>
      <c r="D1021" s="66" t="s">
        <v>1418</v>
      </c>
      <c r="E1021" s="121" t="s">
        <v>21</v>
      </c>
      <c r="F1021" s="74">
        <v>1</v>
      </c>
      <c r="G1021" s="122">
        <v>0</v>
      </c>
      <c r="H1021" s="123">
        <v>0</v>
      </c>
      <c r="I1021" s="90">
        <v>486700</v>
      </c>
      <c r="J1021" s="94">
        <v>75700</v>
      </c>
      <c r="K1021" s="50"/>
      <c r="L1021" s="51">
        <f t="shared" si="208"/>
        <v>75700</v>
      </c>
      <c r="M1021" s="51">
        <f t="shared" si="209"/>
        <v>281200</v>
      </c>
      <c r="N1021" s="52">
        <f t="shared" si="210"/>
        <v>281200</v>
      </c>
      <c r="O1021" s="53">
        <f t="shared" si="211"/>
        <v>191945.79964146129</v>
      </c>
      <c r="P1021" s="52">
        <f t="shared" si="212"/>
        <v>145310.44353383553</v>
      </c>
      <c r="Q1021" s="54">
        <f t="shared" si="213"/>
        <v>0.51675122167082332</v>
      </c>
      <c r="R1021" s="30">
        <f t="shared" si="215"/>
        <v>281200</v>
      </c>
      <c r="S1021" s="52">
        <f t="shared" si="207"/>
        <v>281200</v>
      </c>
      <c r="T1021" s="13" t="str">
        <f t="shared" si="214"/>
        <v>MEDIANA</v>
      </c>
    </row>
    <row r="1022" spans="1:20" ht="33">
      <c r="A1022" s="73">
        <v>1016</v>
      </c>
      <c r="B1022" s="40" t="s">
        <v>1419</v>
      </c>
      <c r="C1022" s="79">
        <v>904808</v>
      </c>
      <c r="D1022" s="66" t="s">
        <v>1420</v>
      </c>
      <c r="E1022" s="121" t="s">
        <v>21</v>
      </c>
      <c r="F1022" s="74">
        <v>1</v>
      </c>
      <c r="G1022" s="122">
        <v>0</v>
      </c>
      <c r="H1022" s="123">
        <v>0</v>
      </c>
      <c r="I1022" s="90">
        <v>65300</v>
      </c>
      <c r="J1022" s="94">
        <v>46200</v>
      </c>
      <c r="K1022" s="50"/>
      <c r="L1022" s="51">
        <f t="shared" si="208"/>
        <v>46200</v>
      </c>
      <c r="M1022" s="51">
        <f t="shared" si="209"/>
        <v>55750</v>
      </c>
      <c r="N1022" s="52">
        <f t="shared" si="210"/>
        <v>55750</v>
      </c>
      <c r="O1022" s="53">
        <f t="shared" si="211"/>
        <v>54925.950151089783</v>
      </c>
      <c r="P1022" s="52">
        <f t="shared" si="212"/>
        <v>6752.8697603315286</v>
      </c>
      <c r="Q1022" s="54">
        <f t="shared" si="213"/>
        <v>0.12112770870549827</v>
      </c>
      <c r="R1022" s="30">
        <f t="shared" si="215"/>
        <v>55750</v>
      </c>
      <c r="S1022" s="52">
        <f t="shared" si="207"/>
        <v>55800</v>
      </c>
      <c r="T1022" s="13" t="str">
        <f t="shared" si="214"/>
        <v>MEDIANA</v>
      </c>
    </row>
    <row r="1023" spans="1:20" ht="16.5">
      <c r="A1023" s="73">
        <v>1017</v>
      </c>
      <c r="B1023" s="40" t="s">
        <v>1421</v>
      </c>
      <c r="C1023" s="79">
        <v>904809</v>
      </c>
      <c r="D1023" s="66" t="s">
        <v>1422</v>
      </c>
      <c r="E1023" s="121" t="s">
        <v>21</v>
      </c>
      <c r="F1023" s="74">
        <v>1</v>
      </c>
      <c r="G1023" s="122">
        <v>0</v>
      </c>
      <c r="H1023" s="123">
        <v>0</v>
      </c>
      <c r="I1023" s="90">
        <v>215500</v>
      </c>
      <c r="J1023" s="94">
        <v>78300</v>
      </c>
      <c r="K1023" s="50"/>
      <c r="L1023" s="51">
        <f t="shared" si="208"/>
        <v>78300</v>
      </c>
      <c r="M1023" s="51">
        <f t="shared" si="209"/>
        <v>146900</v>
      </c>
      <c r="N1023" s="52">
        <f t="shared" si="210"/>
        <v>146900</v>
      </c>
      <c r="O1023" s="53">
        <f t="shared" si="211"/>
        <v>129898.61431131588</v>
      </c>
      <c r="P1023" s="52">
        <f t="shared" si="212"/>
        <v>48507.525189397158</v>
      </c>
      <c r="Q1023" s="54">
        <f t="shared" si="213"/>
        <v>0.3302077957072645</v>
      </c>
      <c r="R1023" s="30">
        <f t="shared" si="215"/>
        <v>146900</v>
      </c>
      <c r="S1023" s="52">
        <f t="shared" si="207"/>
        <v>146900</v>
      </c>
      <c r="T1023" s="13" t="str">
        <f t="shared" si="214"/>
        <v>MEDIANA</v>
      </c>
    </row>
    <row r="1024" spans="1:20" ht="16.5">
      <c r="A1024" s="95">
        <v>1018</v>
      </c>
      <c r="B1024" s="40" t="s">
        <v>1423</v>
      </c>
      <c r="C1024" s="79">
        <v>904812</v>
      </c>
      <c r="D1024" s="66" t="s">
        <v>1424</v>
      </c>
      <c r="E1024" s="121" t="s">
        <v>21</v>
      </c>
      <c r="F1024" s="74">
        <v>1</v>
      </c>
      <c r="G1024" s="122">
        <v>0</v>
      </c>
      <c r="H1024" s="123">
        <v>0</v>
      </c>
      <c r="I1024" s="90">
        <v>874500</v>
      </c>
      <c r="J1024" s="94">
        <v>917000</v>
      </c>
      <c r="K1024" s="50"/>
      <c r="L1024" s="51">
        <f t="shared" si="208"/>
        <v>874500</v>
      </c>
      <c r="M1024" s="51">
        <f t="shared" si="209"/>
        <v>895750</v>
      </c>
      <c r="N1024" s="52">
        <f t="shared" si="210"/>
        <v>895750</v>
      </c>
      <c r="O1024" s="53">
        <f t="shared" si="211"/>
        <v>895497.90619520715</v>
      </c>
      <c r="P1024" s="52">
        <f t="shared" si="212"/>
        <v>15026.019100214135</v>
      </c>
      <c r="Q1024" s="54">
        <f t="shared" si="213"/>
        <v>1.6774791069175701E-2</v>
      </c>
      <c r="R1024" s="30">
        <f t="shared" si="215"/>
        <v>874500</v>
      </c>
      <c r="S1024" s="52">
        <f t="shared" si="207"/>
        <v>874500</v>
      </c>
      <c r="T1024" s="13" t="str">
        <f t="shared" si="214"/>
        <v>MENOR VALOR</v>
      </c>
    </row>
    <row r="1025" spans="1:20" ht="33">
      <c r="A1025" s="73">
        <v>1019</v>
      </c>
      <c r="B1025" s="40" t="s">
        <v>1425</v>
      </c>
      <c r="C1025" s="79">
        <v>904902</v>
      </c>
      <c r="D1025" s="66" t="s">
        <v>1426</v>
      </c>
      <c r="E1025" s="121" t="s">
        <v>21</v>
      </c>
      <c r="F1025" s="74">
        <v>1</v>
      </c>
      <c r="G1025" s="122">
        <v>0</v>
      </c>
      <c r="H1025" s="123">
        <v>0</v>
      </c>
      <c r="I1025" s="90">
        <v>874500</v>
      </c>
      <c r="J1025" s="91" t="s">
        <v>28</v>
      </c>
      <c r="K1025" s="50"/>
      <c r="L1025" s="51">
        <f t="shared" si="208"/>
        <v>874500</v>
      </c>
      <c r="M1025" s="51">
        <f t="shared" si="209"/>
        <v>874500</v>
      </c>
      <c r="N1025" s="52">
        <f t="shared" si="210"/>
        <v>874500</v>
      </c>
      <c r="O1025" s="53">
        <f t="shared" si="211"/>
        <v>874500</v>
      </c>
      <c r="P1025" s="52">
        <f t="shared" si="212"/>
        <v>0</v>
      </c>
      <c r="Q1025" s="54">
        <f t="shared" si="213"/>
        <v>0</v>
      </c>
      <c r="R1025" s="30">
        <f t="shared" si="215"/>
        <v>874500</v>
      </c>
      <c r="S1025" s="52">
        <f t="shared" ref="S1025:S1088" si="216">+ROUND(R1025,-2)</f>
        <v>874500</v>
      </c>
      <c r="T1025" s="13" t="str">
        <f t="shared" si="214"/>
        <v>MENOR VALOR</v>
      </c>
    </row>
    <row r="1026" spans="1:20" ht="33">
      <c r="A1026" s="73">
        <v>1020</v>
      </c>
      <c r="B1026" s="40" t="s">
        <v>1427</v>
      </c>
      <c r="C1026" s="79">
        <v>904904</v>
      </c>
      <c r="D1026" s="66" t="s">
        <v>1428</v>
      </c>
      <c r="E1026" s="121" t="s">
        <v>21</v>
      </c>
      <c r="F1026" s="74">
        <v>1</v>
      </c>
      <c r="G1026" s="122">
        <v>0</v>
      </c>
      <c r="H1026" s="123">
        <v>0</v>
      </c>
      <c r="I1026" s="90">
        <v>2007400</v>
      </c>
      <c r="J1026" s="94">
        <v>1851200</v>
      </c>
      <c r="K1026" s="50"/>
      <c r="L1026" s="51">
        <f t="shared" si="208"/>
        <v>1851200</v>
      </c>
      <c r="M1026" s="51">
        <f t="shared" si="209"/>
        <v>1929300</v>
      </c>
      <c r="N1026" s="52">
        <f t="shared" si="210"/>
        <v>1929300</v>
      </c>
      <c r="O1026" s="53">
        <f t="shared" si="211"/>
        <v>1927718.5686712675</v>
      </c>
      <c r="P1026" s="52">
        <f t="shared" si="212"/>
        <v>55225.039610669359</v>
      </c>
      <c r="Q1026" s="54">
        <f t="shared" si="213"/>
        <v>2.8624392064826289E-2</v>
      </c>
      <c r="R1026" s="30">
        <f t="shared" si="215"/>
        <v>1851200</v>
      </c>
      <c r="S1026" s="52">
        <f t="shared" si="216"/>
        <v>1851200</v>
      </c>
      <c r="T1026" s="13" t="str">
        <f t="shared" si="214"/>
        <v>MENOR VALOR</v>
      </c>
    </row>
    <row r="1027" spans="1:20" ht="16.5">
      <c r="A1027" s="73">
        <v>1021</v>
      </c>
      <c r="B1027" s="40" t="s">
        <v>1429</v>
      </c>
      <c r="C1027" s="79">
        <v>904912</v>
      </c>
      <c r="D1027" s="66" t="s">
        <v>1430</v>
      </c>
      <c r="E1027" s="121" t="s">
        <v>21</v>
      </c>
      <c r="F1027" s="74">
        <v>1</v>
      </c>
      <c r="G1027" s="122">
        <v>0</v>
      </c>
      <c r="H1027" s="123">
        <v>0</v>
      </c>
      <c r="I1027" s="90">
        <v>174300</v>
      </c>
      <c r="J1027" s="94">
        <v>182700</v>
      </c>
      <c r="K1027" s="50"/>
      <c r="L1027" s="51">
        <f t="shared" si="208"/>
        <v>174300</v>
      </c>
      <c r="M1027" s="51">
        <f t="shared" si="209"/>
        <v>178500</v>
      </c>
      <c r="N1027" s="52">
        <f t="shared" si="210"/>
        <v>178500</v>
      </c>
      <c r="O1027" s="53">
        <f t="shared" si="211"/>
        <v>178450.58139440173</v>
      </c>
      <c r="P1027" s="52">
        <f t="shared" si="212"/>
        <v>2969.8484809834995</v>
      </c>
      <c r="Q1027" s="54">
        <f t="shared" si="213"/>
        <v>1.663780661615406E-2</v>
      </c>
      <c r="R1027" s="30">
        <f t="shared" si="215"/>
        <v>174300</v>
      </c>
      <c r="S1027" s="52">
        <f t="shared" si="216"/>
        <v>174300</v>
      </c>
      <c r="T1027" s="13" t="str">
        <f t="shared" si="214"/>
        <v>MENOR VALOR</v>
      </c>
    </row>
    <row r="1028" spans="1:20" ht="16.5">
      <c r="A1028" s="73">
        <v>1022</v>
      </c>
      <c r="B1028" s="40" t="s">
        <v>1431</v>
      </c>
      <c r="C1028" s="79">
        <v>904920</v>
      </c>
      <c r="D1028" s="66" t="s">
        <v>1432</v>
      </c>
      <c r="E1028" s="121" t="s">
        <v>21</v>
      </c>
      <c r="F1028" s="74">
        <v>1</v>
      </c>
      <c r="G1028" s="122">
        <v>0</v>
      </c>
      <c r="H1028" s="123">
        <v>0</v>
      </c>
      <c r="I1028" s="90">
        <v>136100</v>
      </c>
      <c r="J1028" s="94">
        <v>182700</v>
      </c>
      <c r="K1028" s="50"/>
      <c r="L1028" s="51">
        <f t="shared" si="208"/>
        <v>136100</v>
      </c>
      <c r="M1028" s="51">
        <f t="shared" si="209"/>
        <v>159400</v>
      </c>
      <c r="N1028" s="52">
        <f t="shared" si="210"/>
        <v>159400</v>
      </c>
      <c r="O1028" s="53">
        <f t="shared" si="211"/>
        <v>157687.88793055731</v>
      </c>
      <c r="P1028" s="52">
        <f t="shared" si="212"/>
        <v>16475.588001646556</v>
      </c>
      <c r="Q1028" s="54">
        <f t="shared" si="213"/>
        <v>0.1033600251044326</v>
      </c>
      <c r="R1028" s="30">
        <f t="shared" si="215"/>
        <v>159400</v>
      </c>
      <c r="S1028" s="52">
        <f t="shared" si="216"/>
        <v>159400</v>
      </c>
      <c r="T1028" s="13" t="str">
        <f t="shared" si="214"/>
        <v>MEDIANA</v>
      </c>
    </row>
    <row r="1029" spans="1:20" ht="33">
      <c r="A1029" s="95">
        <v>1023</v>
      </c>
      <c r="B1029" s="40" t="s">
        <v>1433</v>
      </c>
      <c r="C1029" s="79">
        <v>904921</v>
      </c>
      <c r="D1029" s="66" t="s">
        <v>1434</v>
      </c>
      <c r="E1029" s="121" t="s">
        <v>21</v>
      </c>
      <c r="F1029" s="74">
        <v>1</v>
      </c>
      <c r="G1029" s="122">
        <v>0</v>
      </c>
      <c r="H1029" s="123">
        <v>0</v>
      </c>
      <c r="I1029" s="90">
        <v>136100</v>
      </c>
      <c r="J1029" s="94">
        <v>142900</v>
      </c>
      <c r="K1029" s="50"/>
      <c r="L1029" s="51">
        <f t="shared" si="208"/>
        <v>136100</v>
      </c>
      <c r="M1029" s="51">
        <f t="shared" si="209"/>
        <v>139500</v>
      </c>
      <c r="N1029" s="52">
        <f t="shared" si="210"/>
        <v>139500</v>
      </c>
      <c r="O1029" s="53">
        <f t="shared" si="211"/>
        <v>139458.56015318673</v>
      </c>
      <c r="P1029" s="52">
        <f t="shared" si="212"/>
        <v>2404.1630560342614</v>
      </c>
      <c r="Q1029" s="54">
        <f t="shared" si="213"/>
        <v>1.7234143770854922E-2</v>
      </c>
      <c r="R1029" s="30">
        <f t="shared" si="215"/>
        <v>136100</v>
      </c>
      <c r="S1029" s="52">
        <f t="shared" si="216"/>
        <v>136100</v>
      </c>
      <c r="T1029" s="13" t="str">
        <f t="shared" si="214"/>
        <v>MENOR VALOR</v>
      </c>
    </row>
    <row r="1030" spans="1:20" ht="49.5">
      <c r="A1030" s="73">
        <v>1024</v>
      </c>
      <c r="B1030" s="40" t="s">
        <v>1435</v>
      </c>
      <c r="C1030" s="79">
        <v>904922</v>
      </c>
      <c r="D1030" s="66" t="s">
        <v>1436</v>
      </c>
      <c r="E1030" s="121" t="s">
        <v>21</v>
      </c>
      <c r="F1030" s="74">
        <v>1</v>
      </c>
      <c r="G1030" s="122">
        <v>0</v>
      </c>
      <c r="H1030" s="123">
        <v>0</v>
      </c>
      <c r="I1030" s="90">
        <v>179000</v>
      </c>
      <c r="J1030" s="94">
        <v>143100</v>
      </c>
      <c r="K1030" s="50"/>
      <c r="L1030" s="51">
        <f t="shared" ref="L1030:L1093" si="217">MIN(I1030,J1030)</f>
        <v>143100</v>
      </c>
      <c r="M1030" s="51">
        <f t="shared" ref="M1030:M1093" si="218">AVERAGE(I1030,J1030)</f>
        <v>161050</v>
      </c>
      <c r="N1030" s="52">
        <f t="shared" ref="N1030:N1093" si="219">MEDIAN(J1030,I1030)</f>
        <v>161050</v>
      </c>
      <c r="O1030" s="53">
        <f t="shared" ref="O1030:O1093" si="220">GEOMEAN(I1030,J1030)</f>
        <v>160046.55572676344</v>
      </c>
      <c r="P1030" s="52">
        <f t="shared" ref="P1030:P1093" si="221">STDEVA(N1030,L1030)</f>
        <v>12692.566722298528</v>
      </c>
      <c r="Q1030" s="54">
        <f t="shared" ref="Q1030:Q1093" si="222">P1030/N1030*100%</f>
        <v>7.8811342578693128E-2</v>
      </c>
      <c r="R1030" s="30">
        <f t="shared" si="215"/>
        <v>143100</v>
      </c>
      <c r="S1030" s="52">
        <f t="shared" si="216"/>
        <v>143100</v>
      </c>
      <c r="T1030" s="13" t="str">
        <f t="shared" si="214"/>
        <v>MENOR VALOR</v>
      </c>
    </row>
    <row r="1031" spans="1:20" ht="16.5">
      <c r="A1031" s="73">
        <v>1025</v>
      </c>
      <c r="B1031" s="40" t="s">
        <v>1437</v>
      </c>
      <c r="C1031" s="79">
        <v>904924</v>
      </c>
      <c r="D1031" s="66" t="s">
        <v>1438</v>
      </c>
      <c r="E1031" s="121" t="s">
        <v>21</v>
      </c>
      <c r="F1031" s="74">
        <v>1</v>
      </c>
      <c r="G1031" s="122">
        <v>0</v>
      </c>
      <c r="H1031" s="123">
        <v>0</v>
      </c>
      <c r="I1031" s="90">
        <v>111500</v>
      </c>
      <c r="J1031" s="94">
        <v>116800</v>
      </c>
      <c r="K1031" s="50"/>
      <c r="L1031" s="51">
        <f t="shared" si="217"/>
        <v>111500</v>
      </c>
      <c r="M1031" s="51">
        <f t="shared" si="218"/>
        <v>114150</v>
      </c>
      <c r="N1031" s="52">
        <f t="shared" si="219"/>
        <v>114150</v>
      </c>
      <c r="O1031" s="53">
        <f t="shared" si="220"/>
        <v>114119.23588948534</v>
      </c>
      <c r="P1031" s="52">
        <f t="shared" si="221"/>
        <v>1873.8329701443508</v>
      </c>
      <c r="Q1031" s="54">
        <f t="shared" si="222"/>
        <v>1.6415531932933429E-2</v>
      </c>
      <c r="R1031" s="30">
        <f t="shared" si="215"/>
        <v>111500</v>
      </c>
      <c r="S1031" s="52">
        <f t="shared" si="216"/>
        <v>111500</v>
      </c>
      <c r="T1031" s="13" t="str">
        <f t="shared" si="214"/>
        <v>MENOR VALOR</v>
      </c>
    </row>
    <row r="1032" spans="1:20" ht="16.5">
      <c r="A1032" s="73">
        <v>1026</v>
      </c>
      <c r="B1032" s="40" t="s">
        <v>1439</v>
      </c>
      <c r="C1032" s="79">
        <v>904925</v>
      </c>
      <c r="D1032" s="66" t="s">
        <v>1440</v>
      </c>
      <c r="E1032" s="121" t="s">
        <v>21</v>
      </c>
      <c r="F1032" s="74">
        <v>1</v>
      </c>
      <c r="G1032" s="122">
        <v>0</v>
      </c>
      <c r="H1032" s="123">
        <v>0</v>
      </c>
      <c r="I1032" s="90">
        <v>174300</v>
      </c>
      <c r="J1032" s="94">
        <v>182700</v>
      </c>
      <c r="K1032" s="50"/>
      <c r="L1032" s="51">
        <f t="shared" si="217"/>
        <v>174300</v>
      </c>
      <c r="M1032" s="51">
        <f t="shared" si="218"/>
        <v>178500</v>
      </c>
      <c r="N1032" s="52">
        <f t="shared" si="219"/>
        <v>178500</v>
      </c>
      <c r="O1032" s="53">
        <f t="shared" si="220"/>
        <v>178450.58139440173</v>
      </c>
      <c r="P1032" s="52">
        <f t="shared" si="221"/>
        <v>2969.8484809834995</v>
      </c>
      <c r="Q1032" s="54">
        <f t="shared" si="222"/>
        <v>1.663780661615406E-2</v>
      </c>
      <c r="R1032" s="30">
        <f t="shared" si="215"/>
        <v>174300</v>
      </c>
      <c r="S1032" s="52">
        <f t="shared" si="216"/>
        <v>174300</v>
      </c>
      <c r="T1032" s="13" t="str">
        <f t="shared" si="214"/>
        <v>MENOR VALOR</v>
      </c>
    </row>
    <row r="1033" spans="1:20" ht="16.5">
      <c r="A1033" s="73">
        <v>1027</v>
      </c>
      <c r="B1033" s="40" t="s">
        <v>1441</v>
      </c>
      <c r="C1033" s="79">
        <v>905201</v>
      </c>
      <c r="D1033" s="66" t="s">
        <v>1442</v>
      </c>
      <c r="E1033" s="121" t="s">
        <v>21</v>
      </c>
      <c r="F1033" s="74">
        <v>1</v>
      </c>
      <c r="G1033" s="122">
        <v>0</v>
      </c>
      <c r="H1033" s="123">
        <v>0</v>
      </c>
      <c r="I1033" s="90">
        <v>170900</v>
      </c>
      <c r="J1033" s="94">
        <v>179100</v>
      </c>
      <c r="K1033" s="50"/>
      <c r="L1033" s="51">
        <f t="shared" si="217"/>
        <v>170900</v>
      </c>
      <c r="M1033" s="51">
        <f t="shared" si="218"/>
        <v>175000</v>
      </c>
      <c r="N1033" s="52">
        <f t="shared" si="219"/>
        <v>175000</v>
      </c>
      <c r="O1033" s="53">
        <f t="shared" si="220"/>
        <v>174951.9648360658</v>
      </c>
      <c r="P1033" s="52">
        <f t="shared" si="221"/>
        <v>2899.1378028648451</v>
      </c>
      <c r="Q1033" s="54">
        <f t="shared" si="222"/>
        <v>1.6566501730656259E-2</v>
      </c>
      <c r="R1033" s="30">
        <f t="shared" si="215"/>
        <v>170900</v>
      </c>
      <c r="S1033" s="52">
        <f t="shared" si="216"/>
        <v>170900</v>
      </c>
      <c r="T1033" s="13" t="str">
        <f t="shared" ref="T1033:T1096" si="223">IF(Q1033&lt;=$Q$1,"MENOR VALOR","MEDIANA")</f>
        <v>MENOR VALOR</v>
      </c>
    </row>
    <row r="1034" spans="1:20" ht="33">
      <c r="A1034" s="95">
        <v>1028</v>
      </c>
      <c r="B1034" s="40" t="s">
        <v>1443</v>
      </c>
      <c r="C1034" s="79">
        <v>905205</v>
      </c>
      <c r="D1034" s="66" t="s">
        <v>1444</v>
      </c>
      <c r="E1034" s="121" t="s">
        <v>21</v>
      </c>
      <c r="F1034" s="74">
        <v>1</v>
      </c>
      <c r="G1034" s="122">
        <v>0</v>
      </c>
      <c r="H1034" s="123">
        <v>0</v>
      </c>
      <c r="I1034" s="90">
        <v>228200</v>
      </c>
      <c r="J1034" s="94">
        <v>239400</v>
      </c>
      <c r="K1034" s="50"/>
      <c r="L1034" s="51">
        <f t="shared" si="217"/>
        <v>228200</v>
      </c>
      <c r="M1034" s="51">
        <f t="shared" si="218"/>
        <v>233800</v>
      </c>
      <c r="N1034" s="52">
        <f t="shared" si="219"/>
        <v>233800</v>
      </c>
      <c r="O1034" s="53">
        <f t="shared" si="220"/>
        <v>233732.92451000566</v>
      </c>
      <c r="P1034" s="52">
        <f t="shared" si="221"/>
        <v>3959.7979746446663</v>
      </c>
      <c r="Q1034" s="54">
        <f t="shared" si="222"/>
        <v>1.6936689369737665E-2</v>
      </c>
      <c r="R1034" s="30">
        <f t="shared" si="215"/>
        <v>228200</v>
      </c>
      <c r="S1034" s="52">
        <f t="shared" si="216"/>
        <v>228200</v>
      </c>
      <c r="T1034" s="13" t="str">
        <f t="shared" si="223"/>
        <v>MENOR VALOR</v>
      </c>
    </row>
    <row r="1035" spans="1:20" ht="33">
      <c r="A1035" s="73">
        <v>1029</v>
      </c>
      <c r="B1035" s="40" t="s">
        <v>1445</v>
      </c>
      <c r="C1035" s="79">
        <v>905404</v>
      </c>
      <c r="D1035" s="66" t="s">
        <v>1446</v>
      </c>
      <c r="E1035" s="121" t="s">
        <v>21</v>
      </c>
      <c r="F1035" s="74">
        <v>1</v>
      </c>
      <c r="G1035" s="122">
        <v>0</v>
      </c>
      <c r="H1035" s="123">
        <v>0</v>
      </c>
      <c r="I1035" s="90">
        <v>170900</v>
      </c>
      <c r="J1035" s="94">
        <v>116900</v>
      </c>
      <c r="K1035" s="50"/>
      <c r="L1035" s="51">
        <f t="shared" si="217"/>
        <v>116900</v>
      </c>
      <c r="M1035" s="51">
        <f t="shared" si="218"/>
        <v>143900</v>
      </c>
      <c r="N1035" s="52">
        <f t="shared" si="219"/>
        <v>143900</v>
      </c>
      <c r="O1035" s="53">
        <f t="shared" si="220"/>
        <v>141344.29595848572</v>
      </c>
      <c r="P1035" s="52">
        <f t="shared" si="221"/>
        <v>19091.883092036784</v>
      </c>
      <c r="Q1035" s="54">
        <f t="shared" si="222"/>
        <v>0.13267465665070732</v>
      </c>
      <c r="R1035" s="30">
        <f t="shared" si="215"/>
        <v>143900</v>
      </c>
      <c r="S1035" s="52">
        <f t="shared" si="216"/>
        <v>143900</v>
      </c>
      <c r="T1035" s="13" t="str">
        <f t="shared" si="223"/>
        <v>MEDIANA</v>
      </c>
    </row>
    <row r="1036" spans="1:20" ht="16.5">
      <c r="A1036" s="73">
        <v>1030</v>
      </c>
      <c r="B1036" s="40" t="s">
        <v>1447</v>
      </c>
      <c r="C1036" s="79">
        <v>905503</v>
      </c>
      <c r="D1036" s="66" t="s">
        <v>1448</v>
      </c>
      <c r="E1036" s="121" t="s">
        <v>21</v>
      </c>
      <c r="F1036" s="74">
        <v>1</v>
      </c>
      <c r="G1036" s="122">
        <v>0</v>
      </c>
      <c r="H1036" s="123">
        <v>0</v>
      </c>
      <c r="I1036" s="90">
        <v>170900</v>
      </c>
      <c r="J1036" s="94">
        <v>457600</v>
      </c>
      <c r="K1036" s="50"/>
      <c r="L1036" s="51">
        <f t="shared" si="217"/>
        <v>170900</v>
      </c>
      <c r="M1036" s="51">
        <f t="shared" si="218"/>
        <v>314250</v>
      </c>
      <c r="N1036" s="52">
        <f t="shared" si="219"/>
        <v>314250</v>
      </c>
      <c r="O1036" s="53">
        <f t="shared" si="220"/>
        <v>279649.49490388855</v>
      </c>
      <c r="P1036" s="52">
        <f t="shared" si="221"/>
        <v>101363.75708309159</v>
      </c>
      <c r="Q1036" s="54">
        <f t="shared" si="222"/>
        <v>0.32255769954842195</v>
      </c>
      <c r="R1036" s="30">
        <f t="shared" si="215"/>
        <v>314250</v>
      </c>
      <c r="S1036" s="52">
        <f t="shared" si="216"/>
        <v>314300</v>
      </c>
      <c r="T1036" s="13" t="str">
        <f t="shared" si="223"/>
        <v>MEDIANA</v>
      </c>
    </row>
    <row r="1037" spans="1:20" ht="16.5">
      <c r="A1037" s="73">
        <v>1031</v>
      </c>
      <c r="B1037" s="40" t="s">
        <v>1449</v>
      </c>
      <c r="C1037" s="79">
        <v>905706</v>
      </c>
      <c r="D1037" s="66" t="s">
        <v>1450</v>
      </c>
      <c r="E1037" s="121" t="s">
        <v>21</v>
      </c>
      <c r="F1037" s="74">
        <v>1</v>
      </c>
      <c r="G1037" s="122">
        <v>0</v>
      </c>
      <c r="H1037" s="123">
        <v>0</v>
      </c>
      <c r="I1037" s="90">
        <v>143800</v>
      </c>
      <c r="J1037" s="94">
        <v>150900</v>
      </c>
      <c r="K1037" s="50"/>
      <c r="L1037" s="51">
        <f t="shared" si="217"/>
        <v>143800</v>
      </c>
      <c r="M1037" s="51">
        <f t="shared" si="218"/>
        <v>147350</v>
      </c>
      <c r="N1037" s="52">
        <f t="shared" si="219"/>
        <v>147350</v>
      </c>
      <c r="O1037" s="53">
        <f t="shared" si="220"/>
        <v>147307.22996513103</v>
      </c>
      <c r="P1037" s="52">
        <f t="shared" si="221"/>
        <v>2510.2290732122437</v>
      </c>
      <c r="Q1037" s="54">
        <f t="shared" si="222"/>
        <v>1.703582676085676E-2</v>
      </c>
      <c r="R1037" s="30">
        <f t="shared" si="215"/>
        <v>143800</v>
      </c>
      <c r="S1037" s="52">
        <f t="shared" si="216"/>
        <v>143800</v>
      </c>
      <c r="T1037" s="13" t="str">
        <f t="shared" si="223"/>
        <v>MENOR VALOR</v>
      </c>
    </row>
    <row r="1038" spans="1:20" ht="33">
      <c r="A1038" s="73">
        <v>1032</v>
      </c>
      <c r="B1038" s="40" t="s">
        <v>1451</v>
      </c>
      <c r="C1038" s="79">
        <v>905714</v>
      </c>
      <c r="D1038" s="66" t="s">
        <v>1452</v>
      </c>
      <c r="E1038" s="121" t="s">
        <v>21</v>
      </c>
      <c r="F1038" s="74">
        <v>1</v>
      </c>
      <c r="G1038" s="122">
        <v>0</v>
      </c>
      <c r="H1038" s="123">
        <v>0</v>
      </c>
      <c r="I1038" s="90">
        <v>228200</v>
      </c>
      <c r="J1038" s="94">
        <v>243000</v>
      </c>
      <c r="K1038" s="50"/>
      <c r="L1038" s="51">
        <f t="shared" si="217"/>
        <v>228200</v>
      </c>
      <c r="M1038" s="51">
        <f t="shared" si="218"/>
        <v>235600</v>
      </c>
      <c r="N1038" s="52">
        <f t="shared" si="219"/>
        <v>235600</v>
      </c>
      <c r="O1038" s="53">
        <f t="shared" si="220"/>
        <v>235483.75740165179</v>
      </c>
      <c r="P1038" s="52">
        <f t="shared" si="221"/>
        <v>5232.5901807804521</v>
      </c>
      <c r="Q1038" s="54">
        <f t="shared" si="222"/>
        <v>2.2209635741852512E-2</v>
      </c>
      <c r="R1038" s="30">
        <f t="shared" si="215"/>
        <v>228200</v>
      </c>
      <c r="S1038" s="52">
        <f t="shared" si="216"/>
        <v>228200</v>
      </c>
      <c r="T1038" s="13" t="str">
        <f t="shared" si="223"/>
        <v>MENOR VALOR</v>
      </c>
    </row>
    <row r="1039" spans="1:20" ht="33">
      <c r="A1039" s="95">
        <v>1033</v>
      </c>
      <c r="B1039" s="40" t="s">
        <v>1453</v>
      </c>
      <c r="C1039" s="83">
        <v>905717</v>
      </c>
      <c r="D1039" s="66" t="s">
        <v>1454</v>
      </c>
      <c r="E1039" s="121" t="s">
        <v>21</v>
      </c>
      <c r="F1039" s="74">
        <v>1</v>
      </c>
      <c r="G1039" s="122">
        <v>0</v>
      </c>
      <c r="H1039" s="123">
        <v>0</v>
      </c>
      <c r="I1039" s="90">
        <v>64500</v>
      </c>
      <c r="J1039" s="94">
        <v>83500</v>
      </c>
      <c r="K1039" s="50"/>
      <c r="L1039" s="51">
        <f t="shared" si="217"/>
        <v>64500</v>
      </c>
      <c r="M1039" s="51">
        <f t="shared" si="218"/>
        <v>74000</v>
      </c>
      <c r="N1039" s="52">
        <f t="shared" si="219"/>
        <v>74000</v>
      </c>
      <c r="O1039" s="53">
        <f t="shared" si="220"/>
        <v>73387.669263984673</v>
      </c>
      <c r="P1039" s="52">
        <f t="shared" si="221"/>
        <v>6717.5144212722016</v>
      </c>
      <c r="Q1039" s="54">
        <f t="shared" si="222"/>
        <v>9.07772219090838E-2</v>
      </c>
      <c r="R1039" s="30">
        <f t="shared" si="215"/>
        <v>64500</v>
      </c>
      <c r="S1039" s="52">
        <f t="shared" si="216"/>
        <v>64500</v>
      </c>
      <c r="T1039" s="13" t="str">
        <f t="shared" si="223"/>
        <v>MENOR VALOR</v>
      </c>
    </row>
    <row r="1040" spans="1:20" ht="33">
      <c r="A1040" s="73">
        <v>1034</v>
      </c>
      <c r="B1040" s="40" t="s">
        <v>1455</v>
      </c>
      <c r="C1040" s="79">
        <v>905726</v>
      </c>
      <c r="D1040" s="66" t="s">
        <v>1456</v>
      </c>
      <c r="E1040" s="121" t="s">
        <v>21</v>
      </c>
      <c r="F1040" s="74">
        <v>1</v>
      </c>
      <c r="G1040" s="122">
        <v>0</v>
      </c>
      <c r="H1040" s="123">
        <v>0</v>
      </c>
      <c r="I1040" s="90">
        <v>36900</v>
      </c>
      <c r="J1040" s="94">
        <v>38900</v>
      </c>
      <c r="K1040" s="50"/>
      <c r="L1040" s="51">
        <f t="shared" si="217"/>
        <v>36900</v>
      </c>
      <c r="M1040" s="51">
        <f t="shared" si="218"/>
        <v>37900</v>
      </c>
      <c r="N1040" s="52">
        <f t="shared" si="219"/>
        <v>37900</v>
      </c>
      <c r="O1040" s="53">
        <f t="shared" si="220"/>
        <v>37886.805090954818</v>
      </c>
      <c r="P1040" s="52">
        <f t="shared" si="221"/>
        <v>707.10678118654755</v>
      </c>
      <c r="Q1040" s="54">
        <f t="shared" si="222"/>
        <v>1.8657171007560622E-2</v>
      </c>
      <c r="R1040" s="30">
        <f t="shared" si="215"/>
        <v>36900</v>
      </c>
      <c r="S1040" s="52">
        <f t="shared" si="216"/>
        <v>36900</v>
      </c>
      <c r="T1040" s="13" t="str">
        <f t="shared" si="223"/>
        <v>MENOR VALOR</v>
      </c>
    </row>
    <row r="1041" spans="1:20" ht="16.5">
      <c r="A1041" s="73">
        <v>1035</v>
      </c>
      <c r="B1041" s="40" t="s">
        <v>1457</v>
      </c>
      <c r="C1041" s="83">
        <v>905727</v>
      </c>
      <c r="D1041" s="66" t="s">
        <v>1458</v>
      </c>
      <c r="E1041" s="121" t="s">
        <v>21</v>
      </c>
      <c r="F1041" s="74">
        <v>1</v>
      </c>
      <c r="G1041" s="122">
        <v>0</v>
      </c>
      <c r="H1041" s="123">
        <v>0</v>
      </c>
      <c r="I1041" s="90">
        <v>34800</v>
      </c>
      <c r="J1041" s="94">
        <v>36700</v>
      </c>
      <c r="K1041" s="50"/>
      <c r="L1041" s="51">
        <f t="shared" si="217"/>
        <v>34800</v>
      </c>
      <c r="M1041" s="51">
        <f t="shared" si="218"/>
        <v>35750</v>
      </c>
      <c r="N1041" s="52">
        <f t="shared" si="219"/>
        <v>35750</v>
      </c>
      <c r="O1041" s="53">
        <f t="shared" si="220"/>
        <v>35737.375393276991</v>
      </c>
      <c r="P1041" s="52">
        <f t="shared" si="221"/>
        <v>671.75144212722012</v>
      </c>
      <c r="Q1041" s="54">
        <f t="shared" si="222"/>
        <v>1.879025012943273E-2</v>
      </c>
      <c r="R1041" s="30">
        <f t="shared" si="215"/>
        <v>34800</v>
      </c>
      <c r="S1041" s="52">
        <f t="shared" si="216"/>
        <v>34800</v>
      </c>
      <c r="T1041" s="13" t="str">
        <f t="shared" si="223"/>
        <v>MENOR VALOR</v>
      </c>
    </row>
    <row r="1042" spans="1:20" ht="16.5">
      <c r="A1042" s="73">
        <v>1036</v>
      </c>
      <c r="B1042" s="40" t="s">
        <v>1459</v>
      </c>
      <c r="C1042" s="83">
        <v>905759</v>
      </c>
      <c r="D1042" s="66" t="s">
        <v>1460</v>
      </c>
      <c r="E1042" s="121" t="s">
        <v>21</v>
      </c>
      <c r="F1042" s="74">
        <v>1</v>
      </c>
      <c r="G1042" s="122">
        <v>0</v>
      </c>
      <c r="H1042" s="123">
        <v>0</v>
      </c>
      <c r="I1042" s="90">
        <v>32700</v>
      </c>
      <c r="J1042" s="94">
        <v>58000</v>
      </c>
      <c r="K1042" s="50"/>
      <c r="L1042" s="51">
        <f t="shared" si="217"/>
        <v>32700</v>
      </c>
      <c r="M1042" s="51">
        <f t="shared" si="218"/>
        <v>45350</v>
      </c>
      <c r="N1042" s="52">
        <f t="shared" si="219"/>
        <v>45350</v>
      </c>
      <c r="O1042" s="53">
        <f t="shared" si="220"/>
        <v>43549.971297349897</v>
      </c>
      <c r="P1042" s="52">
        <f t="shared" si="221"/>
        <v>8944.9007820098268</v>
      </c>
      <c r="Q1042" s="54">
        <f t="shared" si="222"/>
        <v>0.19724147259117589</v>
      </c>
      <c r="R1042" s="30">
        <f t="shared" si="215"/>
        <v>45350</v>
      </c>
      <c r="S1042" s="52">
        <f t="shared" si="216"/>
        <v>45400</v>
      </c>
      <c r="T1042" s="13" t="str">
        <f t="shared" si="223"/>
        <v>MEDIANA</v>
      </c>
    </row>
    <row r="1043" spans="1:20" ht="16.5">
      <c r="A1043" s="73">
        <v>1037</v>
      </c>
      <c r="B1043" s="40" t="s">
        <v>1461</v>
      </c>
      <c r="C1043" s="79">
        <v>906001</v>
      </c>
      <c r="D1043" s="66" t="s">
        <v>1462</v>
      </c>
      <c r="E1043" s="121" t="s">
        <v>21</v>
      </c>
      <c r="F1043" s="74">
        <v>1</v>
      </c>
      <c r="G1043" s="122">
        <v>0</v>
      </c>
      <c r="H1043" s="123">
        <v>0</v>
      </c>
      <c r="I1043" s="90">
        <v>32700</v>
      </c>
      <c r="J1043" s="94">
        <v>58200</v>
      </c>
      <c r="K1043" s="50"/>
      <c r="L1043" s="51">
        <f t="shared" si="217"/>
        <v>32700</v>
      </c>
      <c r="M1043" s="51">
        <f t="shared" si="218"/>
        <v>45450</v>
      </c>
      <c r="N1043" s="52">
        <f t="shared" si="219"/>
        <v>45450</v>
      </c>
      <c r="O1043" s="53">
        <f t="shared" si="220"/>
        <v>43624.992836675628</v>
      </c>
      <c r="P1043" s="52">
        <f t="shared" si="221"/>
        <v>9015.6114601284808</v>
      </c>
      <c r="Q1043" s="54">
        <f t="shared" si="222"/>
        <v>0.19836328845167175</v>
      </c>
      <c r="R1043" s="30">
        <f t="shared" si="215"/>
        <v>45450</v>
      </c>
      <c r="S1043" s="52">
        <f t="shared" si="216"/>
        <v>45500</v>
      </c>
      <c r="T1043" s="13" t="str">
        <f t="shared" si="223"/>
        <v>MEDIANA</v>
      </c>
    </row>
    <row r="1044" spans="1:20" ht="33">
      <c r="A1044" s="95">
        <v>1038</v>
      </c>
      <c r="B1044" s="40" t="s">
        <v>1463</v>
      </c>
      <c r="C1044" s="79">
        <v>906002</v>
      </c>
      <c r="D1044" s="66" t="s">
        <v>1464</v>
      </c>
      <c r="E1044" s="121" t="s">
        <v>21</v>
      </c>
      <c r="F1044" s="74">
        <v>1</v>
      </c>
      <c r="G1044" s="122">
        <v>0</v>
      </c>
      <c r="H1044" s="123">
        <v>0</v>
      </c>
      <c r="I1044" s="90">
        <v>32700</v>
      </c>
      <c r="J1044" s="94">
        <v>34200</v>
      </c>
      <c r="K1044" s="50"/>
      <c r="L1044" s="51">
        <f t="shared" si="217"/>
        <v>32700</v>
      </c>
      <c r="M1044" s="51">
        <f t="shared" si="218"/>
        <v>33450</v>
      </c>
      <c r="N1044" s="52">
        <f t="shared" si="219"/>
        <v>33450</v>
      </c>
      <c r="O1044" s="53">
        <f t="shared" si="220"/>
        <v>33441.590871248933</v>
      </c>
      <c r="P1044" s="52">
        <f t="shared" si="221"/>
        <v>530.33008588991061</v>
      </c>
      <c r="Q1044" s="54">
        <f t="shared" si="222"/>
        <v>1.5854412134227523E-2</v>
      </c>
      <c r="R1044" s="30">
        <f t="shared" si="215"/>
        <v>32700</v>
      </c>
      <c r="S1044" s="52">
        <f t="shared" si="216"/>
        <v>32700</v>
      </c>
      <c r="T1044" s="13" t="str">
        <f t="shared" si="223"/>
        <v>MENOR VALOR</v>
      </c>
    </row>
    <row r="1045" spans="1:20" ht="33">
      <c r="A1045" s="73">
        <v>1039</v>
      </c>
      <c r="B1045" s="40" t="s">
        <v>1465</v>
      </c>
      <c r="C1045" s="79">
        <v>906019</v>
      </c>
      <c r="D1045" s="66" t="s">
        <v>1466</v>
      </c>
      <c r="E1045" s="121" t="s">
        <v>21</v>
      </c>
      <c r="F1045" s="74">
        <v>1</v>
      </c>
      <c r="G1045" s="122">
        <v>0</v>
      </c>
      <c r="H1045" s="123">
        <v>0</v>
      </c>
      <c r="I1045" s="90">
        <v>62800</v>
      </c>
      <c r="J1045" s="94">
        <v>75300</v>
      </c>
      <c r="K1045" s="50"/>
      <c r="L1045" s="51">
        <f t="shared" si="217"/>
        <v>62800</v>
      </c>
      <c r="M1045" s="51">
        <f t="shared" si="218"/>
        <v>69050</v>
      </c>
      <c r="N1045" s="52">
        <f t="shared" si="219"/>
        <v>69050</v>
      </c>
      <c r="O1045" s="53">
        <f t="shared" si="220"/>
        <v>68766.561641542037</v>
      </c>
      <c r="P1045" s="52">
        <f t="shared" si="221"/>
        <v>4419.4173824159225</v>
      </c>
      <c r="Q1045" s="54">
        <f t="shared" si="222"/>
        <v>6.4003148188499961E-2</v>
      </c>
      <c r="R1045" s="30">
        <f t="shared" si="215"/>
        <v>62800</v>
      </c>
      <c r="S1045" s="52">
        <f t="shared" si="216"/>
        <v>62800</v>
      </c>
      <c r="T1045" s="13" t="str">
        <f t="shared" si="223"/>
        <v>MENOR VALOR</v>
      </c>
    </row>
    <row r="1046" spans="1:20" ht="33">
      <c r="A1046" s="73">
        <v>1040</v>
      </c>
      <c r="B1046" s="40" t="s">
        <v>1467</v>
      </c>
      <c r="C1046" s="79">
        <v>906020</v>
      </c>
      <c r="D1046" s="66" t="s">
        <v>1468</v>
      </c>
      <c r="E1046" s="121" t="s">
        <v>21</v>
      </c>
      <c r="F1046" s="74">
        <v>1</v>
      </c>
      <c r="G1046" s="122">
        <v>0</v>
      </c>
      <c r="H1046" s="123">
        <v>0</v>
      </c>
      <c r="I1046" s="90">
        <v>73400</v>
      </c>
      <c r="J1046" s="94">
        <v>57200</v>
      </c>
      <c r="K1046" s="50"/>
      <c r="L1046" s="51">
        <f t="shared" si="217"/>
        <v>57200</v>
      </c>
      <c r="M1046" s="51">
        <f t="shared" si="218"/>
        <v>65300</v>
      </c>
      <c r="N1046" s="52">
        <f t="shared" si="219"/>
        <v>65300</v>
      </c>
      <c r="O1046" s="53">
        <f t="shared" si="220"/>
        <v>64795.678868270217</v>
      </c>
      <c r="P1046" s="52">
        <f t="shared" si="221"/>
        <v>5727.5649276110353</v>
      </c>
      <c r="Q1046" s="54">
        <f t="shared" si="222"/>
        <v>8.7711560912879558E-2</v>
      </c>
      <c r="R1046" s="30">
        <f t="shared" si="215"/>
        <v>57200</v>
      </c>
      <c r="S1046" s="52">
        <f t="shared" si="216"/>
        <v>57200</v>
      </c>
      <c r="T1046" s="13" t="str">
        <f t="shared" si="223"/>
        <v>MENOR VALOR</v>
      </c>
    </row>
    <row r="1047" spans="1:20" ht="33">
      <c r="A1047" s="73">
        <v>1041</v>
      </c>
      <c r="B1047" s="40" t="s">
        <v>1469</v>
      </c>
      <c r="C1047" s="79">
        <v>906039</v>
      </c>
      <c r="D1047" s="66" t="s">
        <v>1470</v>
      </c>
      <c r="E1047" s="121" t="s">
        <v>21</v>
      </c>
      <c r="F1047" s="74">
        <v>1</v>
      </c>
      <c r="G1047" s="122">
        <v>0</v>
      </c>
      <c r="H1047" s="123">
        <v>0</v>
      </c>
      <c r="I1047" s="90">
        <v>73400</v>
      </c>
      <c r="J1047" s="94">
        <v>83800</v>
      </c>
      <c r="K1047" s="50"/>
      <c r="L1047" s="51">
        <f t="shared" si="217"/>
        <v>73400</v>
      </c>
      <c r="M1047" s="51">
        <f t="shared" si="218"/>
        <v>78600</v>
      </c>
      <c r="N1047" s="52">
        <f t="shared" si="219"/>
        <v>78600</v>
      </c>
      <c r="O1047" s="53">
        <f t="shared" si="220"/>
        <v>78427.801193199339</v>
      </c>
      <c r="P1047" s="52">
        <f t="shared" si="221"/>
        <v>3676.9552621700473</v>
      </c>
      <c r="Q1047" s="54">
        <f t="shared" si="222"/>
        <v>4.6780601299873374E-2</v>
      </c>
      <c r="R1047" s="30">
        <f t="shared" si="215"/>
        <v>73400</v>
      </c>
      <c r="S1047" s="52">
        <f t="shared" si="216"/>
        <v>73400</v>
      </c>
      <c r="T1047" s="13" t="str">
        <f t="shared" si="223"/>
        <v>MENOR VALOR</v>
      </c>
    </row>
    <row r="1048" spans="1:20" ht="33">
      <c r="A1048" s="73">
        <v>1042</v>
      </c>
      <c r="B1048" s="40" t="s">
        <v>1471</v>
      </c>
      <c r="C1048" s="79">
        <v>906040</v>
      </c>
      <c r="D1048" s="66" t="s">
        <v>1472</v>
      </c>
      <c r="E1048" s="121" t="s">
        <v>21</v>
      </c>
      <c r="F1048" s="74">
        <v>1</v>
      </c>
      <c r="G1048" s="122">
        <v>0</v>
      </c>
      <c r="H1048" s="123">
        <v>0</v>
      </c>
      <c r="I1048" s="90">
        <v>73400</v>
      </c>
      <c r="J1048" s="94">
        <v>75300</v>
      </c>
      <c r="K1048" s="50"/>
      <c r="L1048" s="51">
        <f t="shared" si="217"/>
        <v>73400</v>
      </c>
      <c r="M1048" s="51">
        <f t="shared" si="218"/>
        <v>74350</v>
      </c>
      <c r="N1048" s="52">
        <f t="shared" si="219"/>
        <v>74350</v>
      </c>
      <c r="O1048" s="53">
        <f t="shared" si="220"/>
        <v>74343.930485279023</v>
      </c>
      <c r="P1048" s="52">
        <f t="shared" si="221"/>
        <v>671.75144212722012</v>
      </c>
      <c r="Q1048" s="54">
        <f t="shared" si="222"/>
        <v>9.0349891341926034E-3</v>
      </c>
      <c r="R1048" s="30">
        <f t="shared" si="215"/>
        <v>73400</v>
      </c>
      <c r="S1048" s="52">
        <f t="shared" si="216"/>
        <v>73400</v>
      </c>
      <c r="T1048" s="13" t="str">
        <f t="shared" si="223"/>
        <v>MENOR VALOR</v>
      </c>
    </row>
    <row r="1049" spans="1:20" ht="33">
      <c r="A1049" s="95">
        <v>1043</v>
      </c>
      <c r="B1049" s="40" t="s">
        <v>1473</v>
      </c>
      <c r="C1049" s="79">
        <v>906041</v>
      </c>
      <c r="D1049" s="66" t="s">
        <v>1474</v>
      </c>
      <c r="E1049" s="121" t="s">
        <v>21</v>
      </c>
      <c r="F1049" s="74">
        <v>1</v>
      </c>
      <c r="G1049" s="122">
        <v>0</v>
      </c>
      <c r="H1049" s="123">
        <v>0</v>
      </c>
      <c r="I1049" s="90">
        <v>73400</v>
      </c>
      <c r="J1049" s="94">
        <v>75300</v>
      </c>
      <c r="K1049" s="50"/>
      <c r="L1049" s="51">
        <f t="shared" si="217"/>
        <v>73400</v>
      </c>
      <c r="M1049" s="51">
        <f t="shared" si="218"/>
        <v>74350</v>
      </c>
      <c r="N1049" s="52">
        <f t="shared" si="219"/>
        <v>74350</v>
      </c>
      <c r="O1049" s="53">
        <f t="shared" si="220"/>
        <v>74343.930485279023</v>
      </c>
      <c r="P1049" s="52">
        <f t="shared" si="221"/>
        <v>671.75144212722012</v>
      </c>
      <c r="Q1049" s="54">
        <f t="shared" si="222"/>
        <v>9.0349891341926034E-3</v>
      </c>
      <c r="R1049" s="30">
        <f t="shared" si="215"/>
        <v>73400</v>
      </c>
      <c r="S1049" s="52">
        <f t="shared" si="216"/>
        <v>73400</v>
      </c>
      <c r="T1049" s="13" t="str">
        <f t="shared" si="223"/>
        <v>MENOR VALOR</v>
      </c>
    </row>
    <row r="1050" spans="1:20" ht="33">
      <c r="A1050" s="73">
        <v>1044</v>
      </c>
      <c r="B1050" s="40" t="s">
        <v>1475</v>
      </c>
      <c r="C1050" s="79">
        <v>906126</v>
      </c>
      <c r="D1050" s="66" t="s">
        <v>1476</v>
      </c>
      <c r="E1050" s="121" t="s">
        <v>21</v>
      </c>
      <c r="F1050" s="74">
        <v>1</v>
      </c>
      <c r="G1050" s="122">
        <v>0</v>
      </c>
      <c r="H1050" s="123">
        <v>0</v>
      </c>
      <c r="I1050" s="90">
        <v>73400</v>
      </c>
      <c r="J1050" s="94">
        <v>83800</v>
      </c>
      <c r="K1050" s="50"/>
      <c r="L1050" s="51">
        <f t="shared" si="217"/>
        <v>73400</v>
      </c>
      <c r="M1050" s="51">
        <f t="shared" si="218"/>
        <v>78600</v>
      </c>
      <c r="N1050" s="52">
        <f t="shared" si="219"/>
        <v>78600</v>
      </c>
      <c r="O1050" s="53">
        <f t="shared" si="220"/>
        <v>78427.801193199339</v>
      </c>
      <c r="P1050" s="52">
        <f t="shared" si="221"/>
        <v>3676.9552621700473</v>
      </c>
      <c r="Q1050" s="54">
        <f t="shared" si="222"/>
        <v>4.6780601299873374E-2</v>
      </c>
      <c r="R1050" s="30">
        <f t="shared" si="215"/>
        <v>73400</v>
      </c>
      <c r="S1050" s="52">
        <f t="shared" si="216"/>
        <v>73400</v>
      </c>
      <c r="T1050" s="13" t="str">
        <f t="shared" si="223"/>
        <v>MENOR VALOR</v>
      </c>
    </row>
    <row r="1051" spans="1:20" ht="33">
      <c r="A1051" s="73">
        <v>1045</v>
      </c>
      <c r="B1051" s="40" t="s">
        <v>1477</v>
      </c>
      <c r="C1051" s="79">
        <v>906127</v>
      </c>
      <c r="D1051" s="66" t="s">
        <v>1478</v>
      </c>
      <c r="E1051" s="121" t="s">
        <v>21</v>
      </c>
      <c r="F1051" s="74">
        <v>1</v>
      </c>
      <c r="G1051" s="122">
        <v>0</v>
      </c>
      <c r="H1051" s="123">
        <v>0</v>
      </c>
      <c r="I1051" s="90">
        <v>73400</v>
      </c>
      <c r="J1051" s="94">
        <v>83800</v>
      </c>
      <c r="K1051" s="50"/>
      <c r="L1051" s="51">
        <f t="shared" si="217"/>
        <v>73400</v>
      </c>
      <c r="M1051" s="51">
        <f t="shared" si="218"/>
        <v>78600</v>
      </c>
      <c r="N1051" s="52">
        <f t="shared" si="219"/>
        <v>78600</v>
      </c>
      <c r="O1051" s="53">
        <f t="shared" si="220"/>
        <v>78427.801193199339</v>
      </c>
      <c r="P1051" s="52">
        <f t="shared" si="221"/>
        <v>3676.9552621700473</v>
      </c>
      <c r="Q1051" s="54">
        <f t="shared" si="222"/>
        <v>4.6780601299873374E-2</v>
      </c>
      <c r="R1051" s="30">
        <f t="shared" si="215"/>
        <v>73400</v>
      </c>
      <c r="S1051" s="52">
        <f t="shared" si="216"/>
        <v>73400</v>
      </c>
      <c r="T1051" s="13" t="str">
        <f t="shared" si="223"/>
        <v>MENOR VALOR</v>
      </c>
    </row>
    <row r="1052" spans="1:20" ht="33">
      <c r="A1052" s="73">
        <v>1046</v>
      </c>
      <c r="B1052" s="40" t="s">
        <v>1479</v>
      </c>
      <c r="C1052" s="79">
        <v>906128</v>
      </c>
      <c r="D1052" s="66" t="s">
        <v>1480</v>
      </c>
      <c r="E1052" s="121" t="s">
        <v>21</v>
      </c>
      <c r="F1052" s="74">
        <v>1</v>
      </c>
      <c r="G1052" s="122">
        <v>0</v>
      </c>
      <c r="H1052" s="123">
        <v>0</v>
      </c>
      <c r="I1052" s="90">
        <v>73400</v>
      </c>
      <c r="J1052" s="94">
        <v>75300</v>
      </c>
      <c r="K1052" s="50"/>
      <c r="L1052" s="51">
        <f t="shared" si="217"/>
        <v>73400</v>
      </c>
      <c r="M1052" s="51">
        <f t="shared" si="218"/>
        <v>74350</v>
      </c>
      <c r="N1052" s="52">
        <f t="shared" si="219"/>
        <v>74350</v>
      </c>
      <c r="O1052" s="53">
        <f t="shared" si="220"/>
        <v>74343.930485279023</v>
      </c>
      <c r="P1052" s="52">
        <f t="shared" si="221"/>
        <v>671.75144212722012</v>
      </c>
      <c r="Q1052" s="54">
        <f t="shared" si="222"/>
        <v>9.0349891341926034E-3</v>
      </c>
      <c r="R1052" s="30">
        <f t="shared" si="215"/>
        <v>73400</v>
      </c>
      <c r="S1052" s="52">
        <f t="shared" si="216"/>
        <v>73400</v>
      </c>
      <c r="T1052" s="13" t="str">
        <f t="shared" si="223"/>
        <v>MENOR VALOR</v>
      </c>
    </row>
    <row r="1053" spans="1:20" ht="33">
      <c r="A1053" s="73">
        <v>1047</v>
      </c>
      <c r="B1053" s="40" t="s">
        <v>1481</v>
      </c>
      <c r="C1053" s="79">
        <v>906129</v>
      </c>
      <c r="D1053" s="66" t="s">
        <v>1482</v>
      </c>
      <c r="E1053" s="121" t="s">
        <v>21</v>
      </c>
      <c r="F1053" s="74">
        <v>1</v>
      </c>
      <c r="G1053" s="122">
        <v>0</v>
      </c>
      <c r="H1053" s="123">
        <v>0</v>
      </c>
      <c r="I1053" s="90">
        <v>73400</v>
      </c>
      <c r="J1053" s="94">
        <v>83800</v>
      </c>
      <c r="K1053" s="50"/>
      <c r="L1053" s="51">
        <f t="shared" si="217"/>
        <v>73400</v>
      </c>
      <c r="M1053" s="51">
        <f t="shared" si="218"/>
        <v>78600</v>
      </c>
      <c r="N1053" s="52">
        <f t="shared" si="219"/>
        <v>78600</v>
      </c>
      <c r="O1053" s="53">
        <f t="shared" si="220"/>
        <v>78427.801193199339</v>
      </c>
      <c r="P1053" s="52">
        <f t="shared" si="221"/>
        <v>3676.9552621700473</v>
      </c>
      <c r="Q1053" s="54">
        <f t="shared" si="222"/>
        <v>4.6780601299873374E-2</v>
      </c>
      <c r="R1053" s="30">
        <f t="shared" si="215"/>
        <v>73400</v>
      </c>
      <c r="S1053" s="52">
        <f t="shared" si="216"/>
        <v>73400</v>
      </c>
      <c r="T1053" s="13" t="str">
        <f t="shared" si="223"/>
        <v>MENOR VALOR</v>
      </c>
    </row>
    <row r="1054" spans="1:20" ht="33">
      <c r="A1054" s="95">
        <v>1048</v>
      </c>
      <c r="B1054" s="40" t="s">
        <v>1483</v>
      </c>
      <c r="C1054" s="79">
        <v>906130</v>
      </c>
      <c r="D1054" s="66" t="s">
        <v>1484</v>
      </c>
      <c r="E1054" s="121" t="s">
        <v>21</v>
      </c>
      <c r="F1054" s="74">
        <v>1</v>
      </c>
      <c r="G1054" s="122">
        <v>0</v>
      </c>
      <c r="H1054" s="123">
        <v>0</v>
      </c>
      <c r="I1054" s="90">
        <v>73400</v>
      </c>
      <c r="J1054" s="94">
        <v>83500</v>
      </c>
      <c r="K1054" s="50"/>
      <c r="L1054" s="51">
        <f t="shared" si="217"/>
        <v>73400</v>
      </c>
      <c r="M1054" s="51">
        <f t="shared" si="218"/>
        <v>78450</v>
      </c>
      <c r="N1054" s="52">
        <f t="shared" si="219"/>
        <v>78450</v>
      </c>
      <c r="O1054" s="53">
        <f t="shared" si="220"/>
        <v>78287.291433539838</v>
      </c>
      <c r="P1054" s="52">
        <f t="shared" si="221"/>
        <v>3570.889244992065</v>
      </c>
      <c r="Q1054" s="54">
        <f t="shared" si="222"/>
        <v>4.5518027342155064E-2</v>
      </c>
      <c r="R1054" s="30">
        <f t="shared" si="215"/>
        <v>73400</v>
      </c>
      <c r="S1054" s="52">
        <f t="shared" si="216"/>
        <v>73400</v>
      </c>
      <c r="T1054" s="13" t="str">
        <f t="shared" si="223"/>
        <v>MENOR VALOR</v>
      </c>
    </row>
    <row r="1055" spans="1:20" ht="33">
      <c r="A1055" s="73">
        <v>1049</v>
      </c>
      <c r="B1055" s="40" t="s">
        <v>1485</v>
      </c>
      <c r="C1055" s="79">
        <v>906131</v>
      </c>
      <c r="D1055" s="66" t="s">
        <v>1486</v>
      </c>
      <c r="E1055" s="121" t="s">
        <v>21</v>
      </c>
      <c r="F1055" s="74">
        <v>1</v>
      </c>
      <c r="G1055" s="122">
        <v>0</v>
      </c>
      <c r="H1055" s="123">
        <v>0</v>
      </c>
      <c r="I1055" s="90">
        <v>73400</v>
      </c>
      <c r="J1055" s="94">
        <v>83800</v>
      </c>
      <c r="K1055" s="50"/>
      <c r="L1055" s="51">
        <f t="shared" si="217"/>
        <v>73400</v>
      </c>
      <c r="M1055" s="51">
        <f t="shared" si="218"/>
        <v>78600</v>
      </c>
      <c r="N1055" s="52">
        <f t="shared" si="219"/>
        <v>78600</v>
      </c>
      <c r="O1055" s="53">
        <f t="shared" si="220"/>
        <v>78427.801193199339</v>
      </c>
      <c r="P1055" s="52">
        <f t="shared" si="221"/>
        <v>3676.9552621700473</v>
      </c>
      <c r="Q1055" s="54">
        <f t="shared" si="222"/>
        <v>4.6780601299873374E-2</v>
      </c>
      <c r="R1055" s="30">
        <f t="shared" si="215"/>
        <v>73400</v>
      </c>
      <c r="S1055" s="52">
        <f t="shared" si="216"/>
        <v>73400</v>
      </c>
      <c r="T1055" s="13" t="str">
        <f t="shared" si="223"/>
        <v>MENOR VALOR</v>
      </c>
    </row>
    <row r="1056" spans="1:20" ht="33">
      <c r="A1056" s="73">
        <v>1050</v>
      </c>
      <c r="B1056" s="40" t="s">
        <v>1487</v>
      </c>
      <c r="C1056" s="79">
        <v>906132</v>
      </c>
      <c r="D1056" s="66" t="s">
        <v>1488</v>
      </c>
      <c r="E1056" s="121" t="s">
        <v>21</v>
      </c>
      <c r="F1056" s="74">
        <v>1</v>
      </c>
      <c r="G1056" s="122">
        <v>0</v>
      </c>
      <c r="H1056" s="123">
        <v>0</v>
      </c>
      <c r="I1056" s="90">
        <v>73400</v>
      </c>
      <c r="J1056" s="94">
        <v>83500</v>
      </c>
      <c r="K1056" s="50"/>
      <c r="L1056" s="51">
        <f t="shared" si="217"/>
        <v>73400</v>
      </c>
      <c r="M1056" s="51">
        <f t="shared" si="218"/>
        <v>78450</v>
      </c>
      <c r="N1056" s="52">
        <f t="shared" si="219"/>
        <v>78450</v>
      </c>
      <c r="O1056" s="53">
        <f t="shared" si="220"/>
        <v>78287.291433539838</v>
      </c>
      <c r="P1056" s="52">
        <f t="shared" si="221"/>
        <v>3570.889244992065</v>
      </c>
      <c r="Q1056" s="54">
        <f t="shared" si="222"/>
        <v>4.5518027342155064E-2</v>
      </c>
      <c r="R1056" s="30">
        <f t="shared" si="215"/>
        <v>73400</v>
      </c>
      <c r="S1056" s="52">
        <f t="shared" si="216"/>
        <v>73400</v>
      </c>
      <c r="T1056" s="13" t="str">
        <f t="shared" si="223"/>
        <v>MENOR VALOR</v>
      </c>
    </row>
    <row r="1057" spans="1:20" ht="33">
      <c r="A1057" s="73">
        <v>1051</v>
      </c>
      <c r="B1057" s="40" t="s">
        <v>1489</v>
      </c>
      <c r="C1057" s="79">
        <v>906133</v>
      </c>
      <c r="D1057" s="66" t="s">
        <v>1490</v>
      </c>
      <c r="E1057" s="121" t="s">
        <v>21</v>
      </c>
      <c r="F1057" s="74">
        <v>1</v>
      </c>
      <c r="G1057" s="122">
        <v>0</v>
      </c>
      <c r="H1057" s="123">
        <v>0</v>
      </c>
      <c r="I1057" s="90">
        <v>73400</v>
      </c>
      <c r="J1057" s="94">
        <v>83500</v>
      </c>
      <c r="K1057" s="50"/>
      <c r="L1057" s="51">
        <f t="shared" si="217"/>
        <v>73400</v>
      </c>
      <c r="M1057" s="51">
        <f t="shared" si="218"/>
        <v>78450</v>
      </c>
      <c r="N1057" s="52">
        <f t="shared" si="219"/>
        <v>78450</v>
      </c>
      <c r="O1057" s="53">
        <f t="shared" si="220"/>
        <v>78287.291433539838</v>
      </c>
      <c r="P1057" s="52">
        <f t="shared" si="221"/>
        <v>3570.889244992065</v>
      </c>
      <c r="Q1057" s="54">
        <f t="shared" si="222"/>
        <v>4.5518027342155064E-2</v>
      </c>
      <c r="R1057" s="30">
        <f t="shared" si="215"/>
        <v>73400</v>
      </c>
      <c r="S1057" s="52">
        <f t="shared" si="216"/>
        <v>73400</v>
      </c>
      <c r="T1057" s="13" t="str">
        <f t="shared" si="223"/>
        <v>MENOR VALOR</v>
      </c>
    </row>
    <row r="1058" spans="1:20" ht="33">
      <c r="A1058" s="73">
        <v>1052</v>
      </c>
      <c r="B1058" s="40" t="s">
        <v>1491</v>
      </c>
      <c r="C1058" s="79">
        <v>906134</v>
      </c>
      <c r="D1058" s="66" t="s">
        <v>1492</v>
      </c>
      <c r="E1058" s="121" t="s">
        <v>21</v>
      </c>
      <c r="F1058" s="74">
        <v>1</v>
      </c>
      <c r="G1058" s="122">
        <v>0</v>
      </c>
      <c r="H1058" s="123">
        <v>0</v>
      </c>
      <c r="I1058" s="90">
        <v>36900</v>
      </c>
      <c r="J1058" s="94">
        <v>37600</v>
      </c>
      <c r="K1058" s="50"/>
      <c r="L1058" s="51">
        <f t="shared" si="217"/>
        <v>36900</v>
      </c>
      <c r="M1058" s="51">
        <f t="shared" si="218"/>
        <v>37250</v>
      </c>
      <c r="N1058" s="52">
        <f t="shared" si="219"/>
        <v>37250</v>
      </c>
      <c r="O1058" s="53">
        <f t="shared" si="220"/>
        <v>37248.355668405013</v>
      </c>
      <c r="P1058" s="52">
        <f t="shared" si="221"/>
        <v>247.48737341529164</v>
      </c>
      <c r="Q1058" s="54">
        <f t="shared" si="222"/>
        <v>6.6439563332964203E-3</v>
      </c>
      <c r="R1058" s="30">
        <f t="shared" si="215"/>
        <v>36900</v>
      </c>
      <c r="S1058" s="52">
        <f t="shared" si="216"/>
        <v>36900</v>
      </c>
      <c r="T1058" s="13" t="str">
        <f t="shared" si="223"/>
        <v>MENOR VALOR</v>
      </c>
    </row>
    <row r="1059" spans="1:20" ht="33">
      <c r="A1059" s="95">
        <v>1053</v>
      </c>
      <c r="B1059" s="40" t="s">
        <v>1493</v>
      </c>
      <c r="C1059" s="79">
        <v>906205</v>
      </c>
      <c r="D1059" s="66" t="s">
        <v>1494</v>
      </c>
      <c r="E1059" s="121" t="s">
        <v>21</v>
      </c>
      <c r="F1059" s="74">
        <v>1</v>
      </c>
      <c r="G1059" s="122">
        <v>0</v>
      </c>
      <c r="H1059" s="123">
        <v>0</v>
      </c>
      <c r="I1059" s="90">
        <v>34800</v>
      </c>
      <c r="J1059" s="94">
        <v>36700</v>
      </c>
      <c r="K1059" s="50"/>
      <c r="L1059" s="51">
        <f t="shared" si="217"/>
        <v>34800</v>
      </c>
      <c r="M1059" s="51">
        <f t="shared" si="218"/>
        <v>35750</v>
      </c>
      <c r="N1059" s="52">
        <f t="shared" si="219"/>
        <v>35750</v>
      </c>
      <c r="O1059" s="53">
        <f t="shared" si="220"/>
        <v>35737.375393276991</v>
      </c>
      <c r="P1059" s="52">
        <f t="shared" si="221"/>
        <v>671.75144212722012</v>
      </c>
      <c r="Q1059" s="54">
        <f t="shared" si="222"/>
        <v>1.879025012943273E-2</v>
      </c>
      <c r="R1059" s="30">
        <f t="shared" si="215"/>
        <v>34800</v>
      </c>
      <c r="S1059" s="52">
        <f t="shared" si="216"/>
        <v>34800</v>
      </c>
      <c r="T1059" s="13" t="str">
        <f t="shared" si="223"/>
        <v>MENOR VALOR</v>
      </c>
    </row>
    <row r="1060" spans="1:20" ht="33">
      <c r="A1060" s="73">
        <v>1054</v>
      </c>
      <c r="B1060" s="40" t="s">
        <v>1495</v>
      </c>
      <c r="C1060" s="79">
        <v>906206</v>
      </c>
      <c r="D1060" s="66" t="s">
        <v>1496</v>
      </c>
      <c r="E1060" s="121" t="s">
        <v>21</v>
      </c>
      <c r="F1060" s="74">
        <v>1</v>
      </c>
      <c r="G1060" s="122">
        <v>0</v>
      </c>
      <c r="H1060" s="123">
        <v>0</v>
      </c>
      <c r="I1060" s="90">
        <v>32700</v>
      </c>
      <c r="J1060" s="94">
        <v>75300</v>
      </c>
      <c r="K1060" s="50"/>
      <c r="L1060" s="51">
        <f t="shared" si="217"/>
        <v>32700</v>
      </c>
      <c r="M1060" s="51">
        <f t="shared" si="218"/>
        <v>54000</v>
      </c>
      <c r="N1060" s="52">
        <f t="shared" si="219"/>
        <v>54000</v>
      </c>
      <c r="O1060" s="53">
        <f t="shared" si="220"/>
        <v>49621.668653925779</v>
      </c>
      <c r="P1060" s="52">
        <f t="shared" si="221"/>
        <v>15061.374439273462</v>
      </c>
      <c r="Q1060" s="54">
        <f t="shared" si="222"/>
        <v>0.27891434146802707</v>
      </c>
      <c r="R1060" s="30">
        <f t="shared" si="215"/>
        <v>54000</v>
      </c>
      <c r="S1060" s="52">
        <f t="shared" si="216"/>
        <v>54000</v>
      </c>
      <c r="T1060" s="13" t="str">
        <f t="shared" si="223"/>
        <v>MEDIANA</v>
      </c>
    </row>
    <row r="1061" spans="1:20" ht="33">
      <c r="A1061" s="73">
        <v>1055</v>
      </c>
      <c r="B1061" s="40" t="s">
        <v>1497</v>
      </c>
      <c r="C1061" s="79">
        <v>906207</v>
      </c>
      <c r="D1061" s="66" t="s">
        <v>1498</v>
      </c>
      <c r="E1061" s="121" t="s">
        <v>21</v>
      </c>
      <c r="F1061" s="74">
        <v>1</v>
      </c>
      <c r="G1061" s="122">
        <v>0</v>
      </c>
      <c r="H1061" s="123">
        <v>0</v>
      </c>
      <c r="I1061" s="90">
        <v>32700</v>
      </c>
      <c r="J1061" s="94">
        <v>75300</v>
      </c>
      <c r="K1061" s="50"/>
      <c r="L1061" s="51">
        <f t="shared" si="217"/>
        <v>32700</v>
      </c>
      <c r="M1061" s="51">
        <f t="shared" si="218"/>
        <v>54000</v>
      </c>
      <c r="N1061" s="52">
        <f t="shared" si="219"/>
        <v>54000</v>
      </c>
      <c r="O1061" s="53">
        <f t="shared" si="220"/>
        <v>49621.668653925779</v>
      </c>
      <c r="P1061" s="52">
        <f t="shared" si="221"/>
        <v>15061.374439273462</v>
      </c>
      <c r="Q1061" s="54">
        <f t="shared" si="222"/>
        <v>0.27891434146802707</v>
      </c>
      <c r="R1061" s="30">
        <f t="shared" si="215"/>
        <v>54000</v>
      </c>
      <c r="S1061" s="52">
        <f t="shared" si="216"/>
        <v>54000</v>
      </c>
      <c r="T1061" s="13" t="str">
        <f t="shared" si="223"/>
        <v>MEDIANA</v>
      </c>
    </row>
    <row r="1062" spans="1:20" ht="33">
      <c r="A1062" s="73">
        <v>1056</v>
      </c>
      <c r="B1062" s="40" t="s">
        <v>1499</v>
      </c>
      <c r="C1062" s="79">
        <v>906208</v>
      </c>
      <c r="D1062" s="66" t="s">
        <v>1500</v>
      </c>
      <c r="E1062" s="121" t="s">
        <v>21</v>
      </c>
      <c r="F1062" s="74">
        <v>1</v>
      </c>
      <c r="G1062" s="122">
        <v>0</v>
      </c>
      <c r="H1062" s="123">
        <v>0</v>
      </c>
      <c r="I1062" s="90">
        <v>62800</v>
      </c>
      <c r="J1062" s="94">
        <v>83500</v>
      </c>
      <c r="K1062" s="50"/>
      <c r="L1062" s="51">
        <f t="shared" si="217"/>
        <v>62800</v>
      </c>
      <c r="M1062" s="51">
        <f t="shared" si="218"/>
        <v>73150</v>
      </c>
      <c r="N1062" s="52">
        <f t="shared" si="219"/>
        <v>73150</v>
      </c>
      <c r="O1062" s="53">
        <f t="shared" si="220"/>
        <v>72414.087027318106</v>
      </c>
      <c r="P1062" s="52">
        <f t="shared" si="221"/>
        <v>7318.5551852807666</v>
      </c>
      <c r="Q1062" s="54">
        <f t="shared" si="222"/>
        <v>0.10004860130253954</v>
      </c>
      <c r="R1062" s="30">
        <f t="shared" si="215"/>
        <v>73150</v>
      </c>
      <c r="S1062" s="52">
        <f t="shared" si="216"/>
        <v>73200</v>
      </c>
      <c r="T1062" s="13" t="str">
        <f t="shared" si="223"/>
        <v>MEDIANA</v>
      </c>
    </row>
    <row r="1063" spans="1:20" ht="33">
      <c r="A1063" s="73">
        <v>1057</v>
      </c>
      <c r="B1063" s="40" t="s">
        <v>1501</v>
      </c>
      <c r="C1063" s="79">
        <v>906211</v>
      </c>
      <c r="D1063" s="66" t="s">
        <v>1502</v>
      </c>
      <c r="E1063" s="121" t="s">
        <v>21</v>
      </c>
      <c r="F1063" s="74">
        <v>1</v>
      </c>
      <c r="G1063" s="122">
        <v>0</v>
      </c>
      <c r="H1063" s="123">
        <v>0</v>
      </c>
      <c r="I1063" s="90">
        <v>73400</v>
      </c>
      <c r="J1063" s="94">
        <v>57200</v>
      </c>
      <c r="K1063" s="50"/>
      <c r="L1063" s="51">
        <f t="shared" si="217"/>
        <v>57200</v>
      </c>
      <c r="M1063" s="51">
        <f t="shared" si="218"/>
        <v>65300</v>
      </c>
      <c r="N1063" s="52">
        <f t="shared" si="219"/>
        <v>65300</v>
      </c>
      <c r="O1063" s="53">
        <f t="shared" si="220"/>
        <v>64795.678868270217</v>
      </c>
      <c r="P1063" s="52">
        <f t="shared" si="221"/>
        <v>5727.5649276110353</v>
      </c>
      <c r="Q1063" s="54">
        <f t="shared" si="222"/>
        <v>8.7711560912879558E-2</v>
      </c>
      <c r="R1063" s="30">
        <f t="shared" si="215"/>
        <v>57200</v>
      </c>
      <c r="S1063" s="52">
        <f t="shared" si="216"/>
        <v>57200</v>
      </c>
      <c r="T1063" s="13" t="str">
        <f t="shared" si="223"/>
        <v>MENOR VALOR</v>
      </c>
    </row>
    <row r="1064" spans="1:20" ht="33">
      <c r="A1064" s="95">
        <v>1058</v>
      </c>
      <c r="B1064" s="40" t="s">
        <v>1503</v>
      </c>
      <c r="C1064" s="79">
        <v>906213</v>
      </c>
      <c r="D1064" s="66" t="s">
        <v>1504</v>
      </c>
      <c r="E1064" s="121" t="s">
        <v>21</v>
      </c>
      <c r="F1064" s="74">
        <v>1</v>
      </c>
      <c r="G1064" s="122">
        <v>0</v>
      </c>
      <c r="H1064" s="123">
        <v>0</v>
      </c>
      <c r="I1064" s="90">
        <v>73400</v>
      </c>
      <c r="J1064" s="94">
        <v>83800</v>
      </c>
      <c r="K1064" s="50"/>
      <c r="L1064" s="51">
        <f t="shared" si="217"/>
        <v>73400</v>
      </c>
      <c r="M1064" s="51">
        <f t="shared" si="218"/>
        <v>78600</v>
      </c>
      <c r="N1064" s="52">
        <f t="shared" si="219"/>
        <v>78600</v>
      </c>
      <c r="O1064" s="53">
        <f t="shared" si="220"/>
        <v>78427.801193199339</v>
      </c>
      <c r="P1064" s="52">
        <f t="shared" si="221"/>
        <v>3676.9552621700473</v>
      </c>
      <c r="Q1064" s="54">
        <f t="shared" si="222"/>
        <v>4.6780601299873374E-2</v>
      </c>
      <c r="R1064" s="30">
        <f t="shared" si="215"/>
        <v>73400</v>
      </c>
      <c r="S1064" s="52">
        <f t="shared" si="216"/>
        <v>73400</v>
      </c>
      <c r="T1064" s="13" t="str">
        <f t="shared" si="223"/>
        <v>MENOR VALOR</v>
      </c>
    </row>
    <row r="1065" spans="1:20" ht="49.5">
      <c r="A1065" s="73">
        <v>1059</v>
      </c>
      <c r="B1065" s="40" t="s">
        <v>1505</v>
      </c>
      <c r="C1065" s="79">
        <v>906214</v>
      </c>
      <c r="D1065" s="66" t="s">
        <v>1506</v>
      </c>
      <c r="E1065" s="121" t="s">
        <v>21</v>
      </c>
      <c r="F1065" s="74">
        <v>1</v>
      </c>
      <c r="G1065" s="122">
        <v>0</v>
      </c>
      <c r="H1065" s="123">
        <v>0</v>
      </c>
      <c r="I1065" s="90">
        <v>73400</v>
      </c>
      <c r="J1065" s="91" t="s">
        <v>28</v>
      </c>
      <c r="K1065" s="50"/>
      <c r="L1065" s="51">
        <f t="shared" si="217"/>
        <v>73400</v>
      </c>
      <c r="M1065" s="51">
        <f t="shared" si="218"/>
        <v>73400</v>
      </c>
      <c r="N1065" s="52">
        <f t="shared" si="219"/>
        <v>73400</v>
      </c>
      <c r="O1065" s="53">
        <f t="shared" si="220"/>
        <v>73400</v>
      </c>
      <c r="P1065" s="52">
        <f t="shared" si="221"/>
        <v>0</v>
      </c>
      <c r="Q1065" s="54">
        <f t="shared" si="222"/>
        <v>0</v>
      </c>
      <c r="R1065" s="30">
        <f t="shared" si="215"/>
        <v>73400</v>
      </c>
      <c r="S1065" s="52">
        <f t="shared" si="216"/>
        <v>73400</v>
      </c>
      <c r="T1065" s="13" t="str">
        <f t="shared" si="223"/>
        <v>MENOR VALOR</v>
      </c>
    </row>
    <row r="1066" spans="1:20" ht="33">
      <c r="A1066" s="73">
        <v>1060</v>
      </c>
      <c r="B1066" s="40" t="s">
        <v>1507</v>
      </c>
      <c r="C1066" s="79">
        <v>906215</v>
      </c>
      <c r="D1066" s="66" t="s">
        <v>1508</v>
      </c>
      <c r="E1066" s="121" t="s">
        <v>21</v>
      </c>
      <c r="F1066" s="74">
        <v>1</v>
      </c>
      <c r="G1066" s="122">
        <v>0</v>
      </c>
      <c r="H1066" s="123">
        <v>0</v>
      </c>
      <c r="I1066" s="90">
        <v>73400</v>
      </c>
      <c r="J1066" s="94">
        <v>83500</v>
      </c>
      <c r="K1066" s="50"/>
      <c r="L1066" s="51">
        <f t="shared" si="217"/>
        <v>73400</v>
      </c>
      <c r="M1066" s="51">
        <f t="shared" si="218"/>
        <v>78450</v>
      </c>
      <c r="N1066" s="52">
        <f t="shared" si="219"/>
        <v>78450</v>
      </c>
      <c r="O1066" s="53">
        <f t="shared" si="220"/>
        <v>78287.291433539838</v>
      </c>
      <c r="P1066" s="52">
        <f t="shared" si="221"/>
        <v>3570.889244992065</v>
      </c>
      <c r="Q1066" s="54">
        <f t="shared" si="222"/>
        <v>4.5518027342155064E-2</v>
      </c>
      <c r="R1066" s="30">
        <f t="shared" si="215"/>
        <v>73400</v>
      </c>
      <c r="S1066" s="52">
        <f t="shared" si="216"/>
        <v>73400</v>
      </c>
      <c r="T1066" s="13" t="str">
        <f t="shared" si="223"/>
        <v>MENOR VALOR</v>
      </c>
    </row>
    <row r="1067" spans="1:20" ht="33">
      <c r="A1067" s="73">
        <v>1061</v>
      </c>
      <c r="B1067" s="40" t="s">
        <v>1509</v>
      </c>
      <c r="C1067" s="79">
        <v>906217</v>
      </c>
      <c r="D1067" s="66" t="s">
        <v>1510</v>
      </c>
      <c r="E1067" s="121" t="s">
        <v>21</v>
      </c>
      <c r="F1067" s="74">
        <v>1</v>
      </c>
      <c r="G1067" s="122">
        <v>0</v>
      </c>
      <c r="H1067" s="123">
        <v>0</v>
      </c>
      <c r="I1067" s="90">
        <v>73400</v>
      </c>
      <c r="J1067" s="94">
        <v>83800</v>
      </c>
      <c r="K1067" s="50"/>
      <c r="L1067" s="51">
        <f t="shared" si="217"/>
        <v>73400</v>
      </c>
      <c r="M1067" s="51">
        <f t="shared" si="218"/>
        <v>78600</v>
      </c>
      <c r="N1067" s="52">
        <f t="shared" si="219"/>
        <v>78600</v>
      </c>
      <c r="O1067" s="53">
        <f t="shared" si="220"/>
        <v>78427.801193199339</v>
      </c>
      <c r="P1067" s="52">
        <f t="shared" si="221"/>
        <v>3676.9552621700473</v>
      </c>
      <c r="Q1067" s="54">
        <f t="shared" si="222"/>
        <v>4.6780601299873374E-2</v>
      </c>
      <c r="R1067" s="30">
        <f t="shared" si="215"/>
        <v>73400</v>
      </c>
      <c r="S1067" s="52">
        <f t="shared" si="216"/>
        <v>73400</v>
      </c>
      <c r="T1067" s="13" t="str">
        <f t="shared" si="223"/>
        <v>MENOR VALOR</v>
      </c>
    </row>
    <row r="1068" spans="1:20" ht="33">
      <c r="A1068" s="73">
        <v>1062</v>
      </c>
      <c r="B1068" s="40" t="s">
        <v>1511</v>
      </c>
      <c r="C1068" s="79">
        <v>906218</v>
      </c>
      <c r="D1068" s="66" t="s">
        <v>1512</v>
      </c>
      <c r="E1068" s="121" t="s">
        <v>21</v>
      </c>
      <c r="F1068" s="74">
        <v>1</v>
      </c>
      <c r="G1068" s="122">
        <v>0</v>
      </c>
      <c r="H1068" s="123">
        <v>0</v>
      </c>
      <c r="I1068" s="90">
        <v>73400</v>
      </c>
      <c r="J1068" s="94">
        <v>83800</v>
      </c>
      <c r="K1068" s="50"/>
      <c r="L1068" s="51">
        <f t="shared" si="217"/>
        <v>73400</v>
      </c>
      <c r="M1068" s="51">
        <f t="shared" si="218"/>
        <v>78600</v>
      </c>
      <c r="N1068" s="52">
        <f t="shared" si="219"/>
        <v>78600</v>
      </c>
      <c r="O1068" s="53">
        <f t="shared" si="220"/>
        <v>78427.801193199339</v>
      </c>
      <c r="P1068" s="52">
        <f t="shared" si="221"/>
        <v>3676.9552621700473</v>
      </c>
      <c r="Q1068" s="54">
        <f t="shared" si="222"/>
        <v>4.6780601299873374E-2</v>
      </c>
      <c r="R1068" s="30">
        <f t="shared" si="215"/>
        <v>73400</v>
      </c>
      <c r="S1068" s="52">
        <f t="shared" si="216"/>
        <v>73400</v>
      </c>
      <c r="T1068" s="13" t="str">
        <f t="shared" si="223"/>
        <v>MENOR VALOR</v>
      </c>
    </row>
    <row r="1069" spans="1:20" ht="33">
      <c r="A1069" s="95">
        <v>1063</v>
      </c>
      <c r="B1069" s="40" t="s">
        <v>1513</v>
      </c>
      <c r="C1069" s="79">
        <v>906219</v>
      </c>
      <c r="D1069" s="66" t="s">
        <v>1514</v>
      </c>
      <c r="E1069" s="121" t="s">
        <v>21</v>
      </c>
      <c r="F1069" s="74">
        <v>1</v>
      </c>
      <c r="G1069" s="122">
        <v>0</v>
      </c>
      <c r="H1069" s="123">
        <v>0</v>
      </c>
      <c r="I1069" s="90">
        <v>73400</v>
      </c>
      <c r="J1069" s="94">
        <v>83500</v>
      </c>
      <c r="K1069" s="50"/>
      <c r="L1069" s="51">
        <f t="shared" si="217"/>
        <v>73400</v>
      </c>
      <c r="M1069" s="51">
        <f t="shared" si="218"/>
        <v>78450</v>
      </c>
      <c r="N1069" s="52">
        <f t="shared" si="219"/>
        <v>78450</v>
      </c>
      <c r="O1069" s="53">
        <f t="shared" si="220"/>
        <v>78287.291433539838</v>
      </c>
      <c r="P1069" s="52">
        <f t="shared" si="221"/>
        <v>3570.889244992065</v>
      </c>
      <c r="Q1069" s="54">
        <f t="shared" si="222"/>
        <v>4.5518027342155064E-2</v>
      </c>
      <c r="R1069" s="30">
        <f t="shared" ref="R1069:R1132" si="224">IF(Q1069&lt;=$Q$1,L1069,N1069)</f>
        <v>73400</v>
      </c>
      <c r="S1069" s="52">
        <f t="shared" si="216"/>
        <v>73400</v>
      </c>
      <c r="T1069" s="13" t="str">
        <f t="shared" si="223"/>
        <v>MENOR VALOR</v>
      </c>
    </row>
    <row r="1070" spans="1:20" ht="33">
      <c r="A1070" s="73">
        <v>1064</v>
      </c>
      <c r="B1070" s="40" t="s">
        <v>1515</v>
      </c>
      <c r="C1070" s="79">
        <v>906220</v>
      </c>
      <c r="D1070" s="66" t="s">
        <v>1516</v>
      </c>
      <c r="E1070" s="121" t="s">
        <v>21</v>
      </c>
      <c r="F1070" s="74">
        <v>1</v>
      </c>
      <c r="G1070" s="122">
        <v>0</v>
      </c>
      <c r="H1070" s="123">
        <v>0</v>
      </c>
      <c r="I1070" s="90">
        <v>73400</v>
      </c>
      <c r="J1070" s="94">
        <v>83800</v>
      </c>
      <c r="K1070" s="50"/>
      <c r="L1070" s="51">
        <f t="shared" si="217"/>
        <v>73400</v>
      </c>
      <c r="M1070" s="51">
        <f t="shared" si="218"/>
        <v>78600</v>
      </c>
      <c r="N1070" s="52">
        <f t="shared" si="219"/>
        <v>78600</v>
      </c>
      <c r="O1070" s="53">
        <f t="shared" si="220"/>
        <v>78427.801193199339</v>
      </c>
      <c r="P1070" s="52">
        <f t="shared" si="221"/>
        <v>3676.9552621700473</v>
      </c>
      <c r="Q1070" s="54">
        <f t="shared" si="222"/>
        <v>4.6780601299873374E-2</v>
      </c>
      <c r="R1070" s="30">
        <f t="shared" si="224"/>
        <v>73400</v>
      </c>
      <c r="S1070" s="52">
        <f t="shared" si="216"/>
        <v>73400</v>
      </c>
      <c r="T1070" s="13" t="str">
        <f t="shared" si="223"/>
        <v>MENOR VALOR</v>
      </c>
    </row>
    <row r="1071" spans="1:20" ht="33">
      <c r="A1071" s="73">
        <v>1065</v>
      </c>
      <c r="B1071" s="40" t="s">
        <v>1517</v>
      </c>
      <c r="C1071" s="79">
        <v>906221</v>
      </c>
      <c r="D1071" s="66" t="s">
        <v>1518</v>
      </c>
      <c r="E1071" s="121" t="s">
        <v>21</v>
      </c>
      <c r="F1071" s="74">
        <v>1</v>
      </c>
      <c r="G1071" s="122">
        <v>0</v>
      </c>
      <c r="H1071" s="123">
        <v>0</v>
      </c>
      <c r="I1071" s="90">
        <v>73400</v>
      </c>
      <c r="J1071" s="94">
        <v>83500</v>
      </c>
      <c r="K1071" s="50"/>
      <c r="L1071" s="51">
        <f t="shared" si="217"/>
        <v>73400</v>
      </c>
      <c r="M1071" s="51">
        <f t="shared" si="218"/>
        <v>78450</v>
      </c>
      <c r="N1071" s="52">
        <f t="shared" si="219"/>
        <v>78450</v>
      </c>
      <c r="O1071" s="53">
        <f t="shared" si="220"/>
        <v>78287.291433539838</v>
      </c>
      <c r="P1071" s="52">
        <f t="shared" si="221"/>
        <v>3570.889244992065</v>
      </c>
      <c r="Q1071" s="54">
        <f t="shared" si="222"/>
        <v>4.5518027342155064E-2</v>
      </c>
      <c r="R1071" s="30">
        <f t="shared" si="224"/>
        <v>73400</v>
      </c>
      <c r="S1071" s="52">
        <f t="shared" si="216"/>
        <v>73400</v>
      </c>
      <c r="T1071" s="13" t="str">
        <f t="shared" si="223"/>
        <v>MENOR VALOR</v>
      </c>
    </row>
    <row r="1072" spans="1:20" ht="33">
      <c r="A1072" s="73">
        <v>1066</v>
      </c>
      <c r="B1072" s="40" t="s">
        <v>1519</v>
      </c>
      <c r="C1072" s="79">
        <v>906222</v>
      </c>
      <c r="D1072" s="66" t="s">
        <v>1520</v>
      </c>
      <c r="E1072" s="121" t="s">
        <v>21</v>
      </c>
      <c r="F1072" s="74">
        <v>1</v>
      </c>
      <c r="G1072" s="122">
        <v>0</v>
      </c>
      <c r="H1072" s="123">
        <v>0</v>
      </c>
      <c r="I1072" s="90">
        <v>73400</v>
      </c>
      <c r="J1072" s="94">
        <v>83800</v>
      </c>
      <c r="K1072" s="50"/>
      <c r="L1072" s="51">
        <f t="shared" si="217"/>
        <v>73400</v>
      </c>
      <c r="M1072" s="51">
        <f t="shared" si="218"/>
        <v>78600</v>
      </c>
      <c r="N1072" s="52">
        <f t="shared" si="219"/>
        <v>78600</v>
      </c>
      <c r="O1072" s="53">
        <f t="shared" si="220"/>
        <v>78427.801193199339</v>
      </c>
      <c r="P1072" s="52">
        <f t="shared" si="221"/>
        <v>3676.9552621700473</v>
      </c>
      <c r="Q1072" s="54">
        <f t="shared" si="222"/>
        <v>4.6780601299873374E-2</v>
      </c>
      <c r="R1072" s="30">
        <f t="shared" si="224"/>
        <v>73400</v>
      </c>
      <c r="S1072" s="52">
        <f t="shared" si="216"/>
        <v>73400</v>
      </c>
      <c r="T1072" s="13" t="str">
        <f t="shared" si="223"/>
        <v>MENOR VALOR</v>
      </c>
    </row>
    <row r="1073" spans="1:20" ht="33">
      <c r="A1073" s="73">
        <v>1067</v>
      </c>
      <c r="B1073" s="40" t="s">
        <v>1521</v>
      </c>
      <c r="C1073" s="79">
        <v>906223</v>
      </c>
      <c r="D1073" s="66" t="s">
        <v>1522</v>
      </c>
      <c r="E1073" s="121" t="s">
        <v>21</v>
      </c>
      <c r="F1073" s="74">
        <v>1</v>
      </c>
      <c r="G1073" s="122">
        <v>0</v>
      </c>
      <c r="H1073" s="123">
        <v>0</v>
      </c>
      <c r="I1073" s="90">
        <v>73400</v>
      </c>
      <c r="J1073" s="94">
        <v>83500</v>
      </c>
      <c r="K1073" s="50"/>
      <c r="L1073" s="51">
        <f t="shared" si="217"/>
        <v>73400</v>
      </c>
      <c r="M1073" s="51">
        <f t="shared" si="218"/>
        <v>78450</v>
      </c>
      <c r="N1073" s="52">
        <f t="shared" si="219"/>
        <v>78450</v>
      </c>
      <c r="O1073" s="53">
        <f t="shared" si="220"/>
        <v>78287.291433539838</v>
      </c>
      <c r="P1073" s="52">
        <f t="shared" si="221"/>
        <v>3570.889244992065</v>
      </c>
      <c r="Q1073" s="54">
        <f t="shared" si="222"/>
        <v>4.5518027342155064E-2</v>
      </c>
      <c r="R1073" s="30">
        <f t="shared" si="224"/>
        <v>73400</v>
      </c>
      <c r="S1073" s="52">
        <f t="shared" si="216"/>
        <v>73400</v>
      </c>
      <c r="T1073" s="13" t="str">
        <f t="shared" si="223"/>
        <v>MENOR VALOR</v>
      </c>
    </row>
    <row r="1074" spans="1:20" ht="33">
      <c r="A1074" s="95">
        <v>1068</v>
      </c>
      <c r="B1074" s="40" t="s">
        <v>1523</v>
      </c>
      <c r="C1074" s="79">
        <v>906224</v>
      </c>
      <c r="D1074" s="66" t="s">
        <v>1524</v>
      </c>
      <c r="E1074" s="121" t="s">
        <v>21</v>
      </c>
      <c r="F1074" s="74">
        <v>1</v>
      </c>
      <c r="G1074" s="122">
        <v>0</v>
      </c>
      <c r="H1074" s="123">
        <v>0</v>
      </c>
      <c r="I1074" s="90">
        <v>71300</v>
      </c>
      <c r="J1074" s="91" t="s">
        <v>28</v>
      </c>
      <c r="K1074" s="50"/>
      <c r="L1074" s="51">
        <f t="shared" si="217"/>
        <v>71300</v>
      </c>
      <c r="M1074" s="51">
        <f t="shared" si="218"/>
        <v>71300</v>
      </c>
      <c r="N1074" s="52">
        <f t="shared" si="219"/>
        <v>71300</v>
      </c>
      <c r="O1074" s="53">
        <f t="shared" si="220"/>
        <v>71300</v>
      </c>
      <c r="P1074" s="52">
        <f t="shared" si="221"/>
        <v>0</v>
      </c>
      <c r="Q1074" s="54">
        <f t="shared" si="222"/>
        <v>0</v>
      </c>
      <c r="R1074" s="30">
        <f t="shared" si="224"/>
        <v>71300</v>
      </c>
      <c r="S1074" s="52">
        <f t="shared" si="216"/>
        <v>71300</v>
      </c>
      <c r="T1074" s="13" t="str">
        <f t="shared" si="223"/>
        <v>MENOR VALOR</v>
      </c>
    </row>
    <row r="1075" spans="1:20" ht="33">
      <c r="A1075" s="73">
        <v>1069</v>
      </c>
      <c r="B1075" s="40" t="s">
        <v>1525</v>
      </c>
      <c r="C1075" s="79">
        <v>906225</v>
      </c>
      <c r="D1075" s="66" t="s">
        <v>1526</v>
      </c>
      <c r="E1075" s="121" t="s">
        <v>21</v>
      </c>
      <c r="F1075" s="74">
        <v>1</v>
      </c>
      <c r="G1075" s="122">
        <v>0</v>
      </c>
      <c r="H1075" s="123">
        <v>0</v>
      </c>
      <c r="I1075" s="90">
        <v>81000</v>
      </c>
      <c r="J1075" s="94">
        <v>82900</v>
      </c>
      <c r="K1075" s="50"/>
      <c r="L1075" s="51">
        <f t="shared" si="217"/>
        <v>81000</v>
      </c>
      <c r="M1075" s="51">
        <f t="shared" si="218"/>
        <v>81950</v>
      </c>
      <c r="N1075" s="52">
        <f t="shared" si="219"/>
        <v>81950</v>
      </c>
      <c r="O1075" s="53">
        <f t="shared" si="220"/>
        <v>81944.493408648268</v>
      </c>
      <c r="P1075" s="52">
        <f t="shared" si="221"/>
        <v>671.75144212722012</v>
      </c>
      <c r="Q1075" s="54">
        <f t="shared" si="222"/>
        <v>8.1970889826384393E-3</v>
      </c>
      <c r="R1075" s="30">
        <f t="shared" si="224"/>
        <v>81000</v>
      </c>
      <c r="S1075" s="52">
        <f t="shared" si="216"/>
        <v>81000</v>
      </c>
      <c r="T1075" s="13" t="str">
        <f t="shared" si="223"/>
        <v>MENOR VALOR</v>
      </c>
    </row>
    <row r="1076" spans="1:20" ht="33">
      <c r="A1076" s="73">
        <v>1070</v>
      </c>
      <c r="B1076" s="40" t="s">
        <v>1527</v>
      </c>
      <c r="C1076" s="79">
        <v>906228</v>
      </c>
      <c r="D1076" s="66" t="s">
        <v>1528</v>
      </c>
      <c r="E1076" s="121" t="s">
        <v>21</v>
      </c>
      <c r="F1076" s="74">
        <v>1</v>
      </c>
      <c r="G1076" s="122">
        <v>0</v>
      </c>
      <c r="H1076" s="123">
        <v>0</v>
      </c>
      <c r="I1076" s="90">
        <v>81000</v>
      </c>
      <c r="J1076" s="94">
        <v>92300</v>
      </c>
      <c r="K1076" s="50"/>
      <c r="L1076" s="51">
        <f t="shared" si="217"/>
        <v>81000</v>
      </c>
      <c r="M1076" s="51">
        <f t="shared" si="218"/>
        <v>86650</v>
      </c>
      <c r="N1076" s="52">
        <f t="shared" si="219"/>
        <v>86650</v>
      </c>
      <c r="O1076" s="53">
        <f t="shared" si="220"/>
        <v>86465.600096223236</v>
      </c>
      <c r="P1076" s="52">
        <f t="shared" si="221"/>
        <v>3995.1533137039937</v>
      </c>
      <c r="Q1076" s="54">
        <f t="shared" si="222"/>
        <v>4.6106789540726993E-2</v>
      </c>
      <c r="R1076" s="30">
        <f t="shared" si="224"/>
        <v>81000</v>
      </c>
      <c r="S1076" s="52">
        <f t="shared" si="216"/>
        <v>81000</v>
      </c>
      <c r="T1076" s="13" t="str">
        <f t="shared" si="223"/>
        <v>MENOR VALOR</v>
      </c>
    </row>
    <row r="1077" spans="1:20" ht="33">
      <c r="A1077" s="73">
        <v>1071</v>
      </c>
      <c r="B1077" s="40" t="s">
        <v>1529</v>
      </c>
      <c r="C1077" s="79">
        <v>906229</v>
      </c>
      <c r="D1077" s="66" t="s">
        <v>1530</v>
      </c>
      <c r="E1077" s="121" t="s">
        <v>21</v>
      </c>
      <c r="F1077" s="74">
        <v>1</v>
      </c>
      <c r="G1077" s="122">
        <v>0</v>
      </c>
      <c r="H1077" s="123">
        <v>0</v>
      </c>
      <c r="I1077" s="90">
        <v>81000</v>
      </c>
      <c r="J1077" s="94">
        <v>82900</v>
      </c>
      <c r="K1077" s="50"/>
      <c r="L1077" s="51">
        <f t="shared" si="217"/>
        <v>81000</v>
      </c>
      <c r="M1077" s="51">
        <f t="shared" si="218"/>
        <v>81950</v>
      </c>
      <c r="N1077" s="52">
        <f t="shared" si="219"/>
        <v>81950</v>
      </c>
      <c r="O1077" s="53">
        <f t="shared" si="220"/>
        <v>81944.493408648268</v>
      </c>
      <c r="P1077" s="52">
        <f t="shared" si="221"/>
        <v>671.75144212722012</v>
      </c>
      <c r="Q1077" s="54">
        <f t="shared" si="222"/>
        <v>8.1970889826384393E-3</v>
      </c>
      <c r="R1077" s="30">
        <f t="shared" si="224"/>
        <v>81000</v>
      </c>
      <c r="S1077" s="52">
        <f t="shared" si="216"/>
        <v>81000</v>
      </c>
      <c r="T1077" s="13" t="str">
        <f t="shared" si="223"/>
        <v>MENOR VALOR</v>
      </c>
    </row>
    <row r="1078" spans="1:20" ht="33">
      <c r="A1078" s="73">
        <v>1072</v>
      </c>
      <c r="B1078" s="40" t="s">
        <v>1531</v>
      </c>
      <c r="C1078" s="79">
        <v>906230</v>
      </c>
      <c r="D1078" s="66" t="s">
        <v>1532</v>
      </c>
      <c r="E1078" s="121" t="s">
        <v>21</v>
      </c>
      <c r="F1078" s="74">
        <v>1</v>
      </c>
      <c r="G1078" s="122">
        <v>0</v>
      </c>
      <c r="H1078" s="123">
        <v>0</v>
      </c>
      <c r="I1078" s="90">
        <v>81000</v>
      </c>
      <c r="J1078" s="94">
        <v>92300</v>
      </c>
      <c r="K1078" s="50"/>
      <c r="L1078" s="51">
        <f t="shared" si="217"/>
        <v>81000</v>
      </c>
      <c r="M1078" s="51">
        <f t="shared" si="218"/>
        <v>86650</v>
      </c>
      <c r="N1078" s="52">
        <f t="shared" si="219"/>
        <v>86650</v>
      </c>
      <c r="O1078" s="53">
        <f t="shared" si="220"/>
        <v>86465.600096223236</v>
      </c>
      <c r="P1078" s="52">
        <f t="shared" si="221"/>
        <v>3995.1533137039937</v>
      </c>
      <c r="Q1078" s="54">
        <f t="shared" si="222"/>
        <v>4.6106789540726993E-2</v>
      </c>
      <c r="R1078" s="30">
        <f t="shared" si="224"/>
        <v>81000</v>
      </c>
      <c r="S1078" s="52">
        <f t="shared" si="216"/>
        <v>81000</v>
      </c>
      <c r="T1078" s="13" t="str">
        <f t="shared" si="223"/>
        <v>MENOR VALOR</v>
      </c>
    </row>
    <row r="1079" spans="1:20" ht="33">
      <c r="A1079" s="95">
        <v>1073</v>
      </c>
      <c r="B1079" s="40" t="s">
        <v>1533</v>
      </c>
      <c r="C1079" s="79">
        <v>906241</v>
      </c>
      <c r="D1079" s="66" t="s">
        <v>1534</v>
      </c>
      <c r="E1079" s="121" t="s">
        <v>21</v>
      </c>
      <c r="F1079" s="74">
        <v>1</v>
      </c>
      <c r="G1079" s="122">
        <v>0</v>
      </c>
      <c r="H1079" s="123">
        <v>0</v>
      </c>
      <c r="I1079" s="90">
        <v>81000</v>
      </c>
      <c r="J1079" s="94">
        <v>92300</v>
      </c>
      <c r="K1079" s="50"/>
      <c r="L1079" s="51">
        <f t="shared" si="217"/>
        <v>81000</v>
      </c>
      <c r="M1079" s="51">
        <f t="shared" si="218"/>
        <v>86650</v>
      </c>
      <c r="N1079" s="52">
        <f t="shared" si="219"/>
        <v>86650</v>
      </c>
      <c r="O1079" s="53">
        <f t="shared" si="220"/>
        <v>86465.600096223236</v>
      </c>
      <c r="P1079" s="52">
        <f t="shared" si="221"/>
        <v>3995.1533137039937</v>
      </c>
      <c r="Q1079" s="54">
        <f t="shared" si="222"/>
        <v>4.6106789540726993E-2</v>
      </c>
      <c r="R1079" s="30">
        <f t="shared" si="224"/>
        <v>81000</v>
      </c>
      <c r="S1079" s="52">
        <f t="shared" si="216"/>
        <v>81000</v>
      </c>
      <c r="T1079" s="13" t="str">
        <f t="shared" si="223"/>
        <v>MENOR VALOR</v>
      </c>
    </row>
    <row r="1080" spans="1:20" ht="33">
      <c r="A1080" s="73">
        <v>1074</v>
      </c>
      <c r="B1080" s="40" t="s">
        <v>1535</v>
      </c>
      <c r="C1080" s="79">
        <v>906242</v>
      </c>
      <c r="D1080" s="66" t="s">
        <v>1536</v>
      </c>
      <c r="E1080" s="121" t="s">
        <v>21</v>
      </c>
      <c r="F1080" s="74">
        <v>1</v>
      </c>
      <c r="G1080" s="122">
        <v>0</v>
      </c>
      <c r="H1080" s="123">
        <v>0</v>
      </c>
      <c r="I1080" s="90">
        <v>81000</v>
      </c>
      <c r="J1080" s="94">
        <v>82900</v>
      </c>
      <c r="K1080" s="50"/>
      <c r="L1080" s="51">
        <f t="shared" si="217"/>
        <v>81000</v>
      </c>
      <c r="M1080" s="51">
        <f t="shared" si="218"/>
        <v>81950</v>
      </c>
      <c r="N1080" s="52">
        <f t="shared" si="219"/>
        <v>81950</v>
      </c>
      <c r="O1080" s="53">
        <f t="shared" si="220"/>
        <v>81944.493408648268</v>
      </c>
      <c r="P1080" s="52">
        <f t="shared" si="221"/>
        <v>671.75144212722012</v>
      </c>
      <c r="Q1080" s="54">
        <f t="shared" si="222"/>
        <v>8.1970889826384393E-3</v>
      </c>
      <c r="R1080" s="30">
        <f t="shared" si="224"/>
        <v>81000</v>
      </c>
      <c r="S1080" s="52">
        <f t="shared" si="216"/>
        <v>81000</v>
      </c>
      <c r="T1080" s="13" t="str">
        <f t="shared" si="223"/>
        <v>MENOR VALOR</v>
      </c>
    </row>
    <row r="1081" spans="1:20" ht="33">
      <c r="A1081" s="73">
        <v>1075</v>
      </c>
      <c r="B1081" s="40" t="s">
        <v>1537</v>
      </c>
      <c r="C1081" s="79">
        <v>906243</v>
      </c>
      <c r="D1081" s="66" t="s">
        <v>1538</v>
      </c>
      <c r="E1081" s="121" t="s">
        <v>21</v>
      </c>
      <c r="F1081" s="74">
        <v>1</v>
      </c>
      <c r="G1081" s="122">
        <v>0</v>
      </c>
      <c r="H1081" s="123">
        <v>0</v>
      </c>
      <c r="I1081" s="90">
        <v>81000</v>
      </c>
      <c r="J1081" s="94">
        <v>92300</v>
      </c>
      <c r="K1081" s="50"/>
      <c r="L1081" s="51">
        <f t="shared" si="217"/>
        <v>81000</v>
      </c>
      <c r="M1081" s="51">
        <f t="shared" si="218"/>
        <v>86650</v>
      </c>
      <c r="N1081" s="52">
        <f t="shared" si="219"/>
        <v>86650</v>
      </c>
      <c r="O1081" s="53">
        <f t="shared" si="220"/>
        <v>86465.600096223236</v>
      </c>
      <c r="P1081" s="52">
        <f t="shared" si="221"/>
        <v>3995.1533137039937</v>
      </c>
      <c r="Q1081" s="54">
        <f t="shared" si="222"/>
        <v>4.6106789540726993E-2</v>
      </c>
      <c r="R1081" s="30">
        <f t="shared" si="224"/>
        <v>81000</v>
      </c>
      <c r="S1081" s="52">
        <f t="shared" si="216"/>
        <v>81000</v>
      </c>
      <c r="T1081" s="13" t="str">
        <f t="shared" si="223"/>
        <v>MENOR VALOR</v>
      </c>
    </row>
    <row r="1082" spans="1:20" ht="33">
      <c r="A1082" s="73">
        <v>1076</v>
      </c>
      <c r="B1082" s="40" t="s">
        <v>1539</v>
      </c>
      <c r="C1082" s="79">
        <v>906244</v>
      </c>
      <c r="D1082" s="66" t="s">
        <v>1540</v>
      </c>
      <c r="E1082" s="121" t="s">
        <v>21</v>
      </c>
      <c r="F1082" s="74">
        <v>1</v>
      </c>
      <c r="G1082" s="122">
        <v>0</v>
      </c>
      <c r="H1082" s="123">
        <v>0</v>
      </c>
      <c r="I1082" s="90">
        <v>81000</v>
      </c>
      <c r="J1082" s="94">
        <v>83500</v>
      </c>
      <c r="K1082" s="50"/>
      <c r="L1082" s="51">
        <f t="shared" si="217"/>
        <v>81000</v>
      </c>
      <c r="M1082" s="51">
        <f t="shared" si="218"/>
        <v>82250</v>
      </c>
      <c r="N1082" s="52">
        <f t="shared" si="219"/>
        <v>82250</v>
      </c>
      <c r="O1082" s="53">
        <f t="shared" si="220"/>
        <v>82240.50097123679</v>
      </c>
      <c r="P1082" s="52">
        <f t="shared" si="221"/>
        <v>883.88347648318438</v>
      </c>
      <c r="Q1082" s="54">
        <f t="shared" si="222"/>
        <v>1.074630366544905E-2</v>
      </c>
      <c r="R1082" s="30">
        <f t="shared" si="224"/>
        <v>81000</v>
      </c>
      <c r="S1082" s="52">
        <f t="shared" si="216"/>
        <v>81000</v>
      </c>
      <c r="T1082" s="13" t="str">
        <f t="shared" si="223"/>
        <v>MENOR VALOR</v>
      </c>
    </row>
    <row r="1083" spans="1:20" ht="16.5">
      <c r="A1083" s="73">
        <v>1077</v>
      </c>
      <c r="B1083" s="40" t="s">
        <v>1541</v>
      </c>
      <c r="C1083" s="79">
        <v>906247</v>
      </c>
      <c r="D1083" s="66" t="s">
        <v>1542</v>
      </c>
      <c r="E1083" s="121" t="s">
        <v>21</v>
      </c>
      <c r="F1083" s="74">
        <v>1</v>
      </c>
      <c r="G1083" s="122">
        <v>0</v>
      </c>
      <c r="H1083" s="123">
        <v>0</v>
      </c>
      <c r="I1083" s="90">
        <v>81000</v>
      </c>
      <c r="J1083" s="94">
        <v>92300</v>
      </c>
      <c r="K1083" s="50"/>
      <c r="L1083" s="51">
        <f t="shared" si="217"/>
        <v>81000</v>
      </c>
      <c r="M1083" s="51">
        <f t="shared" si="218"/>
        <v>86650</v>
      </c>
      <c r="N1083" s="52">
        <f t="shared" si="219"/>
        <v>86650</v>
      </c>
      <c r="O1083" s="53">
        <f t="shared" si="220"/>
        <v>86465.600096223236</v>
      </c>
      <c r="P1083" s="52">
        <f t="shared" si="221"/>
        <v>3995.1533137039937</v>
      </c>
      <c r="Q1083" s="54">
        <f t="shared" si="222"/>
        <v>4.6106789540726993E-2</v>
      </c>
      <c r="R1083" s="30">
        <f t="shared" si="224"/>
        <v>81000</v>
      </c>
      <c r="S1083" s="52">
        <f t="shared" si="216"/>
        <v>81000</v>
      </c>
      <c r="T1083" s="13" t="str">
        <f t="shared" si="223"/>
        <v>MENOR VALOR</v>
      </c>
    </row>
    <row r="1084" spans="1:20" ht="16.5">
      <c r="A1084" s="95">
        <v>1078</v>
      </c>
      <c r="B1084" s="40" t="s">
        <v>1543</v>
      </c>
      <c r="C1084" s="79">
        <v>906248</v>
      </c>
      <c r="D1084" s="66" t="s">
        <v>1544</v>
      </c>
      <c r="E1084" s="121" t="s">
        <v>21</v>
      </c>
      <c r="F1084" s="74">
        <v>1</v>
      </c>
      <c r="G1084" s="122">
        <v>0</v>
      </c>
      <c r="H1084" s="123">
        <v>0</v>
      </c>
      <c r="I1084" s="90">
        <v>81000</v>
      </c>
      <c r="J1084" s="94">
        <v>87300</v>
      </c>
      <c r="K1084" s="50"/>
      <c r="L1084" s="51">
        <f t="shared" si="217"/>
        <v>81000</v>
      </c>
      <c r="M1084" s="51">
        <f t="shared" si="218"/>
        <v>84150</v>
      </c>
      <c r="N1084" s="52">
        <f t="shared" si="219"/>
        <v>84150</v>
      </c>
      <c r="O1084" s="53">
        <f t="shared" si="220"/>
        <v>84091.022112946157</v>
      </c>
      <c r="P1084" s="52">
        <f t="shared" si="221"/>
        <v>2227.3863607376247</v>
      </c>
      <c r="Q1084" s="54">
        <f t="shared" si="222"/>
        <v>2.6469237798426914E-2</v>
      </c>
      <c r="R1084" s="30">
        <f t="shared" si="224"/>
        <v>81000</v>
      </c>
      <c r="S1084" s="52">
        <f t="shared" si="216"/>
        <v>81000</v>
      </c>
      <c r="T1084" s="13" t="str">
        <f t="shared" si="223"/>
        <v>MENOR VALOR</v>
      </c>
    </row>
    <row r="1085" spans="1:20" ht="33">
      <c r="A1085" s="73">
        <v>1079</v>
      </c>
      <c r="B1085" s="40" t="s">
        <v>1545</v>
      </c>
      <c r="C1085" s="79">
        <v>906249</v>
      </c>
      <c r="D1085" s="66" t="s">
        <v>1546</v>
      </c>
      <c r="E1085" s="121" t="s">
        <v>21</v>
      </c>
      <c r="F1085" s="74">
        <v>1</v>
      </c>
      <c r="G1085" s="122">
        <v>0</v>
      </c>
      <c r="H1085" s="123">
        <v>0</v>
      </c>
      <c r="I1085" s="90">
        <v>85200</v>
      </c>
      <c r="J1085" s="94">
        <v>97200</v>
      </c>
      <c r="K1085" s="50"/>
      <c r="L1085" s="51">
        <f t="shared" si="217"/>
        <v>85200</v>
      </c>
      <c r="M1085" s="51">
        <f t="shared" si="218"/>
        <v>91200</v>
      </c>
      <c r="N1085" s="52">
        <f t="shared" si="219"/>
        <v>91200</v>
      </c>
      <c r="O1085" s="53">
        <f t="shared" si="220"/>
        <v>91002.417550304672</v>
      </c>
      <c r="P1085" s="52">
        <f t="shared" si="221"/>
        <v>4242.6406871192848</v>
      </c>
      <c r="Q1085" s="54">
        <f t="shared" si="222"/>
        <v>4.6520182972799175E-2</v>
      </c>
      <c r="R1085" s="30">
        <f t="shared" si="224"/>
        <v>85200</v>
      </c>
      <c r="S1085" s="52">
        <f t="shared" si="216"/>
        <v>85200</v>
      </c>
      <c r="T1085" s="13" t="str">
        <f t="shared" si="223"/>
        <v>MENOR VALOR</v>
      </c>
    </row>
    <row r="1086" spans="1:20" ht="16.5">
      <c r="A1086" s="73">
        <v>1080</v>
      </c>
      <c r="B1086" s="40" t="s">
        <v>1547</v>
      </c>
      <c r="C1086" s="79">
        <v>906250</v>
      </c>
      <c r="D1086" s="66" t="s">
        <v>1548</v>
      </c>
      <c r="E1086" s="121" t="s">
        <v>21</v>
      </c>
      <c r="F1086" s="74">
        <v>1</v>
      </c>
      <c r="G1086" s="122">
        <v>0</v>
      </c>
      <c r="H1086" s="123">
        <v>0</v>
      </c>
      <c r="I1086" s="90">
        <v>65300</v>
      </c>
      <c r="J1086" s="91" t="s">
        <v>28</v>
      </c>
      <c r="K1086" s="50"/>
      <c r="L1086" s="51">
        <f t="shared" si="217"/>
        <v>65300</v>
      </c>
      <c r="M1086" s="51">
        <f t="shared" si="218"/>
        <v>65300</v>
      </c>
      <c r="N1086" s="52">
        <f t="shared" si="219"/>
        <v>65300</v>
      </c>
      <c r="O1086" s="53">
        <f t="shared" si="220"/>
        <v>65300</v>
      </c>
      <c r="P1086" s="52">
        <f t="shared" si="221"/>
        <v>0</v>
      </c>
      <c r="Q1086" s="54">
        <f t="shared" si="222"/>
        <v>0</v>
      </c>
      <c r="R1086" s="30">
        <f t="shared" si="224"/>
        <v>65300</v>
      </c>
      <c r="S1086" s="52">
        <f t="shared" si="216"/>
        <v>65300</v>
      </c>
      <c r="T1086" s="13" t="str">
        <f t="shared" si="223"/>
        <v>MENOR VALOR</v>
      </c>
    </row>
    <row r="1087" spans="1:20" ht="16.5">
      <c r="A1087" s="73">
        <v>1081</v>
      </c>
      <c r="B1087" s="40" t="s">
        <v>1549</v>
      </c>
      <c r="C1087" s="79">
        <v>906256</v>
      </c>
      <c r="D1087" s="66" t="s">
        <v>1550</v>
      </c>
      <c r="E1087" s="121" t="s">
        <v>21</v>
      </c>
      <c r="F1087" s="74">
        <v>1</v>
      </c>
      <c r="G1087" s="122">
        <v>0</v>
      </c>
      <c r="H1087" s="123">
        <v>0</v>
      </c>
      <c r="I1087" s="90">
        <v>45400</v>
      </c>
      <c r="J1087" s="91" t="s">
        <v>28</v>
      </c>
      <c r="K1087" s="50"/>
      <c r="L1087" s="51">
        <f t="shared" si="217"/>
        <v>45400</v>
      </c>
      <c r="M1087" s="51">
        <f t="shared" si="218"/>
        <v>45400</v>
      </c>
      <c r="N1087" s="52">
        <f t="shared" si="219"/>
        <v>45400</v>
      </c>
      <c r="O1087" s="53">
        <f t="shared" si="220"/>
        <v>45400</v>
      </c>
      <c r="P1087" s="52">
        <f t="shared" si="221"/>
        <v>0</v>
      </c>
      <c r="Q1087" s="54">
        <f t="shared" si="222"/>
        <v>0</v>
      </c>
      <c r="R1087" s="30">
        <f t="shared" si="224"/>
        <v>45400</v>
      </c>
      <c r="S1087" s="52">
        <f t="shared" si="216"/>
        <v>45400</v>
      </c>
      <c r="T1087" s="13" t="str">
        <f t="shared" si="223"/>
        <v>MENOR VALOR</v>
      </c>
    </row>
    <row r="1088" spans="1:20" ht="16.5">
      <c r="A1088" s="73">
        <v>1082</v>
      </c>
      <c r="B1088" s="40" t="s">
        <v>1551</v>
      </c>
      <c r="C1088" s="79">
        <v>906260</v>
      </c>
      <c r="D1088" s="66" t="s">
        <v>1552</v>
      </c>
      <c r="E1088" s="121" t="s">
        <v>21</v>
      </c>
      <c r="F1088" s="74">
        <v>1</v>
      </c>
      <c r="G1088" s="122">
        <v>0</v>
      </c>
      <c r="H1088" s="123">
        <v>0</v>
      </c>
      <c r="I1088" s="90">
        <v>81900</v>
      </c>
      <c r="J1088" s="94">
        <v>86000</v>
      </c>
      <c r="K1088" s="50"/>
      <c r="L1088" s="51">
        <f t="shared" si="217"/>
        <v>81900</v>
      </c>
      <c r="M1088" s="51">
        <f t="shared" si="218"/>
        <v>83950</v>
      </c>
      <c r="N1088" s="52">
        <f t="shared" si="219"/>
        <v>83950</v>
      </c>
      <c r="O1088" s="53">
        <f t="shared" si="220"/>
        <v>83924.966487928963</v>
      </c>
      <c r="P1088" s="52">
        <f t="shared" si="221"/>
        <v>1449.5689014324225</v>
      </c>
      <c r="Q1088" s="54">
        <f t="shared" si="222"/>
        <v>1.7267050642435052E-2</v>
      </c>
      <c r="R1088" s="30">
        <f t="shared" si="224"/>
        <v>81900</v>
      </c>
      <c r="S1088" s="52">
        <f t="shared" si="216"/>
        <v>81900</v>
      </c>
      <c r="T1088" s="13" t="str">
        <f t="shared" si="223"/>
        <v>MENOR VALOR</v>
      </c>
    </row>
    <row r="1089" spans="1:20" ht="33">
      <c r="A1089" s="95">
        <v>1083</v>
      </c>
      <c r="B1089" s="40" t="s">
        <v>1553</v>
      </c>
      <c r="C1089" s="79">
        <v>906261</v>
      </c>
      <c r="D1089" s="66" t="s">
        <v>1554</v>
      </c>
      <c r="E1089" s="121" t="s">
        <v>21</v>
      </c>
      <c r="F1089" s="74">
        <v>1</v>
      </c>
      <c r="G1089" s="122">
        <v>0</v>
      </c>
      <c r="H1089" s="123">
        <v>0</v>
      </c>
      <c r="I1089" s="90">
        <v>165000</v>
      </c>
      <c r="J1089" s="91" t="s">
        <v>28</v>
      </c>
      <c r="K1089" s="50"/>
      <c r="L1089" s="51">
        <f t="shared" si="217"/>
        <v>165000</v>
      </c>
      <c r="M1089" s="51">
        <f t="shared" si="218"/>
        <v>165000</v>
      </c>
      <c r="N1089" s="52">
        <f t="shared" si="219"/>
        <v>165000</v>
      </c>
      <c r="O1089" s="53">
        <f t="shared" si="220"/>
        <v>165000</v>
      </c>
      <c r="P1089" s="52">
        <f t="shared" si="221"/>
        <v>0</v>
      </c>
      <c r="Q1089" s="54">
        <f t="shared" si="222"/>
        <v>0</v>
      </c>
      <c r="R1089" s="30">
        <f t="shared" si="224"/>
        <v>165000</v>
      </c>
      <c r="S1089" s="52">
        <f t="shared" ref="S1089:S1152" si="225">+ROUND(R1089,-2)</f>
        <v>165000</v>
      </c>
      <c r="T1089" s="13" t="str">
        <f t="shared" si="223"/>
        <v>MENOR VALOR</v>
      </c>
    </row>
    <row r="1090" spans="1:20" ht="16.5">
      <c r="A1090" s="73">
        <v>1084</v>
      </c>
      <c r="B1090" s="40" t="s">
        <v>1555</v>
      </c>
      <c r="C1090" s="79">
        <v>906263</v>
      </c>
      <c r="D1090" s="66" t="s">
        <v>1556</v>
      </c>
      <c r="E1090" s="121" t="s">
        <v>21</v>
      </c>
      <c r="F1090" s="74">
        <v>1</v>
      </c>
      <c r="G1090" s="122">
        <v>0</v>
      </c>
      <c r="H1090" s="123">
        <v>0</v>
      </c>
      <c r="I1090" s="90">
        <v>81900</v>
      </c>
      <c r="J1090" s="94">
        <v>102800</v>
      </c>
      <c r="K1090" s="50"/>
      <c r="L1090" s="51">
        <f t="shared" si="217"/>
        <v>81900</v>
      </c>
      <c r="M1090" s="51">
        <f t="shared" si="218"/>
        <v>92350</v>
      </c>
      <c r="N1090" s="52">
        <f t="shared" si="219"/>
        <v>92350</v>
      </c>
      <c r="O1090" s="53">
        <f t="shared" si="220"/>
        <v>91756.852605132444</v>
      </c>
      <c r="P1090" s="52">
        <f t="shared" si="221"/>
        <v>7389.2658633994215</v>
      </c>
      <c r="Q1090" s="54">
        <f t="shared" si="222"/>
        <v>8.0013707237676465E-2</v>
      </c>
      <c r="R1090" s="30">
        <f t="shared" si="224"/>
        <v>81900</v>
      </c>
      <c r="S1090" s="52">
        <f t="shared" si="225"/>
        <v>81900</v>
      </c>
      <c r="T1090" s="13" t="str">
        <f t="shared" si="223"/>
        <v>MENOR VALOR</v>
      </c>
    </row>
    <row r="1091" spans="1:20" ht="33">
      <c r="A1091" s="73">
        <v>1085</v>
      </c>
      <c r="B1091" s="40" t="s">
        <v>1557</v>
      </c>
      <c r="C1091" s="79">
        <v>906302</v>
      </c>
      <c r="D1091" s="66" t="s">
        <v>1558</v>
      </c>
      <c r="E1091" s="121" t="s">
        <v>21</v>
      </c>
      <c r="F1091" s="74">
        <v>1</v>
      </c>
      <c r="G1091" s="122">
        <v>0</v>
      </c>
      <c r="H1091" s="123">
        <v>0</v>
      </c>
      <c r="I1091" s="90">
        <v>672700</v>
      </c>
      <c r="J1091" s="94">
        <v>705300</v>
      </c>
      <c r="K1091" s="50"/>
      <c r="L1091" s="51">
        <f t="shared" si="217"/>
        <v>672700</v>
      </c>
      <c r="M1091" s="51">
        <f t="shared" si="218"/>
        <v>689000</v>
      </c>
      <c r="N1091" s="52">
        <f t="shared" si="219"/>
        <v>689000</v>
      </c>
      <c r="O1091" s="53">
        <f t="shared" si="220"/>
        <v>688807.16459688486</v>
      </c>
      <c r="P1091" s="52">
        <f t="shared" si="221"/>
        <v>11525.840533340725</v>
      </c>
      <c r="Q1091" s="54">
        <f t="shared" si="222"/>
        <v>1.6728360716024272E-2</v>
      </c>
      <c r="R1091" s="30">
        <f t="shared" si="224"/>
        <v>672700</v>
      </c>
      <c r="S1091" s="52">
        <f t="shared" si="225"/>
        <v>672700</v>
      </c>
      <c r="T1091" s="13" t="str">
        <f t="shared" si="223"/>
        <v>MENOR VALOR</v>
      </c>
    </row>
    <row r="1092" spans="1:20" ht="33">
      <c r="A1092" s="73">
        <v>1086</v>
      </c>
      <c r="B1092" s="40" t="s">
        <v>1559</v>
      </c>
      <c r="C1092" s="83">
        <v>906304</v>
      </c>
      <c r="D1092" s="66" t="s">
        <v>1560</v>
      </c>
      <c r="E1092" s="121" t="s">
        <v>21</v>
      </c>
      <c r="F1092" s="74">
        <v>1</v>
      </c>
      <c r="G1092" s="122">
        <v>0</v>
      </c>
      <c r="H1092" s="123">
        <v>0</v>
      </c>
      <c r="I1092" s="90">
        <v>672700</v>
      </c>
      <c r="J1092" s="94">
        <v>634900</v>
      </c>
      <c r="K1092" s="50"/>
      <c r="L1092" s="51">
        <f t="shared" si="217"/>
        <v>634900</v>
      </c>
      <c r="M1092" s="51">
        <f t="shared" si="218"/>
        <v>653800</v>
      </c>
      <c r="N1092" s="52">
        <f t="shared" si="219"/>
        <v>653800</v>
      </c>
      <c r="O1092" s="53">
        <f t="shared" si="220"/>
        <v>653526.76303270087</v>
      </c>
      <c r="P1092" s="52">
        <f t="shared" si="221"/>
        <v>13364.318164425747</v>
      </c>
      <c r="Q1092" s="54">
        <f t="shared" si="222"/>
        <v>2.0440988321238526E-2</v>
      </c>
      <c r="R1092" s="30">
        <f t="shared" si="224"/>
        <v>634900</v>
      </c>
      <c r="S1092" s="52">
        <f t="shared" si="225"/>
        <v>634900</v>
      </c>
      <c r="T1092" s="13" t="str">
        <f t="shared" si="223"/>
        <v>MENOR VALOR</v>
      </c>
    </row>
    <row r="1093" spans="1:20" ht="33">
      <c r="A1093" s="73">
        <v>1087</v>
      </c>
      <c r="B1093" s="40" t="s">
        <v>1561</v>
      </c>
      <c r="C1093" s="79">
        <v>906317</v>
      </c>
      <c r="D1093" s="66" t="s">
        <v>1562</v>
      </c>
      <c r="E1093" s="121" t="s">
        <v>21</v>
      </c>
      <c r="F1093" s="74">
        <v>1</v>
      </c>
      <c r="G1093" s="122">
        <v>0</v>
      </c>
      <c r="H1093" s="123">
        <v>0</v>
      </c>
      <c r="I1093" s="90">
        <v>69600</v>
      </c>
      <c r="J1093" s="94">
        <v>72800</v>
      </c>
      <c r="K1093" s="50"/>
      <c r="L1093" s="51">
        <f t="shared" si="217"/>
        <v>69600</v>
      </c>
      <c r="M1093" s="51">
        <f t="shared" si="218"/>
        <v>71200</v>
      </c>
      <c r="N1093" s="52">
        <f t="shared" si="219"/>
        <v>71200</v>
      </c>
      <c r="O1093" s="53">
        <f t="shared" si="220"/>
        <v>71182.020201733525</v>
      </c>
      <c r="P1093" s="52">
        <f t="shared" si="221"/>
        <v>1131.3708498984761</v>
      </c>
      <c r="Q1093" s="54">
        <f t="shared" si="222"/>
        <v>1.5890040026663992E-2</v>
      </c>
      <c r="R1093" s="30">
        <f t="shared" si="224"/>
        <v>69600</v>
      </c>
      <c r="S1093" s="52">
        <f t="shared" si="225"/>
        <v>69600</v>
      </c>
      <c r="T1093" s="13" t="str">
        <f t="shared" si="223"/>
        <v>MENOR VALOR</v>
      </c>
    </row>
    <row r="1094" spans="1:20" ht="16.5">
      <c r="A1094" s="95">
        <v>1088</v>
      </c>
      <c r="B1094" s="40" t="s">
        <v>1563</v>
      </c>
      <c r="C1094" s="79">
        <v>906332</v>
      </c>
      <c r="D1094" s="66" t="s">
        <v>1564</v>
      </c>
      <c r="E1094" s="121" t="s">
        <v>21</v>
      </c>
      <c r="F1094" s="74">
        <v>1</v>
      </c>
      <c r="G1094" s="122">
        <v>0</v>
      </c>
      <c r="H1094" s="123">
        <v>0</v>
      </c>
      <c r="I1094" s="90">
        <v>38200</v>
      </c>
      <c r="J1094" s="94">
        <v>40000</v>
      </c>
      <c r="K1094" s="50"/>
      <c r="L1094" s="51">
        <f t="shared" ref="L1094:L1157" si="226">MIN(I1094,J1094)</f>
        <v>38200</v>
      </c>
      <c r="M1094" s="51">
        <f t="shared" ref="M1094:M1157" si="227">AVERAGE(I1094,J1094)</f>
        <v>39100</v>
      </c>
      <c r="N1094" s="52">
        <f t="shared" ref="N1094:N1157" si="228">MEDIAN(J1094,I1094)</f>
        <v>39100</v>
      </c>
      <c r="O1094" s="53">
        <f t="shared" ref="O1094:O1157" si="229">GEOMEAN(I1094,J1094)</f>
        <v>39089.64057138413</v>
      </c>
      <c r="P1094" s="52">
        <f t="shared" ref="P1094:P1157" si="230">STDEVA(N1094,L1094)</f>
        <v>636.3961030678928</v>
      </c>
      <c r="Q1094" s="54">
        <f t="shared" ref="Q1094:Q1157" si="231">P1094/N1094*100%</f>
        <v>1.6276115167976796E-2</v>
      </c>
      <c r="R1094" s="30">
        <f t="shared" si="224"/>
        <v>38200</v>
      </c>
      <c r="S1094" s="52">
        <f t="shared" si="225"/>
        <v>38200</v>
      </c>
      <c r="T1094" s="13" t="str">
        <f t="shared" si="223"/>
        <v>MENOR VALOR</v>
      </c>
    </row>
    <row r="1095" spans="1:20" ht="49.5">
      <c r="A1095" s="73">
        <v>1089</v>
      </c>
      <c r="B1095" s="40" t="s">
        <v>1565</v>
      </c>
      <c r="C1095" s="79">
        <v>906406</v>
      </c>
      <c r="D1095" s="66" t="s">
        <v>1566</v>
      </c>
      <c r="E1095" s="121" t="s">
        <v>21</v>
      </c>
      <c r="F1095" s="74">
        <v>1</v>
      </c>
      <c r="G1095" s="122">
        <v>0</v>
      </c>
      <c r="H1095" s="123">
        <v>0</v>
      </c>
      <c r="I1095" s="117">
        <v>0</v>
      </c>
      <c r="J1095" s="94">
        <v>26700</v>
      </c>
      <c r="K1095" s="50"/>
      <c r="L1095" s="51">
        <f t="shared" si="226"/>
        <v>0</v>
      </c>
      <c r="M1095" s="51">
        <f t="shared" si="227"/>
        <v>13350</v>
      </c>
      <c r="N1095" s="52">
        <f t="shared" si="228"/>
        <v>13350</v>
      </c>
      <c r="O1095" s="53" t="e">
        <f t="shared" si="229"/>
        <v>#NUM!</v>
      </c>
      <c r="P1095" s="52">
        <f t="shared" si="230"/>
        <v>9439.87552884041</v>
      </c>
      <c r="Q1095" s="54">
        <f t="shared" si="231"/>
        <v>0.70710678118654757</v>
      </c>
      <c r="R1095" s="30">
        <f t="shared" si="224"/>
        <v>13350</v>
      </c>
      <c r="S1095" s="52">
        <f t="shared" si="225"/>
        <v>13400</v>
      </c>
      <c r="T1095" s="13" t="str">
        <f t="shared" si="223"/>
        <v>MEDIANA</v>
      </c>
    </row>
    <row r="1096" spans="1:20" ht="16.5">
      <c r="A1096" s="73">
        <v>1090</v>
      </c>
      <c r="B1096" s="40" t="s">
        <v>1567</v>
      </c>
      <c r="C1096" s="79">
        <v>906407</v>
      </c>
      <c r="D1096" s="66" t="s">
        <v>1568</v>
      </c>
      <c r="E1096" s="121" t="s">
        <v>21</v>
      </c>
      <c r="F1096" s="74">
        <v>1</v>
      </c>
      <c r="G1096" s="122">
        <v>0</v>
      </c>
      <c r="H1096" s="123">
        <v>0</v>
      </c>
      <c r="I1096" s="90">
        <v>194200</v>
      </c>
      <c r="J1096" s="94">
        <v>158100</v>
      </c>
      <c r="K1096" s="50"/>
      <c r="L1096" s="51">
        <f t="shared" si="226"/>
        <v>158100</v>
      </c>
      <c r="M1096" s="51">
        <f t="shared" si="227"/>
        <v>176150</v>
      </c>
      <c r="N1096" s="52">
        <f t="shared" si="228"/>
        <v>176150</v>
      </c>
      <c r="O1096" s="53">
        <f t="shared" si="229"/>
        <v>175222.77249261868</v>
      </c>
      <c r="P1096" s="52">
        <f t="shared" si="230"/>
        <v>12763.277400417182</v>
      </c>
      <c r="Q1096" s="54">
        <f t="shared" si="231"/>
        <v>7.2456868580284883E-2</v>
      </c>
      <c r="R1096" s="30">
        <f t="shared" si="224"/>
        <v>158100</v>
      </c>
      <c r="S1096" s="52">
        <f t="shared" si="225"/>
        <v>158100</v>
      </c>
      <c r="T1096" s="13" t="str">
        <f t="shared" si="223"/>
        <v>MENOR VALOR</v>
      </c>
    </row>
    <row r="1097" spans="1:20" ht="16.5">
      <c r="A1097" s="73">
        <v>1091</v>
      </c>
      <c r="B1097" s="40" t="s">
        <v>1569</v>
      </c>
      <c r="C1097" s="79">
        <v>906408</v>
      </c>
      <c r="D1097" s="66" t="s">
        <v>1570</v>
      </c>
      <c r="E1097" s="121" t="s">
        <v>21</v>
      </c>
      <c r="F1097" s="74">
        <v>1</v>
      </c>
      <c r="G1097" s="122">
        <v>0</v>
      </c>
      <c r="H1097" s="123">
        <v>0</v>
      </c>
      <c r="I1097" s="90">
        <v>263000</v>
      </c>
      <c r="J1097" s="94">
        <v>209600</v>
      </c>
      <c r="K1097" s="50"/>
      <c r="L1097" s="51">
        <f t="shared" si="226"/>
        <v>209600</v>
      </c>
      <c r="M1097" s="51">
        <f t="shared" si="227"/>
        <v>236300</v>
      </c>
      <c r="N1097" s="52">
        <f t="shared" si="228"/>
        <v>236300</v>
      </c>
      <c r="O1097" s="53">
        <f t="shared" si="229"/>
        <v>234786.71171938159</v>
      </c>
      <c r="P1097" s="52">
        <f t="shared" si="230"/>
        <v>18879.75105768082</v>
      </c>
      <c r="Q1097" s="54">
        <f t="shared" si="231"/>
        <v>7.9897380692682263E-2</v>
      </c>
      <c r="R1097" s="30">
        <f t="shared" si="224"/>
        <v>209600</v>
      </c>
      <c r="S1097" s="52">
        <f t="shared" si="225"/>
        <v>209600</v>
      </c>
      <c r="T1097" s="13" t="str">
        <f t="shared" ref="T1097:T1160" si="232">IF(Q1097&lt;=$Q$1,"MENOR VALOR","MEDIANA")</f>
        <v>MENOR VALOR</v>
      </c>
    </row>
    <row r="1098" spans="1:20" ht="33">
      <c r="A1098" s="73">
        <v>1092</v>
      </c>
      <c r="B1098" s="40" t="s">
        <v>1571</v>
      </c>
      <c r="C1098" s="79">
        <v>906409</v>
      </c>
      <c r="D1098" s="66" t="s">
        <v>1572</v>
      </c>
      <c r="E1098" s="121" t="s">
        <v>21</v>
      </c>
      <c r="F1098" s="74">
        <v>1</v>
      </c>
      <c r="G1098" s="122">
        <v>0</v>
      </c>
      <c r="H1098" s="123">
        <v>0</v>
      </c>
      <c r="I1098" s="90">
        <v>263000</v>
      </c>
      <c r="J1098" s="91" t="s">
        <v>28</v>
      </c>
      <c r="K1098" s="50"/>
      <c r="L1098" s="51">
        <f t="shared" si="226"/>
        <v>263000</v>
      </c>
      <c r="M1098" s="51">
        <f t="shared" si="227"/>
        <v>263000</v>
      </c>
      <c r="N1098" s="52">
        <f t="shared" si="228"/>
        <v>263000</v>
      </c>
      <c r="O1098" s="53">
        <f t="shared" si="229"/>
        <v>263000</v>
      </c>
      <c r="P1098" s="52">
        <f t="shared" si="230"/>
        <v>0</v>
      </c>
      <c r="Q1098" s="54">
        <f t="shared" si="231"/>
        <v>0</v>
      </c>
      <c r="R1098" s="30">
        <f t="shared" si="224"/>
        <v>263000</v>
      </c>
      <c r="S1098" s="52">
        <f t="shared" si="225"/>
        <v>263000</v>
      </c>
      <c r="T1098" s="13" t="str">
        <f t="shared" si="232"/>
        <v>MENOR VALOR</v>
      </c>
    </row>
    <row r="1099" spans="1:20" ht="33">
      <c r="A1099" s="95">
        <v>1093</v>
      </c>
      <c r="B1099" s="40" t="s">
        <v>1573</v>
      </c>
      <c r="C1099" s="79">
        <v>906411</v>
      </c>
      <c r="D1099" s="66" t="s">
        <v>1574</v>
      </c>
      <c r="E1099" s="121" t="s">
        <v>21</v>
      </c>
      <c r="F1099" s="74">
        <v>1</v>
      </c>
      <c r="G1099" s="122">
        <v>0</v>
      </c>
      <c r="H1099" s="123">
        <v>0</v>
      </c>
      <c r="I1099" s="90">
        <v>273600</v>
      </c>
      <c r="J1099" s="94">
        <v>182100</v>
      </c>
      <c r="K1099" s="50"/>
      <c r="L1099" s="51">
        <f t="shared" si="226"/>
        <v>182100</v>
      </c>
      <c r="M1099" s="51">
        <f t="shared" si="227"/>
        <v>227850</v>
      </c>
      <c r="N1099" s="52">
        <f t="shared" si="228"/>
        <v>227850</v>
      </c>
      <c r="O1099" s="53">
        <f t="shared" si="229"/>
        <v>223209.67720956902</v>
      </c>
      <c r="P1099" s="52">
        <f t="shared" si="230"/>
        <v>32350.135239284547</v>
      </c>
      <c r="Q1099" s="54">
        <f t="shared" si="231"/>
        <v>0.14197996593936602</v>
      </c>
      <c r="R1099" s="30">
        <f t="shared" si="224"/>
        <v>227850</v>
      </c>
      <c r="S1099" s="52">
        <f t="shared" si="225"/>
        <v>227900</v>
      </c>
      <c r="T1099" s="13" t="str">
        <f t="shared" si="232"/>
        <v>MEDIANA</v>
      </c>
    </row>
    <row r="1100" spans="1:20" ht="33">
      <c r="A1100" s="73">
        <v>1094</v>
      </c>
      <c r="B1100" s="40" t="s">
        <v>1575</v>
      </c>
      <c r="C1100" s="79">
        <v>906413</v>
      </c>
      <c r="D1100" s="66" t="s">
        <v>1576</v>
      </c>
      <c r="E1100" s="121" t="s">
        <v>21</v>
      </c>
      <c r="F1100" s="74">
        <v>1</v>
      </c>
      <c r="G1100" s="122">
        <v>0</v>
      </c>
      <c r="H1100" s="123">
        <v>0</v>
      </c>
      <c r="I1100" s="90">
        <v>113700</v>
      </c>
      <c r="J1100" s="94">
        <v>396400</v>
      </c>
      <c r="K1100" s="50"/>
      <c r="L1100" s="51">
        <f t="shared" si="226"/>
        <v>113700</v>
      </c>
      <c r="M1100" s="51">
        <f t="shared" si="227"/>
        <v>255050</v>
      </c>
      <c r="N1100" s="52">
        <f t="shared" si="228"/>
        <v>255050</v>
      </c>
      <c r="O1100" s="53">
        <f t="shared" si="229"/>
        <v>212298.56334888373</v>
      </c>
      <c r="P1100" s="52">
        <f t="shared" si="230"/>
        <v>99949.543520718493</v>
      </c>
      <c r="Q1100" s="54">
        <f t="shared" si="231"/>
        <v>0.39188215456074688</v>
      </c>
      <c r="R1100" s="30">
        <f t="shared" si="224"/>
        <v>255050</v>
      </c>
      <c r="S1100" s="52">
        <f t="shared" si="225"/>
        <v>255100</v>
      </c>
      <c r="T1100" s="13" t="str">
        <f t="shared" si="232"/>
        <v>MEDIANA</v>
      </c>
    </row>
    <row r="1101" spans="1:20" ht="33">
      <c r="A1101" s="73">
        <v>1095</v>
      </c>
      <c r="B1101" s="40" t="s">
        <v>1577</v>
      </c>
      <c r="C1101" s="79">
        <v>906414</v>
      </c>
      <c r="D1101" s="66" t="s">
        <v>1578</v>
      </c>
      <c r="E1101" s="121" t="s">
        <v>21</v>
      </c>
      <c r="F1101" s="74">
        <v>1</v>
      </c>
      <c r="G1101" s="122">
        <v>0</v>
      </c>
      <c r="H1101" s="123">
        <v>0</v>
      </c>
      <c r="I1101" s="90">
        <v>152300</v>
      </c>
      <c r="J1101" s="94">
        <v>286900</v>
      </c>
      <c r="K1101" s="50"/>
      <c r="L1101" s="51">
        <f t="shared" si="226"/>
        <v>152300</v>
      </c>
      <c r="M1101" s="51">
        <f t="shared" si="227"/>
        <v>219600</v>
      </c>
      <c r="N1101" s="52">
        <f t="shared" si="228"/>
        <v>219600</v>
      </c>
      <c r="O1101" s="53">
        <f t="shared" si="229"/>
        <v>209033.17918454955</v>
      </c>
      <c r="P1101" s="52">
        <f t="shared" si="230"/>
        <v>47588.286373854651</v>
      </c>
      <c r="Q1101" s="54">
        <f t="shared" si="231"/>
        <v>0.21670440060953849</v>
      </c>
      <c r="R1101" s="30">
        <f t="shared" si="224"/>
        <v>219600</v>
      </c>
      <c r="S1101" s="52">
        <f t="shared" si="225"/>
        <v>219600</v>
      </c>
      <c r="T1101" s="13" t="str">
        <f t="shared" si="232"/>
        <v>MEDIANA</v>
      </c>
    </row>
    <row r="1102" spans="1:20" ht="16.5">
      <c r="A1102" s="73">
        <v>1096</v>
      </c>
      <c r="B1102" s="40">
        <v>901001</v>
      </c>
      <c r="C1102" s="79">
        <v>906415</v>
      </c>
      <c r="D1102" s="66" t="s">
        <v>1579</v>
      </c>
      <c r="E1102" s="121" t="s">
        <v>21</v>
      </c>
      <c r="F1102" s="74">
        <v>1</v>
      </c>
      <c r="G1102" s="122">
        <v>0</v>
      </c>
      <c r="H1102" s="123">
        <v>0</v>
      </c>
      <c r="I1102" s="90">
        <v>44100</v>
      </c>
      <c r="J1102" s="94">
        <v>46100</v>
      </c>
      <c r="K1102" s="50"/>
      <c r="L1102" s="51">
        <f t="shared" si="226"/>
        <v>44100</v>
      </c>
      <c r="M1102" s="51">
        <f t="shared" si="227"/>
        <v>45100</v>
      </c>
      <c r="N1102" s="52">
        <f t="shared" si="228"/>
        <v>45100</v>
      </c>
      <c r="O1102" s="53">
        <f t="shared" si="229"/>
        <v>45088.912162526169</v>
      </c>
      <c r="P1102" s="52">
        <f t="shared" si="230"/>
        <v>707.10678118654755</v>
      </c>
      <c r="Q1102" s="54">
        <f t="shared" si="231"/>
        <v>1.5678642598371342E-2</v>
      </c>
      <c r="R1102" s="30">
        <f t="shared" si="224"/>
        <v>44100</v>
      </c>
      <c r="S1102" s="52">
        <f t="shared" si="225"/>
        <v>44100</v>
      </c>
      <c r="T1102" s="13" t="str">
        <f t="shared" si="232"/>
        <v>MENOR VALOR</v>
      </c>
    </row>
    <row r="1103" spans="1:20" ht="16.5">
      <c r="A1103" s="73">
        <v>1097</v>
      </c>
      <c r="B1103" s="40">
        <v>901004</v>
      </c>
      <c r="C1103" s="79">
        <v>906417</v>
      </c>
      <c r="D1103" s="66" t="s">
        <v>1580</v>
      </c>
      <c r="E1103" s="121" t="s">
        <v>21</v>
      </c>
      <c r="F1103" s="74">
        <v>1</v>
      </c>
      <c r="G1103" s="122">
        <v>0</v>
      </c>
      <c r="H1103" s="123">
        <v>0</v>
      </c>
      <c r="I1103" s="117">
        <v>0</v>
      </c>
      <c r="J1103" s="91" t="s">
        <v>28</v>
      </c>
      <c r="K1103" s="50"/>
      <c r="L1103" s="51">
        <f t="shared" si="226"/>
        <v>0</v>
      </c>
      <c r="M1103" s="51">
        <f t="shared" si="227"/>
        <v>0</v>
      </c>
      <c r="N1103" s="52">
        <f t="shared" si="228"/>
        <v>0</v>
      </c>
      <c r="O1103" s="53" t="e">
        <f t="shared" si="229"/>
        <v>#NUM!</v>
      </c>
      <c r="P1103" s="52">
        <f t="shared" si="230"/>
        <v>0</v>
      </c>
      <c r="Q1103" s="54" t="e">
        <f t="shared" si="231"/>
        <v>#DIV/0!</v>
      </c>
      <c r="R1103" s="30" t="e">
        <f t="shared" si="224"/>
        <v>#DIV/0!</v>
      </c>
      <c r="S1103" s="52" t="e">
        <f t="shared" si="225"/>
        <v>#DIV/0!</v>
      </c>
      <c r="T1103" s="13" t="e">
        <f t="shared" si="232"/>
        <v>#DIV/0!</v>
      </c>
    </row>
    <row r="1104" spans="1:20" ht="33">
      <c r="A1104" s="95">
        <v>1098</v>
      </c>
      <c r="B1104" s="40">
        <v>901101</v>
      </c>
      <c r="C1104" s="79">
        <v>906418</v>
      </c>
      <c r="D1104" s="66" t="s">
        <v>1581</v>
      </c>
      <c r="E1104" s="121" t="s">
        <v>21</v>
      </c>
      <c r="F1104" s="74">
        <v>1</v>
      </c>
      <c r="G1104" s="122">
        <v>0</v>
      </c>
      <c r="H1104" s="123">
        <v>0</v>
      </c>
      <c r="I1104" s="90">
        <v>22500</v>
      </c>
      <c r="J1104" s="94">
        <v>23700</v>
      </c>
      <c r="K1104" s="50"/>
      <c r="L1104" s="51">
        <f t="shared" si="226"/>
        <v>22500</v>
      </c>
      <c r="M1104" s="51">
        <f t="shared" si="227"/>
        <v>23100</v>
      </c>
      <c r="N1104" s="52">
        <f t="shared" si="228"/>
        <v>23100</v>
      </c>
      <c r="O1104" s="53">
        <f t="shared" si="229"/>
        <v>23092.206477510979</v>
      </c>
      <c r="P1104" s="52">
        <f t="shared" si="230"/>
        <v>424.26406871192853</v>
      </c>
      <c r="Q1104" s="54">
        <f t="shared" si="231"/>
        <v>1.8366409900949288E-2</v>
      </c>
      <c r="R1104" s="30">
        <f t="shared" si="224"/>
        <v>22500</v>
      </c>
      <c r="S1104" s="52">
        <f t="shared" si="225"/>
        <v>22500</v>
      </c>
      <c r="T1104" s="13" t="str">
        <f t="shared" si="232"/>
        <v>MENOR VALOR</v>
      </c>
    </row>
    <row r="1105" spans="1:20" ht="16.5">
      <c r="A1105" s="73">
        <v>1099</v>
      </c>
      <c r="B1105" s="40">
        <v>901106</v>
      </c>
      <c r="C1105" s="83">
        <v>906422</v>
      </c>
      <c r="D1105" s="66" t="s">
        <v>1582</v>
      </c>
      <c r="E1105" s="121" t="s">
        <v>21</v>
      </c>
      <c r="F1105" s="74">
        <v>1</v>
      </c>
      <c r="G1105" s="122">
        <v>0</v>
      </c>
      <c r="H1105" s="123">
        <v>0</v>
      </c>
      <c r="I1105" s="90">
        <v>43700</v>
      </c>
      <c r="J1105" s="94">
        <v>45600</v>
      </c>
      <c r="K1105" s="50"/>
      <c r="L1105" s="51">
        <f t="shared" si="226"/>
        <v>43700</v>
      </c>
      <c r="M1105" s="51">
        <f t="shared" si="227"/>
        <v>44650</v>
      </c>
      <c r="N1105" s="52">
        <f t="shared" si="228"/>
        <v>44650</v>
      </c>
      <c r="O1105" s="53">
        <f t="shared" si="229"/>
        <v>44639.892472988773</v>
      </c>
      <c r="P1105" s="52">
        <f t="shared" si="230"/>
        <v>671.75144212722012</v>
      </c>
      <c r="Q1105" s="54">
        <f t="shared" si="231"/>
        <v>1.5044825131628669E-2</v>
      </c>
      <c r="R1105" s="30">
        <f t="shared" si="224"/>
        <v>43700</v>
      </c>
      <c r="S1105" s="52">
        <f t="shared" si="225"/>
        <v>43700</v>
      </c>
      <c r="T1105" s="13" t="str">
        <f t="shared" si="232"/>
        <v>MENOR VALOR</v>
      </c>
    </row>
    <row r="1106" spans="1:20" ht="33">
      <c r="A1106" s="73">
        <v>1100</v>
      </c>
      <c r="B1106" s="40">
        <v>901107</v>
      </c>
      <c r="C1106" s="83">
        <v>906423</v>
      </c>
      <c r="D1106" s="66" t="s">
        <v>1583</v>
      </c>
      <c r="E1106" s="121" t="s">
        <v>21</v>
      </c>
      <c r="F1106" s="74">
        <v>1</v>
      </c>
      <c r="G1106" s="122">
        <v>0</v>
      </c>
      <c r="H1106" s="123">
        <v>0</v>
      </c>
      <c r="I1106" s="90">
        <v>35400</v>
      </c>
      <c r="J1106" s="94">
        <v>19000</v>
      </c>
      <c r="K1106" s="50"/>
      <c r="L1106" s="51">
        <f t="shared" si="226"/>
        <v>19000</v>
      </c>
      <c r="M1106" s="51">
        <f t="shared" si="227"/>
        <v>27200</v>
      </c>
      <c r="N1106" s="52">
        <f t="shared" si="228"/>
        <v>27200</v>
      </c>
      <c r="O1106" s="53">
        <f t="shared" si="229"/>
        <v>25934.532962827765</v>
      </c>
      <c r="P1106" s="52">
        <f t="shared" si="230"/>
        <v>5798.2756057296901</v>
      </c>
      <c r="Q1106" s="54">
        <f t="shared" si="231"/>
        <v>0.21317189726947391</v>
      </c>
      <c r="R1106" s="30">
        <f t="shared" si="224"/>
        <v>27200</v>
      </c>
      <c r="S1106" s="52">
        <f t="shared" si="225"/>
        <v>27200</v>
      </c>
      <c r="T1106" s="13" t="str">
        <f t="shared" si="232"/>
        <v>MEDIANA</v>
      </c>
    </row>
    <row r="1107" spans="1:20" ht="49.5">
      <c r="A1107" s="73">
        <v>1101</v>
      </c>
      <c r="B1107" s="40">
        <v>901111</v>
      </c>
      <c r="C1107" s="79">
        <v>906425</v>
      </c>
      <c r="D1107" s="66" t="s">
        <v>1584</v>
      </c>
      <c r="E1107" s="121" t="s">
        <v>21</v>
      </c>
      <c r="F1107" s="74">
        <v>1</v>
      </c>
      <c r="G1107" s="122">
        <v>0</v>
      </c>
      <c r="H1107" s="123">
        <v>0</v>
      </c>
      <c r="I1107" s="90">
        <v>70400</v>
      </c>
      <c r="J1107" s="94">
        <v>22000</v>
      </c>
      <c r="K1107" s="50"/>
      <c r="L1107" s="51">
        <f t="shared" si="226"/>
        <v>22000</v>
      </c>
      <c r="M1107" s="51">
        <f t="shared" si="227"/>
        <v>46200</v>
      </c>
      <c r="N1107" s="52">
        <f t="shared" si="228"/>
        <v>46200</v>
      </c>
      <c r="O1107" s="53">
        <f t="shared" si="229"/>
        <v>39354.796403996297</v>
      </c>
      <c r="P1107" s="52">
        <f t="shared" si="230"/>
        <v>17111.984104714451</v>
      </c>
      <c r="Q1107" s="54">
        <f t="shared" si="231"/>
        <v>0.37038926633581065</v>
      </c>
      <c r="R1107" s="30">
        <f t="shared" si="224"/>
        <v>46200</v>
      </c>
      <c r="S1107" s="52">
        <f t="shared" si="225"/>
        <v>46200</v>
      </c>
      <c r="T1107" s="13" t="str">
        <f t="shared" si="232"/>
        <v>MEDIANA</v>
      </c>
    </row>
    <row r="1108" spans="1:20" ht="16.5">
      <c r="A1108" s="73">
        <v>1102</v>
      </c>
      <c r="B1108" s="40">
        <v>901206</v>
      </c>
      <c r="C1108" s="79">
        <v>906426</v>
      </c>
      <c r="D1108" s="66" t="s">
        <v>1585</v>
      </c>
      <c r="E1108" s="121" t="s">
        <v>21</v>
      </c>
      <c r="F1108" s="74">
        <v>1</v>
      </c>
      <c r="G1108" s="122">
        <v>0</v>
      </c>
      <c r="H1108" s="123">
        <v>0</v>
      </c>
      <c r="I1108" s="90">
        <v>112400</v>
      </c>
      <c r="J1108" s="94">
        <v>118000</v>
      </c>
      <c r="K1108" s="50"/>
      <c r="L1108" s="51">
        <f t="shared" si="226"/>
        <v>112400</v>
      </c>
      <c r="M1108" s="51">
        <f t="shared" si="227"/>
        <v>115200</v>
      </c>
      <c r="N1108" s="52">
        <f t="shared" si="228"/>
        <v>115200</v>
      </c>
      <c r="O1108" s="53">
        <f t="shared" si="229"/>
        <v>115165.96719517445</v>
      </c>
      <c r="P1108" s="52">
        <f t="shared" si="230"/>
        <v>1979.8989873223331</v>
      </c>
      <c r="Q1108" s="54">
        <f t="shared" si="231"/>
        <v>1.7186623153839696E-2</v>
      </c>
      <c r="R1108" s="30">
        <f t="shared" si="224"/>
        <v>112400</v>
      </c>
      <c r="S1108" s="52">
        <f t="shared" si="225"/>
        <v>112400</v>
      </c>
      <c r="T1108" s="13" t="str">
        <f t="shared" si="232"/>
        <v>MENOR VALOR</v>
      </c>
    </row>
    <row r="1109" spans="1:20" ht="33">
      <c r="A1109" s="95">
        <v>1103</v>
      </c>
      <c r="B1109" s="40">
        <v>901210</v>
      </c>
      <c r="C1109" s="79">
        <v>906429</v>
      </c>
      <c r="D1109" s="66" t="s">
        <v>1586</v>
      </c>
      <c r="E1109" s="121" t="s">
        <v>21</v>
      </c>
      <c r="F1109" s="74">
        <v>1</v>
      </c>
      <c r="G1109" s="122">
        <v>0</v>
      </c>
      <c r="H1109" s="123">
        <v>0</v>
      </c>
      <c r="I1109" s="90">
        <v>57300</v>
      </c>
      <c r="J1109" s="94">
        <v>78500</v>
      </c>
      <c r="K1109" s="50"/>
      <c r="L1109" s="51">
        <f t="shared" si="226"/>
        <v>57300</v>
      </c>
      <c r="M1109" s="51">
        <f t="shared" si="227"/>
        <v>67900</v>
      </c>
      <c r="N1109" s="52">
        <f t="shared" si="228"/>
        <v>67900</v>
      </c>
      <c r="O1109" s="53">
        <f t="shared" si="229"/>
        <v>67067.503308234154</v>
      </c>
      <c r="P1109" s="52">
        <f t="shared" si="230"/>
        <v>7495.3318805774034</v>
      </c>
      <c r="Q1109" s="54">
        <f t="shared" si="231"/>
        <v>0.11038780383766426</v>
      </c>
      <c r="R1109" s="30">
        <f t="shared" si="224"/>
        <v>67900</v>
      </c>
      <c r="S1109" s="52">
        <f t="shared" si="225"/>
        <v>67900</v>
      </c>
      <c r="T1109" s="13" t="str">
        <f t="shared" si="232"/>
        <v>MEDIANA</v>
      </c>
    </row>
    <row r="1110" spans="1:20" ht="16.5">
      <c r="A1110" s="73">
        <v>1104</v>
      </c>
      <c r="B1110" s="40">
        <v>901212</v>
      </c>
      <c r="C1110" s="79">
        <v>906430</v>
      </c>
      <c r="D1110" s="66" t="s">
        <v>1587</v>
      </c>
      <c r="E1110" s="121" t="s">
        <v>21</v>
      </c>
      <c r="F1110" s="74">
        <v>1</v>
      </c>
      <c r="G1110" s="122">
        <v>0</v>
      </c>
      <c r="H1110" s="123">
        <v>0</v>
      </c>
      <c r="I1110" s="90">
        <v>43700</v>
      </c>
      <c r="J1110" s="91" t="s">
        <v>28</v>
      </c>
      <c r="K1110" s="50"/>
      <c r="L1110" s="51">
        <f t="shared" si="226"/>
        <v>43700</v>
      </c>
      <c r="M1110" s="51">
        <f t="shared" si="227"/>
        <v>43700</v>
      </c>
      <c r="N1110" s="52">
        <f t="shared" si="228"/>
        <v>43700</v>
      </c>
      <c r="O1110" s="53">
        <f t="shared" si="229"/>
        <v>43700</v>
      </c>
      <c r="P1110" s="52">
        <f t="shared" si="230"/>
        <v>0</v>
      </c>
      <c r="Q1110" s="54">
        <f t="shared" si="231"/>
        <v>0</v>
      </c>
      <c r="R1110" s="30">
        <f t="shared" si="224"/>
        <v>43700</v>
      </c>
      <c r="S1110" s="52">
        <f t="shared" si="225"/>
        <v>43700</v>
      </c>
      <c r="T1110" s="13" t="str">
        <f t="shared" si="232"/>
        <v>MENOR VALOR</v>
      </c>
    </row>
    <row r="1111" spans="1:20" ht="16.5">
      <c r="A1111" s="73">
        <v>1105</v>
      </c>
      <c r="B1111" s="40">
        <v>901213</v>
      </c>
      <c r="C1111" s="79">
        <v>906432</v>
      </c>
      <c r="D1111" s="66" t="s">
        <v>1588</v>
      </c>
      <c r="E1111" s="121" t="s">
        <v>21</v>
      </c>
      <c r="F1111" s="74">
        <v>1</v>
      </c>
      <c r="G1111" s="122">
        <v>0</v>
      </c>
      <c r="H1111" s="123">
        <v>0</v>
      </c>
      <c r="I1111" s="90">
        <v>50000</v>
      </c>
      <c r="J1111" s="91" t="s">
        <v>28</v>
      </c>
      <c r="K1111" s="50"/>
      <c r="L1111" s="51">
        <f t="shared" si="226"/>
        <v>50000</v>
      </c>
      <c r="M1111" s="51">
        <f t="shared" si="227"/>
        <v>50000</v>
      </c>
      <c r="N1111" s="52">
        <f t="shared" si="228"/>
        <v>50000</v>
      </c>
      <c r="O1111" s="53">
        <f t="shared" si="229"/>
        <v>50000</v>
      </c>
      <c r="P1111" s="52">
        <f t="shared" si="230"/>
        <v>0</v>
      </c>
      <c r="Q1111" s="54">
        <f t="shared" si="231"/>
        <v>0</v>
      </c>
      <c r="R1111" s="30">
        <f t="shared" si="224"/>
        <v>50000</v>
      </c>
      <c r="S1111" s="52">
        <f t="shared" si="225"/>
        <v>50000</v>
      </c>
      <c r="T1111" s="13" t="str">
        <f t="shared" si="232"/>
        <v>MENOR VALOR</v>
      </c>
    </row>
    <row r="1112" spans="1:20" ht="49.5">
      <c r="A1112" s="73">
        <v>1106</v>
      </c>
      <c r="B1112" s="40">
        <v>901217</v>
      </c>
      <c r="C1112" s="79">
        <v>906433</v>
      </c>
      <c r="D1112" s="66" t="s">
        <v>1589</v>
      </c>
      <c r="E1112" s="121" t="s">
        <v>21</v>
      </c>
      <c r="F1112" s="74">
        <v>1</v>
      </c>
      <c r="G1112" s="122">
        <v>0</v>
      </c>
      <c r="H1112" s="123">
        <v>0</v>
      </c>
      <c r="I1112" s="90">
        <v>57300</v>
      </c>
      <c r="J1112" s="94">
        <v>87100</v>
      </c>
      <c r="K1112" s="50"/>
      <c r="L1112" s="51">
        <f t="shared" si="226"/>
        <v>57300</v>
      </c>
      <c r="M1112" s="51">
        <f t="shared" si="227"/>
        <v>72200</v>
      </c>
      <c r="N1112" s="52">
        <f t="shared" si="228"/>
        <v>72200</v>
      </c>
      <c r="O1112" s="53">
        <f t="shared" si="229"/>
        <v>70645.806669610611</v>
      </c>
      <c r="P1112" s="52">
        <f t="shared" si="230"/>
        <v>10535.891039679558</v>
      </c>
      <c r="Q1112" s="54">
        <f t="shared" si="231"/>
        <v>0.14592646869362269</v>
      </c>
      <c r="R1112" s="30">
        <f t="shared" si="224"/>
        <v>72200</v>
      </c>
      <c r="S1112" s="52">
        <f t="shared" si="225"/>
        <v>72200</v>
      </c>
      <c r="T1112" s="13" t="str">
        <f t="shared" si="232"/>
        <v>MEDIANA</v>
      </c>
    </row>
    <row r="1113" spans="1:20" ht="16.5">
      <c r="A1113" s="73">
        <v>1107</v>
      </c>
      <c r="B1113" s="40">
        <v>901230</v>
      </c>
      <c r="C1113" s="79">
        <v>906440</v>
      </c>
      <c r="D1113" s="66" t="s">
        <v>1590</v>
      </c>
      <c r="E1113" s="121" t="s">
        <v>21</v>
      </c>
      <c r="F1113" s="74">
        <v>1</v>
      </c>
      <c r="G1113" s="122">
        <v>0</v>
      </c>
      <c r="H1113" s="123">
        <v>0</v>
      </c>
      <c r="I1113" s="90">
        <v>89500</v>
      </c>
      <c r="J1113" s="94">
        <v>106500</v>
      </c>
      <c r="K1113" s="50"/>
      <c r="L1113" s="51">
        <f t="shared" si="226"/>
        <v>89500</v>
      </c>
      <c r="M1113" s="51">
        <f t="shared" si="227"/>
        <v>98000</v>
      </c>
      <c r="N1113" s="52">
        <f t="shared" si="228"/>
        <v>98000</v>
      </c>
      <c r="O1113" s="53">
        <f t="shared" si="229"/>
        <v>97630.681652849278</v>
      </c>
      <c r="P1113" s="52">
        <f t="shared" si="230"/>
        <v>6010.4076400856538</v>
      </c>
      <c r="Q1113" s="54">
        <f t="shared" si="231"/>
        <v>6.133069020495565E-2</v>
      </c>
      <c r="R1113" s="30">
        <f t="shared" si="224"/>
        <v>89500</v>
      </c>
      <c r="S1113" s="52">
        <f t="shared" si="225"/>
        <v>89500</v>
      </c>
      <c r="T1113" s="13" t="str">
        <f t="shared" si="232"/>
        <v>MENOR VALOR</v>
      </c>
    </row>
    <row r="1114" spans="1:20" ht="16.5">
      <c r="A1114" s="95">
        <v>1108</v>
      </c>
      <c r="B1114" s="40">
        <v>901232</v>
      </c>
      <c r="C1114" s="79">
        <v>906441</v>
      </c>
      <c r="D1114" s="66" t="s">
        <v>1591</v>
      </c>
      <c r="E1114" s="121" t="s">
        <v>21</v>
      </c>
      <c r="F1114" s="74">
        <v>1</v>
      </c>
      <c r="G1114" s="122">
        <v>0</v>
      </c>
      <c r="H1114" s="123">
        <v>0</v>
      </c>
      <c r="I1114" s="90">
        <v>75500</v>
      </c>
      <c r="J1114" s="91" t="s">
        <v>28</v>
      </c>
      <c r="K1114" s="50"/>
      <c r="L1114" s="51">
        <f t="shared" si="226"/>
        <v>75500</v>
      </c>
      <c r="M1114" s="51">
        <f t="shared" si="227"/>
        <v>75500</v>
      </c>
      <c r="N1114" s="52">
        <f t="shared" si="228"/>
        <v>75500</v>
      </c>
      <c r="O1114" s="53">
        <f t="shared" si="229"/>
        <v>75500</v>
      </c>
      <c r="P1114" s="52">
        <f t="shared" si="230"/>
        <v>0</v>
      </c>
      <c r="Q1114" s="54">
        <f t="shared" si="231"/>
        <v>0</v>
      </c>
      <c r="R1114" s="30">
        <f t="shared" si="224"/>
        <v>75500</v>
      </c>
      <c r="S1114" s="52">
        <f t="shared" si="225"/>
        <v>75500</v>
      </c>
      <c r="T1114" s="13" t="str">
        <f t="shared" si="232"/>
        <v>MENOR VALOR</v>
      </c>
    </row>
    <row r="1115" spans="1:20" ht="16.5">
      <c r="A1115" s="73">
        <v>1109</v>
      </c>
      <c r="B1115" s="40">
        <v>901235</v>
      </c>
      <c r="C1115" s="79">
        <v>906442</v>
      </c>
      <c r="D1115" s="66" t="s">
        <v>1592</v>
      </c>
      <c r="E1115" s="121" t="s">
        <v>21</v>
      </c>
      <c r="F1115" s="74">
        <v>1</v>
      </c>
      <c r="G1115" s="122">
        <v>0</v>
      </c>
      <c r="H1115" s="123">
        <v>0</v>
      </c>
      <c r="I1115" s="90">
        <v>92900</v>
      </c>
      <c r="J1115" s="94">
        <v>97600</v>
      </c>
      <c r="K1115" s="50"/>
      <c r="L1115" s="51">
        <f t="shared" si="226"/>
        <v>92900</v>
      </c>
      <c r="M1115" s="51">
        <f t="shared" si="227"/>
        <v>95250</v>
      </c>
      <c r="N1115" s="52">
        <f t="shared" si="228"/>
        <v>95250</v>
      </c>
      <c r="O1115" s="53">
        <f t="shared" si="229"/>
        <v>95221.006085842208</v>
      </c>
      <c r="P1115" s="52">
        <f t="shared" si="230"/>
        <v>1661.7009357883867</v>
      </c>
      <c r="Q1115" s="54">
        <f t="shared" si="231"/>
        <v>1.7445679115888575E-2</v>
      </c>
      <c r="R1115" s="30">
        <f t="shared" si="224"/>
        <v>92900</v>
      </c>
      <c r="S1115" s="52">
        <f t="shared" si="225"/>
        <v>92900</v>
      </c>
      <c r="T1115" s="13" t="str">
        <f t="shared" si="232"/>
        <v>MENOR VALOR</v>
      </c>
    </row>
    <row r="1116" spans="1:20" ht="33">
      <c r="A1116" s="73">
        <v>1110</v>
      </c>
      <c r="B1116" s="40">
        <v>901236</v>
      </c>
      <c r="C1116" s="79">
        <v>906453</v>
      </c>
      <c r="D1116" s="66" t="s">
        <v>1593</v>
      </c>
      <c r="E1116" s="121" t="s">
        <v>21</v>
      </c>
      <c r="F1116" s="74">
        <v>1</v>
      </c>
      <c r="G1116" s="122">
        <v>0</v>
      </c>
      <c r="H1116" s="123">
        <v>0</v>
      </c>
      <c r="I1116" s="90">
        <v>81400</v>
      </c>
      <c r="J1116" s="91" t="s">
        <v>28</v>
      </c>
      <c r="K1116" s="50"/>
      <c r="L1116" s="51">
        <f t="shared" si="226"/>
        <v>81400</v>
      </c>
      <c r="M1116" s="51">
        <f t="shared" si="227"/>
        <v>81400</v>
      </c>
      <c r="N1116" s="52">
        <f t="shared" si="228"/>
        <v>81400</v>
      </c>
      <c r="O1116" s="53">
        <f t="shared" si="229"/>
        <v>81400</v>
      </c>
      <c r="P1116" s="52">
        <f t="shared" si="230"/>
        <v>0</v>
      </c>
      <c r="Q1116" s="54">
        <f t="shared" si="231"/>
        <v>0</v>
      </c>
      <c r="R1116" s="30">
        <f t="shared" si="224"/>
        <v>81400</v>
      </c>
      <c r="S1116" s="52">
        <f t="shared" si="225"/>
        <v>81400</v>
      </c>
      <c r="T1116" s="13" t="str">
        <f t="shared" si="232"/>
        <v>MENOR VALOR</v>
      </c>
    </row>
    <row r="1117" spans="1:20" ht="33">
      <c r="A1117" s="73">
        <v>1111</v>
      </c>
      <c r="B1117" s="40">
        <v>901237</v>
      </c>
      <c r="C1117" s="79">
        <v>906454</v>
      </c>
      <c r="D1117" s="66" t="s">
        <v>1594</v>
      </c>
      <c r="E1117" s="121" t="s">
        <v>21</v>
      </c>
      <c r="F1117" s="74">
        <v>1</v>
      </c>
      <c r="G1117" s="122">
        <v>0</v>
      </c>
      <c r="H1117" s="123">
        <v>0</v>
      </c>
      <c r="I1117" s="90">
        <v>81400</v>
      </c>
      <c r="J1117" s="91" t="s">
        <v>28</v>
      </c>
      <c r="K1117" s="50"/>
      <c r="L1117" s="51">
        <f t="shared" si="226"/>
        <v>81400</v>
      </c>
      <c r="M1117" s="51">
        <f t="shared" si="227"/>
        <v>81400</v>
      </c>
      <c r="N1117" s="52">
        <f t="shared" si="228"/>
        <v>81400</v>
      </c>
      <c r="O1117" s="53">
        <f t="shared" si="229"/>
        <v>81400</v>
      </c>
      <c r="P1117" s="52">
        <f t="shared" si="230"/>
        <v>0</v>
      </c>
      <c r="Q1117" s="54">
        <f t="shared" si="231"/>
        <v>0</v>
      </c>
      <c r="R1117" s="30">
        <f t="shared" si="224"/>
        <v>81400</v>
      </c>
      <c r="S1117" s="52">
        <f t="shared" si="225"/>
        <v>81400</v>
      </c>
      <c r="T1117" s="13" t="str">
        <f t="shared" si="232"/>
        <v>MENOR VALOR</v>
      </c>
    </row>
    <row r="1118" spans="1:20" ht="16.5">
      <c r="A1118" s="73">
        <v>1112</v>
      </c>
      <c r="B1118" s="40">
        <v>901304</v>
      </c>
      <c r="C1118" s="79">
        <v>906455</v>
      </c>
      <c r="D1118" s="66" t="s">
        <v>1595</v>
      </c>
      <c r="E1118" s="121" t="s">
        <v>21</v>
      </c>
      <c r="F1118" s="74">
        <v>1</v>
      </c>
      <c r="G1118" s="122">
        <v>0</v>
      </c>
      <c r="H1118" s="123">
        <v>0</v>
      </c>
      <c r="I1118" s="90">
        <v>75500</v>
      </c>
      <c r="J1118" s="94">
        <v>37500</v>
      </c>
      <c r="K1118" s="50"/>
      <c r="L1118" s="51">
        <f t="shared" si="226"/>
        <v>37500</v>
      </c>
      <c r="M1118" s="51">
        <f t="shared" si="227"/>
        <v>56500</v>
      </c>
      <c r="N1118" s="52">
        <f t="shared" si="228"/>
        <v>56500</v>
      </c>
      <c r="O1118" s="53">
        <f t="shared" si="229"/>
        <v>53209.491634481907</v>
      </c>
      <c r="P1118" s="52">
        <f t="shared" si="230"/>
        <v>13435.028842544403</v>
      </c>
      <c r="Q1118" s="54">
        <f t="shared" si="231"/>
        <v>0.23778812110698058</v>
      </c>
      <c r="R1118" s="30">
        <f t="shared" si="224"/>
        <v>56500</v>
      </c>
      <c r="S1118" s="52">
        <f t="shared" si="225"/>
        <v>56500</v>
      </c>
      <c r="T1118" s="13" t="str">
        <f t="shared" si="232"/>
        <v>MEDIANA</v>
      </c>
    </row>
    <row r="1119" spans="1:20" ht="16.5">
      <c r="A1119" s="95">
        <v>1113</v>
      </c>
      <c r="B1119" s="40">
        <v>901305</v>
      </c>
      <c r="C1119" s="79">
        <v>906456</v>
      </c>
      <c r="D1119" s="66" t="s">
        <v>1596</v>
      </c>
      <c r="E1119" s="121" t="s">
        <v>21</v>
      </c>
      <c r="F1119" s="74">
        <v>1</v>
      </c>
      <c r="G1119" s="122">
        <v>0</v>
      </c>
      <c r="H1119" s="123">
        <v>0</v>
      </c>
      <c r="I1119" s="90">
        <v>20400</v>
      </c>
      <c r="J1119" s="94">
        <v>21500</v>
      </c>
      <c r="K1119" s="50"/>
      <c r="L1119" s="51">
        <f t="shared" si="226"/>
        <v>20400</v>
      </c>
      <c r="M1119" s="51">
        <f t="shared" si="227"/>
        <v>20950</v>
      </c>
      <c r="N1119" s="52">
        <f t="shared" si="228"/>
        <v>20950</v>
      </c>
      <c r="O1119" s="53">
        <f t="shared" si="229"/>
        <v>20942.779185198891</v>
      </c>
      <c r="P1119" s="52">
        <f t="shared" si="230"/>
        <v>388.90872965260115</v>
      </c>
      <c r="Q1119" s="54">
        <f t="shared" si="231"/>
        <v>1.8563662513250652E-2</v>
      </c>
      <c r="R1119" s="30">
        <f t="shared" si="224"/>
        <v>20400</v>
      </c>
      <c r="S1119" s="52">
        <f t="shared" si="225"/>
        <v>20400</v>
      </c>
      <c r="T1119" s="13" t="str">
        <f t="shared" si="232"/>
        <v>MENOR VALOR</v>
      </c>
    </row>
    <row r="1120" spans="1:20" ht="16.5">
      <c r="A1120" s="73">
        <v>1114</v>
      </c>
      <c r="B1120" s="40">
        <v>901325</v>
      </c>
      <c r="C1120" s="79">
        <v>906457</v>
      </c>
      <c r="D1120" s="66" t="s">
        <v>1597</v>
      </c>
      <c r="E1120" s="121" t="s">
        <v>21</v>
      </c>
      <c r="F1120" s="74">
        <v>1</v>
      </c>
      <c r="G1120" s="122">
        <v>0</v>
      </c>
      <c r="H1120" s="123">
        <v>0</v>
      </c>
      <c r="I1120" s="90">
        <v>35600</v>
      </c>
      <c r="J1120" s="94">
        <v>32700</v>
      </c>
      <c r="K1120" s="50"/>
      <c r="L1120" s="51">
        <f t="shared" si="226"/>
        <v>32700</v>
      </c>
      <c r="M1120" s="51">
        <f t="shared" si="227"/>
        <v>34150</v>
      </c>
      <c r="N1120" s="52">
        <f t="shared" si="228"/>
        <v>34150</v>
      </c>
      <c r="O1120" s="53">
        <f t="shared" si="229"/>
        <v>34119.202804286033</v>
      </c>
      <c r="P1120" s="52">
        <f t="shared" si="230"/>
        <v>1025.304832720494</v>
      </c>
      <c r="Q1120" s="54">
        <f t="shared" si="231"/>
        <v>3.0023567576002753E-2</v>
      </c>
      <c r="R1120" s="30">
        <f t="shared" si="224"/>
        <v>32700</v>
      </c>
      <c r="S1120" s="52">
        <f t="shared" si="225"/>
        <v>32700</v>
      </c>
      <c r="T1120" s="13" t="str">
        <f t="shared" si="232"/>
        <v>MENOR VALOR</v>
      </c>
    </row>
    <row r="1121" spans="1:20" ht="16.5">
      <c r="A1121" s="73">
        <v>1115</v>
      </c>
      <c r="B1121" s="40">
        <v>902004</v>
      </c>
      <c r="C1121" s="79">
        <v>906458</v>
      </c>
      <c r="D1121" s="66" t="s">
        <v>1598</v>
      </c>
      <c r="E1121" s="121" t="s">
        <v>21</v>
      </c>
      <c r="F1121" s="74">
        <v>1</v>
      </c>
      <c r="G1121" s="122">
        <v>0</v>
      </c>
      <c r="H1121" s="123">
        <v>0</v>
      </c>
      <c r="I1121" s="90">
        <v>86100</v>
      </c>
      <c r="J1121" s="94">
        <v>103100</v>
      </c>
      <c r="K1121" s="50"/>
      <c r="L1121" s="51">
        <f t="shared" si="226"/>
        <v>86100</v>
      </c>
      <c r="M1121" s="51">
        <f t="shared" si="227"/>
        <v>94600</v>
      </c>
      <c r="N1121" s="52">
        <f t="shared" si="228"/>
        <v>94600</v>
      </c>
      <c r="O1121" s="53">
        <f t="shared" si="229"/>
        <v>94217.35508917665</v>
      </c>
      <c r="P1121" s="52">
        <f t="shared" si="230"/>
        <v>6010.4076400856538</v>
      </c>
      <c r="Q1121" s="54">
        <f t="shared" si="231"/>
        <v>6.3534964482935025E-2</v>
      </c>
      <c r="R1121" s="30">
        <f t="shared" si="224"/>
        <v>86100</v>
      </c>
      <c r="S1121" s="52">
        <f t="shared" si="225"/>
        <v>86100</v>
      </c>
      <c r="T1121" s="13" t="str">
        <f t="shared" si="232"/>
        <v>MENOR VALOR</v>
      </c>
    </row>
    <row r="1122" spans="1:20" ht="33">
      <c r="A1122" s="73">
        <v>1116</v>
      </c>
      <c r="B1122" s="40">
        <v>902005</v>
      </c>
      <c r="C1122" s="79">
        <v>906463</v>
      </c>
      <c r="D1122" s="66" t="s">
        <v>1599</v>
      </c>
      <c r="E1122" s="121" t="s">
        <v>21</v>
      </c>
      <c r="F1122" s="74">
        <v>1</v>
      </c>
      <c r="G1122" s="122">
        <v>0</v>
      </c>
      <c r="H1122" s="123">
        <v>0</v>
      </c>
      <c r="I1122" s="90">
        <v>132300</v>
      </c>
      <c r="J1122" s="91" t="s">
        <v>28</v>
      </c>
      <c r="K1122" s="50"/>
      <c r="L1122" s="51">
        <f t="shared" si="226"/>
        <v>132300</v>
      </c>
      <c r="M1122" s="51">
        <f t="shared" si="227"/>
        <v>132300</v>
      </c>
      <c r="N1122" s="52">
        <f t="shared" si="228"/>
        <v>132300</v>
      </c>
      <c r="O1122" s="53">
        <f t="shared" si="229"/>
        <v>132300</v>
      </c>
      <c r="P1122" s="52">
        <f t="shared" si="230"/>
        <v>0</v>
      </c>
      <c r="Q1122" s="54">
        <f t="shared" si="231"/>
        <v>0</v>
      </c>
      <c r="R1122" s="30">
        <f t="shared" si="224"/>
        <v>132300</v>
      </c>
      <c r="S1122" s="52">
        <f t="shared" si="225"/>
        <v>132300</v>
      </c>
      <c r="T1122" s="13" t="str">
        <f t="shared" si="232"/>
        <v>MENOR VALOR</v>
      </c>
    </row>
    <row r="1123" spans="1:20" ht="33">
      <c r="A1123" s="73">
        <v>1117</v>
      </c>
      <c r="B1123" s="40">
        <v>902006</v>
      </c>
      <c r="C1123" s="79">
        <v>906465</v>
      </c>
      <c r="D1123" s="66" t="s">
        <v>1600</v>
      </c>
      <c r="E1123" s="121" t="s">
        <v>21</v>
      </c>
      <c r="F1123" s="74">
        <v>1</v>
      </c>
      <c r="G1123" s="122">
        <v>0</v>
      </c>
      <c r="H1123" s="123">
        <v>0</v>
      </c>
      <c r="I1123" s="90">
        <v>91600</v>
      </c>
      <c r="J1123" s="91" t="s">
        <v>28</v>
      </c>
      <c r="K1123" s="50"/>
      <c r="L1123" s="51">
        <f t="shared" si="226"/>
        <v>91600</v>
      </c>
      <c r="M1123" s="51">
        <f t="shared" si="227"/>
        <v>91600</v>
      </c>
      <c r="N1123" s="52">
        <f t="shared" si="228"/>
        <v>91600</v>
      </c>
      <c r="O1123" s="53">
        <f t="shared" si="229"/>
        <v>91600</v>
      </c>
      <c r="P1123" s="52">
        <f t="shared" si="230"/>
        <v>0</v>
      </c>
      <c r="Q1123" s="54">
        <f t="shared" si="231"/>
        <v>0</v>
      </c>
      <c r="R1123" s="30">
        <f t="shared" si="224"/>
        <v>91600</v>
      </c>
      <c r="S1123" s="52">
        <f t="shared" si="225"/>
        <v>91600</v>
      </c>
      <c r="T1123" s="13" t="str">
        <f t="shared" si="232"/>
        <v>MENOR VALOR</v>
      </c>
    </row>
    <row r="1124" spans="1:20" ht="33">
      <c r="A1124" s="95">
        <v>1118</v>
      </c>
      <c r="B1124" s="40">
        <v>902008</v>
      </c>
      <c r="C1124" s="79">
        <v>906466</v>
      </c>
      <c r="D1124" s="66" t="s">
        <v>1601</v>
      </c>
      <c r="E1124" s="121" t="s">
        <v>21</v>
      </c>
      <c r="F1124" s="74">
        <v>1</v>
      </c>
      <c r="G1124" s="122">
        <v>0</v>
      </c>
      <c r="H1124" s="123">
        <v>0</v>
      </c>
      <c r="I1124" s="90">
        <v>91600</v>
      </c>
      <c r="J1124" s="91" t="s">
        <v>28</v>
      </c>
      <c r="K1124" s="50"/>
      <c r="L1124" s="51">
        <f t="shared" si="226"/>
        <v>91600</v>
      </c>
      <c r="M1124" s="51">
        <f t="shared" si="227"/>
        <v>91600</v>
      </c>
      <c r="N1124" s="52">
        <f t="shared" si="228"/>
        <v>91600</v>
      </c>
      <c r="O1124" s="53">
        <f t="shared" si="229"/>
        <v>91600</v>
      </c>
      <c r="P1124" s="52">
        <f t="shared" si="230"/>
        <v>0</v>
      </c>
      <c r="Q1124" s="54">
        <f t="shared" si="231"/>
        <v>0</v>
      </c>
      <c r="R1124" s="30">
        <f t="shared" si="224"/>
        <v>91600</v>
      </c>
      <c r="S1124" s="52">
        <f t="shared" si="225"/>
        <v>91600</v>
      </c>
      <c r="T1124" s="13" t="str">
        <f t="shared" si="232"/>
        <v>MENOR VALOR</v>
      </c>
    </row>
    <row r="1125" spans="1:20" ht="16.5">
      <c r="A1125" s="73">
        <v>1119</v>
      </c>
      <c r="B1125" s="40">
        <v>902009</v>
      </c>
      <c r="C1125" s="79">
        <v>906467</v>
      </c>
      <c r="D1125" s="66" t="s">
        <v>1602</v>
      </c>
      <c r="E1125" s="121" t="s">
        <v>21</v>
      </c>
      <c r="F1125" s="74">
        <v>1</v>
      </c>
      <c r="G1125" s="122">
        <v>0</v>
      </c>
      <c r="H1125" s="123">
        <v>0</v>
      </c>
      <c r="I1125" s="90">
        <v>91600</v>
      </c>
      <c r="J1125" s="91" t="s">
        <v>28</v>
      </c>
      <c r="K1125" s="50"/>
      <c r="L1125" s="51">
        <f t="shared" si="226"/>
        <v>91600</v>
      </c>
      <c r="M1125" s="51">
        <f t="shared" si="227"/>
        <v>91600</v>
      </c>
      <c r="N1125" s="52">
        <f t="shared" si="228"/>
        <v>91600</v>
      </c>
      <c r="O1125" s="53">
        <f t="shared" si="229"/>
        <v>91600</v>
      </c>
      <c r="P1125" s="52">
        <f t="shared" si="230"/>
        <v>0</v>
      </c>
      <c r="Q1125" s="54">
        <f t="shared" si="231"/>
        <v>0</v>
      </c>
      <c r="R1125" s="30">
        <f t="shared" si="224"/>
        <v>91600</v>
      </c>
      <c r="S1125" s="52">
        <f t="shared" si="225"/>
        <v>91600</v>
      </c>
      <c r="T1125" s="13" t="str">
        <f t="shared" si="232"/>
        <v>MENOR VALOR</v>
      </c>
    </row>
    <row r="1126" spans="1:20" ht="49.5">
      <c r="A1126" s="73">
        <v>1120</v>
      </c>
      <c r="B1126" s="40">
        <v>902011</v>
      </c>
      <c r="C1126" s="79">
        <v>906482</v>
      </c>
      <c r="D1126" s="66" t="s">
        <v>1603</v>
      </c>
      <c r="E1126" s="121" t="s">
        <v>21</v>
      </c>
      <c r="F1126" s="74">
        <v>1</v>
      </c>
      <c r="G1126" s="122">
        <v>0</v>
      </c>
      <c r="H1126" s="123">
        <v>0</v>
      </c>
      <c r="I1126" s="90">
        <v>43700</v>
      </c>
      <c r="J1126" s="94">
        <v>81700</v>
      </c>
      <c r="K1126" s="50"/>
      <c r="L1126" s="51">
        <f t="shared" si="226"/>
        <v>43700</v>
      </c>
      <c r="M1126" s="51">
        <f t="shared" si="227"/>
        <v>62700</v>
      </c>
      <c r="N1126" s="52">
        <f t="shared" si="228"/>
        <v>62700</v>
      </c>
      <c r="O1126" s="53">
        <f t="shared" si="229"/>
        <v>59751.903735362277</v>
      </c>
      <c r="P1126" s="52">
        <f t="shared" si="230"/>
        <v>13435.028842544403</v>
      </c>
      <c r="Q1126" s="54">
        <f t="shared" si="231"/>
        <v>0.21427478217774168</v>
      </c>
      <c r="R1126" s="30">
        <f t="shared" si="224"/>
        <v>62700</v>
      </c>
      <c r="S1126" s="52">
        <f t="shared" si="225"/>
        <v>62700</v>
      </c>
      <c r="T1126" s="13" t="str">
        <f t="shared" si="232"/>
        <v>MEDIANA</v>
      </c>
    </row>
    <row r="1127" spans="1:20" ht="33">
      <c r="A1127" s="73">
        <v>1121</v>
      </c>
      <c r="B1127" s="40">
        <v>902012</v>
      </c>
      <c r="C1127" s="79">
        <v>906484</v>
      </c>
      <c r="D1127" s="66" t="s">
        <v>1604</v>
      </c>
      <c r="E1127" s="121" t="s">
        <v>21</v>
      </c>
      <c r="F1127" s="74">
        <v>1</v>
      </c>
      <c r="G1127" s="122">
        <v>0</v>
      </c>
      <c r="H1127" s="123">
        <v>0</v>
      </c>
      <c r="I1127" s="90">
        <v>128000</v>
      </c>
      <c r="J1127" s="91" t="s">
        <v>28</v>
      </c>
      <c r="K1127" s="50"/>
      <c r="L1127" s="51">
        <f t="shared" si="226"/>
        <v>128000</v>
      </c>
      <c r="M1127" s="51">
        <f t="shared" si="227"/>
        <v>128000</v>
      </c>
      <c r="N1127" s="52">
        <f t="shared" si="228"/>
        <v>128000</v>
      </c>
      <c r="O1127" s="53">
        <f t="shared" si="229"/>
        <v>128000</v>
      </c>
      <c r="P1127" s="52">
        <f t="shared" si="230"/>
        <v>0</v>
      </c>
      <c r="Q1127" s="54">
        <f t="shared" si="231"/>
        <v>0</v>
      </c>
      <c r="R1127" s="30">
        <f t="shared" si="224"/>
        <v>128000</v>
      </c>
      <c r="S1127" s="52">
        <f t="shared" si="225"/>
        <v>128000</v>
      </c>
      <c r="T1127" s="13" t="str">
        <f t="shared" si="232"/>
        <v>MENOR VALOR</v>
      </c>
    </row>
    <row r="1128" spans="1:20" ht="16.5">
      <c r="A1128" s="73">
        <v>1122</v>
      </c>
      <c r="B1128" s="40">
        <v>902014</v>
      </c>
      <c r="C1128" s="79">
        <v>906488</v>
      </c>
      <c r="D1128" s="66" t="s">
        <v>1605</v>
      </c>
      <c r="E1128" s="121" t="s">
        <v>21</v>
      </c>
      <c r="F1128" s="74">
        <v>1</v>
      </c>
      <c r="G1128" s="122">
        <v>0</v>
      </c>
      <c r="H1128" s="123">
        <v>0</v>
      </c>
      <c r="I1128" s="90">
        <v>86400</v>
      </c>
      <c r="J1128" s="91" t="s">
        <v>28</v>
      </c>
      <c r="K1128" s="50"/>
      <c r="L1128" s="51">
        <f t="shared" si="226"/>
        <v>86400</v>
      </c>
      <c r="M1128" s="51">
        <f t="shared" si="227"/>
        <v>86400</v>
      </c>
      <c r="N1128" s="52">
        <f t="shared" si="228"/>
        <v>86400</v>
      </c>
      <c r="O1128" s="53">
        <f t="shared" si="229"/>
        <v>86400</v>
      </c>
      <c r="P1128" s="52">
        <f t="shared" si="230"/>
        <v>0</v>
      </c>
      <c r="Q1128" s="54">
        <f t="shared" si="231"/>
        <v>0</v>
      </c>
      <c r="R1128" s="30">
        <f t="shared" si="224"/>
        <v>86400</v>
      </c>
      <c r="S1128" s="52">
        <f t="shared" si="225"/>
        <v>86400</v>
      </c>
      <c r="T1128" s="13" t="str">
        <f t="shared" si="232"/>
        <v>MENOR VALOR</v>
      </c>
    </row>
    <row r="1129" spans="1:20" ht="33">
      <c r="A1129" s="95">
        <v>1123</v>
      </c>
      <c r="B1129" s="40">
        <v>902016</v>
      </c>
      <c r="C1129" s="79">
        <v>906491</v>
      </c>
      <c r="D1129" s="66" t="s">
        <v>1606</v>
      </c>
      <c r="E1129" s="121" t="s">
        <v>21</v>
      </c>
      <c r="F1129" s="74">
        <v>1</v>
      </c>
      <c r="G1129" s="122">
        <v>0</v>
      </c>
      <c r="H1129" s="123">
        <v>0</v>
      </c>
      <c r="I1129" s="90">
        <v>91200</v>
      </c>
      <c r="J1129" s="91" t="s">
        <v>28</v>
      </c>
      <c r="K1129" s="50"/>
      <c r="L1129" s="51">
        <f t="shared" si="226"/>
        <v>91200</v>
      </c>
      <c r="M1129" s="51">
        <f t="shared" si="227"/>
        <v>91200</v>
      </c>
      <c r="N1129" s="52">
        <f t="shared" si="228"/>
        <v>91200</v>
      </c>
      <c r="O1129" s="53">
        <f t="shared" si="229"/>
        <v>91200</v>
      </c>
      <c r="P1129" s="52">
        <f t="shared" si="230"/>
        <v>0</v>
      </c>
      <c r="Q1129" s="54">
        <f t="shared" si="231"/>
        <v>0</v>
      </c>
      <c r="R1129" s="30">
        <f t="shared" si="224"/>
        <v>91200</v>
      </c>
      <c r="S1129" s="52">
        <f t="shared" si="225"/>
        <v>91200</v>
      </c>
      <c r="T1129" s="13" t="str">
        <f t="shared" si="232"/>
        <v>MENOR VALOR</v>
      </c>
    </row>
    <row r="1130" spans="1:20" ht="33">
      <c r="A1130" s="73">
        <v>1124</v>
      </c>
      <c r="B1130" s="40">
        <v>902017</v>
      </c>
      <c r="C1130" s="79">
        <v>906492</v>
      </c>
      <c r="D1130" s="66" t="s">
        <v>1607</v>
      </c>
      <c r="E1130" s="121" t="s">
        <v>21</v>
      </c>
      <c r="F1130" s="74">
        <v>1</v>
      </c>
      <c r="G1130" s="122">
        <v>0</v>
      </c>
      <c r="H1130" s="123">
        <v>0</v>
      </c>
      <c r="I1130" s="90">
        <v>132800</v>
      </c>
      <c r="J1130" s="91" t="s">
        <v>28</v>
      </c>
      <c r="K1130" s="50"/>
      <c r="L1130" s="51">
        <f t="shared" si="226"/>
        <v>132800</v>
      </c>
      <c r="M1130" s="51">
        <f t="shared" si="227"/>
        <v>132800</v>
      </c>
      <c r="N1130" s="52">
        <f t="shared" si="228"/>
        <v>132800</v>
      </c>
      <c r="O1130" s="53">
        <f t="shared" si="229"/>
        <v>132800</v>
      </c>
      <c r="P1130" s="52">
        <f t="shared" si="230"/>
        <v>0</v>
      </c>
      <c r="Q1130" s="54">
        <f t="shared" si="231"/>
        <v>0</v>
      </c>
      <c r="R1130" s="30">
        <f t="shared" si="224"/>
        <v>132800</v>
      </c>
      <c r="S1130" s="52">
        <f t="shared" si="225"/>
        <v>132800</v>
      </c>
      <c r="T1130" s="13" t="str">
        <f t="shared" si="232"/>
        <v>MENOR VALOR</v>
      </c>
    </row>
    <row r="1131" spans="1:20" ht="16.5">
      <c r="A1131" s="73">
        <v>1125</v>
      </c>
      <c r="B1131" s="40">
        <v>902018</v>
      </c>
      <c r="C1131" s="79">
        <v>906602</v>
      </c>
      <c r="D1131" s="66" t="s">
        <v>1608</v>
      </c>
      <c r="E1131" s="121" t="s">
        <v>21</v>
      </c>
      <c r="F1131" s="74">
        <v>1</v>
      </c>
      <c r="G1131" s="122">
        <v>0</v>
      </c>
      <c r="H1131" s="123">
        <v>0</v>
      </c>
      <c r="I1131" s="90">
        <v>35300</v>
      </c>
      <c r="J1131" s="91" t="s">
        <v>28</v>
      </c>
      <c r="K1131" s="50"/>
      <c r="L1131" s="51">
        <f t="shared" si="226"/>
        <v>35300</v>
      </c>
      <c r="M1131" s="51">
        <f t="shared" si="227"/>
        <v>35300</v>
      </c>
      <c r="N1131" s="52">
        <f t="shared" si="228"/>
        <v>35300</v>
      </c>
      <c r="O1131" s="53">
        <f t="shared" si="229"/>
        <v>35300</v>
      </c>
      <c r="P1131" s="52">
        <f t="shared" si="230"/>
        <v>0</v>
      </c>
      <c r="Q1131" s="54">
        <f t="shared" si="231"/>
        <v>0</v>
      </c>
      <c r="R1131" s="30">
        <f t="shared" si="224"/>
        <v>35300</v>
      </c>
      <c r="S1131" s="52">
        <f t="shared" si="225"/>
        <v>35300</v>
      </c>
      <c r="T1131" s="13" t="str">
        <f t="shared" si="232"/>
        <v>MENOR VALOR</v>
      </c>
    </row>
    <row r="1132" spans="1:20" ht="16.5">
      <c r="A1132" s="73">
        <v>1126</v>
      </c>
      <c r="B1132" s="40">
        <v>902019</v>
      </c>
      <c r="C1132" s="79">
        <v>906603</v>
      </c>
      <c r="D1132" s="66" t="s">
        <v>1609</v>
      </c>
      <c r="E1132" s="121" t="s">
        <v>21</v>
      </c>
      <c r="F1132" s="74">
        <v>1</v>
      </c>
      <c r="G1132" s="122">
        <v>0</v>
      </c>
      <c r="H1132" s="123">
        <v>0</v>
      </c>
      <c r="I1132" s="90">
        <v>112000</v>
      </c>
      <c r="J1132" s="94">
        <v>42200</v>
      </c>
      <c r="K1132" s="50"/>
      <c r="L1132" s="51">
        <f t="shared" si="226"/>
        <v>42200</v>
      </c>
      <c r="M1132" s="51">
        <f t="shared" si="227"/>
        <v>77100</v>
      </c>
      <c r="N1132" s="52">
        <f t="shared" si="228"/>
        <v>77100</v>
      </c>
      <c r="O1132" s="53">
        <f t="shared" si="229"/>
        <v>68748.818171660227</v>
      </c>
      <c r="P1132" s="52">
        <f t="shared" si="230"/>
        <v>24678.02666341051</v>
      </c>
      <c r="Q1132" s="54">
        <f t="shared" si="231"/>
        <v>0.32007816684060325</v>
      </c>
      <c r="R1132" s="30">
        <f t="shared" si="224"/>
        <v>77100</v>
      </c>
      <c r="S1132" s="52">
        <f t="shared" si="225"/>
        <v>77100</v>
      </c>
      <c r="T1132" s="13" t="str">
        <f t="shared" si="232"/>
        <v>MEDIANA</v>
      </c>
    </row>
    <row r="1133" spans="1:20" ht="16.5">
      <c r="A1133" s="73">
        <v>1127</v>
      </c>
      <c r="B1133" s="40">
        <v>902020</v>
      </c>
      <c r="C1133" s="79">
        <v>906604</v>
      </c>
      <c r="D1133" s="66" t="s">
        <v>1610</v>
      </c>
      <c r="E1133" s="121" t="s">
        <v>21</v>
      </c>
      <c r="F1133" s="74">
        <v>1</v>
      </c>
      <c r="G1133" s="122">
        <v>0</v>
      </c>
      <c r="H1133" s="123">
        <v>0</v>
      </c>
      <c r="I1133" s="90">
        <v>140800</v>
      </c>
      <c r="J1133" s="91" t="s">
        <v>28</v>
      </c>
      <c r="K1133" s="50"/>
      <c r="L1133" s="51">
        <f t="shared" si="226"/>
        <v>140800</v>
      </c>
      <c r="M1133" s="51">
        <f t="shared" si="227"/>
        <v>140800</v>
      </c>
      <c r="N1133" s="52">
        <f t="shared" si="228"/>
        <v>140800</v>
      </c>
      <c r="O1133" s="53">
        <f t="shared" si="229"/>
        <v>140800</v>
      </c>
      <c r="P1133" s="52">
        <f t="shared" si="230"/>
        <v>0</v>
      </c>
      <c r="Q1133" s="54">
        <f t="shared" si="231"/>
        <v>0</v>
      </c>
      <c r="R1133" s="30">
        <f t="shared" ref="R1133:R1196" si="233">IF(Q1133&lt;=$Q$1,L1133,N1133)</f>
        <v>140800</v>
      </c>
      <c r="S1133" s="52">
        <f t="shared" si="225"/>
        <v>140800</v>
      </c>
      <c r="T1133" s="13" t="str">
        <f t="shared" si="232"/>
        <v>MENOR VALOR</v>
      </c>
    </row>
    <row r="1134" spans="1:20" ht="16.5">
      <c r="A1134" s="95">
        <v>1128</v>
      </c>
      <c r="B1134" s="40">
        <v>902021</v>
      </c>
      <c r="C1134" s="79">
        <v>906605</v>
      </c>
      <c r="D1134" s="66" t="s">
        <v>1611</v>
      </c>
      <c r="E1134" s="121" t="s">
        <v>21</v>
      </c>
      <c r="F1134" s="74">
        <v>1</v>
      </c>
      <c r="G1134" s="122">
        <v>0</v>
      </c>
      <c r="H1134" s="123">
        <v>0</v>
      </c>
      <c r="I1134" s="90">
        <v>131200</v>
      </c>
      <c r="J1134" s="91" t="s">
        <v>28</v>
      </c>
      <c r="K1134" s="50"/>
      <c r="L1134" s="51">
        <f t="shared" si="226"/>
        <v>131200</v>
      </c>
      <c r="M1134" s="51">
        <f t="shared" si="227"/>
        <v>131200</v>
      </c>
      <c r="N1134" s="52">
        <f t="shared" si="228"/>
        <v>131200</v>
      </c>
      <c r="O1134" s="53">
        <f t="shared" si="229"/>
        <v>131200</v>
      </c>
      <c r="P1134" s="52">
        <f t="shared" si="230"/>
        <v>0</v>
      </c>
      <c r="Q1134" s="54">
        <f t="shared" si="231"/>
        <v>0</v>
      </c>
      <c r="R1134" s="30">
        <f t="shared" si="233"/>
        <v>131200</v>
      </c>
      <c r="S1134" s="52">
        <f t="shared" si="225"/>
        <v>131200</v>
      </c>
      <c r="T1134" s="13" t="str">
        <f t="shared" si="232"/>
        <v>MENOR VALOR</v>
      </c>
    </row>
    <row r="1135" spans="1:20" ht="16.5">
      <c r="A1135" s="73">
        <v>1129</v>
      </c>
      <c r="B1135" s="40">
        <v>902022</v>
      </c>
      <c r="C1135" s="79">
        <v>906606</v>
      </c>
      <c r="D1135" s="66" t="s">
        <v>1612</v>
      </c>
      <c r="E1135" s="121" t="s">
        <v>21</v>
      </c>
      <c r="F1135" s="74">
        <v>1</v>
      </c>
      <c r="G1135" s="122">
        <v>0</v>
      </c>
      <c r="H1135" s="123">
        <v>0</v>
      </c>
      <c r="I1135" s="90">
        <v>139200</v>
      </c>
      <c r="J1135" s="91" t="s">
        <v>28</v>
      </c>
      <c r="K1135" s="50"/>
      <c r="L1135" s="51">
        <f t="shared" si="226"/>
        <v>139200</v>
      </c>
      <c r="M1135" s="51">
        <f t="shared" si="227"/>
        <v>139200</v>
      </c>
      <c r="N1135" s="52">
        <f t="shared" si="228"/>
        <v>139200</v>
      </c>
      <c r="O1135" s="53">
        <f t="shared" si="229"/>
        <v>139200</v>
      </c>
      <c r="P1135" s="52">
        <f t="shared" si="230"/>
        <v>0</v>
      </c>
      <c r="Q1135" s="54">
        <f t="shared" si="231"/>
        <v>0</v>
      </c>
      <c r="R1135" s="30">
        <f t="shared" si="233"/>
        <v>139200</v>
      </c>
      <c r="S1135" s="52">
        <f t="shared" si="225"/>
        <v>139200</v>
      </c>
      <c r="T1135" s="13" t="str">
        <f t="shared" si="232"/>
        <v>MENOR VALOR</v>
      </c>
    </row>
    <row r="1136" spans="1:20" ht="33">
      <c r="A1136" s="73">
        <v>1130</v>
      </c>
      <c r="B1136" s="40">
        <v>902023</v>
      </c>
      <c r="C1136" s="79">
        <v>906610</v>
      </c>
      <c r="D1136" s="66" t="s">
        <v>1613</v>
      </c>
      <c r="E1136" s="121" t="s">
        <v>21</v>
      </c>
      <c r="F1136" s="74">
        <v>1</v>
      </c>
      <c r="G1136" s="122">
        <v>0</v>
      </c>
      <c r="H1136" s="123">
        <v>0</v>
      </c>
      <c r="I1136" s="90">
        <v>211200</v>
      </c>
      <c r="J1136" s="91" t="s">
        <v>28</v>
      </c>
      <c r="K1136" s="50"/>
      <c r="L1136" s="51">
        <f t="shared" si="226"/>
        <v>211200</v>
      </c>
      <c r="M1136" s="51">
        <f t="shared" si="227"/>
        <v>211200</v>
      </c>
      <c r="N1136" s="52">
        <f t="shared" si="228"/>
        <v>211200</v>
      </c>
      <c r="O1136" s="53">
        <f t="shared" si="229"/>
        <v>211200</v>
      </c>
      <c r="P1136" s="52">
        <f t="shared" si="230"/>
        <v>0</v>
      </c>
      <c r="Q1136" s="54">
        <f t="shared" si="231"/>
        <v>0</v>
      </c>
      <c r="R1136" s="30">
        <f t="shared" si="233"/>
        <v>211200</v>
      </c>
      <c r="S1136" s="52">
        <f t="shared" si="225"/>
        <v>211200</v>
      </c>
      <c r="T1136" s="13" t="str">
        <f t="shared" si="232"/>
        <v>MENOR VALOR</v>
      </c>
    </row>
    <row r="1137" spans="1:20" ht="16.5">
      <c r="A1137" s="73">
        <v>1131</v>
      </c>
      <c r="B1137" s="40">
        <v>902024</v>
      </c>
      <c r="C1137" s="79">
        <v>906611</v>
      </c>
      <c r="D1137" s="66" t="s">
        <v>1614</v>
      </c>
      <c r="E1137" s="121" t="s">
        <v>21</v>
      </c>
      <c r="F1137" s="74">
        <v>1</v>
      </c>
      <c r="G1137" s="122">
        <v>0</v>
      </c>
      <c r="H1137" s="123">
        <v>0</v>
      </c>
      <c r="I1137" s="90">
        <v>28300</v>
      </c>
      <c r="J1137" s="94">
        <v>34100</v>
      </c>
      <c r="K1137" s="50"/>
      <c r="L1137" s="51">
        <f t="shared" si="226"/>
        <v>28300</v>
      </c>
      <c r="M1137" s="51">
        <f t="shared" si="227"/>
        <v>31200</v>
      </c>
      <c r="N1137" s="52">
        <f t="shared" si="228"/>
        <v>31200</v>
      </c>
      <c r="O1137" s="53">
        <f t="shared" si="229"/>
        <v>31064.931997350322</v>
      </c>
      <c r="P1137" s="52">
        <f t="shared" si="230"/>
        <v>2050.609665440988</v>
      </c>
      <c r="Q1137" s="54">
        <f t="shared" si="231"/>
        <v>6.5724668764134228E-2</v>
      </c>
      <c r="R1137" s="30">
        <f t="shared" si="233"/>
        <v>28300</v>
      </c>
      <c r="S1137" s="52">
        <f t="shared" si="225"/>
        <v>28300</v>
      </c>
      <c r="T1137" s="13" t="str">
        <f t="shared" si="232"/>
        <v>MENOR VALOR</v>
      </c>
    </row>
    <row r="1138" spans="1:20" ht="16.5">
      <c r="A1138" s="73">
        <v>1132</v>
      </c>
      <c r="B1138" s="40">
        <v>902029</v>
      </c>
      <c r="C1138" s="79">
        <v>906620</v>
      </c>
      <c r="D1138" s="66" t="s">
        <v>1615</v>
      </c>
      <c r="E1138" s="121" t="s">
        <v>21</v>
      </c>
      <c r="F1138" s="74">
        <v>1</v>
      </c>
      <c r="G1138" s="122">
        <v>0</v>
      </c>
      <c r="H1138" s="123">
        <v>0</v>
      </c>
      <c r="I1138" s="90">
        <v>156800</v>
      </c>
      <c r="J1138" s="91" t="s">
        <v>28</v>
      </c>
      <c r="K1138" s="50"/>
      <c r="L1138" s="51">
        <f t="shared" si="226"/>
        <v>156800</v>
      </c>
      <c r="M1138" s="51">
        <f t="shared" si="227"/>
        <v>156800</v>
      </c>
      <c r="N1138" s="52">
        <f t="shared" si="228"/>
        <v>156800</v>
      </c>
      <c r="O1138" s="53">
        <f t="shared" si="229"/>
        <v>156800</v>
      </c>
      <c r="P1138" s="52">
        <f t="shared" si="230"/>
        <v>0</v>
      </c>
      <c r="Q1138" s="54">
        <f t="shared" si="231"/>
        <v>0</v>
      </c>
      <c r="R1138" s="30">
        <f t="shared" si="233"/>
        <v>156800</v>
      </c>
      <c r="S1138" s="52">
        <f t="shared" si="225"/>
        <v>156800</v>
      </c>
      <c r="T1138" s="13" t="str">
        <f t="shared" si="232"/>
        <v>MENOR VALOR</v>
      </c>
    </row>
    <row r="1139" spans="1:20" ht="16.5">
      <c r="A1139" s="95">
        <v>1133</v>
      </c>
      <c r="B1139" s="40">
        <v>902033</v>
      </c>
      <c r="C1139" s="79">
        <v>906621</v>
      </c>
      <c r="D1139" s="66" t="s">
        <v>1616</v>
      </c>
      <c r="E1139" s="121" t="s">
        <v>21</v>
      </c>
      <c r="F1139" s="74">
        <v>1</v>
      </c>
      <c r="G1139" s="122">
        <v>0</v>
      </c>
      <c r="H1139" s="123">
        <v>0</v>
      </c>
      <c r="I1139" s="90">
        <v>105600</v>
      </c>
      <c r="J1139" s="91" t="s">
        <v>28</v>
      </c>
      <c r="K1139" s="50"/>
      <c r="L1139" s="51">
        <f t="shared" si="226"/>
        <v>105600</v>
      </c>
      <c r="M1139" s="51">
        <f t="shared" si="227"/>
        <v>105600</v>
      </c>
      <c r="N1139" s="52">
        <f t="shared" si="228"/>
        <v>105600</v>
      </c>
      <c r="O1139" s="53">
        <f t="shared" si="229"/>
        <v>105600</v>
      </c>
      <c r="P1139" s="52">
        <f t="shared" si="230"/>
        <v>0</v>
      </c>
      <c r="Q1139" s="54">
        <f t="shared" si="231"/>
        <v>0</v>
      </c>
      <c r="R1139" s="30">
        <f t="shared" si="233"/>
        <v>105600</v>
      </c>
      <c r="S1139" s="52">
        <f t="shared" si="225"/>
        <v>105600</v>
      </c>
      <c r="T1139" s="13" t="str">
        <f t="shared" si="232"/>
        <v>MENOR VALOR</v>
      </c>
    </row>
    <row r="1140" spans="1:20" ht="16.5">
      <c r="A1140" s="73">
        <v>1134</v>
      </c>
      <c r="B1140" s="40">
        <v>902034</v>
      </c>
      <c r="C1140" s="79">
        <v>906625</v>
      </c>
      <c r="D1140" s="66" t="s">
        <v>1617</v>
      </c>
      <c r="E1140" s="121" t="s">
        <v>21</v>
      </c>
      <c r="F1140" s="74">
        <v>1</v>
      </c>
      <c r="G1140" s="122">
        <v>0</v>
      </c>
      <c r="H1140" s="123">
        <v>0</v>
      </c>
      <c r="I1140" s="90">
        <v>164800</v>
      </c>
      <c r="J1140" s="91" t="s">
        <v>28</v>
      </c>
      <c r="K1140" s="50"/>
      <c r="L1140" s="51">
        <f t="shared" si="226"/>
        <v>164800</v>
      </c>
      <c r="M1140" s="51">
        <f t="shared" si="227"/>
        <v>164800</v>
      </c>
      <c r="N1140" s="52">
        <f t="shared" si="228"/>
        <v>164800</v>
      </c>
      <c r="O1140" s="53">
        <f t="shared" si="229"/>
        <v>164800</v>
      </c>
      <c r="P1140" s="52">
        <f t="shared" si="230"/>
        <v>0</v>
      </c>
      <c r="Q1140" s="54">
        <f t="shared" si="231"/>
        <v>0</v>
      </c>
      <c r="R1140" s="30">
        <f t="shared" si="233"/>
        <v>164800</v>
      </c>
      <c r="S1140" s="52">
        <f t="shared" si="225"/>
        <v>164800</v>
      </c>
      <c r="T1140" s="13" t="str">
        <f t="shared" si="232"/>
        <v>MENOR VALOR</v>
      </c>
    </row>
    <row r="1141" spans="1:20" ht="16.5">
      <c r="A1141" s="73">
        <v>1135</v>
      </c>
      <c r="B1141" s="40">
        <v>902035</v>
      </c>
      <c r="C1141" s="79">
        <v>906711</v>
      </c>
      <c r="D1141" s="66" t="s">
        <v>1618</v>
      </c>
      <c r="E1141" s="121" t="s">
        <v>21</v>
      </c>
      <c r="F1141" s="74">
        <v>1</v>
      </c>
      <c r="G1141" s="122">
        <v>0</v>
      </c>
      <c r="H1141" s="123">
        <v>0</v>
      </c>
      <c r="I1141" s="90">
        <v>108800</v>
      </c>
      <c r="J1141" s="91" t="s">
        <v>28</v>
      </c>
      <c r="K1141" s="50"/>
      <c r="L1141" s="51">
        <f t="shared" si="226"/>
        <v>108800</v>
      </c>
      <c r="M1141" s="51">
        <f t="shared" si="227"/>
        <v>108800</v>
      </c>
      <c r="N1141" s="52">
        <f t="shared" si="228"/>
        <v>108800</v>
      </c>
      <c r="O1141" s="53">
        <f t="shared" si="229"/>
        <v>108800</v>
      </c>
      <c r="P1141" s="52">
        <f t="shared" si="230"/>
        <v>0</v>
      </c>
      <c r="Q1141" s="54">
        <f t="shared" si="231"/>
        <v>0</v>
      </c>
      <c r="R1141" s="30">
        <f t="shared" si="233"/>
        <v>108800</v>
      </c>
      <c r="S1141" s="52">
        <f t="shared" si="225"/>
        <v>108800</v>
      </c>
      <c r="T1141" s="13" t="str">
        <f t="shared" si="232"/>
        <v>MENOR VALOR</v>
      </c>
    </row>
    <row r="1142" spans="1:20" ht="16.5">
      <c r="A1142" s="73">
        <v>1136</v>
      </c>
      <c r="B1142" s="40">
        <v>902036</v>
      </c>
      <c r="C1142" s="79">
        <v>906712</v>
      </c>
      <c r="D1142" s="66" t="s">
        <v>1619</v>
      </c>
      <c r="E1142" s="121" t="s">
        <v>21</v>
      </c>
      <c r="F1142" s="74">
        <v>1</v>
      </c>
      <c r="G1142" s="122">
        <v>0</v>
      </c>
      <c r="H1142" s="123">
        <v>0</v>
      </c>
      <c r="I1142" s="90">
        <v>200000</v>
      </c>
      <c r="J1142" s="91" t="s">
        <v>28</v>
      </c>
      <c r="K1142" s="50"/>
      <c r="L1142" s="51">
        <f t="shared" si="226"/>
        <v>200000</v>
      </c>
      <c r="M1142" s="51">
        <f t="shared" si="227"/>
        <v>200000</v>
      </c>
      <c r="N1142" s="52">
        <f t="shared" si="228"/>
        <v>200000</v>
      </c>
      <c r="O1142" s="53">
        <f t="shared" si="229"/>
        <v>200000</v>
      </c>
      <c r="P1142" s="52">
        <f t="shared" si="230"/>
        <v>0</v>
      </c>
      <c r="Q1142" s="54">
        <f t="shared" si="231"/>
        <v>0</v>
      </c>
      <c r="R1142" s="30">
        <f t="shared" si="233"/>
        <v>200000</v>
      </c>
      <c r="S1142" s="52">
        <f t="shared" si="225"/>
        <v>200000</v>
      </c>
      <c r="T1142" s="13" t="str">
        <f t="shared" si="232"/>
        <v>MENOR VALOR</v>
      </c>
    </row>
    <row r="1143" spans="1:20" ht="16.5">
      <c r="A1143" s="73">
        <v>1137</v>
      </c>
      <c r="B1143" s="40">
        <v>902037</v>
      </c>
      <c r="C1143" s="79">
        <v>906714</v>
      </c>
      <c r="D1143" s="66" t="s">
        <v>1620</v>
      </c>
      <c r="E1143" s="121" t="s">
        <v>21</v>
      </c>
      <c r="F1143" s="74">
        <v>1</v>
      </c>
      <c r="G1143" s="122">
        <v>0</v>
      </c>
      <c r="H1143" s="123">
        <v>0</v>
      </c>
      <c r="I1143" s="90">
        <v>140800</v>
      </c>
      <c r="J1143" s="91" t="s">
        <v>28</v>
      </c>
      <c r="K1143" s="50"/>
      <c r="L1143" s="51">
        <f t="shared" si="226"/>
        <v>140800</v>
      </c>
      <c r="M1143" s="51">
        <f t="shared" si="227"/>
        <v>140800</v>
      </c>
      <c r="N1143" s="52">
        <f t="shared" si="228"/>
        <v>140800</v>
      </c>
      <c r="O1143" s="53">
        <f t="shared" si="229"/>
        <v>140800</v>
      </c>
      <c r="P1143" s="52">
        <f t="shared" si="230"/>
        <v>0</v>
      </c>
      <c r="Q1143" s="54">
        <f t="shared" si="231"/>
        <v>0</v>
      </c>
      <c r="R1143" s="30">
        <f t="shared" si="233"/>
        <v>140800</v>
      </c>
      <c r="S1143" s="52">
        <f t="shared" si="225"/>
        <v>140800</v>
      </c>
      <c r="T1143" s="13" t="str">
        <f t="shared" si="232"/>
        <v>MENOR VALOR</v>
      </c>
    </row>
    <row r="1144" spans="1:20" ht="16.5">
      <c r="A1144" s="95">
        <v>1138</v>
      </c>
      <c r="B1144" s="40">
        <v>902041</v>
      </c>
      <c r="C1144" s="79">
        <v>906720</v>
      </c>
      <c r="D1144" s="66" t="s">
        <v>1621</v>
      </c>
      <c r="E1144" s="121" t="s">
        <v>21</v>
      </c>
      <c r="F1144" s="74">
        <v>1</v>
      </c>
      <c r="G1144" s="122">
        <v>0</v>
      </c>
      <c r="H1144" s="123">
        <v>0</v>
      </c>
      <c r="I1144" s="90">
        <v>19700</v>
      </c>
      <c r="J1144" s="91" t="s">
        <v>28</v>
      </c>
      <c r="K1144" s="50"/>
      <c r="L1144" s="51">
        <f t="shared" si="226"/>
        <v>19700</v>
      </c>
      <c r="M1144" s="51">
        <f t="shared" si="227"/>
        <v>19700</v>
      </c>
      <c r="N1144" s="52">
        <f t="shared" si="228"/>
        <v>19700</v>
      </c>
      <c r="O1144" s="53">
        <f t="shared" si="229"/>
        <v>19700</v>
      </c>
      <c r="P1144" s="52">
        <f t="shared" si="230"/>
        <v>0</v>
      </c>
      <c r="Q1144" s="54">
        <f t="shared" si="231"/>
        <v>0</v>
      </c>
      <c r="R1144" s="30">
        <f t="shared" si="233"/>
        <v>19700</v>
      </c>
      <c r="S1144" s="52">
        <f t="shared" si="225"/>
        <v>19700</v>
      </c>
      <c r="T1144" s="13" t="str">
        <f t="shared" si="232"/>
        <v>MENOR VALOR</v>
      </c>
    </row>
    <row r="1145" spans="1:20" ht="16.5">
      <c r="A1145" s="73">
        <v>1139</v>
      </c>
      <c r="B1145" s="40">
        <v>902043</v>
      </c>
      <c r="C1145" s="79">
        <v>906744</v>
      </c>
      <c r="D1145" s="66" t="s">
        <v>1622</v>
      </c>
      <c r="E1145" s="121" t="s">
        <v>21</v>
      </c>
      <c r="F1145" s="74">
        <v>1</v>
      </c>
      <c r="G1145" s="122">
        <v>0</v>
      </c>
      <c r="H1145" s="123">
        <v>0</v>
      </c>
      <c r="I1145" s="90">
        <v>88000</v>
      </c>
      <c r="J1145" s="91" t="s">
        <v>28</v>
      </c>
      <c r="K1145" s="50"/>
      <c r="L1145" s="51">
        <f t="shared" si="226"/>
        <v>88000</v>
      </c>
      <c r="M1145" s="51">
        <f t="shared" si="227"/>
        <v>88000</v>
      </c>
      <c r="N1145" s="52">
        <f t="shared" si="228"/>
        <v>88000</v>
      </c>
      <c r="O1145" s="53">
        <f t="shared" si="229"/>
        <v>88000</v>
      </c>
      <c r="P1145" s="52">
        <f t="shared" si="230"/>
        <v>0</v>
      </c>
      <c r="Q1145" s="54">
        <f t="shared" si="231"/>
        <v>0</v>
      </c>
      <c r="R1145" s="30">
        <f t="shared" si="233"/>
        <v>88000</v>
      </c>
      <c r="S1145" s="52">
        <f t="shared" si="225"/>
        <v>88000</v>
      </c>
      <c r="T1145" s="13" t="str">
        <f t="shared" si="232"/>
        <v>MENOR VALOR</v>
      </c>
    </row>
    <row r="1146" spans="1:20" ht="16.5">
      <c r="A1146" s="73">
        <v>1140</v>
      </c>
      <c r="B1146" s="40">
        <v>902045</v>
      </c>
      <c r="C1146" s="79">
        <v>906801</v>
      </c>
      <c r="D1146" s="66" t="s">
        <v>1623</v>
      </c>
      <c r="E1146" s="121" t="s">
        <v>21</v>
      </c>
      <c r="F1146" s="74">
        <v>1</v>
      </c>
      <c r="G1146" s="122">
        <v>0</v>
      </c>
      <c r="H1146" s="123">
        <v>0</v>
      </c>
      <c r="I1146" s="90">
        <v>51300</v>
      </c>
      <c r="J1146" s="94">
        <v>53700</v>
      </c>
      <c r="K1146" s="50"/>
      <c r="L1146" s="51">
        <f t="shared" si="226"/>
        <v>51300</v>
      </c>
      <c r="M1146" s="51">
        <f t="shared" si="227"/>
        <v>52500</v>
      </c>
      <c r="N1146" s="52">
        <f t="shared" si="228"/>
        <v>52500</v>
      </c>
      <c r="O1146" s="53">
        <f t="shared" si="229"/>
        <v>52486.283922563998</v>
      </c>
      <c r="P1146" s="52">
        <f t="shared" si="230"/>
        <v>848.52813742385706</v>
      </c>
      <c r="Q1146" s="54">
        <f t="shared" si="231"/>
        <v>1.6162440712835374E-2</v>
      </c>
      <c r="R1146" s="30">
        <f t="shared" si="233"/>
        <v>51300</v>
      </c>
      <c r="S1146" s="52">
        <f t="shared" si="225"/>
        <v>51300</v>
      </c>
      <c r="T1146" s="13" t="str">
        <f t="shared" si="232"/>
        <v>MENOR VALOR</v>
      </c>
    </row>
    <row r="1147" spans="1:20" ht="16.5">
      <c r="A1147" s="73">
        <v>1141</v>
      </c>
      <c r="B1147" s="40">
        <v>902047</v>
      </c>
      <c r="C1147" s="79">
        <v>906812</v>
      </c>
      <c r="D1147" s="66" t="s">
        <v>1624</v>
      </c>
      <c r="E1147" s="121" t="s">
        <v>21</v>
      </c>
      <c r="F1147" s="74">
        <v>1</v>
      </c>
      <c r="G1147" s="122">
        <v>0</v>
      </c>
      <c r="H1147" s="123">
        <v>0</v>
      </c>
      <c r="I1147" s="90">
        <v>78400</v>
      </c>
      <c r="J1147" s="91" t="s">
        <v>28</v>
      </c>
      <c r="K1147" s="50"/>
      <c r="L1147" s="51">
        <f t="shared" si="226"/>
        <v>78400</v>
      </c>
      <c r="M1147" s="51">
        <f t="shared" si="227"/>
        <v>78400</v>
      </c>
      <c r="N1147" s="52">
        <f t="shared" si="228"/>
        <v>78400</v>
      </c>
      <c r="O1147" s="53">
        <f t="shared" si="229"/>
        <v>78400</v>
      </c>
      <c r="P1147" s="52">
        <f t="shared" si="230"/>
        <v>0</v>
      </c>
      <c r="Q1147" s="54">
        <f t="shared" si="231"/>
        <v>0</v>
      </c>
      <c r="R1147" s="30">
        <f t="shared" si="233"/>
        <v>78400</v>
      </c>
      <c r="S1147" s="52">
        <f t="shared" si="225"/>
        <v>78400</v>
      </c>
      <c r="T1147" s="13" t="str">
        <f t="shared" si="232"/>
        <v>MENOR VALOR</v>
      </c>
    </row>
    <row r="1148" spans="1:20" ht="16.5">
      <c r="A1148" s="73">
        <v>1142</v>
      </c>
      <c r="B1148" s="40">
        <v>902048</v>
      </c>
      <c r="C1148" s="79">
        <v>906826</v>
      </c>
      <c r="D1148" s="66" t="s">
        <v>1625</v>
      </c>
      <c r="E1148" s="121" t="s">
        <v>21</v>
      </c>
      <c r="F1148" s="74">
        <v>1</v>
      </c>
      <c r="G1148" s="122">
        <v>0</v>
      </c>
      <c r="H1148" s="123">
        <v>0</v>
      </c>
      <c r="I1148" s="90">
        <v>48000</v>
      </c>
      <c r="J1148" s="91" t="s">
        <v>28</v>
      </c>
      <c r="K1148" s="50"/>
      <c r="L1148" s="51">
        <f t="shared" si="226"/>
        <v>48000</v>
      </c>
      <c r="M1148" s="51">
        <f t="shared" si="227"/>
        <v>48000</v>
      </c>
      <c r="N1148" s="52">
        <f t="shared" si="228"/>
        <v>48000</v>
      </c>
      <c r="O1148" s="53">
        <f t="shared" si="229"/>
        <v>48000</v>
      </c>
      <c r="P1148" s="52">
        <f t="shared" si="230"/>
        <v>0</v>
      </c>
      <c r="Q1148" s="54">
        <f t="shared" si="231"/>
        <v>0</v>
      </c>
      <c r="R1148" s="30">
        <f t="shared" si="233"/>
        <v>48000</v>
      </c>
      <c r="S1148" s="52">
        <f t="shared" si="225"/>
        <v>48000</v>
      </c>
      <c r="T1148" s="13" t="str">
        <f t="shared" si="232"/>
        <v>MENOR VALOR</v>
      </c>
    </row>
    <row r="1149" spans="1:20" ht="16.5">
      <c r="A1149" s="95">
        <v>1143</v>
      </c>
      <c r="B1149" s="40">
        <v>902049</v>
      </c>
      <c r="C1149" s="79">
        <v>906827</v>
      </c>
      <c r="D1149" s="66" t="s">
        <v>1626</v>
      </c>
      <c r="E1149" s="121" t="s">
        <v>21</v>
      </c>
      <c r="F1149" s="74">
        <v>1</v>
      </c>
      <c r="G1149" s="122">
        <v>0</v>
      </c>
      <c r="H1149" s="123">
        <v>0</v>
      </c>
      <c r="I1149" s="90">
        <v>50000</v>
      </c>
      <c r="J1149" s="94">
        <v>52300</v>
      </c>
      <c r="K1149" s="50"/>
      <c r="L1149" s="51">
        <f t="shared" si="226"/>
        <v>50000</v>
      </c>
      <c r="M1149" s="51">
        <f t="shared" si="227"/>
        <v>51150</v>
      </c>
      <c r="N1149" s="52">
        <f t="shared" si="228"/>
        <v>51150</v>
      </c>
      <c r="O1149" s="53">
        <f t="shared" si="229"/>
        <v>51137.070702182384</v>
      </c>
      <c r="P1149" s="52">
        <f t="shared" si="230"/>
        <v>813.17279836452963</v>
      </c>
      <c r="Q1149" s="54">
        <f t="shared" si="231"/>
        <v>1.5897806419638897E-2</v>
      </c>
      <c r="R1149" s="30">
        <f t="shared" si="233"/>
        <v>50000</v>
      </c>
      <c r="S1149" s="52">
        <f t="shared" si="225"/>
        <v>50000</v>
      </c>
      <c r="T1149" s="13" t="str">
        <f t="shared" si="232"/>
        <v>MENOR VALOR</v>
      </c>
    </row>
    <row r="1150" spans="1:20" ht="16.5">
      <c r="A1150" s="73">
        <v>1144</v>
      </c>
      <c r="B1150" s="40">
        <v>902101</v>
      </c>
      <c r="C1150" s="79">
        <v>906828</v>
      </c>
      <c r="D1150" s="66" t="s">
        <v>1627</v>
      </c>
      <c r="E1150" s="121" t="s">
        <v>21</v>
      </c>
      <c r="F1150" s="74">
        <v>1</v>
      </c>
      <c r="G1150" s="122">
        <v>0</v>
      </c>
      <c r="H1150" s="123">
        <v>0</v>
      </c>
      <c r="I1150" s="90">
        <v>18400</v>
      </c>
      <c r="J1150" s="91" t="s">
        <v>28</v>
      </c>
      <c r="K1150" s="50"/>
      <c r="L1150" s="51">
        <f t="shared" si="226"/>
        <v>18400</v>
      </c>
      <c r="M1150" s="51">
        <f t="shared" si="227"/>
        <v>18400</v>
      </c>
      <c r="N1150" s="52">
        <f t="shared" si="228"/>
        <v>18400</v>
      </c>
      <c r="O1150" s="53">
        <f t="shared" si="229"/>
        <v>18400</v>
      </c>
      <c r="P1150" s="52">
        <f t="shared" si="230"/>
        <v>0</v>
      </c>
      <c r="Q1150" s="54">
        <f t="shared" si="231"/>
        <v>0</v>
      </c>
      <c r="R1150" s="30">
        <f t="shared" si="233"/>
        <v>18400</v>
      </c>
      <c r="S1150" s="52">
        <f t="shared" si="225"/>
        <v>18400</v>
      </c>
      <c r="T1150" s="13" t="str">
        <f t="shared" si="232"/>
        <v>MENOR VALOR</v>
      </c>
    </row>
    <row r="1151" spans="1:20" ht="16.5">
      <c r="A1151" s="73">
        <v>1145</v>
      </c>
      <c r="B1151" s="40">
        <v>902104</v>
      </c>
      <c r="C1151" s="79">
        <v>906829</v>
      </c>
      <c r="D1151" s="66" t="s">
        <v>1628</v>
      </c>
      <c r="E1151" s="121" t="s">
        <v>21</v>
      </c>
      <c r="F1151" s="74">
        <v>1</v>
      </c>
      <c r="G1151" s="122">
        <v>0</v>
      </c>
      <c r="H1151" s="123">
        <v>0</v>
      </c>
      <c r="I1151" s="90">
        <v>108800</v>
      </c>
      <c r="J1151" s="94">
        <v>66900</v>
      </c>
      <c r="K1151" s="50"/>
      <c r="L1151" s="51">
        <f t="shared" si="226"/>
        <v>66900</v>
      </c>
      <c r="M1151" s="51">
        <f t="shared" si="227"/>
        <v>87850</v>
      </c>
      <c r="N1151" s="52">
        <f t="shared" si="228"/>
        <v>87850</v>
      </c>
      <c r="O1151" s="53">
        <f t="shared" si="229"/>
        <v>85315.414785371584</v>
      </c>
      <c r="P1151" s="52">
        <f t="shared" si="230"/>
        <v>14813.887065858171</v>
      </c>
      <c r="Q1151" s="54">
        <f t="shared" si="231"/>
        <v>0.16862705823401447</v>
      </c>
      <c r="R1151" s="30">
        <f t="shared" si="233"/>
        <v>87850</v>
      </c>
      <c r="S1151" s="52">
        <f t="shared" si="225"/>
        <v>87900</v>
      </c>
      <c r="T1151" s="13" t="str">
        <f t="shared" si="232"/>
        <v>MEDIANA</v>
      </c>
    </row>
    <row r="1152" spans="1:20" ht="16.5">
      <c r="A1152" s="73">
        <v>1146</v>
      </c>
      <c r="B1152" s="40">
        <v>902106</v>
      </c>
      <c r="C1152" s="79">
        <v>906831</v>
      </c>
      <c r="D1152" s="66" t="s">
        <v>1629</v>
      </c>
      <c r="E1152" s="121" t="s">
        <v>21</v>
      </c>
      <c r="F1152" s="74">
        <v>1</v>
      </c>
      <c r="G1152" s="122">
        <v>0</v>
      </c>
      <c r="H1152" s="123">
        <v>0</v>
      </c>
      <c r="I1152" s="90">
        <v>103900</v>
      </c>
      <c r="J1152" s="91" t="s">
        <v>28</v>
      </c>
      <c r="K1152" s="50"/>
      <c r="L1152" s="51">
        <f t="shared" si="226"/>
        <v>103900</v>
      </c>
      <c r="M1152" s="51">
        <f t="shared" si="227"/>
        <v>103900</v>
      </c>
      <c r="N1152" s="52">
        <f t="shared" si="228"/>
        <v>103900</v>
      </c>
      <c r="O1152" s="53">
        <f t="shared" si="229"/>
        <v>103900</v>
      </c>
      <c r="P1152" s="52">
        <f t="shared" si="230"/>
        <v>0</v>
      </c>
      <c r="Q1152" s="54">
        <f t="shared" si="231"/>
        <v>0</v>
      </c>
      <c r="R1152" s="30">
        <f t="shared" si="233"/>
        <v>103900</v>
      </c>
      <c r="S1152" s="52">
        <f t="shared" si="225"/>
        <v>103900</v>
      </c>
      <c r="T1152" s="13" t="str">
        <f t="shared" si="232"/>
        <v>MENOR VALOR</v>
      </c>
    </row>
    <row r="1153" spans="1:20" ht="33">
      <c r="A1153" s="73">
        <v>1147</v>
      </c>
      <c r="B1153" s="40">
        <v>902108</v>
      </c>
      <c r="C1153" s="79">
        <v>906832</v>
      </c>
      <c r="D1153" s="66" t="s">
        <v>1630</v>
      </c>
      <c r="E1153" s="121" t="s">
        <v>21</v>
      </c>
      <c r="F1153" s="74">
        <v>1</v>
      </c>
      <c r="G1153" s="122">
        <v>0</v>
      </c>
      <c r="H1153" s="123">
        <v>0</v>
      </c>
      <c r="I1153" s="90">
        <v>67400</v>
      </c>
      <c r="J1153" s="91" t="s">
        <v>28</v>
      </c>
      <c r="K1153" s="50"/>
      <c r="L1153" s="51">
        <f t="shared" si="226"/>
        <v>67400</v>
      </c>
      <c r="M1153" s="51">
        <f t="shared" si="227"/>
        <v>67400</v>
      </c>
      <c r="N1153" s="52">
        <f t="shared" si="228"/>
        <v>67400</v>
      </c>
      <c r="O1153" s="53">
        <f t="shared" si="229"/>
        <v>67400</v>
      </c>
      <c r="P1153" s="52">
        <f t="shared" si="230"/>
        <v>0</v>
      </c>
      <c r="Q1153" s="54">
        <f t="shared" si="231"/>
        <v>0</v>
      </c>
      <c r="R1153" s="30">
        <f t="shared" si="233"/>
        <v>67400</v>
      </c>
      <c r="S1153" s="52">
        <f t="shared" ref="S1153:S1216" si="234">+ROUND(R1153,-2)</f>
        <v>67400</v>
      </c>
      <c r="T1153" s="13" t="str">
        <f t="shared" si="232"/>
        <v>MENOR VALOR</v>
      </c>
    </row>
    <row r="1154" spans="1:20" ht="33">
      <c r="A1154" s="95">
        <v>1148</v>
      </c>
      <c r="B1154" s="40">
        <v>902109</v>
      </c>
      <c r="C1154" s="79">
        <v>906834</v>
      </c>
      <c r="D1154" s="66" t="s">
        <v>1631</v>
      </c>
      <c r="E1154" s="121" t="s">
        <v>21</v>
      </c>
      <c r="F1154" s="74">
        <v>1</v>
      </c>
      <c r="G1154" s="122">
        <v>0</v>
      </c>
      <c r="H1154" s="123">
        <v>0</v>
      </c>
      <c r="I1154" s="90">
        <v>76800</v>
      </c>
      <c r="J1154" s="91" t="s">
        <v>28</v>
      </c>
      <c r="K1154" s="50"/>
      <c r="L1154" s="51">
        <f t="shared" si="226"/>
        <v>76800</v>
      </c>
      <c r="M1154" s="51">
        <f t="shared" si="227"/>
        <v>76800</v>
      </c>
      <c r="N1154" s="52">
        <f t="shared" si="228"/>
        <v>76800</v>
      </c>
      <c r="O1154" s="53">
        <f t="shared" si="229"/>
        <v>76800</v>
      </c>
      <c r="P1154" s="52">
        <f t="shared" si="230"/>
        <v>0</v>
      </c>
      <c r="Q1154" s="54">
        <f t="shared" si="231"/>
        <v>0</v>
      </c>
      <c r="R1154" s="30">
        <f t="shared" si="233"/>
        <v>76800</v>
      </c>
      <c r="S1154" s="52">
        <f t="shared" si="234"/>
        <v>76800</v>
      </c>
      <c r="T1154" s="13" t="str">
        <f t="shared" si="232"/>
        <v>MENOR VALOR</v>
      </c>
    </row>
    <row r="1155" spans="1:20" ht="16.5">
      <c r="A1155" s="73">
        <v>1149</v>
      </c>
      <c r="B1155" s="40">
        <v>902110</v>
      </c>
      <c r="C1155" s="79">
        <v>906835</v>
      </c>
      <c r="D1155" s="66" t="s">
        <v>1632</v>
      </c>
      <c r="E1155" s="121" t="s">
        <v>21</v>
      </c>
      <c r="F1155" s="74">
        <v>1</v>
      </c>
      <c r="G1155" s="122">
        <v>0</v>
      </c>
      <c r="H1155" s="123">
        <v>0</v>
      </c>
      <c r="I1155" s="90">
        <v>108800</v>
      </c>
      <c r="J1155" s="91" t="s">
        <v>28</v>
      </c>
      <c r="K1155" s="50"/>
      <c r="L1155" s="51">
        <f t="shared" si="226"/>
        <v>108800</v>
      </c>
      <c r="M1155" s="51">
        <f t="shared" si="227"/>
        <v>108800</v>
      </c>
      <c r="N1155" s="52">
        <f t="shared" si="228"/>
        <v>108800</v>
      </c>
      <c r="O1155" s="53">
        <f t="shared" si="229"/>
        <v>108800</v>
      </c>
      <c r="P1155" s="52">
        <f t="shared" si="230"/>
        <v>0</v>
      </c>
      <c r="Q1155" s="54">
        <f t="shared" si="231"/>
        <v>0</v>
      </c>
      <c r="R1155" s="30">
        <f t="shared" si="233"/>
        <v>108800</v>
      </c>
      <c r="S1155" s="52">
        <f t="shared" si="234"/>
        <v>108800</v>
      </c>
      <c r="T1155" s="13" t="str">
        <f t="shared" si="232"/>
        <v>MENOR VALOR</v>
      </c>
    </row>
    <row r="1156" spans="1:20" ht="16.5">
      <c r="A1156" s="73">
        <v>1150</v>
      </c>
      <c r="B1156" s="40">
        <v>902118</v>
      </c>
      <c r="C1156" s="79">
        <v>906836</v>
      </c>
      <c r="D1156" s="66" t="s">
        <v>1633</v>
      </c>
      <c r="E1156" s="121" t="s">
        <v>21</v>
      </c>
      <c r="F1156" s="74">
        <v>1</v>
      </c>
      <c r="G1156" s="122">
        <v>0</v>
      </c>
      <c r="H1156" s="123">
        <v>0</v>
      </c>
      <c r="I1156" s="90">
        <v>84800</v>
      </c>
      <c r="J1156" s="94">
        <v>19300</v>
      </c>
      <c r="K1156" s="50"/>
      <c r="L1156" s="51">
        <f t="shared" si="226"/>
        <v>19300</v>
      </c>
      <c r="M1156" s="51">
        <f t="shared" si="227"/>
        <v>52050</v>
      </c>
      <c r="N1156" s="52">
        <f t="shared" si="228"/>
        <v>52050</v>
      </c>
      <c r="O1156" s="53">
        <f t="shared" si="229"/>
        <v>40455.407549547686</v>
      </c>
      <c r="P1156" s="52">
        <f t="shared" si="230"/>
        <v>23157.747083859431</v>
      </c>
      <c r="Q1156" s="54">
        <f t="shared" si="231"/>
        <v>0.44491348864283248</v>
      </c>
      <c r="R1156" s="30">
        <f t="shared" si="233"/>
        <v>52050</v>
      </c>
      <c r="S1156" s="52">
        <f t="shared" si="234"/>
        <v>52100</v>
      </c>
      <c r="T1156" s="13" t="str">
        <f t="shared" si="232"/>
        <v>MEDIANA</v>
      </c>
    </row>
    <row r="1157" spans="1:20" ht="33">
      <c r="A1157" s="73">
        <v>1151</v>
      </c>
      <c r="B1157" s="40">
        <v>902204</v>
      </c>
      <c r="C1157" s="79">
        <v>906858</v>
      </c>
      <c r="D1157" s="66" t="s">
        <v>1634</v>
      </c>
      <c r="E1157" s="121" t="s">
        <v>21</v>
      </c>
      <c r="F1157" s="74">
        <v>1</v>
      </c>
      <c r="G1157" s="122">
        <v>0</v>
      </c>
      <c r="H1157" s="123">
        <v>0</v>
      </c>
      <c r="I1157" s="90">
        <v>8100</v>
      </c>
      <c r="J1157" s="94">
        <v>8500</v>
      </c>
      <c r="K1157" s="50"/>
      <c r="L1157" s="51">
        <f t="shared" si="226"/>
        <v>8100</v>
      </c>
      <c r="M1157" s="51">
        <f t="shared" si="227"/>
        <v>8300</v>
      </c>
      <c r="N1157" s="52">
        <f t="shared" si="228"/>
        <v>8300</v>
      </c>
      <c r="O1157" s="53">
        <f t="shared" si="229"/>
        <v>8297.5900115635977</v>
      </c>
      <c r="P1157" s="52">
        <f t="shared" si="230"/>
        <v>141.42135623730951</v>
      </c>
      <c r="Q1157" s="54">
        <f t="shared" si="231"/>
        <v>1.7038717618952953E-2</v>
      </c>
      <c r="R1157" s="30">
        <f t="shared" si="233"/>
        <v>8100</v>
      </c>
      <c r="S1157" s="52">
        <f t="shared" si="234"/>
        <v>8100</v>
      </c>
      <c r="T1157" s="13" t="str">
        <f t="shared" si="232"/>
        <v>MENOR VALOR</v>
      </c>
    </row>
    <row r="1158" spans="1:20" ht="33">
      <c r="A1158" s="73">
        <v>1152</v>
      </c>
      <c r="B1158" s="40">
        <v>902205</v>
      </c>
      <c r="C1158" s="79">
        <v>906905</v>
      </c>
      <c r="D1158" s="66" t="s">
        <v>1635</v>
      </c>
      <c r="E1158" s="121" t="s">
        <v>21</v>
      </c>
      <c r="F1158" s="74">
        <v>1</v>
      </c>
      <c r="G1158" s="122">
        <v>0</v>
      </c>
      <c r="H1158" s="123">
        <v>0</v>
      </c>
      <c r="I1158" s="90">
        <v>7100</v>
      </c>
      <c r="J1158" s="91" t="s">
        <v>28</v>
      </c>
      <c r="K1158" s="50"/>
      <c r="L1158" s="51">
        <f t="shared" ref="L1158:L1221" si="235">MIN(I1158,J1158)</f>
        <v>7100</v>
      </c>
      <c r="M1158" s="51">
        <f t="shared" ref="M1158:M1221" si="236">AVERAGE(I1158,J1158)</f>
        <v>7100</v>
      </c>
      <c r="N1158" s="52">
        <f t="shared" ref="N1158:N1221" si="237">MEDIAN(J1158,I1158)</f>
        <v>7100</v>
      </c>
      <c r="O1158" s="53">
        <f t="shared" ref="O1158:O1221" si="238">GEOMEAN(I1158,J1158)</f>
        <v>7100</v>
      </c>
      <c r="P1158" s="52">
        <f t="shared" ref="P1158:P1221" si="239">STDEVA(N1158,L1158)</f>
        <v>0</v>
      </c>
      <c r="Q1158" s="54">
        <f t="shared" ref="Q1158:Q1221" si="240">P1158/N1158*100%</f>
        <v>0</v>
      </c>
      <c r="R1158" s="30">
        <f t="shared" si="233"/>
        <v>7100</v>
      </c>
      <c r="S1158" s="52">
        <f t="shared" si="234"/>
        <v>7100</v>
      </c>
      <c r="T1158" s="13" t="str">
        <f t="shared" si="232"/>
        <v>MENOR VALOR</v>
      </c>
    </row>
    <row r="1159" spans="1:20" ht="33">
      <c r="A1159" s="95">
        <v>1153</v>
      </c>
      <c r="B1159" s="40">
        <v>902206</v>
      </c>
      <c r="C1159" s="79">
        <v>906906</v>
      </c>
      <c r="D1159" s="66" t="s">
        <v>1636</v>
      </c>
      <c r="E1159" s="121" t="s">
        <v>21</v>
      </c>
      <c r="F1159" s="74">
        <v>1</v>
      </c>
      <c r="G1159" s="122">
        <v>0</v>
      </c>
      <c r="H1159" s="123">
        <v>0</v>
      </c>
      <c r="I1159" s="90">
        <v>16000</v>
      </c>
      <c r="J1159" s="94">
        <v>13500</v>
      </c>
      <c r="K1159" s="50"/>
      <c r="L1159" s="51">
        <f t="shared" si="235"/>
        <v>13500</v>
      </c>
      <c r="M1159" s="51">
        <f t="shared" si="236"/>
        <v>14750</v>
      </c>
      <c r="N1159" s="52">
        <f t="shared" si="237"/>
        <v>14750</v>
      </c>
      <c r="O1159" s="53">
        <f t="shared" si="238"/>
        <v>14696.938456699068</v>
      </c>
      <c r="P1159" s="52">
        <f t="shared" si="239"/>
        <v>883.88347648318438</v>
      </c>
      <c r="Q1159" s="54">
        <f t="shared" si="240"/>
        <v>5.9924303490385383E-2</v>
      </c>
      <c r="R1159" s="30">
        <f t="shared" si="233"/>
        <v>13500</v>
      </c>
      <c r="S1159" s="52">
        <f t="shared" si="234"/>
        <v>13500</v>
      </c>
      <c r="T1159" s="13" t="str">
        <f t="shared" si="232"/>
        <v>MENOR VALOR</v>
      </c>
    </row>
    <row r="1160" spans="1:20" ht="33">
      <c r="A1160" s="73">
        <v>1154</v>
      </c>
      <c r="B1160" s="40">
        <v>902207</v>
      </c>
      <c r="C1160" s="79">
        <v>906907</v>
      </c>
      <c r="D1160" s="66" t="s">
        <v>1637</v>
      </c>
      <c r="E1160" s="121" t="s">
        <v>21</v>
      </c>
      <c r="F1160" s="74">
        <v>1</v>
      </c>
      <c r="G1160" s="122">
        <v>0</v>
      </c>
      <c r="H1160" s="123">
        <v>0</v>
      </c>
      <c r="I1160" s="90">
        <v>35200</v>
      </c>
      <c r="J1160" s="91" t="s">
        <v>28</v>
      </c>
      <c r="K1160" s="50"/>
      <c r="L1160" s="51">
        <f t="shared" si="235"/>
        <v>35200</v>
      </c>
      <c r="M1160" s="51">
        <f t="shared" si="236"/>
        <v>35200</v>
      </c>
      <c r="N1160" s="52">
        <f t="shared" si="237"/>
        <v>35200</v>
      </c>
      <c r="O1160" s="53">
        <f t="shared" si="238"/>
        <v>35200</v>
      </c>
      <c r="P1160" s="52">
        <f t="shared" si="239"/>
        <v>0</v>
      </c>
      <c r="Q1160" s="54">
        <f t="shared" si="240"/>
        <v>0</v>
      </c>
      <c r="R1160" s="30">
        <f t="shared" si="233"/>
        <v>35200</v>
      </c>
      <c r="S1160" s="52">
        <f t="shared" si="234"/>
        <v>35200</v>
      </c>
      <c r="T1160" s="13" t="str">
        <f t="shared" si="232"/>
        <v>MENOR VALOR</v>
      </c>
    </row>
    <row r="1161" spans="1:20" ht="82.5">
      <c r="A1161" s="73">
        <v>1155</v>
      </c>
      <c r="B1161" s="40">
        <v>902208</v>
      </c>
      <c r="C1161" s="79">
        <v>906908</v>
      </c>
      <c r="D1161" s="66" t="s">
        <v>1638</v>
      </c>
      <c r="E1161" s="121" t="s">
        <v>21</v>
      </c>
      <c r="F1161" s="74">
        <v>1</v>
      </c>
      <c r="G1161" s="122">
        <v>0</v>
      </c>
      <c r="H1161" s="123">
        <v>0</v>
      </c>
      <c r="I1161" s="90">
        <v>35200</v>
      </c>
      <c r="J1161" s="94">
        <v>51600</v>
      </c>
      <c r="K1161" s="50"/>
      <c r="L1161" s="51">
        <f t="shared" si="235"/>
        <v>35200</v>
      </c>
      <c r="M1161" s="51">
        <f t="shared" si="236"/>
        <v>43400</v>
      </c>
      <c r="N1161" s="52">
        <f t="shared" si="237"/>
        <v>43400</v>
      </c>
      <c r="O1161" s="53">
        <f t="shared" si="238"/>
        <v>42618.305925975052</v>
      </c>
      <c r="P1161" s="52">
        <f t="shared" si="239"/>
        <v>5798.2756057296901</v>
      </c>
      <c r="Q1161" s="54">
        <f t="shared" si="240"/>
        <v>0.1336008204085182</v>
      </c>
      <c r="R1161" s="30">
        <f t="shared" si="233"/>
        <v>43400</v>
      </c>
      <c r="S1161" s="52">
        <f t="shared" si="234"/>
        <v>43400</v>
      </c>
      <c r="T1161" s="13" t="str">
        <f t="shared" ref="T1161:T1224" si="241">IF(Q1161&lt;=$Q$1,"MENOR VALOR","MEDIANA")</f>
        <v>MEDIANA</v>
      </c>
    </row>
    <row r="1162" spans="1:20" ht="82.5">
      <c r="A1162" s="73">
        <v>1156</v>
      </c>
      <c r="B1162" s="40">
        <v>902209</v>
      </c>
      <c r="C1162" s="79">
        <v>906910</v>
      </c>
      <c r="D1162" s="66" t="s">
        <v>1639</v>
      </c>
      <c r="E1162" s="121" t="s">
        <v>21</v>
      </c>
      <c r="F1162" s="74">
        <v>1</v>
      </c>
      <c r="G1162" s="122">
        <v>0</v>
      </c>
      <c r="H1162" s="123">
        <v>0</v>
      </c>
      <c r="I1162" s="90">
        <v>30900</v>
      </c>
      <c r="J1162" s="94">
        <v>36800</v>
      </c>
      <c r="K1162" s="50"/>
      <c r="L1162" s="51">
        <f t="shared" si="235"/>
        <v>30900</v>
      </c>
      <c r="M1162" s="51">
        <f t="shared" si="236"/>
        <v>33850</v>
      </c>
      <c r="N1162" s="52">
        <f t="shared" si="237"/>
        <v>33850</v>
      </c>
      <c r="O1162" s="53">
        <f t="shared" si="238"/>
        <v>33721.209942705202</v>
      </c>
      <c r="P1162" s="52">
        <f t="shared" si="239"/>
        <v>2085.965004500315</v>
      </c>
      <c r="Q1162" s="54">
        <f t="shared" si="240"/>
        <v>6.1623781521427327E-2</v>
      </c>
      <c r="R1162" s="30">
        <f t="shared" si="233"/>
        <v>30900</v>
      </c>
      <c r="S1162" s="52">
        <f t="shared" si="234"/>
        <v>30900</v>
      </c>
      <c r="T1162" s="13" t="str">
        <f t="shared" si="241"/>
        <v>MENOR VALOR</v>
      </c>
    </row>
    <row r="1163" spans="1:20" ht="82.5">
      <c r="A1163" s="73">
        <v>1157</v>
      </c>
      <c r="B1163" s="40">
        <v>902210</v>
      </c>
      <c r="C1163" s="79">
        <v>906911</v>
      </c>
      <c r="D1163" s="66" t="s">
        <v>1640</v>
      </c>
      <c r="E1163" s="121" t="s">
        <v>21</v>
      </c>
      <c r="F1163" s="74">
        <v>1</v>
      </c>
      <c r="G1163" s="122">
        <v>0</v>
      </c>
      <c r="H1163" s="123">
        <v>0</v>
      </c>
      <c r="I1163" s="90">
        <v>35200</v>
      </c>
      <c r="J1163" s="94">
        <v>36900</v>
      </c>
      <c r="K1163" s="50"/>
      <c r="L1163" s="51">
        <f t="shared" si="235"/>
        <v>35200</v>
      </c>
      <c r="M1163" s="51">
        <f t="shared" si="236"/>
        <v>36050</v>
      </c>
      <c r="N1163" s="52">
        <f t="shared" si="237"/>
        <v>36050</v>
      </c>
      <c r="O1163" s="53">
        <f t="shared" si="238"/>
        <v>36039.977802434893</v>
      </c>
      <c r="P1163" s="52">
        <f t="shared" si="239"/>
        <v>601.04076400856536</v>
      </c>
      <c r="Q1163" s="54">
        <f t="shared" si="240"/>
        <v>1.6672420638240371E-2</v>
      </c>
      <c r="R1163" s="30">
        <f t="shared" si="233"/>
        <v>35200</v>
      </c>
      <c r="S1163" s="52">
        <f t="shared" si="234"/>
        <v>35200</v>
      </c>
      <c r="T1163" s="13" t="str">
        <f t="shared" si="241"/>
        <v>MENOR VALOR</v>
      </c>
    </row>
    <row r="1164" spans="1:20" ht="16.5">
      <c r="A1164" s="95">
        <v>1158</v>
      </c>
      <c r="B1164" s="40">
        <v>902211</v>
      </c>
      <c r="C1164" s="79">
        <v>906913</v>
      </c>
      <c r="D1164" s="66" t="s">
        <v>1641</v>
      </c>
      <c r="E1164" s="121" t="s">
        <v>21</v>
      </c>
      <c r="F1164" s="74">
        <v>1</v>
      </c>
      <c r="G1164" s="122">
        <v>0</v>
      </c>
      <c r="H1164" s="123">
        <v>0</v>
      </c>
      <c r="I1164" s="90">
        <v>11200</v>
      </c>
      <c r="J1164" s="94">
        <v>7400</v>
      </c>
      <c r="K1164" s="50"/>
      <c r="L1164" s="51">
        <f t="shared" si="235"/>
        <v>7400</v>
      </c>
      <c r="M1164" s="51">
        <f t="shared" si="236"/>
        <v>9300</v>
      </c>
      <c r="N1164" s="52">
        <f t="shared" si="237"/>
        <v>9300</v>
      </c>
      <c r="O1164" s="53">
        <f t="shared" si="238"/>
        <v>9103.8453413928328</v>
      </c>
      <c r="P1164" s="52">
        <f t="shared" si="239"/>
        <v>1343.5028842544402</v>
      </c>
      <c r="Q1164" s="54">
        <f t="shared" si="240"/>
        <v>0.14446267572628391</v>
      </c>
      <c r="R1164" s="30">
        <f t="shared" si="233"/>
        <v>9300</v>
      </c>
      <c r="S1164" s="52">
        <f t="shared" si="234"/>
        <v>9300</v>
      </c>
      <c r="T1164" s="13" t="str">
        <f t="shared" si="241"/>
        <v>MEDIANA</v>
      </c>
    </row>
    <row r="1165" spans="1:20" ht="16.5">
      <c r="A1165" s="73">
        <v>1159</v>
      </c>
      <c r="B1165" s="40">
        <v>902213</v>
      </c>
      <c r="C1165" s="79">
        <v>906914</v>
      </c>
      <c r="D1165" s="66" t="s">
        <v>1642</v>
      </c>
      <c r="E1165" s="121" t="s">
        <v>21</v>
      </c>
      <c r="F1165" s="74">
        <v>1</v>
      </c>
      <c r="G1165" s="122">
        <v>0</v>
      </c>
      <c r="H1165" s="123">
        <v>0</v>
      </c>
      <c r="I1165" s="90">
        <v>11500</v>
      </c>
      <c r="J1165" s="94">
        <v>13800</v>
      </c>
      <c r="K1165" s="50"/>
      <c r="L1165" s="51">
        <f t="shared" si="235"/>
        <v>11500</v>
      </c>
      <c r="M1165" s="51">
        <f t="shared" si="236"/>
        <v>12650</v>
      </c>
      <c r="N1165" s="52">
        <f t="shared" si="237"/>
        <v>12650</v>
      </c>
      <c r="O1165" s="53">
        <f t="shared" si="238"/>
        <v>12597.618822618821</v>
      </c>
      <c r="P1165" s="52">
        <f t="shared" si="239"/>
        <v>813.17279836452963</v>
      </c>
      <c r="Q1165" s="54">
        <f t="shared" si="240"/>
        <v>6.4282434653322507E-2</v>
      </c>
      <c r="R1165" s="30">
        <f t="shared" si="233"/>
        <v>11500</v>
      </c>
      <c r="S1165" s="52">
        <f t="shared" si="234"/>
        <v>11500</v>
      </c>
      <c r="T1165" s="13" t="str">
        <f t="shared" si="241"/>
        <v>MENOR VALOR</v>
      </c>
    </row>
    <row r="1166" spans="1:20" ht="16.5">
      <c r="A1166" s="73">
        <v>1160</v>
      </c>
      <c r="B1166" s="40">
        <v>902214</v>
      </c>
      <c r="C1166" s="79">
        <v>906915</v>
      </c>
      <c r="D1166" s="66" t="s">
        <v>1643</v>
      </c>
      <c r="E1166" s="121" t="s">
        <v>21</v>
      </c>
      <c r="F1166" s="74">
        <v>1</v>
      </c>
      <c r="G1166" s="122">
        <v>0</v>
      </c>
      <c r="H1166" s="123">
        <v>0</v>
      </c>
      <c r="I1166" s="90">
        <v>18200</v>
      </c>
      <c r="J1166" s="94">
        <v>19000</v>
      </c>
      <c r="K1166" s="50"/>
      <c r="L1166" s="51">
        <f t="shared" si="235"/>
        <v>18200</v>
      </c>
      <c r="M1166" s="51">
        <f t="shared" si="236"/>
        <v>18600</v>
      </c>
      <c r="N1166" s="52">
        <f t="shared" si="237"/>
        <v>18600</v>
      </c>
      <c r="O1166" s="53">
        <f t="shared" si="238"/>
        <v>18595.698427324529</v>
      </c>
      <c r="P1166" s="52">
        <f t="shared" si="239"/>
        <v>282.84271247461902</v>
      </c>
      <c r="Q1166" s="54">
        <f t="shared" si="240"/>
        <v>1.520659744487199E-2</v>
      </c>
      <c r="R1166" s="30">
        <f t="shared" si="233"/>
        <v>18200</v>
      </c>
      <c r="S1166" s="52">
        <f t="shared" si="234"/>
        <v>18200</v>
      </c>
      <c r="T1166" s="13" t="str">
        <f t="shared" si="241"/>
        <v>MENOR VALOR</v>
      </c>
    </row>
    <row r="1167" spans="1:20" ht="33">
      <c r="A1167" s="73">
        <v>1161</v>
      </c>
      <c r="B1167" s="40">
        <v>902215</v>
      </c>
      <c r="C1167" s="79">
        <v>907002</v>
      </c>
      <c r="D1167" s="66" t="s">
        <v>1644</v>
      </c>
      <c r="E1167" s="121" t="s">
        <v>21</v>
      </c>
      <c r="F1167" s="74">
        <v>1</v>
      </c>
      <c r="G1167" s="122">
        <v>0</v>
      </c>
      <c r="H1167" s="123">
        <v>0</v>
      </c>
      <c r="I1167" s="90">
        <v>16000</v>
      </c>
      <c r="J1167" s="91" t="s">
        <v>28</v>
      </c>
      <c r="K1167" s="50"/>
      <c r="L1167" s="51">
        <f t="shared" si="235"/>
        <v>16000</v>
      </c>
      <c r="M1167" s="51">
        <f t="shared" si="236"/>
        <v>16000</v>
      </c>
      <c r="N1167" s="52">
        <f t="shared" si="237"/>
        <v>16000</v>
      </c>
      <c r="O1167" s="53">
        <f t="shared" si="238"/>
        <v>16000</v>
      </c>
      <c r="P1167" s="52">
        <f t="shared" si="239"/>
        <v>0</v>
      </c>
      <c r="Q1167" s="54">
        <f t="shared" si="240"/>
        <v>0</v>
      </c>
      <c r="R1167" s="30">
        <f t="shared" si="233"/>
        <v>16000</v>
      </c>
      <c r="S1167" s="52">
        <f t="shared" si="234"/>
        <v>16000</v>
      </c>
      <c r="T1167" s="13" t="str">
        <f t="shared" si="241"/>
        <v>MENOR VALOR</v>
      </c>
    </row>
    <row r="1168" spans="1:20" ht="16.5">
      <c r="A1168" s="73">
        <v>1162</v>
      </c>
      <c r="B1168" s="40">
        <v>902218</v>
      </c>
      <c r="C1168" s="83">
        <v>907004</v>
      </c>
      <c r="D1168" s="66" t="s">
        <v>1645</v>
      </c>
      <c r="E1168" s="121" t="s">
        <v>21</v>
      </c>
      <c r="F1168" s="74">
        <v>1</v>
      </c>
      <c r="G1168" s="122">
        <v>0</v>
      </c>
      <c r="H1168" s="123">
        <v>0</v>
      </c>
      <c r="I1168" s="90">
        <v>19700</v>
      </c>
      <c r="J1168" s="94">
        <v>23700</v>
      </c>
      <c r="K1168" s="50"/>
      <c r="L1168" s="51">
        <f t="shared" si="235"/>
        <v>19700</v>
      </c>
      <c r="M1168" s="51">
        <f t="shared" si="236"/>
        <v>21700</v>
      </c>
      <c r="N1168" s="52">
        <f t="shared" si="237"/>
        <v>21700</v>
      </c>
      <c r="O1168" s="53">
        <f t="shared" si="238"/>
        <v>21607.637538611205</v>
      </c>
      <c r="P1168" s="52">
        <f t="shared" si="239"/>
        <v>1414.2135623730951</v>
      </c>
      <c r="Q1168" s="54">
        <f t="shared" si="240"/>
        <v>6.5171131906594237E-2</v>
      </c>
      <c r="R1168" s="30">
        <f t="shared" si="233"/>
        <v>19700</v>
      </c>
      <c r="S1168" s="52">
        <f t="shared" si="234"/>
        <v>19700</v>
      </c>
      <c r="T1168" s="13" t="str">
        <f t="shared" si="241"/>
        <v>MENOR VALOR</v>
      </c>
    </row>
    <row r="1169" spans="1:20" ht="16.5">
      <c r="A1169" s="95">
        <v>1163</v>
      </c>
      <c r="B1169" s="40">
        <v>902220</v>
      </c>
      <c r="C1169" s="79">
        <v>907005</v>
      </c>
      <c r="D1169" s="66" t="s">
        <v>1646</v>
      </c>
      <c r="E1169" s="121" t="s">
        <v>21</v>
      </c>
      <c r="F1169" s="74">
        <v>1</v>
      </c>
      <c r="G1169" s="122">
        <v>0</v>
      </c>
      <c r="H1169" s="123">
        <v>0</v>
      </c>
      <c r="I1169" s="90">
        <v>14400</v>
      </c>
      <c r="J1169" s="94">
        <v>15100</v>
      </c>
      <c r="K1169" s="50"/>
      <c r="L1169" s="51">
        <f t="shared" si="235"/>
        <v>14400</v>
      </c>
      <c r="M1169" s="51">
        <f t="shared" si="236"/>
        <v>14750</v>
      </c>
      <c r="N1169" s="52">
        <f t="shared" si="237"/>
        <v>14750</v>
      </c>
      <c r="O1169" s="53">
        <f t="shared" si="238"/>
        <v>14745.846872933409</v>
      </c>
      <c r="P1169" s="52">
        <f t="shared" si="239"/>
        <v>247.48737341529164</v>
      </c>
      <c r="Q1169" s="54">
        <f t="shared" si="240"/>
        <v>1.677880497730791E-2</v>
      </c>
      <c r="R1169" s="30">
        <f t="shared" si="233"/>
        <v>14400</v>
      </c>
      <c r="S1169" s="52">
        <f t="shared" si="234"/>
        <v>14400</v>
      </c>
      <c r="T1169" s="13" t="str">
        <f t="shared" si="241"/>
        <v>MENOR VALOR</v>
      </c>
    </row>
    <row r="1170" spans="1:20" ht="16.5">
      <c r="A1170" s="73">
        <v>1164</v>
      </c>
      <c r="B1170" s="40">
        <v>902221</v>
      </c>
      <c r="C1170" s="79">
        <v>907006</v>
      </c>
      <c r="D1170" s="66" t="s">
        <v>1647</v>
      </c>
      <c r="E1170" s="121" t="s">
        <v>21</v>
      </c>
      <c r="F1170" s="74">
        <v>1</v>
      </c>
      <c r="G1170" s="122">
        <v>0</v>
      </c>
      <c r="H1170" s="123">
        <v>0</v>
      </c>
      <c r="I1170" s="90">
        <v>14400</v>
      </c>
      <c r="J1170" s="94">
        <v>15100</v>
      </c>
      <c r="K1170" s="50"/>
      <c r="L1170" s="51">
        <f t="shared" si="235"/>
        <v>14400</v>
      </c>
      <c r="M1170" s="51">
        <f t="shared" si="236"/>
        <v>14750</v>
      </c>
      <c r="N1170" s="52">
        <f t="shared" si="237"/>
        <v>14750</v>
      </c>
      <c r="O1170" s="53">
        <f t="shared" si="238"/>
        <v>14745.846872933409</v>
      </c>
      <c r="P1170" s="52">
        <f t="shared" si="239"/>
        <v>247.48737341529164</v>
      </c>
      <c r="Q1170" s="54">
        <f t="shared" si="240"/>
        <v>1.677880497730791E-2</v>
      </c>
      <c r="R1170" s="30">
        <f t="shared" si="233"/>
        <v>14400</v>
      </c>
      <c r="S1170" s="52">
        <f t="shared" si="234"/>
        <v>14400</v>
      </c>
      <c r="T1170" s="13" t="str">
        <f t="shared" si="241"/>
        <v>MENOR VALOR</v>
      </c>
    </row>
    <row r="1171" spans="1:20" ht="16.5">
      <c r="A1171" s="73">
        <v>1165</v>
      </c>
      <c r="B1171" s="40">
        <v>902223</v>
      </c>
      <c r="C1171" s="79">
        <v>907008</v>
      </c>
      <c r="D1171" s="66" t="s">
        <v>1648</v>
      </c>
      <c r="E1171" s="121" t="s">
        <v>21</v>
      </c>
      <c r="F1171" s="74">
        <v>1</v>
      </c>
      <c r="G1171" s="122">
        <v>0</v>
      </c>
      <c r="H1171" s="123">
        <v>0</v>
      </c>
      <c r="I1171" s="90">
        <v>22500</v>
      </c>
      <c r="J1171" s="94">
        <v>23700</v>
      </c>
      <c r="K1171" s="50"/>
      <c r="L1171" s="51">
        <f t="shared" si="235"/>
        <v>22500</v>
      </c>
      <c r="M1171" s="51">
        <f t="shared" si="236"/>
        <v>23100</v>
      </c>
      <c r="N1171" s="52">
        <f t="shared" si="237"/>
        <v>23100</v>
      </c>
      <c r="O1171" s="53">
        <f t="shared" si="238"/>
        <v>23092.206477510979</v>
      </c>
      <c r="P1171" s="52">
        <f t="shared" si="239"/>
        <v>424.26406871192853</v>
      </c>
      <c r="Q1171" s="54">
        <f t="shared" si="240"/>
        <v>1.8366409900949288E-2</v>
      </c>
      <c r="R1171" s="30">
        <f t="shared" si="233"/>
        <v>22500</v>
      </c>
      <c r="S1171" s="52">
        <f t="shared" si="234"/>
        <v>22500</v>
      </c>
      <c r="T1171" s="13" t="str">
        <f t="shared" si="241"/>
        <v>MENOR VALOR</v>
      </c>
    </row>
    <row r="1172" spans="1:20" ht="16.5">
      <c r="A1172" s="73">
        <v>1166</v>
      </c>
      <c r="B1172" s="40">
        <v>902224</v>
      </c>
      <c r="C1172" s="79">
        <v>907009</v>
      </c>
      <c r="D1172" s="66" t="s">
        <v>1649</v>
      </c>
      <c r="E1172" s="121" t="s">
        <v>21</v>
      </c>
      <c r="F1172" s="74">
        <v>1</v>
      </c>
      <c r="G1172" s="122">
        <v>0</v>
      </c>
      <c r="H1172" s="123">
        <v>0</v>
      </c>
      <c r="I1172" s="90">
        <v>28800</v>
      </c>
      <c r="J1172" s="91" t="s">
        <v>28</v>
      </c>
      <c r="K1172" s="50"/>
      <c r="L1172" s="51">
        <f t="shared" si="235"/>
        <v>28800</v>
      </c>
      <c r="M1172" s="51">
        <f t="shared" si="236"/>
        <v>28800</v>
      </c>
      <c r="N1172" s="52">
        <f t="shared" si="237"/>
        <v>28800</v>
      </c>
      <c r="O1172" s="53">
        <f t="shared" si="238"/>
        <v>28800</v>
      </c>
      <c r="P1172" s="52">
        <f t="shared" si="239"/>
        <v>0</v>
      </c>
      <c r="Q1172" s="54">
        <f t="shared" si="240"/>
        <v>0</v>
      </c>
      <c r="R1172" s="30">
        <f t="shared" si="233"/>
        <v>28800</v>
      </c>
      <c r="S1172" s="52">
        <f t="shared" si="234"/>
        <v>28800</v>
      </c>
      <c r="T1172" s="13" t="str">
        <f t="shared" si="241"/>
        <v>MENOR VALOR</v>
      </c>
    </row>
    <row r="1173" spans="1:20" ht="16.5">
      <c r="A1173" s="73">
        <v>1167</v>
      </c>
      <c r="B1173" s="40">
        <v>903006</v>
      </c>
      <c r="C1173" s="79">
        <v>907106</v>
      </c>
      <c r="D1173" s="66" t="s">
        <v>1650</v>
      </c>
      <c r="E1173" s="121" t="s">
        <v>21</v>
      </c>
      <c r="F1173" s="74">
        <v>1</v>
      </c>
      <c r="G1173" s="122">
        <v>0</v>
      </c>
      <c r="H1173" s="123">
        <v>0</v>
      </c>
      <c r="I1173" s="90">
        <v>34200</v>
      </c>
      <c r="J1173" s="91" t="s">
        <v>28</v>
      </c>
      <c r="K1173" s="50"/>
      <c r="L1173" s="51">
        <f t="shared" si="235"/>
        <v>34200</v>
      </c>
      <c r="M1173" s="51">
        <f t="shared" si="236"/>
        <v>34200</v>
      </c>
      <c r="N1173" s="52">
        <f t="shared" si="237"/>
        <v>34200</v>
      </c>
      <c r="O1173" s="53">
        <f t="shared" si="238"/>
        <v>34200</v>
      </c>
      <c r="P1173" s="52">
        <f t="shared" si="239"/>
        <v>0</v>
      </c>
      <c r="Q1173" s="54">
        <f t="shared" si="240"/>
        <v>0</v>
      </c>
      <c r="R1173" s="30">
        <f t="shared" si="233"/>
        <v>34200</v>
      </c>
      <c r="S1173" s="52">
        <f t="shared" si="234"/>
        <v>34200</v>
      </c>
      <c r="T1173" s="13" t="str">
        <f t="shared" si="241"/>
        <v>MENOR VALOR</v>
      </c>
    </row>
    <row r="1174" spans="1:20" ht="49.5">
      <c r="A1174" s="95">
        <v>1168</v>
      </c>
      <c r="B1174" s="40">
        <v>903007</v>
      </c>
      <c r="C1174" s="79">
        <v>907107</v>
      </c>
      <c r="D1174" s="66" t="s">
        <v>1651</v>
      </c>
      <c r="E1174" s="121" t="s">
        <v>21</v>
      </c>
      <c r="F1174" s="74">
        <v>1</v>
      </c>
      <c r="G1174" s="122">
        <v>0</v>
      </c>
      <c r="H1174" s="123">
        <v>0</v>
      </c>
      <c r="I1174" s="90">
        <v>108800</v>
      </c>
      <c r="J1174" s="91" t="s">
        <v>28</v>
      </c>
      <c r="K1174" s="50"/>
      <c r="L1174" s="51">
        <f t="shared" si="235"/>
        <v>108800</v>
      </c>
      <c r="M1174" s="51">
        <f t="shared" si="236"/>
        <v>108800</v>
      </c>
      <c r="N1174" s="52">
        <f t="shared" si="237"/>
        <v>108800</v>
      </c>
      <c r="O1174" s="53">
        <f t="shared" si="238"/>
        <v>108800</v>
      </c>
      <c r="P1174" s="52">
        <f t="shared" si="239"/>
        <v>0</v>
      </c>
      <c r="Q1174" s="54">
        <f t="shared" si="240"/>
        <v>0</v>
      </c>
      <c r="R1174" s="30">
        <f t="shared" si="233"/>
        <v>108800</v>
      </c>
      <c r="S1174" s="52">
        <f t="shared" si="234"/>
        <v>108800</v>
      </c>
      <c r="T1174" s="13" t="str">
        <f t="shared" si="241"/>
        <v>MENOR VALOR</v>
      </c>
    </row>
    <row r="1175" spans="1:20" ht="49.5">
      <c r="A1175" s="73">
        <v>1169</v>
      </c>
      <c r="B1175" s="40">
        <v>903008</v>
      </c>
      <c r="C1175" s="79">
        <v>907108</v>
      </c>
      <c r="D1175" s="66" t="s">
        <v>1652</v>
      </c>
      <c r="E1175" s="121" t="s">
        <v>21</v>
      </c>
      <c r="F1175" s="74">
        <v>1</v>
      </c>
      <c r="G1175" s="122">
        <v>0</v>
      </c>
      <c r="H1175" s="123">
        <v>0</v>
      </c>
      <c r="I1175" s="90">
        <v>112000</v>
      </c>
      <c r="J1175" s="91" t="s">
        <v>28</v>
      </c>
      <c r="K1175" s="50"/>
      <c r="L1175" s="51">
        <f t="shared" si="235"/>
        <v>112000</v>
      </c>
      <c r="M1175" s="51">
        <f t="shared" si="236"/>
        <v>112000</v>
      </c>
      <c r="N1175" s="52">
        <f t="shared" si="237"/>
        <v>112000</v>
      </c>
      <c r="O1175" s="53">
        <f t="shared" si="238"/>
        <v>112000</v>
      </c>
      <c r="P1175" s="52">
        <f t="shared" si="239"/>
        <v>0</v>
      </c>
      <c r="Q1175" s="54">
        <f t="shared" si="240"/>
        <v>0</v>
      </c>
      <c r="R1175" s="30">
        <f t="shared" si="233"/>
        <v>112000</v>
      </c>
      <c r="S1175" s="52">
        <f t="shared" si="234"/>
        <v>112000</v>
      </c>
      <c r="T1175" s="13" t="str">
        <f t="shared" si="241"/>
        <v>MENOR VALOR</v>
      </c>
    </row>
    <row r="1176" spans="1:20" ht="16.5">
      <c r="A1176" s="73">
        <v>1170</v>
      </c>
      <c r="B1176" s="40">
        <v>903010</v>
      </c>
      <c r="C1176" s="79">
        <v>908404</v>
      </c>
      <c r="D1176" s="66" t="s">
        <v>1653</v>
      </c>
      <c r="E1176" s="121" t="s">
        <v>21</v>
      </c>
      <c r="F1176" s="74">
        <v>1</v>
      </c>
      <c r="G1176" s="122">
        <v>0</v>
      </c>
      <c r="H1176" s="123">
        <v>0</v>
      </c>
      <c r="I1176" s="90">
        <v>240000</v>
      </c>
      <c r="J1176" s="91" t="s">
        <v>28</v>
      </c>
      <c r="K1176" s="50"/>
      <c r="L1176" s="51">
        <f t="shared" si="235"/>
        <v>240000</v>
      </c>
      <c r="M1176" s="51">
        <f t="shared" si="236"/>
        <v>240000</v>
      </c>
      <c r="N1176" s="52">
        <f t="shared" si="237"/>
        <v>240000</v>
      </c>
      <c r="O1176" s="53">
        <f t="shared" si="238"/>
        <v>240000</v>
      </c>
      <c r="P1176" s="52">
        <f t="shared" si="239"/>
        <v>0</v>
      </c>
      <c r="Q1176" s="54">
        <f t="shared" si="240"/>
        <v>0</v>
      </c>
      <c r="R1176" s="30">
        <f t="shared" si="233"/>
        <v>240000</v>
      </c>
      <c r="S1176" s="52">
        <f t="shared" si="234"/>
        <v>240000</v>
      </c>
      <c r="T1176" s="13" t="str">
        <f t="shared" si="241"/>
        <v>MENOR VALOR</v>
      </c>
    </row>
    <row r="1177" spans="1:20" ht="16.5">
      <c r="A1177" s="73">
        <v>1171</v>
      </c>
      <c r="B1177" s="40">
        <v>903011</v>
      </c>
      <c r="C1177" s="79">
        <v>908805</v>
      </c>
      <c r="D1177" s="66" t="s">
        <v>1654</v>
      </c>
      <c r="E1177" s="121" t="s">
        <v>21</v>
      </c>
      <c r="F1177" s="74">
        <v>1</v>
      </c>
      <c r="G1177" s="122">
        <v>0</v>
      </c>
      <c r="H1177" s="123">
        <v>0</v>
      </c>
      <c r="I1177" s="90">
        <v>128000</v>
      </c>
      <c r="J1177" s="91" t="s">
        <v>28</v>
      </c>
      <c r="K1177" s="50"/>
      <c r="L1177" s="51">
        <f t="shared" si="235"/>
        <v>128000</v>
      </c>
      <c r="M1177" s="51">
        <f t="shared" si="236"/>
        <v>128000</v>
      </c>
      <c r="N1177" s="52">
        <f t="shared" si="237"/>
        <v>128000</v>
      </c>
      <c r="O1177" s="53">
        <f t="shared" si="238"/>
        <v>128000</v>
      </c>
      <c r="P1177" s="52">
        <f t="shared" si="239"/>
        <v>0</v>
      </c>
      <c r="Q1177" s="54">
        <f t="shared" si="240"/>
        <v>0</v>
      </c>
      <c r="R1177" s="30">
        <f t="shared" si="233"/>
        <v>128000</v>
      </c>
      <c r="S1177" s="52">
        <f t="shared" si="234"/>
        <v>128000</v>
      </c>
      <c r="T1177" s="13" t="str">
        <f t="shared" si="241"/>
        <v>MENOR VALOR</v>
      </c>
    </row>
    <row r="1178" spans="1:20" ht="16.5">
      <c r="A1178" s="73">
        <v>1172</v>
      </c>
      <c r="B1178" s="40">
        <v>903016</v>
      </c>
      <c r="C1178" s="79">
        <v>908885</v>
      </c>
      <c r="D1178" s="66" t="s">
        <v>1655</v>
      </c>
      <c r="E1178" s="121" t="s">
        <v>21</v>
      </c>
      <c r="F1178" s="74">
        <v>1</v>
      </c>
      <c r="G1178" s="122">
        <v>0</v>
      </c>
      <c r="H1178" s="123">
        <v>0</v>
      </c>
      <c r="I1178" s="90">
        <v>81000</v>
      </c>
      <c r="J1178" s="94">
        <v>84800</v>
      </c>
      <c r="K1178" s="50"/>
      <c r="L1178" s="51">
        <f t="shared" si="235"/>
        <v>81000</v>
      </c>
      <c r="M1178" s="51">
        <f t="shared" si="236"/>
        <v>82900</v>
      </c>
      <c r="N1178" s="52">
        <f t="shared" si="237"/>
        <v>82900</v>
      </c>
      <c r="O1178" s="53">
        <f t="shared" si="238"/>
        <v>82878.223919193639</v>
      </c>
      <c r="P1178" s="52">
        <f t="shared" si="239"/>
        <v>1343.5028842544402</v>
      </c>
      <c r="Q1178" s="54">
        <f t="shared" si="240"/>
        <v>1.6206307409583114E-2</v>
      </c>
      <c r="R1178" s="30">
        <f t="shared" si="233"/>
        <v>81000</v>
      </c>
      <c r="S1178" s="52">
        <f t="shared" si="234"/>
        <v>81000</v>
      </c>
      <c r="T1178" s="13" t="str">
        <f t="shared" si="241"/>
        <v>MENOR VALOR</v>
      </c>
    </row>
    <row r="1179" spans="1:20" ht="16.5">
      <c r="A1179" s="95">
        <v>1173</v>
      </c>
      <c r="B1179" s="40">
        <v>903022</v>
      </c>
      <c r="C1179" s="79">
        <v>908890</v>
      </c>
      <c r="D1179" s="66" t="s">
        <v>1656</v>
      </c>
      <c r="E1179" s="121" t="s">
        <v>21</v>
      </c>
      <c r="F1179" s="74">
        <v>1</v>
      </c>
      <c r="G1179" s="122">
        <v>0</v>
      </c>
      <c r="H1179" s="123">
        <v>0</v>
      </c>
      <c r="I1179" s="117">
        <v>123200</v>
      </c>
      <c r="J1179" s="91" t="s">
        <v>28</v>
      </c>
      <c r="K1179" s="50"/>
      <c r="L1179" s="51">
        <f t="shared" si="235"/>
        <v>123200</v>
      </c>
      <c r="M1179" s="51">
        <f t="shared" si="236"/>
        <v>123200</v>
      </c>
      <c r="N1179" s="52">
        <f t="shared" si="237"/>
        <v>123200</v>
      </c>
      <c r="O1179" s="53">
        <f t="shared" si="238"/>
        <v>123200</v>
      </c>
      <c r="P1179" s="52">
        <f t="shared" si="239"/>
        <v>0</v>
      </c>
      <c r="Q1179" s="54">
        <f t="shared" si="240"/>
        <v>0</v>
      </c>
      <c r="R1179" s="30">
        <f t="shared" si="233"/>
        <v>123200</v>
      </c>
      <c r="S1179" s="52">
        <f t="shared" si="234"/>
        <v>123200</v>
      </c>
      <c r="T1179" s="13" t="str">
        <f t="shared" si="241"/>
        <v>MENOR VALOR</v>
      </c>
    </row>
    <row r="1180" spans="1:20" ht="16.5">
      <c r="A1180" s="73">
        <v>1174</v>
      </c>
      <c r="B1180" s="40">
        <v>903025</v>
      </c>
      <c r="C1180" s="79">
        <v>911003</v>
      </c>
      <c r="D1180" s="66" t="s">
        <v>1657</v>
      </c>
      <c r="E1180" s="121" t="s">
        <v>21</v>
      </c>
      <c r="F1180" s="74">
        <v>1</v>
      </c>
      <c r="G1180" s="122">
        <v>0</v>
      </c>
      <c r="H1180" s="123">
        <v>0</v>
      </c>
      <c r="I1180" s="90">
        <v>108800</v>
      </c>
      <c r="J1180" s="91" t="s">
        <v>28</v>
      </c>
      <c r="K1180" s="50"/>
      <c r="L1180" s="51">
        <f t="shared" si="235"/>
        <v>108800</v>
      </c>
      <c r="M1180" s="51">
        <f t="shared" si="236"/>
        <v>108800</v>
      </c>
      <c r="N1180" s="52">
        <f t="shared" si="237"/>
        <v>108800</v>
      </c>
      <c r="O1180" s="53">
        <f t="shared" si="238"/>
        <v>108800</v>
      </c>
      <c r="P1180" s="52">
        <f t="shared" si="239"/>
        <v>0</v>
      </c>
      <c r="Q1180" s="54">
        <f t="shared" si="240"/>
        <v>0</v>
      </c>
      <c r="R1180" s="30">
        <f t="shared" si="233"/>
        <v>108800</v>
      </c>
      <c r="S1180" s="52">
        <f t="shared" si="234"/>
        <v>108800</v>
      </c>
      <c r="T1180" s="13" t="str">
        <f t="shared" si="241"/>
        <v>MENOR VALOR</v>
      </c>
    </row>
    <row r="1181" spans="1:20" ht="33">
      <c r="A1181" s="73">
        <v>1175</v>
      </c>
      <c r="B1181" s="40">
        <v>903026</v>
      </c>
      <c r="C1181" s="79">
        <v>911009</v>
      </c>
      <c r="D1181" s="66" t="s">
        <v>1658</v>
      </c>
      <c r="E1181" s="121" t="s">
        <v>21</v>
      </c>
      <c r="F1181" s="74">
        <v>1</v>
      </c>
      <c r="G1181" s="122">
        <v>0</v>
      </c>
      <c r="H1181" s="123">
        <v>0</v>
      </c>
      <c r="I1181" s="90">
        <v>64500</v>
      </c>
      <c r="J1181" s="94">
        <v>67300</v>
      </c>
      <c r="K1181" s="50"/>
      <c r="L1181" s="51">
        <f t="shared" si="235"/>
        <v>64500</v>
      </c>
      <c r="M1181" s="51">
        <f t="shared" si="236"/>
        <v>65900</v>
      </c>
      <c r="N1181" s="52">
        <f t="shared" si="237"/>
        <v>65900</v>
      </c>
      <c r="O1181" s="53">
        <f t="shared" si="238"/>
        <v>65885.127305029921</v>
      </c>
      <c r="P1181" s="52">
        <f t="shared" si="239"/>
        <v>989.94949366116657</v>
      </c>
      <c r="Q1181" s="54">
        <f t="shared" si="240"/>
        <v>1.502199535145928E-2</v>
      </c>
      <c r="R1181" s="30">
        <f t="shared" si="233"/>
        <v>64500</v>
      </c>
      <c r="S1181" s="52">
        <f t="shared" si="234"/>
        <v>64500</v>
      </c>
      <c r="T1181" s="13" t="str">
        <f t="shared" si="241"/>
        <v>MENOR VALOR</v>
      </c>
    </row>
    <row r="1182" spans="1:20" ht="33">
      <c r="A1182" s="73">
        <v>1176</v>
      </c>
      <c r="B1182" s="40">
        <v>903027</v>
      </c>
      <c r="C1182" s="79">
        <v>911010</v>
      </c>
      <c r="D1182" s="66" t="s">
        <v>1659</v>
      </c>
      <c r="E1182" s="121" t="s">
        <v>21</v>
      </c>
      <c r="F1182" s="74">
        <v>1</v>
      </c>
      <c r="G1182" s="122">
        <v>0</v>
      </c>
      <c r="H1182" s="123">
        <v>0</v>
      </c>
      <c r="I1182" s="90">
        <v>56400</v>
      </c>
      <c r="J1182" s="91" t="s">
        <v>28</v>
      </c>
      <c r="K1182" s="50"/>
      <c r="L1182" s="51">
        <f t="shared" si="235"/>
        <v>56400</v>
      </c>
      <c r="M1182" s="51">
        <f t="shared" si="236"/>
        <v>56400</v>
      </c>
      <c r="N1182" s="52">
        <f t="shared" si="237"/>
        <v>56400</v>
      </c>
      <c r="O1182" s="53">
        <f t="shared" si="238"/>
        <v>56400</v>
      </c>
      <c r="P1182" s="52">
        <f t="shared" si="239"/>
        <v>0</v>
      </c>
      <c r="Q1182" s="54">
        <f t="shared" si="240"/>
        <v>0</v>
      </c>
      <c r="R1182" s="30">
        <f t="shared" si="233"/>
        <v>56400</v>
      </c>
      <c r="S1182" s="52">
        <f t="shared" si="234"/>
        <v>56400</v>
      </c>
      <c r="T1182" s="13" t="str">
        <f t="shared" si="241"/>
        <v>MENOR VALOR</v>
      </c>
    </row>
    <row r="1183" spans="1:20" ht="16.5">
      <c r="A1183" s="73">
        <v>1177</v>
      </c>
      <c r="B1183" s="40">
        <v>903028</v>
      </c>
      <c r="C1183" s="79">
        <v>911015</v>
      </c>
      <c r="D1183" s="66" t="s">
        <v>1660</v>
      </c>
      <c r="E1183" s="121" t="s">
        <v>21</v>
      </c>
      <c r="F1183" s="74">
        <v>1</v>
      </c>
      <c r="G1183" s="122">
        <v>0</v>
      </c>
      <c r="H1183" s="123">
        <v>0</v>
      </c>
      <c r="I1183" s="90">
        <v>64500</v>
      </c>
      <c r="J1183" s="91" t="s">
        <v>28</v>
      </c>
      <c r="K1183" s="50"/>
      <c r="L1183" s="51">
        <f t="shared" si="235"/>
        <v>64500</v>
      </c>
      <c r="M1183" s="51">
        <f t="shared" si="236"/>
        <v>64500</v>
      </c>
      <c r="N1183" s="52">
        <f t="shared" si="237"/>
        <v>64500</v>
      </c>
      <c r="O1183" s="53">
        <f t="shared" si="238"/>
        <v>64500</v>
      </c>
      <c r="P1183" s="52">
        <f t="shared" si="239"/>
        <v>0</v>
      </c>
      <c r="Q1183" s="54">
        <f t="shared" si="240"/>
        <v>0</v>
      </c>
      <c r="R1183" s="30">
        <f t="shared" si="233"/>
        <v>64500</v>
      </c>
      <c r="S1183" s="52">
        <f t="shared" si="234"/>
        <v>64500</v>
      </c>
      <c r="T1183" s="13" t="str">
        <f t="shared" si="241"/>
        <v>MENOR VALOR</v>
      </c>
    </row>
    <row r="1184" spans="1:20" ht="16.5">
      <c r="A1184" s="95">
        <v>1178</v>
      </c>
      <c r="B1184" s="40">
        <v>903031</v>
      </c>
      <c r="C1184" s="79">
        <v>911019</v>
      </c>
      <c r="D1184" s="66" t="s">
        <v>1661</v>
      </c>
      <c r="E1184" s="121" t="s">
        <v>21</v>
      </c>
      <c r="F1184" s="74">
        <v>1</v>
      </c>
      <c r="G1184" s="122">
        <v>0</v>
      </c>
      <c r="H1184" s="123">
        <v>0</v>
      </c>
      <c r="I1184" s="90">
        <v>40200</v>
      </c>
      <c r="J1184" s="91" t="s">
        <v>28</v>
      </c>
      <c r="K1184" s="50"/>
      <c r="L1184" s="51">
        <f t="shared" si="235"/>
        <v>40200</v>
      </c>
      <c r="M1184" s="51">
        <f t="shared" si="236"/>
        <v>40200</v>
      </c>
      <c r="N1184" s="52">
        <f t="shared" si="237"/>
        <v>40200</v>
      </c>
      <c r="O1184" s="53">
        <f t="shared" si="238"/>
        <v>40200</v>
      </c>
      <c r="P1184" s="52">
        <f t="shared" si="239"/>
        <v>0</v>
      </c>
      <c r="Q1184" s="54">
        <f t="shared" si="240"/>
        <v>0</v>
      </c>
      <c r="R1184" s="30">
        <f t="shared" si="233"/>
        <v>40200</v>
      </c>
      <c r="S1184" s="52">
        <f t="shared" si="234"/>
        <v>40200</v>
      </c>
      <c r="T1184" s="13" t="str">
        <f t="shared" si="241"/>
        <v>MENOR VALOR</v>
      </c>
    </row>
    <row r="1185" spans="1:20" ht="16.5">
      <c r="A1185" s="73">
        <v>1179</v>
      </c>
      <c r="B1185" s="40">
        <v>903033</v>
      </c>
      <c r="C1185" s="79">
        <v>911021</v>
      </c>
      <c r="D1185" s="66" t="s">
        <v>1662</v>
      </c>
      <c r="E1185" s="121" t="s">
        <v>21</v>
      </c>
      <c r="F1185" s="74">
        <v>1</v>
      </c>
      <c r="G1185" s="122">
        <v>0</v>
      </c>
      <c r="H1185" s="123">
        <v>0</v>
      </c>
      <c r="I1185" s="90">
        <v>38400</v>
      </c>
      <c r="J1185" s="91" t="s">
        <v>28</v>
      </c>
      <c r="K1185" s="50"/>
      <c r="L1185" s="51">
        <f t="shared" si="235"/>
        <v>38400</v>
      </c>
      <c r="M1185" s="51">
        <f t="shared" si="236"/>
        <v>38400</v>
      </c>
      <c r="N1185" s="52">
        <f t="shared" si="237"/>
        <v>38400</v>
      </c>
      <c r="O1185" s="53">
        <f t="shared" si="238"/>
        <v>38400</v>
      </c>
      <c r="P1185" s="52">
        <f t="shared" si="239"/>
        <v>0</v>
      </c>
      <c r="Q1185" s="54">
        <f t="shared" si="240"/>
        <v>0</v>
      </c>
      <c r="R1185" s="30">
        <f t="shared" si="233"/>
        <v>38400</v>
      </c>
      <c r="S1185" s="52">
        <f t="shared" si="234"/>
        <v>38400</v>
      </c>
      <c r="T1185" s="13" t="str">
        <f t="shared" si="241"/>
        <v>MENOR VALOR</v>
      </c>
    </row>
    <row r="1186" spans="1:20" ht="33">
      <c r="A1186" s="73">
        <v>1180</v>
      </c>
      <c r="B1186" s="40">
        <v>903042</v>
      </c>
      <c r="C1186" s="79">
        <v>911106</v>
      </c>
      <c r="D1186" s="66" t="s">
        <v>1663</v>
      </c>
      <c r="E1186" s="121" t="s">
        <v>21</v>
      </c>
      <c r="F1186" s="74">
        <v>1</v>
      </c>
      <c r="G1186" s="122">
        <v>0</v>
      </c>
      <c r="H1186" s="123">
        <v>0</v>
      </c>
      <c r="I1186" s="90">
        <v>138300</v>
      </c>
      <c r="J1186" s="94">
        <v>165300</v>
      </c>
      <c r="K1186" s="50"/>
      <c r="L1186" s="51">
        <f t="shared" si="235"/>
        <v>138300</v>
      </c>
      <c r="M1186" s="51">
        <f t="shared" si="236"/>
        <v>151800</v>
      </c>
      <c r="N1186" s="52">
        <f t="shared" si="237"/>
        <v>151800</v>
      </c>
      <c r="O1186" s="53">
        <f t="shared" si="238"/>
        <v>151198.51189743899</v>
      </c>
      <c r="P1186" s="52">
        <f t="shared" si="239"/>
        <v>9545.9415460183918</v>
      </c>
      <c r="Q1186" s="54">
        <f t="shared" si="240"/>
        <v>6.2884990421728543E-2</v>
      </c>
      <c r="R1186" s="30">
        <f t="shared" si="233"/>
        <v>138300</v>
      </c>
      <c r="S1186" s="52">
        <f t="shared" si="234"/>
        <v>138300</v>
      </c>
      <c r="T1186" s="13" t="str">
        <f t="shared" si="241"/>
        <v>MENOR VALOR</v>
      </c>
    </row>
    <row r="1187" spans="1:20" ht="16.5">
      <c r="A1187" s="73">
        <v>1181</v>
      </c>
      <c r="B1187" s="40">
        <v>903044</v>
      </c>
      <c r="C1187" s="79">
        <v>912002</v>
      </c>
      <c r="D1187" s="66" t="s">
        <v>1664</v>
      </c>
      <c r="E1187" s="121" t="s">
        <v>21</v>
      </c>
      <c r="F1187" s="74">
        <v>1</v>
      </c>
      <c r="G1187" s="122">
        <v>0</v>
      </c>
      <c r="H1187" s="123">
        <v>0</v>
      </c>
      <c r="I1187" s="90">
        <v>52600</v>
      </c>
      <c r="J1187" s="94">
        <v>107600</v>
      </c>
      <c r="K1187" s="50"/>
      <c r="L1187" s="51">
        <f t="shared" si="235"/>
        <v>52600</v>
      </c>
      <c r="M1187" s="51">
        <f t="shared" si="236"/>
        <v>80100</v>
      </c>
      <c r="N1187" s="52">
        <f t="shared" si="237"/>
        <v>80100</v>
      </c>
      <c r="O1187" s="53">
        <f t="shared" si="238"/>
        <v>75231.376432975085</v>
      </c>
      <c r="P1187" s="52">
        <f t="shared" si="239"/>
        <v>19445.436482630055</v>
      </c>
      <c r="Q1187" s="54">
        <f t="shared" si="240"/>
        <v>0.2427645004073665</v>
      </c>
      <c r="R1187" s="30">
        <f t="shared" si="233"/>
        <v>80100</v>
      </c>
      <c r="S1187" s="52">
        <f t="shared" si="234"/>
        <v>80100</v>
      </c>
      <c r="T1187" s="13" t="str">
        <f t="shared" si="241"/>
        <v>MEDIANA</v>
      </c>
    </row>
    <row r="1188" spans="1:20" ht="16.5">
      <c r="A1188" s="73">
        <v>1182</v>
      </c>
      <c r="B1188" s="40">
        <v>903045</v>
      </c>
      <c r="C1188" s="83" t="s">
        <v>1992</v>
      </c>
      <c r="D1188" s="66" t="s">
        <v>1665</v>
      </c>
      <c r="E1188" s="121" t="s">
        <v>21</v>
      </c>
      <c r="F1188" s="74">
        <v>1</v>
      </c>
      <c r="G1188" s="122">
        <v>0</v>
      </c>
      <c r="H1188" s="123">
        <v>0</v>
      </c>
      <c r="I1188" s="90">
        <v>126800</v>
      </c>
      <c r="J1188" s="91" t="s">
        <v>28</v>
      </c>
      <c r="K1188" s="50"/>
      <c r="L1188" s="51">
        <f t="shared" si="235"/>
        <v>126800</v>
      </c>
      <c r="M1188" s="51">
        <f t="shared" si="236"/>
        <v>126800</v>
      </c>
      <c r="N1188" s="52">
        <f t="shared" si="237"/>
        <v>126800</v>
      </c>
      <c r="O1188" s="53">
        <f t="shared" si="238"/>
        <v>126800</v>
      </c>
      <c r="P1188" s="52">
        <f t="shared" si="239"/>
        <v>0</v>
      </c>
      <c r="Q1188" s="54">
        <f t="shared" si="240"/>
        <v>0</v>
      </c>
      <c r="R1188" s="30">
        <f t="shared" si="233"/>
        <v>126800</v>
      </c>
      <c r="S1188" s="52">
        <f t="shared" si="234"/>
        <v>126800</v>
      </c>
      <c r="T1188" s="13" t="str">
        <f t="shared" si="241"/>
        <v>MENOR VALOR</v>
      </c>
    </row>
    <row r="1189" spans="1:20" ht="16.5">
      <c r="A1189" s="95">
        <v>1183</v>
      </c>
      <c r="B1189" s="40">
        <v>903046</v>
      </c>
      <c r="C1189" s="79" t="s">
        <v>1994</v>
      </c>
      <c r="D1189" s="66" t="s">
        <v>1666</v>
      </c>
      <c r="E1189" s="121" t="s">
        <v>21</v>
      </c>
      <c r="F1189" s="74">
        <v>1</v>
      </c>
      <c r="G1189" s="122">
        <v>0</v>
      </c>
      <c r="H1189" s="123">
        <v>0</v>
      </c>
      <c r="I1189" s="90">
        <v>111100</v>
      </c>
      <c r="J1189" s="94">
        <v>132900</v>
      </c>
      <c r="K1189" s="50"/>
      <c r="L1189" s="51">
        <f t="shared" si="235"/>
        <v>111100</v>
      </c>
      <c r="M1189" s="51">
        <f t="shared" si="236"/>
        <v>122000</v>
      </c>
      <c r="N1189" s="52">
        <f t="shared" si="237"/>
        <v>122000</v>
      </c>
      <c r="O1189" s="53">
        <f t="shared" si="238"/>
        <v>121512.09816310473</v>
      </c>
      <c r="P1189" s="52">
        <f t="shared" si="239"/>
        <v>7707.463914933368</v>
      </c>
      <c r="Q1189" s="54">
        <f t="shared" si="240"/>
        <v>6.3175933728962033E-2</v>
      </c>
      <c r="R1189" s="30">
        <f t="shared" si="233"/>
        <v>111100</v>
      </c>
      <c r="S1189" s="52">
        <f t="shared" si="234"/>
        <v>111100</v>
      </c>
      <c r="T1189" s="13" t="str">
        <f t="shared" si="241"/>
        <v>MENOR VALOR</v>
      </c>
    </row>
    <row r="1190" spans="1:20" ht="16.5">
      <c r="A1190" s="73">
        <v>1184</v>
      </c>
      <c r="B1190" s="40">
        <v>903052</v>
      </c>
      <c r="C1190" s="79" t="s">
        <v>1996</v>
      </c>
      <c r="D1190" s="66" t="s">
        <v>1667</v>
      </c>
      <c r="E1190" s="121" t="s">
        <v>21</v>
      </c>
      <c r="F1190" s="74">
        <v>1</v>
      </c>
      <c r="G1190" s="122">
        <v>0</v>
      </c>
      <c r="H1190" s="123">
        <v>0</v>
      </c>
      <c r="I1190" s="117">
        <v>70880</v>
      </c>
      <c r="J1190" s="91" t="s">
        <v>28</v>
      </c>
      <c r="K1190" s="50"/>
      <c r="L1190" s="51">
        <f t="shared" si="235"/>
        <v>70880</v>
      </c>
      <c r="M1190" s="51">
        <f t="shared" si="236"/>
        <v>70880</v>
      </c>
      <c r="N1190" s="52">
        <f t="shared" si="237"/>
        <v>70880</v>
      </c>
      <c r="O1190" s="53">
        <f t="shared" si="238"/>
        <v>70880</v>
      </c>
      <c r="P1190" s="52">
        <f t="shared" si="239"/>
        <v>0</v>
      </c>
      <c r="Q1190" s="54">
        <f t="shared" si="240"/>
        <v>0</v>
      </c>
      <c r="R1190" s="30">
        <f t="shared" si="233"/>
        <v>70880</v>
      </c>
      <c r="S1190" s="52">
        <f t="shared" si="234"/>
        <v>70900</v>
      </c>
      <c r="T1190" s="13" t="str">
        <f t="shared" si="241"/>
        <v>MENOR VALOR</v>
      </c>
    </row>
    <row r="1191" spans="1:20" ht="33">
      <c r="A1191" s="73">
        <v>1185</v>
      </c>
      <c r="B1191" s="40">
        <v>903067</v>
      </c>
      <c r="C1191" s="79" t="s">
        <v>1998</v>
      </c>
      <c r="D1191" s="66" t="s">
        <v>1668</v>
      </c>
      <c r="E1191" s="121" t="s">
        <v>21</v>
      </c>
      <c r="F1191" s="74">
        <v>1</v>
      </c>
      <c r="G1191" s="122">
        <v>0</v>
      </c>
      <c r="H1191" s="123">
        <v>0</v>
      </c>
      <c r="I1191" s="90">
        <v>323200</v>
      </c>
      <c r="J1191" s="91" t="s">
        <v>28</v>
      </c>
      <c r="K1191" s="50"/>
      <c r="L1191" s="51">
        <f t="shared" si="235"/>
        <v>323200</v>
      </c>
      <c r="M1191" s="51">
        <f t="shared" si="236"/>
        <v>323200</v>
      </c>
      <c r="N1191" s="52">
        <f t="shared" si="237"/>
        <v>323200</v>
      </c>
      <c r="O1191" s="53">
        <f t="shared" si="238"/>
        <v>323200</v>
      </c>
      <c r="P1191" s="52">
        <f t="shared" si="239"/>
        <v>0</v>
      </c>
      <c r="Q1191" s="54">
        <f t="shared" si="240"/>
        <v>0</v>
      </c>
      <c r="R1191" s="30">
        <f t="shared" si="233"/>
        <v>323200</v>
      </c>
      <c r="S1191" s="52">
        <f t="shared" si="234"/>
        <v>323200</v>
      </c>
      <c r="T1191" s="13" t="str">
        <f t="shared" si="241"/>
        <v>MENOR VALOR</v>
      </c>
    </row>
    <row r="1192" spans="1:20" ht="16.5">
      <c r="A1192" s="73">
        <v>1186</v>
      </c>
      <c r="B1192" s="40">
        <v>903101</v>
      </c>
      <c r="C1192" s="79" t="s">
        <v>2000</v>
      </c>
      <c r="D1192" s="66" t="s">
        <v>1669</v>
      </c>
      <c r="E1192" s="121" t="s">
        <v>21</v>
      </c>
      <c r="F1192" s="74">
        <v>1</v>
      </c>
      <c r="G1192" s="122">
        <v>0</v>
      </c>
      <c r="H1192" s="123">
        <v>0</v>
      </c>
      <c r="I1192" s="90">
        <v>94700</v>
      </c>
      <c r="J1192" s="91" t="s">
        <v>28</v>
      </c>
      <c r="K1192" s="50"/>
      <c r="L1192" s="51">
        <f t="shared" si="235"/>
        <v>94700</v>
      </c>
      <c r="M1192" s="51">
        <f t="shared" si="236"/>
        <v>94700</v>
      </c>
      <c r="N1192" s="52">
        <f t="shared" si="237"/>
        <v>94700</v>
      </c>
      <c r="O1192" s="53">
        <f t="shared" si="238"/>
        <v>94700</v>
      </c>
      <c r="P1192" s="52">
        <f t="shared" si="239"/>
        <v>0</v>
      </c>
      <c r="Q1192" s="54">
        <f t="shared" si="240"/>
        <v>0</v>
      </c>
      <c r="R1192" s="30">
        <f t="shared" si="233"/>
        <v>94700</v>
      </c>
      <c r="S1192" s="52">
        <f t="shared" si="234"/>
        <v>94700</v>
      </c>
      <c r="T1192" s="13" t="str">
        <f t="shared" si="241"/>
        <v>MENOR VALOR</v>
      </c>
    </row>
    <row r="1193" spans="1:20" ht="33">
      <c r="A1193" s="73">
        <v>1187</v>
      </c>
      <c r="B1193" s="40">
        <v>903104</v>
      </c>
      <c r="C1193" s="83" t="s">
        <v>2002</v>
      </c>
      <c r="D1193" s="66" t="s">
        <v>1670</v>
      </c>
      <c r="E1193" s="121" t="s">
        <v>21</v>
      </c>
      <c r="F1193" s="74">
        <v>1</v>
      </c>
      <c r="G1193" s="122">
        <v>0</v>
      </c>
      <c r="H1193" s="123">
        <v>0</v>
      </c>
      <c r="I1193" s="90">
        <v>110400</v>
      </c>
      <c r="J1193" s="91" t="s">
        <v>28</v>
      </c>
      <c r="K1193" s="50"/>
      <c r="L1193" s="51">
        <f t="shared" si="235"/>
        <v>110400</v>
      </c>
      <c r="M1193" s="51">
        <f t="shared" si="236"/>
        <v>110400</v>
      </c>
      <c r="N1193" s="52">
        <f t="shared" si="237"/>
        <v>110400</v>
      </c>
      <c r="O1193" s="53">
        <f t="shared" si="238"/>
        <v>110400</v>
      </c>
      <c r="P1193" s="52">
        <f t="shared" si="239"/>
        <v>0</v>
      </c>
      <c r="Q1193" s="54">
        <f t="shared" si="240"/>
        <v>0</v>
      </c>
      <c r="R1193" s="30">
        <f t="shared" si="233"/>
        <v>110400</v>
      </c>
      <c r="S1193" s="52">
        <f t="shared" si="234"/>
        <v>110400</v>
      </c>
      <c r="T1193" s="13" t="str">
        <f t="shared" si="241"/>
        <v>MENOR VALOR</v>
      </c>
    </row>
    <row r="1194" spans="1:20" ht="16.5">
      <c r="A1194" s="95">
        <v>1188</v>
      </c>
      <c r="B1194" s="40">
        <v>903105</v>
      </c>
      <c r="C1194" s="83" t="s">
        <v>2004</v>
      </c>
      <c r="D1194" s="66" t="s">
        <v>1671</v>
      </c>
      <c r="E1194" s="121" t="s">
        <v>21</v>
      </c>
      <c r="F1194" s="74">
        <v>1</v>
      </c>
      <c r="G1194" s="122">
        <v>0</v>
      </c>
      <c r="H1194" s="123">
        <v>0</v>
      </c>
      <c r="I1194" s="90">
        <v>100900</v>
      </c>
      <c r="J1194" s="91" t="s">
        <v>28</v>
      </c>
      <c r="K1194" s="50"/>
      <c r="L1194" s="51">
        <f t="shared" si="235"/>
        <v>100900</v>
      </c>
      <c r="M1194" s="51">
        <f t="shared" si="236"/>
        <v>100900</v>
      </c>
      <c r="N1194" s="52">
        <f t="shared" si="237"/>
        <v>100900</v>
      </c>
      <c r="O1194" s="53">
        <f t="shared" si="238"/>
        <v>100900</v>
      </c>
      <c r="P1194" s="52">
        <f t="shared" si="239"/>
        <v>0</v>
      </c>
      <c r="Q1194" s="54">
        <f t="shared" si="240"/>
        <v>0</v>
      </c>
      <c r="R1194" s="30">
        <f t="shared" si="233"/>
        <v>100900</v>
      </c>
      <c r="S1194" s="52">
        <f t="shared" si="234"/>
        <v>100900</v>
      </c>
      <c r="T1194" s="13" t="str">
        <f t="shared" si="241"/>
        <v>MENOR VALOR</v>
      </c>
    </row>
    <row r="1195" spans="1:20" ht="16.5">
      <c r="A1195" s="73">
        <v>1189</v>
      </c>
      <c r="B1195" s="40">
        <v>903106</v>
      </c>
      <c r="C1195" s="79" t="s">
        <v>2006</v>
      </c>
      <c r="D1195" s="66" t="s">
        <v>1672</v>
      </c>
      <c r="E1195" s="121" t="s">
        <v>21</v>
      </c>
      <c r="F1195" s="74">
        <v>1</v>
      </c>
      <c r="G1195" s="122">
        <v>0</v>
      </c>
      <c r="H1195" s="123">
        <v>0</v>
      </c>
      <c r="I1195" s="90">
        <v>100900</v>
      </c>
      <c r="J1195" s="91" t="s">
        <v>28</v>
      </c>
      <c r="K1195" s="50"/>
      <c r="L1195" s="51">
        <f t="shared" si="235"/>
        <v>100900</v>
      </c>
      <c r="M1195" s="51">
        <f t="shared" si="236"/>
        <v>100900</v>
      </c>
      <c r="N1195" s="52">
        <f t="shared" si="237"/>
        <v>100900</v>
      </c>
      <c r="O1195" s="53">
        <f t="shared" si="238"/>
        <v>100900</v>
      </c>
      <c r="P1195" s="52">
        <f t="shared" si="239"/>
        <v>0</v>
      </c>
      <c r="Q1195" s="54">
        <f t="shared" si="240"/>
        <v>0</v>
      </c>
      <c r="R1195" s="30">
        <f t="shared" si="233"/>
        <v>100900</v>
      </c>
      <c r="S1195" s="52">
        <f t="shared" si="234"/>
        <v>100900</v>
      </c>
      <c r="T1195" s="13" t="str">
        <f t="shared" si="241"/>
        <v>MENOR VALOR</v>
      </c>
    </row>
    <row r="1196" spans="1:20" ht="16.5">
      <c r="A1196" s="73">
        <v>1190</v>
      </c>
      <c r="B1196" s="40">
        <v>903109</v>
      </c>
      <c r="C1196" s="83" t="s">
        <v>2008</v>
      </c>
      <c r="D1196" s="66" t="s">
        <v>1673</v>
      </c>
      <c r="E1196" s="121" t="s">
        <v>21</v>
      </c>
      <c r="F1196" s="74">
        <v>1</v>
      </c>
      <c r="G1196" s="122">
        <v>0</v>
      </c>
      <c r="H1196" s="123">
        <v>0</v>
      </c>
      <c r="I1196" s="90">
        <v>136100</v>
      </c>
      <c r="J1196" s="91" t="s">
        <v>28</v>
      </c>
      <c r="K1196" s="50"/>
      <c r="L1196" s="51">
        <f t="shared" si="235"/>
        <v>136100</v>
      </c>
      <c r="M1196" s="51">
        <f t="shared" si="236"/>
        <v>136100</v>
      </c>
      <c r="N1196" s="52">
        <f t="shared" si="237"/>
        <v>136100</v>
      </c>
      <c r="O1196" s="53">
        <f t="shared" si="238"/>
        <v>136100</v>
      </c>
      <c r="P1196" s="52">
        <f t="shared" si="239"/>
        <v>0</v>
      </c>
      <c r="Q1196" s="54">
        <f t="shared" si="240"/>
        <v>0</v>
      </c>
      <c r="R1196" s="30">
        <f t="shared" si="233"/>
        <v>136100</v>
      </c>
      <c r="S1196" s="52">
        <f t="shared" si="234"/>
        <v>136100</v>
      </c>
      <c r="T1196" s="13" t="str">
        <f t="shared" si="241"/>
        <v>MENOR VALOR</v>
      </c>
    </row>
    <row r="1197" spans="1:20" ht="16.5">
      <c r="A1197" s="73">
        <v>1191</v>
      </c>
      <c r="B1197" s="40">
        <v>903110</v>
      </c>
      <c r="C1197" s="79" t="s">
        <v>2010</v>
      </c>
      <c r="D1197" s="66" t="s">
        <v>1674</v>
      </c>
      <c r="E1197" s="121" t="s">
        <v>21</v>
      </c>
      <c r="F1197" s="74">
        <v>1</v>
      </c>
      <c r="G1197" s="122">
        <v>0</v>
      </c>
      <c r="H1197" s="123">
        <v>0</v>
      </c>
      <c r="I1197" s="90">
        <v>62800</v>
      </c>
      <c r="J1197" s="94">
        <v>74900</v>
      </c>
      <c r="K1197" s="50"/>
      <c r="L1197" s="51">
        <f t="shared" si="235"/>
        <v>62800</v>
      </c>
      <c r="M1197" s="51">
        <f t="shared" si="236"/>
        <v>68850</v>
      </c>
      <c r="N1197" s="52">
        <f t="shared" si="237"/>
        <v>68850</v>
      </c>
      <c r="O1197" s="53">
        <f t="shared" si="238"/>
        <v>68583.671526100152</v>
      </c>
      <c r="P1197" s="52">
        <f t="shared" si="239"/>
        <v>4277.9960261786127</v>
      </c>
      <c r="Q1197" s="54">
        <f t="shared" si="240"/>
        <v>6.2135018535637077E-2</v>
      </c>
      <c r="R1197" s="30">
        <f t="shared" ref="R1197:R1260" si="242">IF(Q1197&lt;=$Q$1,L1197,N1197)</f>
        <v>62800</v>
      </c>
      <c r="S1197" s="52">
        <f t="shared" si="234"/>
        <v>62800</v>
      </c>
      <c r="T1197" s="13" t="str">
        <f t="shared" si="241"/>
        <v>MENOR VALOR</v>
      </c>
    </row>
    <row r="1198" spans="1:20" ht="16.5">
      <c r="A1198" s="73">
        <v>1192</v>
      </c>
      <c r="B1198" s="40">
        <v>903202</v>
      </c>
      <c r="C1198" s="79" t="s">
        <v>2012</v>
      </c>
      <c r="D1198" s="66" t="s">
        <v>1675</v>
      </c>
      <c r="E1198" s="121" t="s">
        <v>21</v>
      </c>
      <c r="F1198" s="74">
        <v>1</v>
      </c>
      <c r="G1198" s="122">
        <v>0</v>
      </c>
      <c r="H1198" s="123">
        <v>0</v>
      </c>
      <c r="I1198" s="90">
        <v>70400</v>
      </c>
      <c r="J1198" s="91" t="s">
        <v>28</v>
      </c>
      <c r="K1198" s="50"/>
      <c r="L1198" s="51">
        <f t="shared" si="235"/>
        <v>70400</v>
      </c>
      <c r="M1198" s="51">
        <f t="shared" si="236"/>
        <v>70400</v>
      </c>
      <c r="N1198" s="52">
        <f t="shared" si="237"/>
        <v>70400</v>
      </c>
      <c r="O1198" s="53">
        <f t="shared" si="238"/>
        <v>70400</v>
      </c>
      <c r="P1198" s="52">
        <f t="shared" si="239"/>
        <v>0</v>
      </c>
      <c r="Q1198" s="54">
        <f t="shared" si="240"/>
        <v>0</v>
      </c>
      <c r="R1198" s="30">
        <f t="shared" si="242"/>
        <v>70400</v>
      </c>
      <c r="S1198" s="52">
        <f t="shared" si="234"/>
        <v>70400</v>
      </c>
      <c r="T1198" s="13" t="str">
        <f t="shared" si="241"/>
        <v>MENOR VALOR</v>
      </c>
    </row>
    <row r="1199" spans="1:20" ht="16.5">
      <c r="A1199" s="95">
        <v>1193</v>
      </c>
      <c r="B1199" s="40">
        <v>903402</v>
      </c>
      <c r="C1199" s="79" t="s">
        <v>2014</v>
      </c>
      <c r="D1199" s="66" t="s">
        <v>1676</v>
      </c>
      <c r="E1199" s="121" t="s">
        <v>21</v>
      </c>
      <c r="F1199" s="74">
        <v>1</v>
      </c>
      <c r="G1199" s="122">
        <v>0</v>
      </c>
      <c r="H1199" s="123">
        <v>0</v>
      </c>
      <c r="I1199" s="90">
        <v>50000</v>
      </c>
      <c r="J1199" s="91" t="s">
        <v>28</v>
      </c>
      <c r="K1199" s="50"/>
      <c r="L1199" s="51">
        <f t="shared" si="235"/>
        <v>50000</v>
      </c>
      <c r="M1199" s="51">
        <f t="shared" si="236"/>
        <v>50000</v>
      </c>
      <c r="N1199" s="52">
        <f t="shared" si="237"/>
        <v>50000</v>
      </c>
      <c r="O1199" s="53">
        <f t="shared" si="238"/>
        <v>50000</v>
      </c>
      <c r="P1199" s="52">
        <f t="shared" si="239"/>
        <v>0</v>
      </c>
      <c r="Q1199" s="54">
        <f t="shared" si="240"/>
        <v>0</v>
      </c>
      <c r="R1199" s="30">
        <f t="shared" si="242"/>
        <v>50000</v>
      </c>
      <c r="S1199" s="52">
        <f t="shared" si="234"/>
        <v>50000</v>
      </c>
      <c r="T1199" s="13" t="str">
        <f t="shared" si="241"/>
        <v>MENOR VALOR</v>
      </c>
    </row>
    <row r="1200" spans="1:20" ht="16.5">
      <c r="A1200" s="73">
        <v>1194</v>
      </c>
      <c r="B1200" s="40">
        <v>903407</v>
      </c>
      <c r="C1200" s="79" t="s">
        <v>2016</v>
      </c>
      <c r="D1200" s="66" t="s">
        <v>1677</v>
      </c>
      <c r="E1200" s="121" t="s">
        <v>21</v>
      </c>
      <c r="F1200" s="74">
        <v>1</v>
      </c>
      <c r="G1200" s="122">
        <v>0</v>
      </c>
      <c r="H1200" s="123">
        <v>0</v>
      </c>
      <c r="I1200" s="90">
        <v>107200</v>
      </c>
      <c r="J1200" s="91" t="s">
        <v>28</v>
      </c>
      <c r="K1200" s="50"/>
      <c r="L1200" s="51">
        <f t="shared" si="235"/>
        <v>107200</v>
      </c>
      <c r="M1200" s="51">
        <f t="shared" si="236"/>
        <v>107200</v>
      </c>
      <c r="N1200" s="52">
        <f t="shared" si="237"/>
        <v>107200</v>
      </c>
      <c r="O1200" s="53">
        <f t="shared" si="238"/>
        <v>107200</v>
      </c>
      <c r="P1200" s="52">
        <f t="shared" si="239"/>
        <v>0</v>
      </c>
      <c r="Q1200" s="54">
        <f t="shared" si="240"/>
        <v>0</v>
      </c>
      <c r="R1200" s="30">
        <f t="shared" si="242"/>
        <v>107200</v>
      </c>
      <c r="S1200" s="52">
        <f t="shared" si="234"/>
        <v>107200</v>
      </c>
      <c r="T1200" s="13" t="str">
        <f t="shared" si="241"/>
        <v>MENOR VALOR</v>
      </c>
    </row>
    <row r="1201" spans="1:20" ht="16.5">
      <c r="A1201" s="73">
        <v>1195</v>
      </c>
      <c r="B1201" s="40">
        <v>903417</v>
      </c>
      <c r="C1201" s="83" t="s">
        <v>2018</v>
      </c>
      <c r="D1201" s="66" t="s">
        <v>1678</v>
      </c>
      <c r="E1201" s="121" t="s">
        <v>21</v>
      </c>
      <c r="F1201" s="74">
        <v>1</v>
      </c>
      <c r="G1201" s="122">
        <v>0</v>
      </c>
      <c r="H1201" s="123">
        <v>0</v>
      </c>
      <c r="I1201" s="90">
        <v>61900</v>
      </c>
      <c r="J1201" s="91" t="s">
        <v>28</v>
      </c>
      <c r="K1201" s="50"/>
      <c r="L1201" s="51">
        <f t="shared" si="235"/>
        <v>61900</v>
      </c>
      <c r="M1201" s="51">
        <f t="shared" si="236"/>
        <v>61900</v>
      </c>
      <c r="N1201" s="52">
        <f t="shared" si="237"/>
        <v>61900</v>
      </c>
      <c r="O1201" s="53">
        <f t="shared" si="238"/>
        <v>61900</v>
      </c>
      <c r="P1201" s="52">
        <f t="shared" si="239"/>
        <v>0</v>
      </c>
      <c r="Q1201" s="54">
        <f t="shared" si="240"/>
        <v>0</v>
      </c>
      <c r="R1201" s="30">
        <f t="shared" si="242"/>
        <v>61900</v>
      </c>
      <c r="S1201" s="52">
        <f t="shared" si="234"/>
        <v>61900</v>
      </c>
      <c r="T1201" s="13" t="str">
        <f t="shared" si="241"/>
        <v>MENOR VALOR</v>
      </c>
    </row>
    <row r="1202" spans="1:20" ht="16.5">
      <c r="A1202" s="73">
        <v>1196</v>
      </c>
      <c r="B1202" s="40">
        <v>903425</v>
      </c>
      <c r="C1202" s="83" t="s">
        <v>2020</v>
      </c>
      <c r="D1202" s="66" t="s">
        <v>1679</v>
      </c>
      <c r="E1202" s="121" t="s">
        <v>21</v>
      </c>
      <c r="F1202" s="74">
        <v>1</v>
      </c>
      <c r="G1202" s="122">
        <v>0</v>
      </c>
      <c r="H1202" s="123">
        <v>0</v>
      </c>
      <c r="I1202" s="90">
        <v>34600</v>
      </c>
      <c r="J1202" s="91" t="s">
        <v>28</v>
      </c>
      <c r="K1202" s="50"/>
      <c r="L1202" s="51">
        <f t="shared" si="235"/>
        <v>34600</v>
      </c>
      <c r="M1202" s="51">
        <f t="shared" si="236"/>
        <v>34600</v>
      </c>
      <c r="N1202" s="52">
        <f t="shared" si="237"/>
        <v>34600</v>
      </c>
      <c r="O1202" s="53">
        <f t="shared" si="238"/>
        <v>34600</v>
      </c>
      <c r="P1202" s="52">
        <f t="shared" si="239"/>
        <v>0</v>
      </c>
      <c r="Q1202" s="54">
        <f t="shared" si="240"/>
        <v>0</v>
      </c>
      <c r="R1202" s="30">
        <f t="shared" si="242"/>
        <v>34600</v>
      </c>
      <c r="S1202" s="52">
        <f t="shared" si="234"/>
        <v>34600</v>
      </c>
      <c r="T1202" s="13" t="str">
        <f t="shared" si="241"/>
        <v>MENOR VALOR</v>
      </c>
    </row>
    <row r="1203" spans="1:20" ht="16.5">
      <c r="A1203" s="73">
        <v>1197</v>
      </c>
      <c r="B1203" s="40">
        <v>903426</v>
      </c>
      <c r="C1203" s="79" t="s">
        <v>2024</v>
      </c>
      <c r="D1203" s="66" t="s">
        <v>1680</v>
      </c>
      <c r="E1203" s="121" t="s">
        <v>21</v>
      </c>
      <c r="F1203" s="74">
        <v>1</v>
      </c>
      <c r="G1203" s="122">
        <v>0</v>
      </c>
      <c r="H1203" s="123">
        <v>0</v>
      </c>
      <c r="I1203" s="90">
        <v>77600</v>
      </c>
      <c r="J1203" s="94">
        <v>81700</v>
      </c>
      <c r="K1203" s="50"/>
      <c r="L1203" s="51">
        <f t="shared" si="235"/>
        <v>77600</v>
      </c>
      <c r="M1203" s="51">
        <f t="shared" si="236"/>
        <v>79650</v>
      </c>
      <c r="N1203" s="52">
        <f t="shared" si="237"/>
        <v>79650</v>
      </c>
      <c r="O1203" s="53">
        <f t="shared" si="238"/>
        <v>79623.614587633492</v>
      </c>
      <c r="P1203" s="52">
        <f t="shared" si="239"/>
        <v>1449.5689014324225</v>
      </c>
      <c r="Q1203" s="54">
        <f t="shared" si="240"/>
        <v>1.8199232911894823E-2</v>
      </c>
      <c r="R1203" s="30">
        <f t="shared" si="242"/>
        <v>77600</v>
      </c>
      <c r="S1203" s="52">
        <f t="shared" si="234"/>
        <v>77600</v>
      </c>
      <c r="T1203" s="13" t="str">
        <f t="shared" si="241"/>
        <v>MENOR VALOR</v>
      </c>
    </row>
    <row r="1204" spans="1:20" ht="33">
      <c r="A1204" s="95">
        <v>1198</v>
      </c>
      <c r="B1204" s="40">
        <v>903427</v>
      </c>
      <c r="C1204" s="79" t="s">
        <v>2026</v>
      </c>
      <c r="D1204" s="66" t="s">
        <v>1681</v>
      </c>
      <c r="E1204" s="121" t="s">
        <v>21</v>
      </c>
      <c r="F1204" s="74">
        <v>1</v>
      </c>
      <c r="G1204" s="122">
        <v>0</v>
      </c>
      <c r="H1204" s="123">
        <v>0</v>
      </c>
      <c r="I1204" s="90">
        <v>68300</v>
      </c>
      <c r="J1204" s="94">
        <v>81700</v>
      </c>
      <c r="K1204" s="50"/>
      <c r="L1204" s="51">
        <f t="shared" si="235"/>
        <v>68300</v>
      </c>
      <c r="M1204" s="51">
        <f t="shared" si="236"/>
        <v>75000</v>
      </c>
      <c r="N1204" s="52">
        <f t="shared" si="237"/>
        <v>75000</v>
      </c>
      <c r="O1204" s="53">
        <f t="shared" si="238"/>
        <v>74700.133868688616</v>
      </c>
      <c r="P1204" s="52">
        <f t="shared" si="239"/>
        <v>4737.615433949868</v>
      </c>
      <c r="Q1204" s="54">
        <f t="shared" si="240"/>
        <v>6.3168205785998244E-2</v>
      </c>
      <c r="R1204" s="30">
        <f t="shared" si="242"/>
        <v>68300</v>
      </c>
      <c r="S1204" s="52">
        <f t="shared" si="234"/>
        <v>68300</v>
      </c>
      <c r="T1204" s="13" t="str">
        <f t="shared" si="241"/>
        <v>MENOR VALOR</v>
      </c>
    </row>
    <row r="1205" spans="1:20" ht="16.5">
      <c r="A1205" s="73">
        <v>1199</v>
      </c>
      <c r="B1205" s="40">
        <v>903428</v>
      </c>
      <c r="C1205" s="79" t="s">
        <v>2028</v>
      </c>
      <c r="D1205" s="66" t="s">
        <v>1682</v>
      </c>
      <c r="E1205" s="121" t="s">
        <v>21</v>
      </c>
      <c r="F1205" s="74">
        <v>1</v>
      </c>
      <c r="G1205" s="122">
        <v>0</v>
      </c>
      <c r="H1205" s="123">
        <v>0</v>
      </c>
      <c r="I1205" s="90">
        <v>70400</v>
      </c>
      <c r="J1205" s="91" t="s">
        <v>28</v>
      </c>
      <c r="K1205" s="50"/>
      <c r="L1205" s="51">
        <f t="shared" si="235"/>
        <v>70400</v>
      </c>
      <c r="M1205" s="51">
        <f t="shared" si="236"/>
        <v>70400</v>
      </c>
      <c r="N1205" s="52">
        <f t="shared" si="237"/>
        <v>70400</v>
      </c>
      <c r="O1205" s="53">
        <f t="shared" si="238"/>
        <v>70400</v>
      </c>
      <c r="P1205" s="52">
        <f t="shared" si="239"/>
        <v>0</v>
      </c>
      <c r="Q1205" s="54">
        <f t="shared" si="240"/>
        <v>0</v>
      </c>
      <c r="R1205" s="30">
        <f t="shared" si="242"/>
        <v>70400</v>
      </c>
      <c r="S1205" s="52">
        <f t="shared" si="234"/>
        <v>70400</v>
      </c>
      <c r="T1205" s="13" t="str">
        <f t="shared" si="241"/>
        <v>MENOR VALOR</v>
      </c>
    </row>
    <row r="1206" spans="1:20" ht="16.5">
      <c r="A1206" s="73">
        <v>1200</v>
      </c>
      <c r="B1206" s="40">
        <v>903431</v>
      </c>
      <c r="C1206" s="79" t="s">
        <v>2030</v>
      </c>
      <c r="D1206" s="66" t="s">
        <v>1683</v>
      </c>
      <c r="E1206" s="121" t="s">
        <v>21</v>
      </c>
      <c r="F1206" s="74">
        <v>1</v>
      </c>
      <c r="G1206" s="122">
        <v>0</v>
      </c>
      <c r="H1206" s="123">
        <v>0</v>
      </c>
      <c r="I1206" s="90">
        <v>123000</v>
      </c>
      <c r="J1206" s="91" t="s">
        <v>28</v>
      </c>
      <c r="K1206" s="50"/>
      <c r="L1206" s="51">
        <f t="shared" si="235"/>
        <v>123000</v>
      </c>
      <c r="M1206" s="51">
        <f t="shared" si="236"/>
        <v>123000</v>
      </c>
      <c r="N1206" s="52">
        <f t="shared" si="237"/>
        <v>123000</v>
      </c>
      <c r="O1206" s="53">
        <f t="shared" si="238"/>
        <v>123000</v>
      </c>
      <c r="P1206" s="52">
        <f t="shared" si="239"/>
        <v>0</v>
      </c>
      <c r="Q1206" s="54">
        <f t="shared" si="240"/>
        <v>0</v>
      </c>
      <c r="R1206" s="30">
        <f t="shared" si="242"/>
        <v>123000</v>
      </c>
      <c r="S1206" s="52">
        <f t="shared" si="234"/>
        <v>123000</v>
      </c>
      <c r="T1206" s="13" t="str">
        <f t="shared" si="241"/>
        <v>MENOR VALOR</v>
      </c>
    </row>
    <row r="1207" spans="1:20" ht="16.5">
      <c r="A1207" s="73">
        <v>1201</v>
      </c>
      <c r="B1207" s="40">
        <v>903433</v>
      </c>
      <c r="C1207" s="79" t="s">
        <v>2032</v>
      </c>
      <c r="D1207" s="66" t="s">
        <v>1684</v>
      </c>
      <c r="E1207" s="121" t="s">
        <v>21</v>
      </c>
      <c r="F1207" s="74">
        <v>1</v>
      </c>
      <c r="G1207" s="122">
        <v>0</v>
      </c>
      <c r="H1207" s="123">
        <v>0</v>
      </c>
      <c r="I1207" s="90">
        <v>76800</v>
      </c>
      <c r="J1207" s="91" t="s">
        <v>28</v>
      </c>
      <c r="K1207" s="50"/>
      <c r="L1207" s="51">
        <f t="shared" si="235"/>
        <v>76800</v>
      </c>
      <c r="M1207" s="51">
        <f t="shared" si="236"/>
        <v>76800</v>
      </c>
      <c r="N1207" s="52">
        <f t="shared" si="237"/>
        <v>76800</v>
      </c>
      <c r="O1207" s="53">
        <f t="shared" si="238"/>
        <v>76800</v>
      </c>
      <c r="P1207" s="52">
        <f t="shared" si="239"/>
        <v>0</v>
      </c>
      <c r="Q1207" s="54">
        <f t="shared" si="240"/>
        <v>0</v>
      </c>
      <c r="R1207" s="30">
        <f t="shared" si="242"/>
        <v>76800</v>
      </c>
      <c r="S1207" s="52">
        <f t="shared" si="234"/>
        <v>76800</v>
      </c>
      <c r="T1207" s="13" t="str">
        <f t="shared" si="241"/>
        <v>MENOR VALOR</v>
      </c>
    </row>
    <row r="1208" spans="1:20" ht="16.5">
      <c r="A1208" s="73">
        <v>1202</v>
      </c>
      <c r="B1208" s="40">
        <v>903437</v>
      </c>
      <c r="C1208" s="79" t="s">
        <v>2039</v>
      </c>
      <c r="D1208" s="66" t="s">
        <v>1685</v>
      </c>
      <c r="E1208" s="121" t="s">
        <v>21</v>
      </c>
      <c r="F1208" s="74">
        <v>1</v>
      </c>
      <c r="G1208" s="122">
        <v>0</v>
      </c>
      <c r="H1208" s="123">
        <v>0</v>
      </c>
      <c r="I1208" s="90">
        <v>125500</v>
      </c>
      <c r="J1208" s="94">
        <v>114300</v>
      </c>
      <c r="K1208" s="50"/>
      <c r="L1208" s="51">
        <f t="shared" si="235"/>
        <v>114300</v>
      </c>
      <c r="M1208" s="51">
        <f t="shared" si="236"/>
        <v>119900</v>
      </c>
      <c r="N1208" s="52">
        <f t="shared" si="237"/>
        <v>119900</v>
      </c>
      <c r="O1208" s="53">
        <f t="shared" si="238"/>
        <v>119769.15295684445</v>
      </c>
      <c r="P1208" s="52">
        <f t="shared" si="239"/>
        <v>3959.7979746446663</v>
      </c>
      <c r="Q1208" s="54">
        <f t="shared" si="240"/>
        <v>3.3025837987028073E-2</v>
      </c>
      <c r="R1208" s="30">
        <f t="shared" si="242"/>
        <v>114300</v>
      </c>
      <c r="S1208" s="52">
        <f t="shared" si="234"/>
        <v>114300</v>
      </c>
      <c r="T1208" s="13" t="str">
        <f t="shared" si="241"/>
        <v>MENOR VALOR</v>
      </c>
    </row>
    <row r="1209" spans="1:20" ht="16.5">
      <c r="A1209" s="95">
        <v>1203</v>
      </c>
      <c r="B1209" s="40">
        <v>903438</v>
      </c>
      <c r="C1209" s="40"/>
      <c r="D1209" s="66" t="s">
        <v>1686</v>
      </c>
      <c r="E1209" s="121" t="s">
        <v>21</v>
      </c>
      <c r="F1209" s="74">
        <v>1</v>
      </c>
      <c r="G1209" s="122">
        <v>0</v>
      </c>
      <c r="H1209" s="123">
        <v>0</v>
      </c>
      <c r="I1209" s="90">
        <v>108600</v>
      </c>
      <c r="J1209" s="94">
        <v>113900</v>
      </c>
      <c r="K1209" s="50"/>
      <c r="L1209" s="51">
        <f t="shared" si="235"/>
        <v>108600</v>
      </c>
      <c r="M1209" s="51">
        <f t="shared" si="236"/>
        <v>111250</v>
      </c>
      <c r="N1209" s="52">
        <f t="shared" si="237"/>
        <v>111250</v>
      </c>
      <c r="O1209" s="53">
        <f t="shared" si="238"/>
        <v>111218.43372391108</v>
      </c>
      <c r="P1209" s="52">
        <f t="shared" si="239"/>
        <v>1873.8329701443508</v>
      </c>
      <c r="Q1209" s="54">
        <f t="shared" si="240"/>
        <v>1.6843442428263827E-2</v>
      </c>
      <c r="R1209" s="30">
        <f t="shared" si="242"/>
        <v>108600</v>
      </c>
      <c r="S1209" s="52">
        <f t="shared" si="234"/>
        <v>108600</v>
      </c>
      <c r="T1209" s="13" t="str">
        <f t="shared" si="241"/>
        <v>MENOR VALOR</v>
      </c>
    </row>
    <row r="1210" spans="1:20" ht="16.5">
      <c r="A1210" s="73">
        <v>1204</v>
      </c>
      <c r="B1210" s="40">
        <v>903439</v>
      </c>
      <c r="C1210" s="40"/>
      <c r="D1210" s="66" t="s">
        <v>1687</v>
      </c>
      <c r="E1210" s="121" t="s">
        <v>21</v>
      </c>
      <c r="F1210" s="74">
        <v>1</v>
      </c>
      <c r="G1210" s="122">
        <v>0</v>
      </c>
      <c r="H1210" s="123">
        <v>0</v>
      </c>
      <c r="I1210" s="90">
        <v>95400</v>
      </c>
      <c r="J1210" s="94">
        <v>121600</v>
      </c>
      <c r="K1210" s="50"/>
      <c r="L1210" s="51">
        <f t="shared" si="235"/>
        <v>95400</v>
      </c>
      <c r="M1210" s="51">
        <f t="shared" si="236"/>
        <v>108500</v>
      </c>
      <c r="N1210" s="52">
        <f t="shared" si="237"/>
        <v>108500</v>
      </c>
      <c r="O1210" s="53">
        <f t="shared" si="238"/>
        <v>107706.267227121</v>
      </c>
      <c r="P1210" s="52">
        <f t="shared" si="239"/>
        <v>9263.0988335437723</v>
      </c>
      <c r="Q1210" s="54">
        <f t="shared" si="240"/>
        <v>8.5374182797638448E-2</v>
      </c>
      <c r="R1210" s="30">
        <f t="shared" si="242"/>
        <v>95400</v>
      </c>
      <c r="S1210" s="52">
        <f t="shared" si="234"/>
        <v>95400</v>
      </c>
      <c r="T1210" s="13" t="str">
        <f t="shared" si="241"/>
        <v>MENOR VALOR</v>
      </c>
    </row>
    <row r="1211" spans="1:20" ht="16.5">
      <c r="A1211" s="73">
        <v>1205</v>
      </c>
      <c r="B1211" s="40">
        <v>903603</v>
      </c>
      <c r="C1211" s="40"/>
      <c r="D1211" s="66" t="s">
        <v>1688</v>
      </c>
      <c r="E1211" s="121" t="s">
        <v>21</v>
      </c>
      <c r="F1211" s="74">
        <v>1</v>
      </c>
      <c r="G1211" s="122">
        <v>0</v>
      </c>
      <c r="H1211" s="123">
        <v>0</v>
      </c>
      <c r="I1211" s="90">
        <v>26400</v>
      </c>
      <c r="J1211" s="94">
        <v>31700</v>
      </c>
      <c r="K1211" s="50"/>
      <c r="L1211" s="51">
        <f t="shared" si="235"/>
        <v>26400</v>
      </c>
      <c r="M1211" s="51">
        <f t="shared" si="236"/>
        <v>29050</v>
      </c>
      <c r="N1211" s="52">
        <f t="shared" si="237"/>
        <v>29050</v>
      </c>
      <c r="O1211" s="53">
        <f t="shared" si="238"/>
        <v>28928.878305250619</v>
      </c>
      <c r="P1211" s="52">
        <f t="shared" si="239"/>
        <v>1873.8329701443508</v>
      </c>
      <c r="Q1211" s="54">
        <f t="shared" si="240"/>
        <v>6.4503716700321886E-2</v>
      </c>
      <c r="R1211" s="30">
        <f t="shared" si="242"/>
        <v>26400</v>
      </c>
      <c r="S1211" s="52">
        <f t="shared" si="234"/>
        <v>26400</v>
      </c>
      <c r="T1211" s="13" t="str">
        <f t="shared" si="241"/>
        <v>MENOR VALOR</v>
      </c>
    </row>
    <row r="1212" spans="1:20" ht="16.5">
      <c r="A1212" s="73">
        <v>1206</v>
      </c>
      <c r="B1212" s="40">
        <v>903604</v>
      </c>
      <c r="C1212" s="40"/>
      <c r="D1212" s="66" t="s">
        <v>1689</v>
      </c>
      <c r="E1212" s="121" t="s">
        <v>21</v>
      </c>
      <c r="F1212" s="74">
        <v>1</v>
      </c>
      <c r="G1212" s="122">
        <v>0</v>
      </c>
      <c r="H1212" s="123">
        <v>0</v>
      </c>
      <c r="I1212" s="90">
        <v>67900</v>
      </c>
      <c r="J1212" s="94">
        <v>31700</v>
      </c>
      <c r="K1212" s="50"/>
      <c r="L1212" s="51">
        <f t="shared" si="235"/>
        <v>31700</v>
      </c>
      <c r="M1212" s="51">
        <f t="shared" si="236"/>
        <v>49800</v>
      </c>
      <c r="N1212" s="52">
        <f t="shared" si="237"/>
        <v>49800</v>
      </c>
      <c r="O1212" s="53">
        <f t="shared" si="238"/>
        <v>46394.288441574354</v>
      </c>
      <c r="P1212" s="52">
        <f t="shared" si="239"/>
        <v>12798.63273947651</v>
      </c>
      <c r="Q1212" s="54">
        <f t="shared" si="240"/>
        <v>0.25700065741920702</v>
      </c>
      <c r="R1212" s="30">
        <f t="shared" si="242"/>
        <v>49800</v>
      </c>
      <c r="S1212" s="52">
        <f t="shared" si="234"/>
        <v>49800</v>
      </c>
      <c r="T1212" s="13" t="str">
        <f t="shared" si="241"/>
        <v>MEDIANA</v>
      </c>
    </row>
    <row r="1213" spans="1:20" ht="33">
      <c r="A1213" s="73">
        <v>1207</v>
      </c>
      <c r="B1213" s="40">
        <v>903605</v>
      </c>
      <c r="C1213" s="40"/>
      <c r="D1213" s="66" t="s">
        <v>1690</v>
      </c>
      <c r="E1213" s="121" t="s">
        <v>21</v>
      </c>
      <c r="F1213" s="74">
        <v>1</v>
      </c>
      <c r="G1213" s="122">
        <v>0</v>
      </c>
      <c r="H1213" s="123">
        <v>0</v>
      </c>
      <c r="I1213" s="90">
        <v>94700</v>
      </c>
      <c r="J1213" s="94">
        <v>126100</v>
      </c>
      <c r="K1213" s="50"/>
      <c r="L1213" s="51">
        <f t="shared" si="235"/>
        <v>94700</v>
      </c>
      <c r="M1213" s="51">
        <f t="shared" si="236"/>
        <v>110400</v>
      </c>
      <c r="N1213" s="52">
        <f t="shared" si="237"/>
        <v>110400</v>
      </c>
      <c r="O1213" s="53">
        <f t="shared" si="238"/>
        <v>109277.94837019956</v>
      </c>
      <c r="P1213" s="52">
        <f t="shared" si="239"/>
        <v>11101.576464628795</v>
      </c>
      <c r="Q1213" s="54">
        <f t="shared" si="240"/>
        <v>0.10055775783178257</v>
      </c>
      <c r="R1213" s="30">
        <f t="shared" si="242"/>
        <v>110400</v>
      </c>
      <c r="S1213" s="52">
        <f t="shared" si="234"/>
        <v>110400</v>
      </c>
      <c r="T1213" s="13" t="str">
        <f t="shared" si="241"/>
        <v>MEDIANA</v>
      </c>
    </row>
    <row r="1214" spans="1:20" ht="16.5">
      <c r="A1214" s="95">
        <v>1208</v>
      </c>
      <c r="B1214" s="40">
        <v>903608</v>
      </c>
      <c r="C1214" s="40"/>
      <c r="D1214" s="66" t="s">
        <v>1691</v>
      </c>
      <c r="E1214" s="121" t="s">
        <v>21</v>
      </c>
      <c r="F1214" s="74">
        <v>1</v>
      </c>
      <c r="G1214" s="122">
        <v>0</v>
      </c>
      <c r="H1214" s="123">
        <v>0</v>
      </c>
      <c r="I1214" s="90">
        <v>78900</v>
      </c>
      <c r="J1214" s="91" t="s">
        <v>28</v>
      </c>
      <c r="K1214" s="50"/>
      <c r="L1214" s="51">
        <f t="shared" si="235"/>
        <v>78900</v>
      </c>
      <c r="M1214" s="51">
        <f t="shared" si="236"/>
        <v>78900</v>
      </c>
      <c r="N1214" s="52">
        <f t="shared" si="237"/>
        <v>78900</v>
      </c>
      <c r="O1214" s="53">
        <f t="shared" si="238"/>
        <v>78900</v>
      </c>
      <c r="P1214" s="52">
        <f t="shared" si="239"/>
        <v>0</v>
      </c>
      <c r="Q1214" s="54">
        <f t="shared" si="240"/>
        <v>0</v>
      </c>
      <c r="R1214" s="30">
        <f t="shared" si="242"/>
        <v>78900</v>
      </c>
      <c r="S1214" s="52">
        <f t="shared" si="234"/>
        <v>78900</v>
      </c>
      <c r="T1214" s="13" t="str">
        <f t="shared" si="241"/>
        <v>MENOR VALOR</v>
      </c>
    </row>
    <row r="1215" spans="1:20" ht="16.5">
      <c r="A1215" s="73">
        <v>1209</v>
      </c>
      <c r="B1215" s="40">
        <v>903701</v>
      </c>
      <c r="C1215" s="40"/>
      <c r="D1215" s="66" t="s">
        <v>1692</v>
      </c>
      <c r="E1215" s="121" t="s">
        <v>21</v>
      </c>
      <c r="F1215" s="74">
        <v>1</v>
      </c>
      <c r="G1215" s="122">
        <v>0</v>
      </c>
      <c r="H1215" s="123">
        <v>0</v>
      </c>
      <c r="I1215" s="90">
        <v>163700</v>
      </c>
      <c r="J1215" s="91" t="s">
        <v>28</v>
      </c>
      <c r="K1215" s="50"/>
      <c r="L1215" s="51">
        <f t="shared" si="235"/>
        <v>163700</v>
      </c>
      <c r="M1215" s="51">
        <f t="shared" si="236"/>
        <v>163700</v>
      </c>
      <c r="N1215" s="52">
        <f t="shared" si="237"/>
        <v>163700</v>
      </c>
      <c r="O1215" s="53">
        <f t="shared" si="238"/>
        <v>163700</v>
      </c>
      <c r="P1215" s="52">
        <f t="shared" si="239"/>
        <v>0</v>
      </c>
      <c r="Q1215" s="54">
        <f t="shared" si="240"/>
        <v>0</v>
      </c>
      <c r="R1215" s="30">
        <f t="shared" si="242"/>
        <v>163700</v>
      </c>
      <c r="S1215" s="52">
        <f t="shared" si="234"/>
        <v>163700</v>
      </c>
      <c r="T1215" s="13" t="str">
        <f t="shared" si="241"/>
        <v>MENOR VALOR</v>
      </c>
    </row>
    <row r="1216" spans="1:20" ht="16.5">
      <c r="A1216" s="73">
        <v>1210</v>
      </c>
      <c r="B1216" s="40">
        <v>903702</v>
      </c>
      <c r="C1216" s="40"/>
      <c r="D1216" s="66" t="s">
        <v>1693</v>
      </c>
      <c r="E1216" s="121" t="s">
        <v>21</v>
      </c>
      <c r="F1216" s="74">
        <v>1</v>
      </c>
      <c r="G1216" s="122">
        <v>0</v>
      </c>
      <c r="H1216" s="123">
        <v>0</v>
      </c>
      <c r="I1216" s="90">
        <v>163700</v>
      </c>
      <c r="J1216" s="91" t="s">
        <v>28</v>
      </c>
      <c r="K1216" s="50"/>
      <c r="L1216" s="51">
        <f t="shared" si="235"/>
        <v>163700</v>
      </c>
      <c r="M1216" s="51">
        <f t="shared" si="236"/>
        <v>163700</v>
      </c>
      <c r="N1216" s="52">
        <f t="shared" si="237"/>
        <v>163700</v>
      </c>
      <c r="O1216" s="53">
        <f t="shared" si="238"/>
        <v>163700</v>
      </c>
      <c r="P1216" s="52">
        <f t="shared" si="239"/>
        <v>0</v>
      </c>
      <c r="Q1216" s="54">
        <f t="shared" si="240"/>
        <v>0</v>
      </c>
      <c r="R1216" s="30">
        <f t="shared" si="242"/>
        <v>163700</v>
      </c>
      <c r="S1216" s="52">
        <f t="shared" si="234"/>
        <v>163700</v>
      </c>
      <c r="T1216" s="13" t="str">
        <f t="shared" si="241"/>
        <v>MENOR VALOR</v>
      </c>
    </row>
    <row r="1217" spans="1:20" ht="16.5">
      <c r="A1217" s="73">
        <v>1211</v>
      </c>
      <c r="B1217" s="40">
        <v>903703</v>
      </c>
      <c r="C1217" s="40"/>
      <c r="D1217" s="66" t="s">
        <v>1694</v>
      </c>
      <c r="E1217" s="121" t="s">
        <v>21</v>
      </c>
      <c r="F1217" s="74">
        <v>1</v>
      </c>
      <c r="G1217" s="122">
        <v>0</v>
      </c>
      <c r="H1217" s="123">
        <v>0</v>
      </c>
      <c r="I1217" s="90">
        <v>186600</v>
      </c>
      <c r="J1217" s="94">
        <v>195300</v>
      </c>
      <c r="K1217" s="50"/>
      <c r="L1217" s="51">
        <f t="shared" si="235"/>
        <v>186600</v>
      </c>
      <c r="M1217" s="51">
        <f t="shared" si="236"/>
        <v>190950</v>
      </c>
      <c r="N1217" s="52">
        <f t="shared" si="237"/>
        <v>190950</v>
      </c>
      <c r="O1217" s="53">
        <f t="shared" si="238"/>
        <v>190900.44525877878</v>
      </c>
      <c r="P1217" s="52">
        <f t="shared" si="239"/>
        <v>3075.9144981614818</v>
      </c>
      <c r="Q1217" s="54">
        <f t="shared" si="240"/>
        <v>1.6108481268193149E-2</v>
      </c>
      <c r="R1217" s="30">
        <f t="shared" si="242"/>
        <v>186600</v>
      </c>
      <c r="S1217" s="52">
        <f t="shared" ref="S1217:S1280" si="243">+ROUND(R1217,-2)</f>
        <v>186600</v>
      </c>
      <c r="T1217" s="13" t="str">
        <f t="shared" si="241"/>
        <v>MENOR VALOR</v>
      </c>
    </row>
    <row r="1218" spans="1:20" ht="16.5">
      <c r="A1218" s="73">
        <v>1212</v>
      </c>
      <c r="B1218" s="40">
        <v>903704</v>
      </c>
      <c r="C1218" s="40"/>
      <c r="D1218" s="66" t="s">
        <v>1695</v>
      </c>
      <c r="E1218" s="121" t="s">
        <v>21</v>
      </c>
      <c r="F1218" s="74">
        <v>1</v>
      </c>
      <c r="G1218" s="122">
        <v>0</v>
      </c>
      <c r="H1218" s="123">
        <v>0</v>
      </c>
      <c r="I1218" s="90">
        <v>163700</v>
      </c>
      <c r="J1218" s="91" t="s">
        <v>28</v>
      </c>
      <c r="K1218" s="50"/>
      <c r="L1218" s="51">
        <f t="shared" si="235"/>
        <v>163700</v>
      </c>
      <c r="M1218" s="51">
        <f t="shared" si="236"/>
        <v>163700</v>
      </c>
      <c r="N1218" s="52">
        <f t="shared" si="237"/>
        <v>163700</v>
      </c>
      <c r="O1218" s="53">
        <f t="shared" si="238"/>
        <v>163700</v>
      </c>
      <c r="P1218" s="52">
        <f t="shared" si="239"/>
        <v>0</v>
      </c>
      <c r="Q1218" s="54">
        <f t="shared" si="240"/>
        <v>0</v>
      </c>
      <c r="R1218" s="30">
        <f t="shared" si="242"/>
        <v>163700</v>
      </c>
      <c r="S1218" s="52">
        <f t="shared" si="243"/>
        <v>163700</v>
      </c>
      <c r="T1218" s="13" t="str">
        <f t="shared" si="241"/>
        <v>MENOR VALOR</v>
      </c>
    </row>
    <row r="1219" spans="1:20" ht="16.5">
      <c r="A1219" s="95">
        <v>1213</v>
      </c>
      <c r="B1219" s="40">
        <v>903705</v>
      </c>
      <c r="C1219" s="40"/>
      <c r="D1219" s="66" t="s">
        <v>1696</v>
      </c>
      <c r="E1219" s="121" t="s">
        <v>21</v>
      </c>
      <c r="F1219" s="74">
        <v>1</v>
      </c>
      <c r="G1219" s="122">
        <v>0</v>
      </c>
      <c r="H1219" s="123">
        <v>0</v>
      </c>
      <c r="I1219" s="90">
        <v>163700</v>
      </c>
      <c r="J1219" s="91" t="s">
        <v>28</v>
      </c>
      <c r="K1219" s="50"/>
      <c r="L1219" s="51">
        <f t="shared" si="235"/>
        <v>163700</v>
      </c>
      <c r="M1219" s="51">
        <f t="shared" si="236"/>
        <v>163700</v>
      </c>
      <c r="N1219" s="52">
        <f t="shared" si="237"/>
        <v>163700</v>
      </c>
      <c r="O1219" s="53">
        <f t="shared" si="238"/>
        <v>163700</v>
      </c>
      <c r="P1219" s="52">
        <f t="shared" si="239"/>
        <v>0</v>
      </c>
      <c r="Q1219" s="54">
        <f t="shared" si="240"/>
        <v>0</v>
      </c>
      <c r="R1219" s="30">
        <f t="shared" si="242"/>
        <v>163700</v>
      </c>
      <c r="S1219" s="52">
        <f t="shared" si="243"/>
        <v>163700</v>
      </c>
      <c r="T1219" s="13" t="str">
        <f t="shared" si="241"/>
        <v>MENOR VALOR</v>
      </c>
    </row>
    <row r="1220" spans="1:20" ht="16.5">
      <c r="A1220" s="73">
        <v>1214</v>
      </c>
      <c r="B1220" s="40">
        <v>903706</v>
      </c>
      <c r="C1220" s="40"/>
      <c r="D1220" s="66" t="s">
        <v>1697</v>
      </c>
      <c r="E1220" s="121" t="s">
        <v>21</v>
      </c>
      <c r="F1220" s="74">
        <v>1</v>
      </c>
      <c r="G1220" s="122">
        <v>0</v>
      </c>
      <c r="H1220" s="123">
        <v>0</v>
      </c>
      <c r="I1220" s="90">
        <v>186600</v>
      </c>
      <c r="J1220" s="91" t="s">
        <v>28</v>
      </c>
      <c r="K1220" s="50"/>
      <c r="L1220" s="51">
        <f t="shared" si="235"/>
        <v>186600</v>
      </c>
      <c r="M1220" s="51">
        <f t="shared" si="236"/>
        <v>186600</v>
      </c>
      <c r="N1220" s="52">
        <f t="shared" si="237"/>
        <v>186600</v>
      </c>
      <c r="O1220" s="53">
        <f t="shared" si="238"/>
        <v>186600</v>
      </c>
      <c r="P1220" s="52">
        <f t="shared" si="239"/>
        <v>0</v>
      </c>
      <c r="Q1220" s="54">
        <f t="shared" si="240"/>
        <v>0</v>
      </c>
      <c r="R1220" s="30">
        <f t="shared" si="242"/>
        <v>186600</v>
      </c>
      <c r="S1220" s="52">
        <f t="shared" si="243"/>
        <v>186600</v>
      </c>
      <c r="T1220" s="13" t="str">
        <f t="shared" si="241"/>
        <v>MENOR VALOR</v>
      </c>
    </row>
    <row r="1221" spans="1:20" ht="16.5">
      <c r="A1221" s="73">
        <v>1215</v>
      </c>
      <c r="B1221" s="40">
        <v>903707</v>
      </c>
      <c r="C1221" s="40"/>
      <c r="D1221" s="66" t="s">
        <v>1698</v>
      </c>
      <c r="E1221" s="121" t="s">
        <v>21</v>
      </c>
      <c r="F1221" s="74">
        <v>1</v>
      </c>
      <c r="G1221" s="122">
        <v>0</v>
      </c>
      <c r="H1221" s="123">
        <v>0</v>
      </c>
      <c r="I1221" s="90">
        <v>191200</v>
      </c>
      <c r="J1221" s="94">
        <v>158600</v>
      </c>
      <c r="K1221" s="50"/>
      <c r="L1221" s="51">
        <f t="shared" si="235"/>
        <v>158600</v>
      </c>
      <c r="M1221" s="51">
        <f t="shared" si="236"/>
        <v>174900</v>
      </c>
      <c r="N1221" s="52">
        <f t="shared" si="237"/>
        <v>174900</v>
      </c>
      <c r="O1221" s="53">
        <f t="shared" si="238"/>
        <v>174138.79521806736</v>
      </c>
      <c r="P1221" s="52">
        <f t="shared" si="239"/>
        <v>11525.840533340725</v>
      </c>
      <c r="Q1221" s="54">
        <f t="shared" si="240"/>
        <v>6.5899602820701689E-2</v>
      </c>
      <c r="R1221" s="30">
        <f t="shared" si="242"/>
        <v>158600</v>
      </c>
      <c r="S1221" s="52">
        <f t="shared" si="243"/>
        <v>158600</v>
      </c>
      <c r="T1221" s="13" t="str">
        <f t="shared" si="241"/>
        <v>MENOR VALOR</v>
      </c>
    </row>
    <row r="1222" spans="1:20" ht="16.5">
      <c r="A1222" s="73">
        <v>1216</v>
      </c>
      <c r="B1222" s="40">
        <v>903708</v>
      </c>
      <c r="C1222" s="40"/>
      <c r="D1222" s="66" t="s">
        <v>1699</v>
      </c>
      <c r="E1222" s="121" t="s">
        <v>21</v>
      </c>
      <c r="F1222" s="74">
        <v>1</v>
      </c>
      <c r="G1222" s="122">
        <v>0</v>
      </c>
      <c r="H1222" s="123">
        <v>0</v>
      </c>
      <c r="I1222" s="90">
        <v>163700</v>
      </c>
      <c r="J1222" s="91" t="s">
        <v>28</v>
      </c>
      <c r="K1222" s="50"/>
      <c r="L1222" s="51">
        <f t="shared" ref="L1222:L1285" si="244">MIN(I1222,J1222)</f>
        <v>163700</v>
      </c>
      <c r="M1222" s="51">
        <f t="shared" ref="M1222:M1285" si="245">AVERAGE(I1222,J1222)</f>
        <v>163700</v>
      </c>
      <c r="N1222" s="52">
        <f t="shared" ref="N1222:N1285" si="246">MEDIAN(J1222,I1222)</f>
        <v>163700</v>
      </c>
      <c r="O1222" s="53">
        <f t="shared" ref="O1222:O1285" si="247">GEOMEAN(I1222,J1222)</f>
        <v>163700</v>
      </c>
      <c r="P1222" s="52">
        <f t="shared" ref="P1222:P1285" si="248">STDEVA(N1222,L1222)</f>
        <v>0</v>
      </c>
      <c r="Q1222" s="54">
        <f t="shared" ref="Q1222:Q1285" si="249">P1222/N1222*100%</f>
        <v>0</v>
      </c>
      <c r="R1222" s="30">
        <f t="shared" si="242"/>
        <v>163700</v>
      </c>
      <c r="S1222" s="52">
        <f t="shared" si="243"/>
        <v>163700</v>
      </c>
      <c r="T1222" s="13" t="str">
        <f t="shared" si="241"/>
        <v>MENOR VALOR</v>
      </c>
    </row>
    <row r="1223" spans="1:20" ht="16.5">
      <c r="A1223" s="73">
        <v>1217</v>
      </c>
      <c r="B1223" s="40">
        <v>903709</v>
      </c>
      <c r="C1223" s="40"/>
      <c r="D1223" s="66" t="s">
        <v>1700</v>
      </c>
      <c r="E1223" s="121" t="s">
        <v>21</v>
      </c>
      <c r="F1223" s="74">
        <v>1</v>
      </c>
      <c r="G1223" s="122">
        <v>0</v>
      </c>
      <c r="H1223" s="123">
        <v>0</v>
      </c>
      <c r="I1223" s="90">
        <v>17900</v>
      </c>
      <c r="J1223" s="91" t="s">
        <v>28</v>
      </c>
      <c r="K1223" s="50"/>
      <c r="L1223" s="51">
        <f t="shared" si="244"/>
        <v>17900</v>
      </c>
      <c r="M1223" s="51">
        <f t="shared" si="245"/>
        <v>17900</v>
      </c>
      <c r="N1223" s="52">
        <f t="shared" si="246"/>
        <v>17900</v>
      </c>
      <c r="O1223" s="53">
        <f t="shared" si="247"/>
        <v>17900</v>
      </c>
      <c r="P1223" s="52">
        <f t="shared" si="248"/>
        <v>0</v>
      </c>
      <c r="Q1223" s="54">
        <f t="shared" si="249"/>
        <v>0</v>
      </c>
      <c r="R1223" s="30">
        <f t="shared" si="242"/>
        <v>17900</v>
      </c>
      <c r="S1223" s="52">
        <f t="shared" si="243"/>
        <v>17900</v>
      </c>
      <c r="T1223" s="13" t="str">
        <f t="shared" si="241"/>
        <v>MENOR VALOR</v>
      </c>
    </row>
    <row r="1224" spans="1:20" ht="16.5">
      <c r="A1224" s="95">
        <v>1218</v>
      </c>
      <c r="B1224" s="40">
        <v>903801</v>
      </c>
      <c r="C1224" s="40"/>
      <c r="D1224" s="66" t="s">
        <v>1701</v>
      </c>
      <c r="E1224" s="121" t="s">
        <v>21</v>
      </c>
      <c r="F1224" s="74">
        <v>1</v>
      </c>
      <c r="G1224" s="122">
        <v>0</v>
      </c>
      <c r="H1224" s="123">
        <v>0</v>
      </c>
      <c r="I1224" s="90">
        <v>23800</v>
      </c>
      <c r="J1224" s="94">
        <v>25100</v>
      </c>
      <c r="K1224" s="50"/>
      <c r="L1224" s="51">
        <f t="shared" si="244"/>
        <v>23800</v>
      </c>
      <c r="M1224" s="51">
        <f t="shared" si="245"/>
        <v>24450</v>
      </c>
      <c r="N1224" s="52">
        <f t="shared" si="246"/>
        <v>24450</v>
      </c>
      <c r="O1224" s="53">
        <f t="shared" si="247"/>
        <v>24441.35839105511</v>
      </c>
      <c r="P1224" s="52">
        <f t="shared" si="248"/>
        <v>459.61940777125591</v>
      </c>
      <c r="Q1224" s="54">
        <f t="shared" si="249"/>
        <v>1.8798339786145434E-2</v>
      </c>
      <c r="R1224" s="30">
        <f t="shared" si="242"/>
        <v>23800</v>
      </c>
      <c r="S1224" s="52">
        <f t="shared" si="243"/>
        <v>23800</v>
      </c>
      <c r="T1224" s="13" t="str">
        <f t="shared" si="241"/>
        <v>MENOR VALOR</v>
      </c>
    </row>
    <row r="1225" spans="1:20" ht="16.5">
      <c r="A1225" s="73">
        <v>1219</v>
      </c>
      <c r="B1225" s="40">
        <v>903802</v>
      </c>
      <c r="C1225" s="40"/>
      <c r="D1225" s="66" t="s">
        <v>1702</v>
      </c>
      <c r="E1225" s="121" t="s">
        <v>21</v>
      </c>
      <c r="F1225" s="74">
        <v>1</v>
      </c>
      <c r="G1225" s="122">
        <v>0</v>
      </c>
      <c r="H1225" s="123">
        <v>0</v>
      </c>
      <c r="I1225" s="90">
        <v>20800</v>
      </c>
      <c r="J1225" s="91" t="s">
        <v>28</v>
      </c>
      <c r="K1225" s="50"/>
      <c r="L1225" s="51">
        <f t="shared" si="244"/>
        <v>20800</v>
      </c>
      <c r="M1225" s="51">
        <f t="shared" si="245"/>
        <v>20800</v>
      </c>
      <c r="N1225" s="52">
        <f t="shared" si="246"/>
        <v>20800</v>
      </c>
      <c r="O1225" s="53">
        <f t="shared" si="247"/>
        <v>20800</v>
      </c>
      <c r="P1225" s="52">
        <f t="shared" si="248"/>
        <v>0</v>
      </c>
      <c r="Q1225" s="54">
        <f t="shared" si="249"/>
        <v>0</v>
      </c>
      <c r="R1225" s="30">
        <f t="shared" si="242"/>
        <v>20800</v>
      </c>
      <c r="S1225" s="52">
        <f t="shared" si="243"/>
        <v>20800</v>
      </c>
      <c r="T1225" s="13" t="str">
        <f t="shared" ref="T1225:T1288" si="250">IF(Q1225&lt;=$Q$1,"MENOR VALOR","MEDIANA")</f>
        <v>MENOR VALOR</v>
      </c>
    </row>
    <row r="1226" spans="1:20" ht="16.5">
      <c r="A1226" s="73">
        <v>1220</v>
      </c>
      <c r="B1226" s="40">
        <v>903803</v>
      </c>
      <c r="C1226" s="40"/>
      <c r="D1226" s="66" t="s">
        <v>1703</v>
      </c>
      <c r="E1226" s="121" t="s">
        <v>21</v>
      </c>
      <c r="F1226" s="74">
        <v>1</v>
      </c>
      <c r="G1226" s="122">
        <v>0</v>
      </c>
      <c r="H1226" s="123">
        <v>0</v>
      </c>
      <c r="I1226" s="90">
        <v>14400</v>
      </c>
      <c r="J1226" s="94">
        <v>15100</v>
      </c>
      <c r="K1226" s="50"/>
      <c r="L1226" s="51">
        <f t="shared" si="244"/>
        <v>14400</v>
      </c>
      <c r="M1226" s="51">
        <f t="shared" si="245"/>
        <v>14750</v>
      </c>
      <c r="N1226" s="52">
        <f t="shared" si="246"/>
        <v>14750</v>
      </c>
      <c r="O1226" s="53">
        <f t="shared" si="247"/>
        <v>14745.846872933409</v>
      </c>
      <c r="P1226" s="52">
        <f t="shared" si="248"/>
        <v>247.48737341529164</v>
      </c>
      <c r="Q1226" s="54">
        <f t="shared" si="249"/>
        <v>1.677880497730791E-2</v>
      </c>
      <c r="R1226" s="30">
        <f t="shared" si="242"/>
        <v>14400</v>
      </c>
      <c r="S1226" s="52">
        <f t="shared" si="243"/>
        <v>14400</v>
      </c>
      <c r="T1226" s="13" t="str">
        <f t="shared" si="250"/>
        <v>MENOR VALOR</v>
      </c>
    </row>
    <row r="1227" spans="1:20" ht="16.5">
      <c r="A1227" s="73">
        <v>1221</v>
      </c>
      <c r="B1227" s="40">
        <v>903804</v>
      </c>
      <c r="C1227" s="40"/>
      <c r="D1227" s="66" t="s">
        <v>1704</v>
      </c>
      <c r="E1227" s="121" t="s">
        <v>21</v>
      </c>
      <c r="F1227" s="74">
        <v>1</v>
      </c>
      <c r="G1227" s="122">
        <v>0</v>
      </c>
      <c r="H1227" s="123">
        <v>0</v>
      </c>
      <c r="I1227" s="90">
        <v>12600</v>
      </c>
      <c r="J1227" s="91" t="s">
        <v>28</v>
      </c>
      <c r="K1227" s="50"/>
      <c r="L1227" s="51">
        <f t="shared" si="244"/>
        <v>12600</v>
      </c>
      <c r="M1227" s="51">
        <f t="shared" si="245"/>
        <v>12600</v>
      </c>
      <c r="N1227" s="52">
        <f t="shared" si="246"/>
        <v>12600</v>
      </c>
      <c r="O1227" s="53">
        <f t="shared" si="247"/>
        <v>12600</v>
      </c>
      <c r="P1227" s="52">
        <f t="shared" si="248"/>
        <v>0</v>
      </c>
      <c r="Q1227" s="54">
        <f t="shared" si="249"/>
        <v>0</v>
      </c>
      <c r="R1227" s="30">
        <f t="shared" si="242"/>
        <v>12600</v>
      </c>
      <c r="S1227" s="52">
        <f t="shared" si="243"/>
        <v>12600</v>
      </c>
      <c r="T1227" s="13" t="str">
        <f t="shared" si="250"/>
        <v>MENOR VALOR</v>
      </c>
    </row>
    <row r="1228" spans="1:20" ht="16.5">
      <c r="A1228" s="73">
        <v>1222</v>
      </c>
      <c r="B1228" s="40">
        <v>903805</v>
      </c>
      <c r="C1228" s="40"/>
      <c r="D1228" s="66" t="s">
        <v>1705</v>
      </c>
      <c r="E1228" s="121" t="s">
        <v>21</v>
      </c>
      <c r="F1228" s="74">
        <v>1</v>
      </c>
      <c r="G1228" s="122">
        <v>0</v>
      </c>
      <c r="H1228" s="123">
        <v>0</v>
      </c>
      <c r="I1228" s="90">
        <v>24200</v>
      </c>
      <c r="J1228" s="94">
        <v>29000</v>
      </c>
      <c r="K1228" s="50"/>
      <c r="L1228" s="51">
        <f t="shared" si="244"/>
        <v>24200</v>
      </c>
      <c r="M1228" s="51">
        <f t="shared" si="245"/>
        <v>26600</v>
      </c>
      <c r="N1228" s="52">
        <f t="shared" si="246"/>
        <v>26600</v>
      </c>
      <c r="O1228" s="53">
        <f t="shared" si="247"/>
        <v>26491.508073343051</v>
      </c>
      <c r="P1228" s="52">
        <f t="shared" si="248"/>
        <v>1697.0562748477141</v>
      </c>
      <c r="Q1228" s="54">
        <f t="shared" si="249"/>
        <v>6.3799108076981734E-2</v>
      </c>
      <c r="R1228" s="30">
        <f t="shared" si="242"/>
        <v>24200</v>
      </c>
      <c r="S1228" s="52">
        <f t="shared" si="243"/>
        <v>24200</v>
      </c>
      <c r="T1228" s="13" t="str">
        <f t="shared" si="250"/>
        <v>MENOR VALOR</v>
      </c>
    </row>
    <row r="1229" spans="1:20" ht="16.5">
      <c r="A1229" s="95">
        <v>1223</v>
      </c>
      <c r="B1229" s="40">
        <v>903809</v>
      </c>
      <c r="C1229" s="40"/>
      <c r="D1229" s="66" t="s">
        <v>1706</v>
      </c>
      <c r="E1229" s="121" t="s">
        <v>21</v>
      </c>
      <c r="F1229" s="74">
        <v>1</v>
      </c>
      <c r="G1229" s="122">
        <v>0</v>
      </c>
      <c r="H1229" s="123">
        <v>0</v>
      </c>
      <c r="I1229" s="90">
        <v>33900</v>
      </c>
      <c r="J1229" s="94">
        <v>15400</v>
      </c>
      <c r="K1229" s="50"/>
      <c r="L1229" s="51">
        <f t="shared" si="244"/>
        <v>15400</v>
      </c>
      <c r="M1229" s="51">
        <f t="shared" si="245"/>
        <v>24650</v>
      </c>
      <c r="N1229" s="52">
        <f t="shared" si="246"/>
        <v>24650</v>
      </c>
      <c r="O1229" s="53">
        <f t="shared" si="247"/>
        <v>22848.632344190755</v>
      </c>
      <c r="P1229" s="52">
        <f t="shared" si="248"/>
        <v>6540.7377259755649</v>
      </c>
      <c r="Q1229" s="54">
        <f t="shared" si="249"/>
        <v>0.26534432965418114</v>
      </c>
      <c r="R1229" s="30">
        <f t="shared" si="242"/>
        <v>24650</v>
      </c>
      <c r="S1229" s="52">
        <f t="shared" si="243"/>
        <v>24700</v>
      </c>
      <c r="T1229" s="13" t="str">
        <f t="shared" si="250"/>
        <v>MEDIANA</v>
      </c>
    </row>
    <row r="1230" spans="1:20" ht="16.5">
      <c r="A1230" s="73">
        <v>1224</v>
      </c>
      <c r="B1230" s="40">
        <v>903810</v>
      </c>
      <c r="C1230" s="40"/>
      <c r="D1230" s="66" t="s">
        <v>1707</v>
      </c>
      <c r="E1230" s="121" t="s">
        <v>21</v>
      </c>
      <c r="F1230" s="74">
        <v>1</v>
      </c>
      <c r="G1230" s="122">
        <v>0</v>
      </c>
      <c r="H1230" s="123">
        <v>0</v>
      </c>
      <c r="I1230" s="90">
        <v>30100</v>
      </c>
      <c r="J1230" s="94">
        <v>31600</v>
      </c>
      <c r="K1230" s="50"/>
      <c r="L1230" s="51">
        <f t="shared" si="244"/>
        <v>30100</v>
      </c>
      <c r="M1230" s="51">
        <f t="shared" si="245"/>
        <v>30850</v>
      </c>
      <c r="N1230" s="52">
        <f t="shared" si="246"/>
        <v>30850</v>
      </c>
      <c r="O1230" s="53">
        <f t="shared" si="247"/>
        <v>30840.881958854548</v>
      </c>
      <c r="P1230" s="52">
        <f t="shared" si="248"/>
        <v>530.33008588991061</v>
      </c>
      <c r="Q1230" s="54">
        <f t="shared" si="249"/>
        <v>1.7190602459964687E-2</v>
      </c>
      <c r="R1230" s="30">
        <f t="shared" si="242"/>
        <v>30100</v>
      </c>
      <c r="S1230" s="52">
        <f t="shared" si="243"/>
        <v>30100</v>
      </c>
      <c r="T1230" s="13" t="str">
        <f t="shared" si="250"/>
        <v>MENOR VALOR</v>
      </c>
    </row>
    <row r="1231" spans="1:20" ht="16.5">
      <c r="A1231" s="73">
        <v>1225</v>
      </c>
      <c r="B1231" s="40">
        <v>903811</v>
      </c>
      <c r="C1231" s="40"/>
      <c r="D1231" s="66" t="s">
        <v>1708</v>
      </c>
      <c r="E1231" s="121" t="s">
        <v>21</v>
      </c>
      <c r="F1231" s="74">
        <v>1</v>
      </c>
      <c r="G1231" s="122">
        <v>0</v>
      </c>
      <c r="H1231" s="123">
        <v>0</v>
      </c>
      <c r="I1231" s="90">
        <v>26400</v>
      </c>
      <c r="J1231" s="91" t="s">
        <v>28</v>
      </c>
      <c r="K1231" s="50"/>
      <c r="L1231" s="51">
        <f t="shared" si="244"/>
        <v>26400</v>
      </c>
      <c r="M1231" s="51">
        <f t="shared" si="245"/>
        <v>26400</v>
      </c>
      <c r="N1231" s="52">
        <f t="shared" si="246"/>
        <v>26400</v>
      </c>
      <c r="O1231" s="53">
        <f t="shared" si="247"/>
        <v>26400</v>
      </c>
      <c r="P1231" s="52">
        <f t="shared" si="248"/>
        <v>0</v>
      </c>
      <c r="Q1231" s="54">
        <f t="shared" si="249"/>
        <v>0</v>
      </c>
      <c r="R1231" s="30">
        <f t="shared" si="242"/>
        <v>26400</v>
      </c>
      <c r="S1231" s="52">
        <f t="shared" si="243"/>
        <v>26400</v>
      </c>
      <c r="T1231" s="13" t="str">
        <f t="shared" si="250"/>
        <v>MENOR VALOR</v>
      </c>
    </row>
    <row r="1232" spans="1:20" ht="16.5">
      <c r="A1232" s="73">
        <v>1226</v>
      </c>
      <c r="B1232" s="40">
        <v>903812</v>
      </c>
      <c r="C1232" s="40"/>
      <c r="D1232" s="66" t="s">
        <v>1709</v>
      </c>
      <c r="E1232" s="121" t="s">
        <v>21</v>
      </c>
      <c r="F1232" s="74">
        <v>1</v>
      </c>
      <c r="G1232" s="122">
        <v>0</v>
      </c>
      <c r="H1232" s="123">
        <v>0</v>
      </c>
      <c r="I1232" s="90">
        <v>59800</v>
      </c>
      <c r="J1232" s="91" t="s">
        <v>28</v>
      </c>
      <c r="K1232" s="50"/>
      <c r="L1232" s="51">
        <f t="shared" si="244"/>
        <v>59800</v>
      </c>
      <c r="M1232" s="51">
        <f t="shared" si="245"/>
        <v>59800</v>
      </c>
      <c r="N1232" s="52">
        <f t="shared" si="246"/>
        <v>59800</v>
      </c>
      <c r="O1232" s="53">
        <f t="shared" si="247"/>
        <v>59800</v>
      </c>
      <c r="P1232" s="52">
        <f t="shared" si="248"/>
        <v>0</v>
      </c>
      <c r="Q1232" s="54">
        <f t="shared" si="249"/>
        <v>0</v>
      </c>
      <c r="R1232" s="30">
        <f t="shared" si="242"/>
        <v>59800</v>
      </c>
      <c r="S1232" s="52">
        <f t="shared" si="243"/>
        <v>59800</v>
      </c>
      <c r="T1232" s="13" t="str">
        <f t="shared" si="250"/>
        <v>MENOR VALOR</v>
      </c>
    </row>
    <row r="1233" spans="1:20" ht="16.5">
      <c r="A1233" s="73">
        <v>1227</v>
      </c>
      <c r="B1233" s="40">
        <v>903813</v>
      </c>
      <c r="C1233" s="40"/>
      <c r="D1233" s="66" t="s">
        <v>1710</v>
      </c>
      <c r="E1233" s="121" t="s">
        <v>21</v>
      </c>
      <c r="F1233" s="74">
        <v>1</v>
      </c>
      <c r="G1233" s="122">
        <v>0</v>
      </c>
      <c r="H1233" s="123">
        <v>0</v>
      </c>
      <c r="I1233" s="90">
        <v>16100</v>
      </c>
      <c r="J1233" s="94">
        <v>16800</v>
      </c>
      <c r="K1233" s="50"/>
      <c r="L1233" s="51">
        <f t="shared" si="244"/>
        <v>16100</v>
      </c>
      <c r="M1233" s="51">
        <f t="shared" si="245"/>
        <v>16450</v>
      </c>
      <c r="N1233" s="52">
        <f t="shared" si="246"/>
        <v>16450</v>
      </c>
      <c r="O1233" s="53">
        <f t="shared" si="247"/>
        <v>16446.276174259023</v>
      </c>
      <c r="P1233" s="52">
        <f t="shared" si="248"/>
        <v>247.48737341529164</v>
      </c>
      <c r="Q1233" s="54">
        <f t="shared" si="249"/>
        <v>1.5044825131628671E-2</v>
      </c>
      <c r="R1233" s="30">
        <f t="shared" si="242"/>
        <v>16100</v>
      </c>
      <c r="S1233" s="52">
        <f t="shared" si="243"/>
        <v>16100</v>
      </c>
      <c r="T1233" s="13" t="str">
        <f t="shared" si="250"/>
        <v>MENOR VALOR</v>
      </c>
    </row>
    <row r="1234" spans="1:20" ht="16.5">
      <c r="A1234" s="95">
        <v>1228</v>
      </c>
      <c r="B1234" s="40">
        <v>903815</v>
      </c>
      <c r="C1234" s="40"/>
      <c r="D1234" s="66" t="s">
        <v>1711</v>
      </c>
      <c r="E1234" s="121" t="s">
        <v>21</v>
      </c>
      <c r="F1234" s="74">
        <v>1</v>
      </c>
      <c r="G1234" s="122">
        <v>0</v>
      </c>
      <c r="H1234" s="123">
        <v>0</v>
      </c>
      <c r="I1234" s="90">
        <v>35600</v>
      </c>
      <c r="J1234" s="94">
        <v>34200</v>
      </c>
      <c r="K1234" s="50"/>
      <c r="L1234" s="51">
        <f t="shared" si="244"/>
        <v>34200</v>
      </c>
      <c r="M1234" s="51">
        <f t="shared" si="245"/>
        <v>34900</v>
      </c>
      <c r="N1234" s="52">
        <f t="shared" si="246"/>
        <v>34900</v>
      </c>
      <c r="O1234" s="53">
        <f t="shared" si="247"/>
        <v>34892.979236516905</v>
      </c>
      <c r="P1234" s="52">
        <f t="shared" si="248"/>
        <v>494.97474683058329</v>
      </c>
      <c r="Q1234" s="54">
        <f t="shared" si="249"/>
        <v>1.4182657502308977E-2</v>
      </c>
      <c r="R1234" s="30">
        <f t="shared" si="242"/>
        <v>34200</v>
      </c>
      <c r="S1234" s="52">
        <f t="shared" si="243"/>
        <v>34200</v>
      </c>
      <c r="T1234" s="13" t="str">
        <f t="shared" si="250"/>
        <v>MENOR VALOR</v>
      </c>
    </row>
    <row r="1235" spans="1:20" ht="33">
      <c r="A1235" s="73">
        <v>1229</v>
      </c>
      <c r="B1235" s="40">
        <v>903816</v>
      </c>
      <c r="C1235" s="40"/>
      <c r="D1235" s="66" t="s">
        <v>1712</v>
      </c>
      <c r="E1235" s="121" t="s">
        <v>21</v>
      </c>
      <c r="F1235" s="74">
        <v>1</v>
      </c>
      <c r="G1235" s="122">
        <v>0</v>
      </c>
      <c r="H1235" s="123">
        <v>0</v>
      </c>
      <c r="I1235" s="90">
        <v>42000</v>
      </c>
      <c r="J1235" s="94">
        <v>38700</v>
      </c>
      <c r="K1235" s="50"/>
      <c r="L1235" s="51">
        <f t="shared" si="244"/>
        <v>38700</v>
      </c>
      <c r="M1235" s="51">
        <f t="shared" si="245"/>
        <v>40350</v>
      </c>
      <c r="N1235" s="52">
        <f t="shared" si="246"/>
        <v>40350</v>
      </c>
      <c r="O1235" s="53">
        <f t="shared" si="247"/>
        <v>40316.249825597617</v>
      </c>
      <c r="P1235" s="52">
        <f t="shared" si="248"/>
        <v>1166.7261889578035</v>
      </c>
      <c r="Q1235" s="54">
        <f t="shared" si="249"/>
        <v>2.8915147186067001E-2</v>
      </c>
      <c r="R1235" s="30">
        <f t="shared" si="242"/>
        <v>38700</v>
      </c>
      <c r="S1235" s="52">
        <f t="shared" si="243"/>
        <v>38700</v>
      </c>
      <c r="T1235" s="13" t="str">
        <f t="shared" si="250"/>
        <v>MENOR VALOR</v>
      </c>
    </row>
    <row r="1236" spans="1:20" ht="33">
      <c r="A1236" s="73">
        <v>1230</v>
      </c>
      <c r="B1236" s="40">
        <v>903817</v>
      </c>
      <c r="C1236" s="40"/>
      <c r="D1236" s="66" t="s">
        <v>1713</v>
      </c>
      <c r="E1236" s="121" t="s">
        <v>21</v>
      </c>
      <c r="F1236" s="74">
        <v>1</v>
      </c>
      <c r="G1236" s="122">
        <v>0</v>
      </c>
      <c r="H1236" s="123">
        <v>0</v>
      </c>
      <c r="I1236" s="90">
        <v>36800</v>
      </c>
      <c r="J1236" s="94">
        <v>44000</v>
      </c>
      <c r="K1236" s="50"/>
      <c r="L1236" s="51">
        <f t="shared" si="244"/>
        <v>36800</v>
      </c>
      <c r="M1236" s="51">
        <f t="shared" si="245"/>
        <v>40400</v>
      </c>
      <c r="N1236" s="52">
        <f t="shared" si="246"/>
        <v>40400</v>
      </c>
      <c r="O1236" s="53">
        <f t="shared" si="247"/>
        <v>40239.284287869734</v>
      </c>
      <c r="P1236" s="52">
        <f t="shared" si="248"/>
        <v>2545.5844122715712</v>
      </c>
      <c r="Q1236" s="54">
        <f t="shared" si="249"/>
        <v>6.3009515155236909E-2</v>
      </c>
      <c r="R1236" s="30">
        <f t="shared" si="242"/>
        <v>36800</v>
      </c>
      <c r="S1236" s="52">
        <f t="shared" si="243"/>
        <v>36800</v>
      </c>
      <c r="T1236" s="13" t="str">
        <f t="shared" si="250"/>
        <v>MENOR VALOR</v>
      </c>
    </row>
    <row r="1237" spans="1:20" ht="16.5">
      <c r="A1237" s="73">
        <v>1231</v>
      </c>
      <c r="B1237" s="40">
        <v>903818</v>
      </c>
      <c r="C1237" s="40"/>
      <c r="D1237" s="66" t="s">
        <v>1714</v>
      </c>
      <c r="E1237" s="121" t="s">
        <v>21</v>
      </c>
      <c r="F1237" s="74">
        <v>1</v>
      </c>
      <c r="G1237" s="122">
        <v>0</v>
      </c>
      <c r="H1237" s="123">
        <v>0</v>
      </c>
      <c r="I1237" s="90">
        <v>43300</v>
      </c>
      <c r="J1237" s="94">
        <v>45400</v>
      </c>
      <c r="K1237" s="50"/>
      <c r="L1237" s="51">
        <f t="shared" si="244"/>
        <v>43300</v>
      </c>
      <c r="M1237" s="51">
        <f t="shared" si="245"/>
        <v>44350</v>
      </c>
      <c r="N1237" s="52">
        <f t="shared" si="246"/>
        <v>44350</v>
      </c>
      <c r="O1237" s="53">
        <f t="shared" si="247"/>
        <v>44337.568719991854</v>
      </c>
      <c r="P1237" s="52">
        <f t="shared" si="248"/>
        <v>742.46212024587487</v>
      </c>
      <c r="Q1237" s="54">
        <f t="shared" si="249"/>
        <v>1.6740972271609353E-2</v>
      </c>
      <c r="R1237" s="30">
        <f t="shared" si="242"/>
        <v>43300</v>
      </c>
      <c r="S1237" s="52">
        <f t="shared" si="243"/>
        <v>43300</v>
      </c>
      <c r="T1237" s="13" t="str">
        <f t="shared" si="250"/>
        <v>MENOR VALOR</v>
      </c>
    </row>
    <row r="1238" spans="1:20" ht="33">
      <c r="A1238" s="73">
        <v>1232</v>
      </c>
      <c r="B1238" s="40">
        <v>903819</v>
      </c>
      <c r="C1238" s="40"/>
      <c r="D1238" s="66" t="s">
        <v>1715</v>
      </c>
      <c r="E1238" s="121" t="s">
        <v>21</v>
      </c>
      <c r="F1238" s="74">
        <v>1</v>
      </c>
      <c r="G1238" s="122">
        <v>0</v>
      </c>
      <c r="H1238" s="123">
        <v>0</v>
      </c>
      <c r="I1238" s="90">
        <v>40200</v>
      </c>
      <c r="J1238" s="94">
        <v>48100</v>
      </c>
      <c r="K1238" s="50"/>
      <c r="L1238" s="51">
        <f t="shared" si="244"/>
        <v>40200</v>
      </c>
      <c r="M1238" s="51">
        <f t="shared" si="245"/>
        <v>44150</v>
      </c>
      <c r="N1238" s="52">
        <f t="shared" si="246"/>
        <v>44150</v>
      </c>
      <c r="O1238" s="53">
        <f t="shared" si="247"/>
        <v>43972.946228334527</v>
      </c>
      <c r="P1238" s="52">
        <f t="shared" si="248"/>
        <v>2793.0717856868628</v>
      </c>
      <c r="Q1238" s="54">
        <f t="shared" si="249"/>
        <v>6.3263234103892702E-2</v>
      </c>
      <c r="R1238" s="30">
        <f t="shared" si="242"/>
        <v>40200</v>
      </c>
      <c r="S1238" s="52">
        <f t="shared" si="243"/>
        <v>40200</v>
      </c>
      <c r="T1238" s="13" t="str">
        <f t="shared" si="250"/>
        <v>MENOR VALOR</v>
      </c>
    </row>
    <row r="1239" spans="1:20" ht="16.5">
      <c r="A1239" s="95">
        <v>1233</v>
      </c>
      <c r="B1239" s="40">
        <v>903820</v>
      </c>
      <c r="C1239" s="40"/>
      <c r="D1239" s="66" t="s">
        <v>1716</v>
      </c>
      <c r="E1239" s="121" t="s">
        <v>21</v>
      </c>
      <c r="F1239" s="74">
        <v>1</v>
      </c>
      <c r="G1239" s="122">
        <v>0</v>
      </c>
      <c r="H1239" s="123">
        <v>0</v>
      </c>
      <c r="I1239" s="90">
        <v>40200</v>
      </c>
      <c r="J1239" s="91" t="s">
        <v>28</v>
      </c>
      <c r="K1239" s="50"/>
      <c r="L1239" s="51">
        <f t="shared" si="244"/>
        <v>40200</v>
      </c>
      <c r="M1239" s="51">
        <f t="shared" si="245"/>
        <v>40200</v>
      </c>
      <c r="N1239" s="52">
        <f t="shared" si="246"/>
        <v>40200</v>
      </c>
      <c r="O1239" s="53">
        <f t="shared" si="247"/>
        <v>40200</v>
      </c>
      <c r="P1239" s="52">
        <f t="shared" si="248"/>
        <v>0</v>
      </c>
      <c r="Q1239" s="54">
        <f t="shared" si="249"/>
        <v>0</v>
      </c>
      <c r="R1239" s="30">
        <f t="shared" si="242"/>
        <v>40200</v>
      </c>
      <c r="S1239" s="52">
        <f t="shared" si="243"/>
        <v>40200</v>
      </c>
      <c r="T1239" s="13" t="str">
        <f t="shared" si="250"/>
        <v>MENOR VALOR</v>
      </c>
    </row>
    <row r="1240" spans="1:20" ht="16.5">
      <c r="A1240" s="73">
        <v>1234</v>
      </c>
      <c r="B1240" s="40">
        <v>903821</v>
      </c>
      <c r="C1240" s="40"/>
      <c r="D1240" s="66" t="s">
        <v>1717</v>
      </c>
      <c r="E1240" s="121" t="s">
        <v>21</v>
      </c>
      <c r="F1240" s="74">
        <v>1</v>
      </c>
      <c r="G1240" s="122">
        <v>0</v>
      </c>
      <c r="H1240" s="123">
        <v>0</v>
      </c>
      <c r="I1240" s="90">
        <v>32700</v>
      </c>
      <c r="J1240" s="94">
        <v>34200</v>
      </c>
      <c r="K1240" s="50"/>
      <c r="L1240" s="51">
        <f t="shared" si="244"/>
        <v>32700</v>
      </c>
      <c r="M1240" s="51">
        <f t="shared" si="245"/>
        <v>33450</v>
      </c>
      <c r="N1240" s="52">
        <f t="shared" si="246"/>
        <v>33450</v>
      </c>
      <c r="O1240" s="53">
        <f t="shared" si="247"/>
        <v>33441.590871248933</v>
      </c>
      <c r="P1240" s="52">
        <f t="shared" si="248"/>
        <v>530.33008588991061</v>
      </c>
      <c r="Q1240" s="54">
        <f t="shared" si="249"/>
        <v>1.5854412134227523E-2</v>
      </c>
      <c r="R1240" s="30">
        <f t="shared" si="242"/>
        <v>32700</v>
      </c>
      <c r="S1240" s="52">
        <f t="shared" si="243"/>
        <v>32700</v>
      </c>
      <c r="T1240" s="13" t="str">
        <f t="shared" si="250"/>
        <v>MENOR VALOR</v>
      </c>
    </row>
    <row r="1241" spans="1:20" ht="16.5">
      <c r="A1241" s="73">
        <v>1235</v>
      </c>
      <c r="B1241" s="40">
        <v>903822</v>
      </c>
      <c r="C1241" s="40"/>
      <c r="D1241" s="66" t="s">
        <v>1718</v>
      </c>
      <c r="E1241" s="121" t="s">
        <v>21</v>
      </c>
      <c r="F1241" s="74">
        <v>1</v>
      </c>
      <c r="G1241" s="122">
        <v>0</v>
      </c>
      <c r="H1241" s="123">
        <v>0</v>
      </c>
      <c r="I1241" s="90">
        <v>216000</v>
      </c>
      <c r="J1241" s="91" t="s">
        <v>28</v>
      </c>
      <c r="K1241" s="50"/>
      <c r="L1241" s="51">
        <f t="shared" si="244"/>
        <v>216000</v>
      </c>
      <c r="M1241" s="51">
        <f t="shared" si="245"/>
        <v>216000</v>
      </c>
      <c r="N1241" s="52">
        <f t="shared" si="246"/>
        <v>216000</v>
      </c>
      <c r="O1241" s="53">
        <f t="shared" si="247"/>
        <v>216000</v>
      </c>
      <c r="P1241" s="52">
        <f t="shared" si="248"/>
        <v>0</v>
      </c>
      <c r="Q1241" s="54">
        <f t="shared" si="249"/>
        <v>0</v>
      </c>
      <c r="R1241" s="30">
        <f t="shared" si="242"/>
        <v>216000</v>
      </c>
      <c r="S1241" s="52">
        <f t="shared" si="243"/>
        <v>216000</v>
      </c>
      <c r="T1241" s="13" t="str">
        <f t="shared" si="250"/>
        <v>MENOR VALOR</v>
      </c>
    </row>
    <row r="1242" spans="1:20" ht="16.5">
      <c r="A1242" s="73">
        <v>1236</v>
      </c>
      <c r="B1242" s="40">
        <v>903823</v>
      </c>
      <c r="C1242" s="40"/>
      <c r="D1242" s="66" t="s">
        <v>1719</v>
      </c>
      <c r="E1242" s="121" t="s">
        <v>21</v>
      </c>
      <c r="F1242" s="74">
        <v>1</v>
      </c>
      <c r="G1242" s="122">
        <v>0</v>
      </c>
      <c r="H1242" s="123">
        <v>0</v>
      </c>
      <c r="I1242" s="90">
        <v>32700</v>
      </c>
      <c r="J1242" s="94">
        <v>34200</v>
      </c>
      <c r="K1242" s="50"/>
      <c r="L1242" s="51">
        <f t="shared" si="244"/>
        <v>32700</v>
      </c>
      <c r="M1242" s="51">
        <f t="shared" si="245"/>
        <v>33450</v>
      </c>
      <c r="N1242" s="52">
        <f t="shared" si="246"/>
        <v>33450</v>
      </c>
      <c r="O1242" s="53">
        <f t="shared" si="247"/>
        <v>33441.590871248933</v>
      </c>
      <c r="P1242" s="52">
        <f t="shared" si="248"/>
        <v>530.33008588991061</v>
      </c>
      <c r="Q1242" s="54">
        <f t="shared" si="249"/>
        <v>1.5854412134227523E-2</v>
      </c>
      <c r="R1242" s="30">
        <f t="shared" si="242"/>
        <v>32700</v>
      </c>
      <c r="S1242" s="52">
        <f t="shared" si="243"/>
        <v>32700</v>
      </c>
      <c r="T1242" s="13" t="str">
        <f t="shared" si="250"/>
        <v>MENOR VALOR</v>
      </c>
    </row>
    <row r="1243" spans="1:20" ht="16.5">
      <c r="A1243" s="73">
        <v>1237</v>
      </c>
      <c r="B1243" s="40">
        <v>903824</v>
      </c>
      <c r="C1243" s="40"/>
      <c r="D1243" s="66" t="s">
        <v>1720</v>
      </c>
      <c r="E1243" s="121" t="s">
        <v>21</v>
      </c>
      <c r="F1243" s="74">
        <v>1</v>
      </c>
      <c r="G1243" s="122">
        <v>0</v>
      </c>
      <c r="H1243" s="123">
        <v>0</v>
      </c>
      <c r="I1243" s="90">
        <v>17900</v>
      </c>
      <c r="J1243" s="94">
        <v>17900</v>
      </c>
      <c r="K1243" s="50"/>
      <c r="L1243" s="51">
        <f t="shared" si="244"/>
        <v>17900</v>
      </c>
      <c r="M1243" s="51">
        <f t="shared" si="245"/>
        <v>17900</v>
      </c>
      <c r="N1243" s="52">
        <f t="shared" si="246"/>
        <v>17900</v>
      </c>
      <c r="O1243" s="53">
        <f t="shared" si="247"/>
        <v>17900</v>
      </c>
      <c r="P1243" s="52">
        <f t="shared" si="248"/>
        <v>0</v>
      </c>
      <c r="Q1243" s="54">
        <f t="shared" si="249"/>
        <v>0</v>
      </c>
      <c r="R1243" s="30">
        <f t="shared" si="242"/>
        <v>17900</v>
      </c>
      <c r="S1243" s="52">
        <f t="shared" si="243"/>
        <v>17900</v>
      </c>
      <c r="T1243" s="13" t="str">
        <f t="shared" si="250"/>
        <v>MENOR VALOR</v>
      </c>
    </row>
    <row r="1244" spans="1:20" ht="16.5">
      <c r="A1244" s="95">
        <v>1238</v>
      </c>
      <c r="B1244" s="40">
        <v>903828</v>
      </c>
      <c r="C1244" s="40"/>
      <c r="D1244" s="66" t="s">
        <v>1721</v>
      </c>
      <c r="E1244" s="121" t="s">
        <v>21</v>
      </c>
      <c r="F1244" s="74">
        <v>1</v>
      </c>
      <c r="G1244" s="122">
        <v>0</v>
      </c>
      <c r="H1244" s="123">
        <v>0</v>
      </c>
      <c r="I1244" s="90">
        <v>25000</v>
      </c>
      <c r="J1244" s="94">
        <v>26200</v>
      </c>
      <c r="K1244" s="50"/>
      <c r="L1244" s="51">
        <f t="shared" si="244"/>
        <v>25000</v>
      </c>
      <c r="M1244" s="51">
        <f t="shared" si="245"/>
        <v>25600</v>
      </c>
      <c r="N1244" s="52">
        <f t="shared" si="246"/>
        <v>25600</v>
      </c>
      <c r="O1244" s="53">
        <f t="shared" si="247"/>
        <v>25592.967784139455</v>
      </c>
      <c r="P1244" s="52">
        <f t="shared" si="248"/>
        <v>424.26406871192853</v>
      </c>
      <c r="Q1244" s="54">
        <f t="shared" si="249"/>
        <v>1.657281518405971E-2</v>
      </c>
      <c r="R1244" s="30">
        <f t="shared" si="242"/>
        <v>25000</v>
      </c>
      <c r="S1244" s="52">
        <f t="shared" si="243"/>
        <v>25000</v>
      </c>
      <c r="T1244" s="13" t="str">
        <f t="shared" si="250"/>
        <v>MENOR VALOR</v>
      </c>
    </row>
    <row r="1245" spans="1:20" ht="16.5">
      <c r="A1245" s="73">
        <v>1239</v>
      </c>
      <c r="B1245" s="40">
        <v>903830</v>
      </c>
      <c r="C1245" s="40"/>
      <c r="D1245" s="66" t="s">
        <v>1722</v>
      </c>
      <c r="E1245" s="121" t="s">
        <v>21</v>
      </c>
      <c r="F1245" s="74">
        <v>1</v>
      </c>
      <c r="G1245" s="122">
        <v>0</v>
      </c>
      <c r="H1245" s="123">
        <v>0</v>
      </c>
      <c r="I1245" s="90">
        <v>26400</v>
      </c>
      <c r="J1245" s="94">
        <v>31600</v>
      </c>
      <c r="K1245" s="50"/>
      <c r="L1245" s="51">
        <f t="shared" si="244"/>
        <v>26400</v>
      </c>
      <c r="M1245" s="51">
        <f t="shared" si="245"/>
        <v>29000</v>
      </c>
      <c r="N1245" s="52">
        <f t="shared" si="246"/>
        <v>29000</v>
      </c>
      <c r="O1245" s="53">
        <f t="shared" si="247"/>
        <v>28883.213117657113</v>
      </c>
      <c r="P1245" s="52">
        <f t="shared" si="248"/>
        <v>1838.4776310850236</v>
      </c>
      <c r="Q1245" s="54">
        <f t="shared" si="249"/>
        <v>6.3395780382242195E-2</v>
      </c>
      <c r="R1245" s="30">
        <f t="shared" si="242"/>
        <v>26400</v>
      </c>
      <c r="S1245" s="52">
        <f t="shared" si="243"/>
        <v>26400</v>
      </c>
      <c r="T1245" s="13" t="str">
        <f t="shared" si="250"/>
        <v>MENOR VALOR</v>
      </c>
    </row>
    <row r="1246" spans="1:20" ht="16.5">
      <c r="A1246" s="73">
        <v>1240</v>
      </c>
      <c r="B1246" s="40">
        <v>903833</v>
      </c>
      <c r="C1246" s="40"/>
      <c r="D1246" s="66" t="s">
        <v>1723</v>
      </c>
      <c r="E1246" s="121" t="s">
        <v>21</v>
      </c>
      <c r="F1246" s="74">
        <v>1</v>
      </c>
      <c r="G1246" s="122">
        <v>0</v>
      </c>
      <c r="H1246" s="123">
        <v>0</v>
      </c>
      <c r="I1246" s="90">
        <v>25900</v>
      </c>
      <c r="J1246" s="94">
        <v>27000</v>
      </c>
      <c r="K1246" s="50"/>
      <c r="L1246" s="51">
        <f t="shared" si="244"/>
        <v>25900</v>
      </c>
      <c r="M1246" s="51">
        <f t="shared" si="245"/>
        <v>26450</v>
      </c>
      <c r="N1246" s="52">
        <f t="shared" si="246"/>
        <v>26450</v>
      </c>
      <c r="O1246" s="53">
        <f t="shared" si="247"/>
        <v>26444.281045246815</v>
      </c>
      <c r="P1246" s="52">
        <f t="shared" si="248"/>
        <v>388.90872965260115</v>
      </c>
      <c r="Q1246" s="54">
        <f t="shared" si="249"/>
        <v>1.4703543654162614E-2</v>
      </c>
      <c r="R1246" s="30">
        <f t="shared" si="242"/>
        <v>25900</v>
      </c>
      <c r="S1246" s="52">
        <f t="shared" si="243"/>
        <v>25900</v>
      </c>
      <c r="T1246" s="13" t="str">
        <f t="shared" si="250"/>
        <v>MENOR VALOR</v>
      </c>
    </row>
    <row r="1247" spans="1:20" ht="16.5">
      <c r="A1247" s="73">
        <v>1241</v>
      </c>
      <c r="B1247" s="40">
        <v>903835</v>
      </c>
      <c r="C1247" s="40"/>
      <c r="D1247" s="66" t="s">
        <v>1724</v>
      </c>
      <c r="E1247" s="121" t="s">
        <v>21</v>
      </c>
      <c r="F1247" s="74">
        <v>1</v>
      </c>
      <c r="G1247" s="122">
        <v>0</v>
      </c>
      <c r="H1247" s="123">
        <v>0</v>
      </c>
      <c r="I1247" s="90">
        <v>24900</v>
      </c>
      <c r="J1247" s="94">
        <v>29900</v>
      </c>
      <c r="K1247" s="50"/>
      <c r="L1247" s="51">
        <f t="shared" si="244"/>
        <v>24900</v>
      </c>
      <c r="M1247" s="51">
        <f t="shared" si="245"/>
        <v>27400</v>
      </c>
      <c r="N1247" s="52">
        <f t="shared" si="246"/>
        <v>27400</v>
      </c>
      <c r="O1247" s="53">
        <f t="shared" si="247"/>
        <v>27285.710545998249</v>
      </c>
      <c r="P1247" s="52">
        <f t="shared" si="248"/>
        <v>1767.7669529663688</v>
      </c>
      <c r="Q1247" s="54">
        <f t="shared" si="249"/>
        <v>6.4517042079064557E-2</v>
      </c>
      <c r="R1247" s="30">
        <f t="shared" si="242"/>
        <v>24900</v>
      </c>
      <c r="S1247" s="52">
        <f t="shared" si="243"/>
        <v>24900</v>
      </c>
      <c r="T1247" s="13" t="str">
        <f t="shared" si="250"/>
        <v>MENOR VALOR</v>
      </c>
    </row>
    <row r="1248" spans="1:20" ht="16.5">
      <c r="A1248" s="73">
        <v>1242</v>
      </c>
      <c r="B1248" s="40">
        <v>903836</v>
      </c>
      <c r="C1248" s="40"/>
      <c r="D1248" s="66" t="s">
        <v>1725</v>
      </c>
      <c r="E1248" s="121" t="s">
        <v>21</v>
      </c>
      <c r="F1248" s="74">
        <v>1</v>
      </c>
      <c r="G1248" s="122">
        <v>0</v>
      </c>
      <c r="H1248" s="123">
        <v>0</v>
      </c>
      <c r="I1248" s="90">
        <v>24900</v>
      </c>
      <c r="J1248" s="94">
        <v>29700</v>
      </c>
      <c r="K1248" s="50"/>
      <c r="L1248" s="51">
        <f t="shared" si="244"/>
        <v>24900</v>
      </c>
      <c r="M1248" s="51">
        <f t="shared" si="245"/>
        <v>27300</v>
      </c>
      <c r="N1248" s="52">
        <f t="shared" si="246"/>
        <v>27300</v>
      </c>
      <c r="O1248" s="53">
        <f t="shared" si="247"/>
        <v>27194.300873528628</v>
      </c>
      <c r="P1248" s="52">
        <f t="shared" si="248"/>
        <v>1697.0562748477141</v>
      </c>
      <c r="Q1248" s="54">
        <f t="shared" si="249"/>
        <v>6.2163233510905282E-2</v>
      </c>
      <c r="R1248" s="30">
        <f t="shared" si="242"/>
        <v>24900</v>
      </c>
      <c r="S1248" s="52">
        <f t="shared" si="243"/>
        <v>24900</v>
      </c>
      <c r="T1248" s="13" t="str">
        <f t="shared" si="250"/>
        <v>MENOR VALOR</v>
      </c>
    </row>
    <row r="1249" spans="1:20" ht="16.5">
      <c r="A1249" s="95">
        <v>1243</v>
      </c>
      <c r="B1249" s="40">
        <v>903837</v>
      </c>
      <c r="C1249" s="40"/>
      <c r="D1249" s="66" t="s">
        <v>1726</v>
      </c>
      <c r="E1249" s="121" t="s">
        <v>21</v>
      </c>
      <c r="F1249" s="74">
        <v>1</v>
      </c>
      <c r="G1249" s="122">
        <v>0</v>
      </c>
      <c r="H1249" s="123">
        <v>0</v>
      </c>
      <c r="I1249" s="90">
        <v>61900</v>
      </c>
      <c r="J1249" s="91" t="s">
        <v>28</v>
      </c>
      <c r="K1249" s="50"/>
      <c r="L1249" s="51">
        <f t="shared" si="244"/>
        <v>61900</v>
      </c>
      <c r="M1249" s="51">
        <f t="shared" si="245"/>
        <v>61900</v>
      </c>
      <c r="N1249" s="52">
        <f t="shared" si="246"/>
        <v>61900</v>
      </c>
      <c r="O1249" s="53">
        <f t="shared" si="247"/>
        <v>61900</v>
      </c>
      <c r="P1249" s="52">
        <f t="shared" si="248"/>
        <v>0</v>
      </c>
      <c r="Q1249" s="54">
        <f t="shared" si="249"/>
        <v>0</v>
      </c>
      <c r="R1249" s="30">
        <f t="shared" si="242"/>
        <v>61900</v>
      </c>
      <c r="S1249" s="52">
        <f t="shared" si="243"/>
        <v>61900</v>
      </c>
      <c r="T1249" s="13" t="str">
        <f t="shared" si="250"/>
        <v>MENOR VALOR</v>
      </c>
    </row>
    <row r="1250" spans="1:20" ht="16.5">
      <c r="A1250" s="73">
        <v>1244</v>
      </c>
      <c r="B1250" s="40">
        <v>903838</v>
      </c>
      <c r="C1250" s="40"/>
      <c r="D1250" s="66" t="s">
        <v>1727</v>
      </c>
      <c r="E1250" s="121" t="s">
        <v>21</v>
      </c>
      <c r="F1250" s="74">
        <v>1</v>
      </c>
      <c r="G1250" s="122">
        <v>0</v>
      </c>
      <c r="H1250" s="123">
        <v>0</v>
      </c>
      <c r="I1250" s="90">
        <v>43300</v>
      </c>
      <c r="J1250" s="91" t="s">
        <v>28</v>
      </c>
      <c r="K1250" s="50"/>
      <c r="L1250" s="51">
        <f t="shared" si="244"/>
        <v>43300</v>
      </c>
      <c r="M1250" s="51">
        <f t="shared" si="245"/>
        <v>43300</v>
      </c>
      <c r="N1250" s="52">
        <f t="shared" si="246"/>
        <v>43300</v>
      </c>
      <c r="O1250" s="53">
        <f t="shared" si="247"/>
        <v>43300</v>
      </c>
      <c r="P1250" s="52">
        <f t="shared" si="248"/>
        <v>0</v>
      </c>
      <c r="Q1250" s="54">
        <f t="shared" si="249"/>
        <v>0</v>
      </c>
      <c r="R1250" s="30">
        <f t="shared" si="242"/>
        <v>43300</v>
      </c>
      <c r="S1250" s="52">
        <f t="shared" si="243"/>
        <v>43300</v>
      </c>
      <c r="T1250" s="13" t="str">
        <f t="shared" si="250"/>
        <v>MENOR VALOR</v>
      </c>
    </row>
    <row r="1251" spans="1:20" ht="33">
      <c r="A1251" s="73">
        <v>1245</v>
      </c>
      <c r="B1251" s="40">
        <v>903841</v>
      </c>
      <c r="C1251" s="40"/>
      <c r="D1251" s="66" t="s">
        <v>1728</v>
      </c>
      <c r="E1251" s="121" t="s">
        <v>21</v>
      </c>
      <c r="F1251" s="74">
        <v>1</v>
      </c>
      <c r="G1251" s="122">
        <v>0</v>
      </c>
      <c r="H1251" s="123">
        <v>0</v>
      </c>
      <c r="I1251" s="90">
        <v>21200</v>
      </c>
      <c r="J1251" s="94">
        <v>22400</v>
      </c>
      <c r="K1251" s="50"/>
      <c r="L1251" s="51">
        <f t="shared" si="244"/>
        <v>21200</v>
      </c>
      <c r="M1251" s="51">
        <f t="shared" si="245"/>
        <v>21800</v>
      </c>
      <c r="N1251" s="52">
        <f t="shared" si="246"/>
        <v>21800</v>
      </c>
      <c r="O1251" s="53">
        <f t="shared" si="247"/>
        <v>21791.741555001976</v>
      </c>
      <c r="P1251" s="52">
        <f t="shared" si="248"/>
        <v>424.26406871192853</v>
      </c>
      <c r="Q1251" s="54">
        <f t="shared" si="249"/>
        <v>1.9461654528070117E-2</v>
      </c>
      <c r="R1251" s="30">
        <f t="shared" si="242"/>
        <v>21200</v>
      </c>
      <c r="S1251" s="52">
        <f t="shared" si="243"/>
        <v>21200</v>
      </c>
      <c r="T1251" s="13" t="str">
        <f t="shared" si="250"/>
        <v>MENOR VALOR</v>
      </c>
    </row>
    <row r="1252" spans="1:20" ht="16.5">
      <c r="A1252" s="73">
        <v>1246</v>
      </c>
      <c r="B1252" s="40">
        <v>903842</v>
      </c>
      <c r="C1252" s="40"/>
      <c r="D1252" s="66" t="s">
        <v>1729</v>
      </c>
      <c r="E1252" s="121" t="s">
        <v>21</v>
      </c>
      <c r="F1252" s="74">
        <v>1</v>
      </c>
      <c r="G1252" s="122">
        <v>0</v>
      </c>
      <c r="H1252" s="123">
        <v>0</v>
      </c>
      <c r="I1252" s="90">
        <v>53900</v>
      </c>
      <c r="J1252" s="94">
        <v>56700</v>
      </c>
      <c r="K1252" s="50"/>
      <c r="L1252" s="51">
        <f t="shared" si="244"/>
        <v>53900</v>
      </c>
      <c r="M1252" s="51">
        <f t="shared" si="245"/>
        <v>55300</v>
      </c>
      <c r="N1252" s="52">
        <f t="shared" si="246"/>
        <v>55300</v>
      </c>
      <c r="O1252" s="53">
        <f t="shared" si="247"/>
        <v>55282.275640570369</v>
      </c>
      <c r="P1252" s="52">
        <f t="shared" si="248"/>
        <v>989.94949366116657</v>
      </c>
      <c r="Q1252" s="54">
        <f t="shared" si="249"/>
        <v>1.790143749839361E-2</v>
      </c>
      <c r="R1252" s="30">
        <f t="shared" si="242"/>
        <v>53900</v>
      </c>
      <c r="S1252" s="52">
        <f t="shared" si="243"/>
        <v>53900</v>
      </c>
      <c r="T1252" s="13" t="str">
        <f t="shared" si="250"/>
        <v>MENOR VALOR</v>
      </c>
    </row>
    <row r="1253" spans="1:20" ht="16.5">
      <c r="A1253" s="73">
        <v>1247</v>
      </c>
      <c r="B1253" s="40">
        <v>903843</v>
      </c>
      <c r="C1253" s="40"/>
      <c r="D1253" s="66" t="s">
        <v>1730</v>
      </c>
      <c r="E1253" s="121" t="s">
        <v>21</v>
      </c>
      <c r="F1253" s="74">
        <v>1</v>
      </c>
      <c r="G1253" s="122">
        <v>0</v>
      </c>
      <c r="H1253" s="123">
        <v>0</v>
      </c>
      <c r="I1253" s="90">
        <v>53900</v>
      </c>
      <c r="J1253" s="94">
        <v>56700</v>
      </c>
      <c r="K1253" s="50"/>
      <c r="L1253" s="51">
        <f t="shared" si="244"/>
        <v>53900</v>
      </c>
      <c r="M1253" s="51">
        <f t="shared" si="245"/>
        <v>55300</v>
      </c>
      <c r="N1253" s="52">
        <f t="shared" si="246"/>
        <v>55300</v>
      </c>
      <c r="O1253" s="53">
        <f t="shared" si="247"/>
        <v>55282.275640570369</v>
      </c>
      <c r="P1253" s="52">
        <f t="shared" si="248"/>
        <v>989.94949366116657</v>
      </c>
      <c r="Q1253" s="54">
        <f t="shared" si="249"/>
        <v>1.790143749839361E-2</v>
      </c>
      <c r="R1253" s="30">
        <f t="shared" si="242"/>
        <v>53900</v>
      </c>
      <c r="S1253" s="52">
        <f t="shared" si="243"/>
        <v>53900</v>
      </c>
      <c r="T1253" s="13" t="str">
        <f t="shared" si="250"/>
        <v>MENOR VALOR</v>
      </c>
    </row>
    <row r="1254" spans="1:20" ht="16.5">
      <c r="A1254" s="95">
        <v>1248</v>
      </c>
      <c r="B1254" s="40">
        <v>903844</v>
      </c>
      <c r="C1254" s="40"/>
      <c r="D1254" s="66" t="s">
        <v>1731</v>
      </c>
      <c r="E1254" s="121" t="s">
        <v>21</v>
      </c>
      <c r="F1254" s="74">
        <v>1</v>
      </c>
      <c r="G1254" s="122">
        <v>0</v>
      </c>
      <c r="H1254" s="123">
        <v>0</v>
      </c>
      <c r="I1254" s="90">
        <v>97500</v>
      </c>
      <c r="J1254" s="94">
        <v>102300</v>
      </c>
      <c r="K1254" s="50"/>
      <c r="L1254" s="51">
        <f t="shared" si="244"/>
        <v>97500</v>
      </c>
      <c r="M1254" s="51">
        <f t="shared" si="245"/>
        <v>99900</v>
      </c>
      <c r="N1254" s="52">
        <f t="shared" si="246"/>
        <v>99900</v>
      </c>
      <c r="O1254" s="53">
        <f t="shared" si="247"/>
        <v>99871.167010303834</v>
      </c>
      <c r="P1254" s="52">
        <f t="shared" si="248"/>
        <v>1697.0562748477141</v>
      </c>
      <c r="Q1254" s="54">
        <f t="shared" si="249"/>
        <v>1.6987550298775918E-2</v>
      </c>
      <c r="R1254" s="30">
        <f t="shared" si="242"/>
        <v>97500</v>
      </c>
      <c r="S1254" s="52">
        <f t="shared" si="243"/>
        <v>97500</v>
      </c>
      <c r="T1254" s="13" t="str">
        <f t="shared" si="250"/>
        <v>MENOR VALOR</v>
      </c>
    </row>
    <row r="1255" spans="1:20" ht="16.5">
      <c r="A1255" s="73">
        <v>1249</v>
      </c>
      <c r="B1255" s="40">
        <v>903845</v>
      </c>
      <c r="C1255" s="40"/>
      <c r="D1255" s="66" t="s">
        <v>1732</v>
      </c>
      <c r="E1255" s="121" t="s">
        <v>21</v>
      </c>
      <c r="F1255" s="74">
        <v>1</v>
      </c>
      <c r="G1255" s="122">
        <v>0</v>
      </c>
      <c r="H1255" s="123">
        <v>0</v>
      </c>
      <c r="I1255" s="90">
        <v>47100</v>
      </c>
      <c r="J1255" s="94">
        <v>56600</v>
      </c>
      <c r="K1255" s="50"/>
      <c r="L1255" s="51">
        <f t="shared" si="244"/>
        <v>47100</v>
      </c>
      <c r="M1255" s="51">
        <f t="shared" si="245"/>
        <v>51850</v>
      </c>
      <c r="N1255" s="52">
        <f t="shared" si="246"/>
        <v>51850</v>
      </c>
      <c r="O1255" s="53">
        <f t="shared" si="247"/>
        <v>51631.966842257716</v>
      </c>
      <c r="P1255" s="52">
        <f t="shared" si="248"/>
        <v>3358.7572106361008</v>
      </c>
      <c r="Q1255" s="54">
        <f t="shared" si="249"/>
        <v>6.4778345431747361E-2</v>
      </c>
      <c r="R1255" s="30">
        <f t="shared" si="242"/>
        <v>47100</v>
      </c>
      <c r="S1255" s="52">
        <f t="shared" si="243"/>
        <v>47100</v>
      </c>
      <c r="T1255" s="13" t="str">
        <f t="shared" si="250"/>
        <v>MENOR VALOR</v>
      </c>
    </row>
    <row r="1256" spans="1:20" ht="16.5">
      <c r="A1256" s="73">
        <v>1250</v>
      </c>
      <c r="B1256" s="40">
        <v>903846</v>
      </c>
      <c r="C1256" s="40"/>
      <c r="D1256" s="66" t="s">
        <v>1733</v>
      </c>
      <c r="E1256" s="121" t="s">
        <v>21</v>
      </c>
      <c r="F1256" s="74">
        <v>1</v>
      </c>
      <c r="G1256" s="122">
        <v>0</v>
      </c>
      <c r="H1256" s="123">
        <v>0</v>
      </c>
      <c r="I1256" s="117">
        <v>0</v>
      </c>
      <c r="J1256" s="94">
        <v>62400</v>
      </c>
      <c r="K1256" s="50"/>
      <c r="L1256" s="51">
        <f t="shared" si="244"/>
        <v>0</v>
      </c>
      <c r="M1256" s="51">
        <f t="shared" si="245"/>
        <v>31200</v>
      </c>
      <c r="N1256" s="52">
        <f t="shared" si="246"/>
        <v>31200</v>
      </c>
      <c r="O1256" s="53" t="e">
        <f t="shared" si="247"/>
        <v>#NUM!</v>
      </c>
      <c r="P1256" s="52">
        <f t="shared" si="248"/>
        <v>22061.731573020283</v>
      </c>
      <c r="Q1256" s="54">
        <f t="shared" si="249"/>
        <v>0.70710678118654757</v>
      </c>
      <c r="R1256" s="30">
        <f t="shared" si="242"/>
        <v>31200</v>
      </c>
      <c r="S1256" s="52">
        <f t="shared" si="243"/>
        <v>31200</v>
      </c>
      <c r="T1256" s="13" t="str">
        <f t="shared" si="250"/>
        <v>MEDIANA</v>
      </c>
    </row>
    <row r="1257" spans="1:20" ht="16.5">
      <c r="A1257" s="73">
        <v>1251</v>
      </c>
      <c r="B1257" s="40">
        <v>903847</v>
      </c>
      <c r="C1257" s="40"/>
      <c r="D1257" s="66" t="s">
        <v>1734</v>
      </c>
      <c r="E1257" s="121" t="s">
        <v>21</v>
      </c>
      <c r="F1257" s="74">
        <v>1</v>
      </c>
      <c r="G1257" s="122">
        <v>0</v>
      </c>
      <c r="H1257" s="123">
        <v>0</v>
      </c>
      <c r="I1257" s="90">
        <v>47500</v>
      </c>
      <c r="J1257" s="94">
        <v>56800</v>
      </c>
      <c r="K1257" s="50"/>
      <c r="L1257" s="51">
        <f t="shared" si="244"/>
        <v>47500</v>
      </c>
      <c r="M1257" s="51">
        <f t="shared" si="245"/>
        <v>52150</v>
      </c>
      <c r="N1257" s="52">
        <f t="shared" si="246"/>
        <v>52150</v>
      </c>
      <c r="O1257" s="53">
        <f t="shared" si="247"/>
        <v>51942.275652882214</v>
      </c>
      <c r="P1257" s="52">
        <f t="shared" si="248"/>
        <v>3288.0465325174459</v>
      </c>
      <c r="Q1257" s="54">
        <f t="shared" si="249"/>
        <v>6.3049789693527244E-2</v>
      </c>
      <c r="R1257" s="30">
        <f t="shared" si="242"/>
        <v>47500</v>
      </c>
      <c r="S1257" s="52">
        <f t="shared" si="243"/>
        <v>47500</v>
      </c>
      <c r="T1257" s="13" t="str">
        <f t="shared" si="250"/>
        <v>MENOR VALOR</v>
      </c>
    </row>
    <row r="1258" spans="1:20" ht="16.5">
      <c r="A1258" s="73">
        <v>1252</v>
      </c>
      <c r="B1258" s="40">
        <v>903854</v>
      </c>
      <c r="C1258" s="40"/>
      <c r="D1258" s="66" t="s">
        <v>1735</v>
      </c>
      <c r="E1258" s="121" t="s">
        <v>21</v>
      </c>
      <c r="F1258" s="74">
        <v>1</v>
      </c>
      <c r="G1258" s="122">
        <v>0</v>
      </c>
      <c r="H1258" s="123">
        <v>0</v>
      </c>
      <c r="I1258" s="90">
        <v>28600</v>
      </c>
      <c r="J1258" s="94">
        <v>34200</v>
      </c>
      <c r="K1258" s="50"/>
      <c r="L1258" s="51">
        <f t="shared" si="244"/>
        <v>28600</v>
      </c>
      <c r="M1258" s="51">
        <f t="shared" si="245"/>
        <v>31400</v>
      </c>
      <c r="N1258" s="52">
        <f t="shared" si="246"/>
        <v>31400</v>
      </c>
      <c r="O1258" s="53">
        <f t="shared" si="247"/>
        <v>31274.910071813156</v>
      </c>
      <c r="P1258" s="52">
        <f t="shared" si="248"/>
        <v>1979.8989873223331</v>
      </c>
      <c r="Q1258" s="54">
        <f t="shared" si="249"/>
        <v>6.305410787650742E-2</v>
      </c>
      <c r="R1258" s="30">
        <f t="shared" si="242"/>
        <v>28600</v>
      </c>
      <c r="S1258" s="52">
        <f t="shared" si="243"/>
        <v>28600</v>
      </c>
      <c r="T1258" s="13" t="str">
        <f t="shared" si="250"/>
        <v>MENOR VALOR</v>
      </c>
    </row>
    <row r="1259" spans="1:20" ht="16.5">
      <c r="A1259" s="95">
        <v>1253</v>
      </c>
      <c r="B1259" s="40">
        <v>903855</v>
      </c>
      <c r="C1259" s="40"/>
      <c r="D1259" s="66" t="s">
        <v>1736</v>
      </c>
      <c r="E1259" s="121" t="s">
        <v>21</v>
      </c>
      <c r="F1259" s="74">
        <v>1</v>
      </c>
      <c r="G1259" s="122">
        <v>0</v>
      </c>
      <c r="H1259" s="123">
        <v>0</v>
      </c>
      <c r="I1259" s="90">
        <v>28600</v>
      </c>
      <c r="J1259" s="91" t="s">
        <v>28</v>
      </c>
      <c r="K1259" s="50"/>
      <c r="L1259" s="51">
        <f t="shared" si="244"/>
        <v>28600</v>
      </c>
      <c r="M1259" s="51">
        <f t="shared" si="245"/>
        <v>28600</v>
      </c>
      <c r="N1259" s="52">
        <f t="shared" si="246"/>
        <v>28600</v>
      </c>
      <c r="O1259" s="53">
        <f t="shared" si="247"/>
        <v>28600</v>
      </c>
      <c r="P1259" s="52">
        <f t="shared" si="248"/>
        <v>0</v>
      </c>
      <c r="Q1259" s="54">
        <f t="shared" si="249"/>
        <v>0</v>
      </c>
      <c r="R1259" s="30">
        <f t="shared" si="242"/>
        <v>28600</v>
      </c>
      <c r="S1259" s="52">
        <f t="shared" si="243"/>
        <v>28600</v>
      </c>
      <c r="T1259" s="13" t="str">
        <f t="shared" si="250"/>
        <v>MENOR VALOR</v>
      </c>
    </row>
    <row r="1260" spans="1:20" ht="16.5">
      <c r="A1260" s="73">
        <v>1254</v>
      </c>
      <c r="B1260" s="40">
        <v>903856</v>
      </c>
      <c r="C1260" s="40"/>
      <c r="D1260" s="66" t="s">
        <v>1737</v>
      </c>
      <c r="E1260" s="121" t="s">
        <v>21</v>
      </c>
      <c r="F1260" s="74">
        <v>1</v>
      </c>
      <c r="G1260" s="122">
        <v>0</v>
      </c>
      <c r="H1260" s="123">
        <v>0</v>
      </c>
      <c r="I1260" s="90">
        <v>17000</v>
      </c>
      <c r="J1260" s="94">
        <v>17900</v>
      </c>
      <c r="K1260" s="50"/>
      <c r="L1260" s="51">
        <f t="shared" si="244"/>
        <v>17000</v>
      </c>
      <c r="M1260" s="51">
        <f t="shared" si="245"/>
        <v>17450</v>
      </c>
      <c r="N1260" s="52">
        <f t="shared" si="246"/>
        <v>17450</v>
      </c>
      <c r="O1260" s="53">
        <f t="shared" si="247"/>
        <v>17444.196742756601</v>
      </c>
      <c r="P1260" s="52">
        <f t="shared" si="248"/>
        <v>318.1980515339464</v>
      </c>
      <c r="Q1260" s="54">
        <f t="shared" si="249"/>
        <v>1.8234845360111541E-2</v>
      </c>
      <c r="R1260" s="30">
        <f t="shared" si="242"/>
        <v>17000</v>
      </c>
      <c r="S1260" s="52">
        <f t="shared" si="243"/>
        <v>17000</v>
      </c>
      <c r="T1260" s="13" t="str">
        <f t="shared" si="250"/>
        <v>MENOR VALOR</v>
      </c>
    </row>
    <row r="1261" spans="1:20" ht="16.5">
      <c r="A1261" s="73">
        <v>1255</v>
      </c>
      <c r="B1261" s="40">
        <v>903857</v>
      </c>
      <c r="C1261" s="40"/>
      <c r="D1261" s="66" t="s">
        <v>1738</v>
      </c>
      <c r="E1261" s="121" t="s">
        <v>21</v>
      </c>
      <c r="F1261" s="74">
        <v>1</v>
      </c>
      <c r="G1261" s="122">
        <v>0</v>
      </c>
      <c r="H1261" s="123">
        <v>0</v>
      </c>
      <c r="I1261" s="90">
        <v>14900</v>
      </c>
      <c r="J1261" s="94">
        <v>17900</v>
      </c>
      <c r="K1261" s="50"/>
      <c r="L1261" s="51">
        <f t="shared" si="244"/>
        <v>14900</v>
      </c>
      <c r="M1261" s="51">
        <f t="shared" si="245"/>
        <v>16400</v>
      </c>
      <c r="N1261" s="52">
        <f t="shared" si="246"/>
        <v>16400</v>
      </c>
      <c r="O1261" s="53">
        <f t="shared" si="247"/>
        <v>16331.258371601374</v>
      </c>
      <c r="P1261" s="52">
        <f t="shared" si="248"/>
        <v>1060.6601717798212</v>
      </c>
      <c r="Q1261" s="54">
        <f t="shared" si="249"/>
        <v>6.4674400718281788E-2</v>
      </c>
      <c r="R1261" s="30">
        <f t="shared" ref="R1261:R1324" si="251">IF(Q1261&lt;=$Q$1,L1261,N1261)</f>
        <v>14900</v>
      </c>
      <c r="S1261" s="52">
        <f t="shared" si="243"/>
        <v>14900</v>
      </c>
      <c r="T1261" s="13" t="str">
        <f t="shared" si="250"/>
        <v>MENOR VALOR</v>
      </c>
    </row>
    <row r="1262" spans="1:20" ht="16.5">
      <c r="A1262" s="73">
        <v>1256</v>
      </c>
      <c r="B1262" s="40">
        <v>903859</v>
      </c>
      <c r="C1262" s="40"/>
      <c r="D1262" s="66" t="s">
        <v>1739</v>
      </c>
      <c r="E1262" s="121" t="s">
        <v>21</v>
      </c>
      <c r="F1262" s="74">
        <v>1</v>
      </c>
      <c r="G1262" s="122">
        <v>0</v>
      </c>
      <c r="H1262" s="123">
        <v>0</v>
      </c>
      <c r="I1262" s="90">
        <v>50500</v>
      </c>
      <c r="J1262" s="94">
        <v>53000</v>
      </c>
      <c r="K1262" s="50"/>
      <c r="L1262" s="51">
        <f t="shared" si="244"/>
        <v>50500</v>
      </c>
      <c r="M1262" s="51">
        <f t="shared" si="245"/>
        <v>51750</v>
      </c>
      <c r="N1262" s="52">
        <f t="shared" si="246"/>
        <v>51750</v>
      </c>
      <c r="O1262" s="53">
        <f t="shared" si="247"/>
        <v>51734.901178991349</v>
      </c>
      <c r="P1262" s="52">
        <f t="shared" si="248"/>
        <v>883.88347648318438</v>
      </c>
      <c r="Q1262" s="54">
        <f t="shared" si="249"/>
        <v>1.7079873941704047E-2</v>
      </c>
      <c r="R1262" s="30">
        <f t="shared" si="251"/>
        <v>50500</v>
      </c>
      <c r="S1262" s="52">
        <f t="shared" si="243"/>
        <v>50500</v>
      </c>
      <c r="T1262" s="13" t="str">
        <f t="shared" si="250"/>
        <v>MENOR VALOR</v>
      </c>
    </row>
    <row r="1263" spans="1:20" ht="16.5">
      <c r="A1263" s="73">
        <v>1257</v>
      </c>
      <c r="B1263" s="40">
        <v>903860</v>
      </c>
      <c r="C1263" s="40"/>
      <c r="D1263" s="66" t="s">
        <v>1740</v>
      </c>
      <c r="E1263" s="121" t="s">
        <v>21</v>
      </c>
      <c r="F1263" s="74">
        <v>1</v>
      </c>
      <c r="G1263" s="122">
        <v>0</v>
      </c>
      <c r="H1263" s="123">
        <v>0</v>
      </c>
      <c r="I1263" s="90">
        <v>44100</v>
      </c>
      <c r="J1263" s="91" t="s">
        <v>28</v>
      </c>
      <c r="K1263" s="50"/>
      <c r="L1263" s="51">
        <f t="shared" si="244"/>
        <v>44100</v>
      </c>
      <c r="M1263" s="51">
        <f t="shared" si="245"/>
        <v>44100</v>
      </c>
      <c r="N1263" s="52">
        <f t="shared" si="246"/>
        <v>44100</v>
      </c>
      <c r="O1263" s="53">
        <f t="shared" si="247"/>
        <v>44100</v>
      </c>
      <c r="P1263" s="52">
        <f t="shared" si="248"/>
        <v>0</v>
      </c>
      <c r="Q1263" s="54">
        <f t="shared" si="249"/>
        <v>0</v>
      </c>
      <c r="R1263" s="30">
        <f t="shared" si="251"/>
        <v>44100</v>
      </c>
      <c r="S1263" s="52">
        <f t="shared" si="243"/>
        <v>44100</v>
      </c>
      <c r="T1263" s="13" t="str">
        <f t="shared" si="250"/>
        <v>MENOR VALOR</v>
      </c>
    </row>
    <row r="1264" spans="1:20" ht="16.5">
      <c r="A1264" s="95">
        <v>1258</v>
      </c>
      <c r="B1264" s="40">
        <v>903861</v>
      </c>
      <c r="C1264" s="40"/>
      <c r="D1264" s="66" t="s">
        <v>1741</v>
      </c>
      <c r="E1264" s="121" t="s">
        <v>21</v>
      </c>
      <c r="F1264" s="74">
        <v>1</v>
      </c>
      <c r="G1264" s="122">
        <v>0</v>
      </c>
      <c r="H1264" s="123">
        <v>0</v>
      </c>
      <c r="I1264" s="90">
        <v>89900</v>
      </c>
      <c r="J1264" s="94">
        <v>81700</v>
      </c>
      <c r="K1264" s="50"/>
      <c r="L1264" s="51">
        <f t="shared" si="244"/>
        <v>81700</v>
      </c>
      <c r="M1264" s="51">
        <f t="shared" si="245"/>
        <v>85800</v>
      </c>
      <c r="N1264" s="52">
        <f t="shared" si="246"/>
        <v>85800</v>
      </c>
      <c r="O1264" s="53">
        <f t="shared" si="247"/>
        <v>85701.983640986975</v>
      </c>
      <c r="P1264" s="52">
        <f t="shared" si="248"/>
        <v>2899.1378028648451</v>
      </c>
      <c r="Q1264" s="54">
        <f t="shared" si="249"/>
        <v>3.3789484881874651E-2</v>
      </c>
      <c r="R1264" s="30">
        <f t="shared" si="251"/>
        <v>81700</v>
      </c>
      <c r="S1264" s="52">
        <f t="shared" si="243"/>
        <v>81700</v>
      </c>
      <c r="T1264" s="13" t="str">
        <f t="shared" si="250"/>
        <v>MENOR VALOR</v>
      </c>
    </row>
    <row r="1265" spans="1:20" ht="16.5">
      <c r="A1265" s="73">
        <v>1259</v>
      </c>
      <c r="B1265" s="40">
        <v>903862</v>
      </c>
      <c r="C1265" s="40"/>
      <c r="D1265" s="66" t="s">
        <v>1742</v>
      </c>
      <c r="E1265" s="121" t="s">
        <v>21</v>
      </c>
      <c r="F1265" s="74">
        <v>1</v>
      </c>
      <c r="G1265" s="122">
        <v>0</v>
      </c>
      <c r="H1265" s="123">
        <v>0</v>
      </c>
      <c r="I1265" s="90">
        <v>16100</v>
      </c>
      <c r="J1265" s="94">
        <v>16800</v>
      </c>
      <c r="K1265" s="50"/>
      <c r="L1265" s="51">
        <f t="shared" si="244"/>
        <v>16100</v>
      </c>
      <c r="M1265" s="51">
        <f t="shared" si="245"/>
        <v>16450</v>
      </c>
      <c r="N1265" s="52">
        <f t="shared" si="246"/>
        <v>16450</v>
      </c>
      <c r="O1265" s="53">
        <f t="shared" si="247"/>
        <v>16446.276174259023</v>
      </c>
      <c r="P1265" s="52">
        <f t="shared" si="248"/>
        <v>247.48737341529164</v>
      </c>
      <c r="Q1265" s="54">
        <f t="shared" si="249"/>
        <v>1.5044825131628671E-2</v>
      </c>
      <c r="R1265" s="30">
        <f t="shared" si="251"/>
        <v>16100</v>
      </c>
      <c r="S1265" s="52">
        <f t="shared" si="243"/>
        <v>16100</v>
      </c>
      <c r="T1265" s="13" t="str">
        <f t="shared" si="250"/>
        <v>MENOR VALOR</v>
      </c>
    </row>
    <row r="1266" spans="1:20" ht="16.5">
      <c r="A1266" s="73">
        <v>1260</v>
      </c>
      <c r="B1266" s="40">
        <v>903863</v>
      </c>
      <c r="C1266" s="40"/>
      <c r="D1266" s="66" t="s">
        <v>1743</v>
      </c>
      <c r="E1266" s="121" t="s">
        <v>21</v>
      </c>
      <c r="F1266" s="74">
        <v>1</v>
      </c>
      <c r="G1266" s="122">
        <v>0</v>
      </c>
      <c r="H1266" s="123">
        <v>0</v>
      </c>
      <c r="I1266" s="90">
        <v>14400</v>
      </c>
      <c r="J1266" s="94">
        <v>15100</v>
      </c>
      <c r="K1266" s="50"/>
      <c r="L1266" s="51">
        <f t="shared" si="244"/>
        <v>14400</v>
      </c>
      <c r="M1266" s="51">
        <f t="shared" si="245"/>
        <v>14750</v>
      </c>
      <c r="N1266" s="52">
        <f t="shared" si="246"/>
        <v>14750</v>
      </c>
      <c r="O1266" s="53">
        <f t="shared" si="247"/>
        <v>14745.846872933409</v>
      </c>
      <c r="P1266" s="52">
        <f t="shared" si="248"/>
        <v>247.48737341529164</v>
      </c>
      <c r="Q1266" s="54">
        <f t="shared" si="249"/>
        <v>1.677880497730791E-2</v>
      </c>
      <c r="R1266" s="30">
        <f t="shared" si="251"/>
        <v>14400</v>
      </c>
      <c r="S1266" s="52">
        <f t="shared" si="243"/>
        <v>14400</v>
      </c>
      <c r="T1266" s="13" t="str">
        <f t="shared" si="250"/>
        <v>MENOR VALOR</v>
      </c>
    </row>
    <row r="1267" spans="1:20" ht="16.5">
      <c r="A1267" s="73">
        <v>1261</v>
      </c>
      <c r="B1267" s="40">
        <v>903864</v>
      </c>
      <c r="C1267" s="40"/>
      <c r="D1267" s="66" t="s">
        <v>1744</v>
      </c>
      <c r="E1267" s="121" t="s">
        <v>21</v>
      </c>
      <c r="F1267" s="74">
        <v>1</v>
      </c>
      <c r="G1267" s="122">
        <v>0</v>
      </c>
      <c r="H1267" s="123">
        <v>0</v>
      </c>
      <c r="I1267" s="90">
        <v>41600</v>
      </c>
      <c r="J1267" s="94">
        <v>43800</v>
      </c>
      <c r="K1267" s="50"/>
      <c r="L1267" s="51">
        <f t="shared" si="244"/>
        <v>41600</v>
      </c>
      <c r="M1267" s="51">
        <f t="shared" si="245"/>
        <v>42700</v>
      </c>
      <c r="N1267" s="52">
        <f t="shared" si="246"/>
        <v>42700</v>
      </c>
      <c r="O1267" s="53">
        <f t="shared" si="247"/>
        <v>42685.829030253117</v>
      </c>
      <c r="P1267" s="52">
        <f t="shared" si="248"/>
        <v>777.81745930520231</v>
      </c>
      <c r="Q1267" s="54">
        <f t="shared" si="249"/>
        <v>1.8215865557498882E-2</v>
      </c>
      <c r="R1267" s="30">
        <f t="shared" si="251"/>
        <v>41600</v>
      </c>
      <c r="S1267" s="52">
        <f t="shared" si="243"/>
        <v>41600</v>
      </c>
      <c r="T1267" s="13" t="str">
        <f t="shared" si="250"/>
        <v>MENOR VALOR</v>
      </c>
    </row>
    <row r="1268" spans="1:20" ht="16.5">
      <c r="A1268" s="73">
        <v>1262</v>
      </c>
      <c r="B1268" s="40">
        <v>903865</v>
      </c>
      <c r="C1268" s="40"/>
      <c r="D1268" s="66" t="s">
        <v>1745</v>
      </c>
      <c r="E1268" s="121" t="s">
        <v>21</v>
      </c>
      <c r="F1268" s="74">
        <v>1</v>
      </c>
      <c r="G1268" s="122">
        <v>0</v>
      </c>
      <c r="H1268" s="123">
        <v>0</v>
      </c>
      <c r="I1268" s="90">
        <v>36500</v>
      </c>
      <c r="J1268" s="94">
        <v>36000</v>
      </c>
      <c r="K1268" s="50"/>
      <c r="L1268" s="51">
        <f t="shared" si="244"/>
        <v>36000</v>
      </c>
      <c r="M1268" s="51">
        <f t="shared" si="245"/>
        <v>36250</v>
      </c>
      <c r="N1268" s="52">
        <f t="shared" si="246"/>
        <v>36250</v>
      </c>
      <c r="O1268" s="53">
        <f t="shared" si="247"/>
        <v>36249.137920783716</v>
      </c>
      <c r="P1268" s="52">
        <f t="shared" si="248"/>
        <v>176.77669529663689</v>
      </c>
      <c r="Q1268" s="54">
        <f t="shared" si="249"/>
        <v>4.8765984909417076E-3</v>
      </c>
      <c r="R1268" s="30">
        <f t="shared" si="251"/>
        <v>36000</v>
      </c>
      <c r="S1268" s="52">
        <f t="shared" si="243"/>
        <v>36000</v>
      </c>
      <c r="T1268" s="13" t="str">
        <f t="shared" si="250"/>
        <v>MENOR VALOR</v>
      </c>
    </row>
    <row r="1269" spans="1:20" ht="33">
      <c r="A1269" s="95">
        <v>1263</v>
      </c>
      <c r="B1269" s="40">
        <v>903866</v>
      </c>
      <c r="C1269" s="40"/>
      <c r="D1269" s="66" t="s">
        <v>1746</v>
      </c>
      <c r="E1269" s="121" t="s">
        <v>21</v>
      </c>
      <c r="F1269" s="74">
        <v>1</v>
      </c>
      <c r="G1269" s="122">
        <v>0</v>
      </c>
      <c r="H1269" s="123">
        <v>0</v>
      </c>
      <c r="I1269" s="90">
        <v>36900</v>
      </c>
      <c r="J1269" s="94">
        <v>38900</v>
      </c>
      <c r="K1269" s="50"/>
      <c r="L1269" s="51">
        <f t="shared" si="244"/>
        <v>36900</v>
      </c>
      <c r="M1269" s="51">
        <f t="shared" si="245"/>
        <v>37900</v>
      </c>
      <c r="N1269" s="52">
        <f t="shared" si="246"/>
        <v>37900</v>
      </c>
      <c r="O1269" s="53">
        <f t="shared" si="247"/>
        <v>37886.805090954818</v>
      </c>
      <c r="P1269" s="52">
        <f t="shared" si="248"/>
        <v>707.10678118654755</v>
      </c>
      <c r="Q1269" s="54">
        <f t="shared" si="249"/>
        <v>1.8657171007560622E-2</v>
      </c>
      <c r="R1269" s="30">
        <f t="shared" si="251"/>
        <v>36900</v>
      </c>
      <c r="S1269" s="52">
        <f t="shared" si="243"/>
        <v>36900</v>
      </c>
      <c r="T1269" s="13" t="str">
        <f t="shared" si="250"/>
        <v>MENOR VALOR</v>
      </c>
    </row>
    <row r="1270" spans="1:20" ht="33">
      <c r="A1270" s="73">
        <v>1264</v>
      </c>
      <c r="B1270" s="40">
        <v>903867</v>
      </c>
      <c r="C1270" s="40"/>
      <c r="D1270" s="66" t="s">
        <v>1747</v>
      </c>
      <c r="E1270" s="121" t="s">
        <v>21</v>
      </c>
      <c r="F1270" s="74">
        <v>1</v>
      </c>
      <c r="G1270" s="122">
        <v>0</v>
      </c>
      <c r="H1270" s="123">
        <v>0</v>
      </c>
      <c r="I1270" s="90">
        <v>36900</v>
      </c>
      <c r="J1270" s="94">
        <v>38900</v>
      </c>
      <c r="K1270" s="50"/>
      <c r="L1270" s="51">
        <f t="shared" si="244"/>
        <v>36900</v>
      </c>
      <c r="M1270" s="51">
        <f t="shared" si="245"/>
        <v>37900</v>
      </c>
      <c r="N1270" s="52">
        <f t="shared" si="246"/>
        <v>37900</v>
      </c>
      <c r="O1270" s="53">
        <f t="shared" si="247"/>
        <v>37886.805090954818</v>
      </c>
      <c r="P1270" s="52">
        <f t="shared" si="248"/>
        <v>707.10678118654755</v>
      </c>
      <c r="Q1270" s="54">
        <f t="shared" si="249"/>
        <v>1.8657171007560622E-2</v>
      </c>
      <c r="R1270" s="30">
        <f t="shared" si="251"/>
        <v>36900</v>
      </c>
      <c r="S1270" s="52">
        <f t="shared" si="243"/>
        <v>36900</v>
      </c>
      <c r="T1270" s="13" t="str">
        <f t="shared" si="250"/>
        <v>MENOR VALOR</v>
      </c>
    </row>
    <row r="1271" spans="1:20" ht="16.5">
      <c r="A1271" s="73">
        <v>1265</v>
      </c>
      <c r="B1271" s="40">
        <v>903868</v>
      </c>
      <c r="C1271" s="40"/>
      <c r="D1271" s="66" t="s">
        <v>1748</v>
      </c>
      <c r="E1271" s="121" t="s">
        <v>21</v>
      </c>
      <c r="F1271" s="74">
        <v>1</v>
      </c>
      <c r="G1271" s="122">
        <v>0</v>
      </c>
      <c r="H1271" s="123">
        <v>0</v>
      </c>
      <c r="I1271" s="90">
        <v>23800</v>
      </c>
      <c r="J1271" s="94">
        <v>25100</v>
      </c>
      <c r="K1271" s="50"/>
      <c r="L1271" s="51">
        <f t="shared" si="244"/>
        <v>23800</v>
      </c>
      <c r="M1271" s="51">
        <f t="shared" si="245"/>
        <v>24450</v>
      </c>
      <c r="N1271" s="52">
        <f t="shared" si="246"/>
        <v>24450</v>
      </c>
      <c r="O1271" s="53">
        <f t="shared" si="247"/>
        <v>24441.35839105511</v>
      </c>
      <c r="P1271" s="52">
        <f t="shared" si="248"/>
        <v>459.61940777125591</v>
      </c>
      <c r="Q1271" s="54">
        <f t="shared" si="249"/>
        <v>1.8798339786145434E-2</v>
      </c>
      <c r="R1271" s="30">
        <f t="shared" si="251"/>
        <v>23800</v>
      </c>
      <c r="S1271" s="52">
        <f t="shared" si="243"/>
        <v>23800</v>
      </c>
      <c r="T1271" s="13" t="str">
        <f t="shared" si="250"/>
        <v>MENOR VALOR</v>
      </c>
    </row>
    <row r="1272" spans="1:20" ht="16.5">
      <c r="A1272" s="73">
        <v>1266</v>
      </c>
      <c r="B1272" s="40">
        <v>903869</v>
      </c>
      <c r="C1272" s="40"/>
      <c r="D1272" s="66" t="s">
        <v>1749</v>
      </c>
      <c r="E1272" s="121" t="s">
        <v>21</v>
      </c>
      <c r="F1272" s="74">
        <v>1</v>
      </c>
      <c r="G1272" s="122">
        <v>0</v>
      </c>
      <c r="H1272" s="123">
        <v>0</v>
      </c>
      <c r="I1272" s="90">
        <v>18700</v>
      </c>
      <c r="J1272" s="91" t="s">
        <v>28</v>
      </c>
      <c r="K1272" s="50"/>
      <c r="L1272" s="51">
        <f t="shared" si="244"/>
        <v>18700</v>
      </c>
      <c r="M1272" s="51">
        <f t="shared" si="245"/>
        <v>18700</v>
      </c>
      <c r="N1272" s="52">
        <f t="shared" si="246"/>
        <v>18700</v>
      </c>
      <c r="O1272" s="53">
        <f t="shared" si="247"/>
        <v>18700</v>
      </c>
      <c r="P1272" s="52">
        <f t="shared" si="248"/>
        <v>0</v>
      </c>
      <c r="Q1272" s="54">
        <f t="shared" si="249"/>
        <v>0</v>
      </c>
      <c r="R1272" s="30">
        <f t="shared" si="251"/>
        <v>18700</v>
      </c>
      <c r="S1272" s="52">
        <f t="shared" si="243"/>
        <v>18700</v>
      </c>
      <c r="T1272" s="13" t="str">
        <f t="shared" si="250"/>
        <v>MENOR VALOR</v>
      </c>
    </row>
    <row r="1273" spans="1:20" ht="16.5">
      <c r="A1273" s="73">
        <v>1267</v>
      </c>
      <c r="B1273" s="40">
        <v>903873</v>
      </c>
      <c r="C1273" s="40"/>
      <c r="D1273" s="66" t="s">
        <v>1750</v>
      </c>
      <c r="E1273" s="121" t="s">
        <v>21</v>
      </c>
      <c r="F1273" s="74">
        <v>1</v>
      </c>
      <c r="G1273" s="122">
        <v>0</v>
      </c>
      <c r="H1273" s="123">
        <v>0</v>
      </c>
      <c r="I1273" s="90">
        <v>26400</v>
      </c>
      <c r="J1273" s="94">
        <v>25100</v>
      </c>
      <c r="K1273" s="50"/>
      <c r="L1273" s="51">
        <f t="shared" si="244"/>
        <v>25100</v>
      </c>
      <c r="M1273" s="51">
        <f t="shared" si="245"/>
        <v>25750</v>
      </c>
      <c r="N1273" s="52">
        <f t="shared" si="246"/>
        <v>25750</v>
      </c>
      <c r="O1273" s="53">
        <f t="shared" si="247"/>
        <v>25741.794809220279</v>
      </c>
      <c r="P1273" s="52">
        <f t="shared" si="248"/>
        <v>459.61940777125591</v>
      </c>
      <c r="Q1273" s="54">
        <f t="shared" si="249"/>
        <v>1.7849297389174987E-2</v>
      </c>
      <c r="R1273" s="30">
        <f t="shared" si="251"/>
        <v>25100</v>
      </c>
      <c r="S1273" s="52">
        <f t="shared" si="243"/>
        <v>25100</v>
      </c>
      <c r="T1273" s="13" t="str">
        <f t="shared" si="250"/>
        <v>MENOR VALOR</v>
      </c>
    </row>
    <row r="1274" spans="1:20" ht="16.5">
      <c r="A1274" s="95">
        <v>1268</v>
      </c>
      <c r="B1274" s="40">
        <v>903874</v>
      </c>
      <c r="C1274" s="40"/>
      <c r="D1274" s="66" t="s">
        <v>1751</v>
      </c>
      <c r="E1274" s="121" t="s">
        <v>21</v>
      </c>
      <c r="F1274" s="74">
        <v>1</v>
      </c>
      <c r="G1274" s="122">
        <v>0</v>
      </c>
      <c r="H1274" s="123">
        <v>0</v>
      </c>
      <c r="I1274" s="90">
        <v>12600</v>
      </c>
      <c r="J1274" s="94">
        <v>15100</v>
      </c>
      <c r="K1274" s="50"/>
      <c r="L1274" s="51">
        <f t="shared" si="244"/>
        <v>12600</v>
      </c>
      <c r="M1274" s="51">
        <f t="shared" si="245"/>
        <v>13850</v>
      </c>
      <c r="N1274" s="52">
        <f t="shared" si="246"/>
        <v>13850</v>
      </c>
      <c r="O1274" s="53">
        <f t="shared" si="247"/>
        <v>13793.476719087179</v>
      </c>
      <c r="P1274" s="52">
        <f t="shared" si="248"/>
        <v>883.88347648318438</v>
      </c>
      <c r="Q1274" s="54">
        <f t="shared" si="249"/>
        <v>6.3818301551132453E-2</v>
      </c>
      <c r="R1274" s="30">
        <f t="shared" si="251"/>
        <v>12600</v>
      </c>
      <c r="S1274" s="52">
        <f t="shared" si="243"/>
        <v>12600</v>
      </c>
      <c r="T1274" s="13" t="str">
        <f t="shared" si="250"/>
        <v>MENOR VALOR</v>
      </c>
    </row>
    <row r="1275" spans="1:20" ht="16.5">
      <c r="A1275" s="73">
        <v>1269</v>
      </c>
      <c r="B1275" s="40">
        <v>903875</v>
      </c>
      <c r="C1275" s="40"/>
      <c r="D1275" s="66" t="s">
        <v>1752</v>
      </c>
      <c r="E1275" s="121" t="s">
        <v>21</v>
      </c>
      <c r="F1275" s="74">
        <v>1</v>
      </c>
      <c r="G1275" s="122">
        <v>0</v>
      </c>
      <c r="H1275" s="123">
        <v>0</v>
      </c>
      <c r="I1275" s="90">
        <v>24900</v>
      </c>
      <c r="J1275" s="94">
        <v>26700</v>
      </c>
      <c r="K1275" s="50"/>
      <c r="L1275" s="51">
        <f t="shared" si="244"/>
        <v>24900</v>
      </c>
      <c r="M1275" s="51">
        <f t="shared" si="245"/>
        <v>25800</v>
      </c>
      <c r="N1275" s="52">
        <f t="shared" si="246"/>
        <v>25800</v>
      </c>
      <c r="O1275" s="53">
        <f t="shared" si="247"/>
        <v>25784.297547150669</v>
      </c>
      <c r="P1275" s="52">
        <f t="shared" si="248"/>
        <v>636.3961030678928</v>
      </c>
      <c r="Q1275" s="54">
        <f t="shared" si="249"/>
        <v>2.4666515622786541E-2</v>
      </c>
      <c r="R1275" s="30">
        <f t="shared" si="251"/>
        <v>24900</v>
      </c>
      <c r="S1275" s="52">
        <f t="shared" si="243"/>
        <v>24900</v>
      </c>
      <c r="T1275" s="13" t="str">
        <f t="shared" si="250"/>
        <v>MENOR VALOR</v>
      </c>
    </row>
    <row r="1276" spans="1:20" ht="16.5">
      <c r="A1276" s="73">
        <v>1270</v>
      </c>
      <c r="B1276" s="40">
        <v>903876</v>
      </c>
      <c r="C1276" s="40"/>
      <c r="D1276" s="66" t="s">
        <v>1753</v>
      </c>
      <c r="E1276" s="121" t="s">
        <v>21</v>
      </c>
      <c r="F1276" s="74">
        <v>1</v>
      </c>
      <c r="G1276" s="122">
        <v>0</v>
      </c>
      <c r="H1276" s="123">
        <v>0</v>
      </c>
      <c r="I1276" s="90">
        <v>20400</v>
      </c>
      <c r="J1276" s="94">
        <v>17900</v>
      </c>
      <c r="K1276" s="50"/>
      <c r="L1276" s="51">
        <f t="shared" si="244"/>
        <v>17900</v>
      </c>
      <c r="M1276" s="51">
        <f t="shared" si="245"/>
        <v>19150</v>
      </c>
      <c r="N1276" s="52">
        <f t="shared" si="246"/>
        <v>19150</v>
      </c>
      <c r="O1276" s="53">
        <f t="shared" si="247"/>
        <v>19109.160107131869</v>
      </c>
      <c r="P1276" s="52">
        <f t="shared" si="248"/>
        <v>883.88347648318438</v>
      </c>
      <c r="Q1276" s="54">
        <f t="shared" si="249"/>
        <v>4.615579511661537E-2</v>
      </c>
      <c r="R1276" s="30">
        <f t="shared" si="251"/>
        <v>17900</v>
      </c>
      <c r="S1276" s="52">
        <f t="shared" si="243"/>
        <v>17900</v>
      </c>
      <c r="T1276" s="13" t="str">
        <f t="shared" si="250"/>
        <v>MENOR VALOR</v>
      </c>
    </row>
    <row r="1277" spans="1:20" ht="16.5">
      <c r="A1277" s="73">
        <v>1271</v>
      </c>
      <c r="B1277" s="40">
        <v>903881</v>
      </c>
      <c r="C1277" s="40"/>
      <c r="D1277" s="66" t="s">
        <v>1754</v>
      </c>
      <c r="E1277" s="121" t="s">
        <v>21</v>
      </c>
      <c r="F1277" s="74">
        <v>1</v>
      </c>
      <c r="G1277" s="122">
        <v>0</v>
      </c>
      <c r="H1277" s="123">
        <v>0</v>
      </c>
      <c r="I1277" s="90">
        <v>81600</v>
      </c>
      <c r="J1277" s="94">
        <v>22500</v>
      </c>
      <c r="K1277" s="50"/>
      <c r="L1277" s="51">
        <f t="shared" si="244"/>
        <v>22500</v>
      </c>
      <c r="M1277" s="51">
        <f t="shared" si="245"/>
        <v>52050</v>
      </c>
      <c r="N1277" s="52">
        <f t="shared" si="246"/>
        <v>52050</v>
      </c>
      <c r="O1277" s="53">
        <f t="shared" si="247"/>
        <v>42848.5705712571</v>
      </c>
      <c r="P1277" s="52">
        <f t="shared" si="248"/>
        <v>20895.005384062479</v>
      </c>
      <c r="Q1277" s="54">
        <f t="shared" si="249"/>
        <v>0.40144102563040307</v>
      </c>
      <c r="R1277" s="30">
        <f t="shared" si="251"/>
        <v>52050</v>
      </c>
      <c r="S1277" s="52">
        <f t="shared" si="243"/>
        <v>52100</v>
      </c>
      <c r="T1277" s="13" t="str">
        <f t="shared" si="250"/>
        <v>MEDIANA</v>
      </c>
    </row>
    <row r="1278" spans="1:20" ht="16.5">
      <c r="A1278" s="73">
        <v>1272</v>
      </c>
      <c r="B1278" s="40">
        <v>903883</v>
      </c>
      <c r="C1278" s="40"/>
      <c r="D1278" s="66" t="s">
        <v>1755</v>
      </c>
      <c r="E1278" s="121" t="s">
        <v>21</v>
      </c>
      <c r="F1278" s="74">
        <v>1</v>
      </c>
      <c r="G1278" s="122">
        <v>0</v>
      </c>
      <c r="H1278" s="123">
        <v>0</v>
      </c>
      <c r="I1278" s="90">
        <v>21200</v>
      </c>
      <c r="J1278" s="94">
        <v>7800</v>
      </c>
      <c r="K1278" s="50"/>
      <c r="L1278" s="51">
        <f t="shared" si="244"/>
        <v>7800</v>
      </c>
      <c r="M1278" s="51">
        <f t="shared" si="245"/>
        <v>14500</v>
      </c>
      <c r="N1278" s="52">
        <f t="shared" si="246"/>
        <v>14500</v>
      </c>
      <c r="O1278" s="53">
        <f t="shared" si="247"/>
        <v>12859.237924542807</v>
      </c>
      <c r="P1278" s="52">
        <f t="shared" si="248"/>
        <v>4737.615433949868</v>
      </c>
      <c r="Q1278" s="54">
        <f t="shared" si="249"/>
        <v>0.32673209889309435</v>
      </c>
      <c r="R1278" s="30">
        <f t="shared" si="251"/>
        <v>14500</v>
      </c>
      <c r="S1278" s="52">
        <f t="shared" si="243"/>
        <v>14500</v>
      </c>
      <c r="T1278" s="13" t="str">
        <f t="shared" si="250"/>
        <v>MEDIANA</v>
      </c>
    </row>
    <row r="1279" spans="1:20" ht="16.5">
      <c r="A1279" s="95">
        <v>1273</v>
      </c>
      <c r="B1279" s="40">
        <v>903895</v>
      </c>
      <c r="C1279" s="40"/>
      <c r="D1279" s="66" t="s">
        <v>1756</v>
      </c>
      <c r="E1279" s="121" t="s">
        <v>21</v>
      </c>
      <c r="F1279" s="74">
        <v>1</v>
      </c>
      <c r="G1279" s="122">
        <v>0</v>
      </c>
      <c r="H1279" s="123">
        <v>0</v>
      </c>
      <c r="I1279" s="90">
        <v>20400</v>
      </c>
      <c r="J1279" s="94">
        <v>21500</v>
      </c>
      <c r="K1279" s="50"/>
      <c r="L1279" s="51">
        <f t="shared" si="244"/>
        <v>20400</v>
      </c>
      <c r="M1279" s="51">
        <f t="shared" si="245"/>
        <v>20950</v>
      </c>
      <c r="N1279" s="52">
        <f t="shared" si="246"/>
        <v>20950</v>
      </c>
      <c r="O1279" s="53">
        <f t="shared" si="247"/>
        <v>20942.779185198891</v>
      </c>
      <c r="P1279" s="52">
        <f t="shared" si="248"/>
        <v>388.90872965260115</v>
      </c>
      <c r="Q1279" s="54">
        <f t="shared" si="249"/>
        <v>1.8563662513250652E-2</v>
      </c>
      <c r="R1279" s="30">
        <f t="shared" si="251"/>
        <v>20400</v>
      </c>
      <c r="S1279" s="52">
        <f t="shared" si="243"/>
        <v>20400</v>
      </c>
      <c r="T1279" s="13" t="str">
        <f t="shared" si="250"/>
        <v>MENOR VALOR</v>
      </c>
    </row>
    <row r="1280" spans="1:20" ht="33">
      <c r="A1280" s="73">
        <v>1274</v>
      </c>
      <c r="B1280" s="40">
        <v>904101</v>
      </c>
      <c r="C1280" s="40"/>
      <c r="D1280" s="66" t="s">
        <v>1757</v>
      </c>
      <c r="E1280" s="121" t="s">
        <v>21</v>
      </c>
      <c r="F1280" s="74">
        <v>1</v>
      </c>
      <c r="G1280" s="122">
        <v>0</v>
      </c>
      <c r="H1280" s="123">
        <v>0</v>
      </c>
      <c r="I1280" s="90">
        <v>211600</v>
      </c>
      <c r="J1280" s="94">
        <v>221900</v>
      </c>
      <c r="K1280" s="50"/>
      <c r="L1280" s="51">
        <f t="shared" si="244"/>
        <v>211600</v>
      </c>
      <c r="M1280" s="51">
        <f t="shared" si="245"/>
        <v>216750</v>
      </c>
      <c r="N1280" s="52">
        <f t="shared" si="246"/>
        <v>216750</v>
      </c>
      <c r="O1280" s="53">
        <f t="shared" si="247"/>
        <v>216688.80912497535</v>
      </c>
      <c r="P1280" s="52">
        <f t="shared" si="248"/>
        <v>3641.5999231107198</v>
      </c>
      <c r="Q1280" s="54">
        <f t="shared" si="249"/>
        <v>1.6800922367292824E-2</v>
      </c>
      <c r="R1280" s="30">
        <f t="shared" si="251"/>
        <v>211600</v>
      </c>
      <c r="S1280" s="52">
        <f t="shared" si="243"/>
        <v>211600</v>
      </c>
      <c r="T1280" s="13" t="str">
        <f t="shared" si="250"/>
        <v>MENOR VALOR</v>
      </c>
    </row>
    <row r="1281" spans="1:20" ht="16.5">
      <c r="A1281" s="73">
        <v>1275</v>
      </c>
      <c r="B1281" s="40">
        <v>904102</v>
      </c>
      <c r="C1281" s="40"/>
      <c r="D1281" s="66" t="s">
        <v>1758</v>
      </c>
      <c r="E1281" s="121" t="s">
        <v>21</v>
      </c>
      <c r="F1281" s="74">
        <v>1</v>
      </c>
      <c r="G1281" s="122">
        <v>0</v>
      </c>
      <c r="H1281" s="123">
        <v>0</v>
      </c>
      <c r="I1281" s="117">
        <v>153600</v>
      </c>
      <c r="J1281" s="91" t="s">
        <v>28</v>
      </c>
      <c r="K1281" s="50"/>
      <c r="L1281" s="51">
        <f t="shared" si="244"/>
        <v>153600</v>
      </c>
      <c r="M1281" s="51">
        <f t="shared" si="245"/>
        <v>153600</v>
      </c>
      <c r="N1281" s="52">
        <f t="shared" si="246"/>
        <v>153600</v>
      </c>
      <c r="O1281" s="53">
        <f t="shared" si="247"/>
        <v>153600</v>
      </c>
      <c r="P1281" s="52">
        <f t="shared" si="248"/>
        <v>0</v>
      </c>
      <c r="Q1281" s="54">
        <f t="shared" si="249"/>
        <v>0</v>
      </c>
      <c r="R1281" s="30">
        <f t="shared" si="251"/>
        <v>153600</v>
      </c>
      <c r="S1281" s="52">
        <f t="shared" ref="S1281:S1344" si="252">+ROUND(R1281,-2)</f>
        <v>153600</v>
      </c>
      <c r="T1281" s="13" t="str">
        <f t="shared" si="250"/>
        <v>MENOR VALOR</v>
      </c>
    </row>
    <row r="1282" spans="1:20" ht="16.5">
      <c r="A1282" s="73">
        <v>1276</v>
      </c>
      <c r="B1282" s="40">
        <v>904103</v>
      </c>
      <c r="C1282" s="40"/>
      <c r="D1282" s="66" t="s">
        <v>1759</v>
      </c>
      <c r="E1282" s="121" t="s">
        <v>21</v>
      </c>
      <c r="F1282" s="74">
        <v>1</v>
      </c>
      <c r="G1282" s="122">
        <v>0</v>
      </c>
      <c r="H1282" s="123">
        <v>0</v>
      </c>
      <c r="I1282" s="90">
        <v>96300</v>
      </c>
      <c r="J1282" s="94">
        <v>87600</v>
      </c>
      <c r="K1282" s="50"/>
      <c r="L1282" s="51">
        <f t="shared" si="244"/>
        <v>87600</v>
      </c>
      <c r="M1282" s="51">
        <f t="shared" si="245"/>
        <v>91950</v>
      </c>
      <c r="N1282" s="52">
        <f t="shared" si="246"/>
        <v>91950</v>
      </c>
      <c r="O1282" s="53">
        <f t="shared" si="247"/>
        <v>91847.046767982698</v>
      </c>
      <c r="P1282" s="52">
        <f t="shared" si="248"/>
        <v>3075.9144981614818</v>
      </c>
      <c r="Q1282" s="54">
        <f t="shared" si="249"/>
        <v>3.3452033693980227E-2</v>
      </c>
      <c r="R1282" s="30">
        <f t="shared" si="251"/>
        <v>87600</v>
      </c>
      <c r="S1282" s="52">
        <f t="shared" si="252"/>
        <v>87600</v>
      </c>
      <c r="T1282" s="13" t="str">
        <f t="shared" si="250"/>
        <v>MENOR VALOR</v>
      </c>
    </row>
    <row r="1283" spans="1:20" ht="16.5">
      <c r="A1283" s="73">
        <v>1277</v>
      </c>
      <c r="B1283" s="40">
        <v>904104</v>
      </c>
      <c r="C1283" s="40"/>
      <c r="D1283" s="66" t="s">
        <v>1760</v>
      </c>
      <c r="E1283" s="121" t="s">
        <v>21</v>
      </c>
      <c r="F1283" s="74">
        <v>1</v>
      </c>
      <c r="G1283" s="122">
        <v>0</v>
      </c>
      <c r="H1283" s="123">
        <v>0</v>
      </c>
      <c r="I1283" s="90">
        <v>130200</v>
      </c>
      <c r="J1283" s="94">
        <v>136400</v>
      </c>
      <c r="K1283" s="50"/>
      <c r="L1283" s="51">
        <f t="shared" si="244"/>
        <v>130200</v>
      </c>
      <c r="M1283" s="51">
        <f t="shared" si="245"/>
        <v>133300</v>
      </c>
      <c r="N1283" s="52">
        <f t="shared" si="246"/>
        <v>133300</v>
      </c>
      <c r="O1283" s="53">
        <f t="shared" si="247"/>
        <v>133263.94861326899</v>
      </c>
      <c r="P1283" s="52">
        <f t="shared" si="248"/>
        <v>2192.0310216782973</v>
      </c>
      <c r="Q1283" s="54">
        <f t="shared" si="249"/>
        <v>1.6444343748524361E-2</v>
      </c>
      <c r="R1283" s="30">
        <f t="shared" si="251"/>
        <v>130200</v>
      </c>
      <c r="S1283" s="52">
        <f t="shared" si="252"/>
        <v>130200</v>
      </c>
      <c r="T1283" s="13" t="str">
        <f t="shared" si="250"/>
        <v>MENOR VALOR</v>
      </c>
    </row>
    <row r="1284" spans="1:20" ht="16.5">
      <c r="A1284" s="95">
        <v>1278</v>
      </c>
      <c r="B1284" s="40">
        <v>904105</v>
      </c>
      <c r="C1284" s="40"/>
      <c r="D1284" s="66" t="s">
        <v>1761</v>
      </c>
      <c r="E1284" s="121" t="s">
        <v>21</v>
      </c>
      <c r="F1284" s="74">
        <v>1</v>
      </c>
      <c r="G1284" s="122">
        <v>0</v>
      </c>
      <c r="H1284" s="123">
        <v>0</v>
      </c>
      <c r="I1284" s="90">
        <v>129400</v>
      </c>
      <c r="J1284" s="94">
        <v>135600</v>
      </c>
      <c r="K1284" s="50"/>
      <c r="L1284" s="51">
        <f t="shared" si="244"/>
        <v>129400</v>
      </c>
      <c r="M1284" s="51">
        <f t="shared" si="245"/>
        <v>132500</v>
      </c>
      <c r="N1284" s="52">
        <f t="shared" si="246"/>
        <v>132500</v>
      </c>
      <c r="O1284" s="53">
        <f t="shared" si="247"/>
        <v>132463.73088509927</v>
      </c>
      <c r="P1284" s="52">
        <f t="shared" si="248"/>
        <v>2192.0310216782973</v>
      </c>
      <c r="Q1284" s="54">
        <f t="shared" si="249"/>
        <v>1.6543630352289035E-2</v>
      </c>
      <c r="R1284" s="30">
        <f t="shared" si="251"/>
        <v>129400</v>
      </c>
      <c r="S1284" s="52">
        <f t="shared" si="252"/>
        <v>129400</v>
      </c>
      <c r="T1284" s="13" t="str">
        <f t="shared" si="250"/>
        <v>MENOR VALOR</v>
      </c>
    </row>
    <row r="1285" spans="1:20" ht="16.5">
      <c r="A1285" s="73">
        <v>1279</v>
      </c>
      <c r="B1285" s="40">
        <v>904107</v>
      </c>
      <c r="C1285" s="40"/>
      <c r="D1285" s="66" t="s">
        <v>1762</v>
      </c>
      <c r="E1285" s="121" t="s">
        <v>21</v>
      </c>
      <c r="F1285" s="74">
        <v>1</v>
      </c>
      <c r="G1285" s="122">
        <v>0</v>
      </c>
      <c r="H1285" s="123">
        <v>0</v>
      </c>
      <c r="I1285" s="90">
        <v>148000</v>
      </c>
      <c r="J1285" s="94">
        <v>154900</v>
      </c>
      <c r="K1285" s="50"/>
      <c r="L1285" s="51">
        <f t="shared" si="244"/>
        <v>148000</v>
      </c>
      <c r="M1285" s="51">
        <f t="shared" si="245"/>
        <v>151450</v>
      </c>
      <c r="N1285" s="52">
        <f t="shared" si="246"/>
        <v>151450</v>
      </c>
      <c r="O1285" s="53">
        <f t="shared" si="247"/>
        <v>151410.69975401342</v>
      </c>
      <c r="P1285" s="52">
        <f t="shared" si="248"/>
        <v>2439.5183950935889</v>
      </c>
      <c r="Q1285" s="54">
        <f t="shared" si="249"/>
        <v>1.6107747739145518E-2</v>
      </c>
      <c r="R1285" s="30">
        <f t="shared" si="251"/>
        <v>148000</v>
      </c>
      <c r="S1285" s="52">
        <f t="shared" si="252"/>
        <v>148000</v>
      </c>
      <c r="T1285" s="13" t="str">
        <f t="shared" si="250"/>
        <v>MENOR VALOR</v>
      </c>
    </row>
    <row r="1286" spans="1:20" ht="16.5">
      <c r="A1286" s="73">
        <v>1280</v>
      </c>
      <c r="B1286" s="40">
        <v>904108</v>
      </c>
      <c r="C1286" s="40"/>
      <c r="D1286" s="66" t="s">
        <v>1763</v>
      </c>
      <c r="E1286" s="121" t="s">
        <v>21</v>
      </c>
      <c r="F1286" s="74">
        <v>1</v>
      </c>
      <c r="G1286" s="122">
        <v>0</v>
      </c>
      <c r="H1286" s="123">
        <v>0</v>
      </c>
      <c r="I1286" s="90">
        <v>114900</v>
      </c>
      <c r="J1286" s="94">
        <v>120600</v>
      </c>
      <c r="K1286" s="50"/>
      <c r="L1286" s="51">
        <f t="shared" ref="L1286:L1349" si="253">MIN(I1286,J1286)</f>
        <v>114900</v>
      </c>
      <c r="M1286" s="51">
        <f t="shared" ref="M1286:M1349" si="254">AVERAGE(I1286,J1286)</f>
        <v>117750</v>
      </c>
      <c r="N1286" s="52">
        <f t="shared" ref="N1286:N1349" si="255">MEDIAN(J1286,I1286)</f>
        <v>117750</v>
      </c>
      <c r="O1286" s="53">
        <f t="shared" ref="O1286:O1349" si="256">GEOMEAN(I1286,J1286)</f>
        <v>117715.50450131878</v>
      </c>
      <c r="P1286" s="52">
        <f t="shared" ref="P1286:P1349" si="257">STDEVA(N1286,L1286)</f>
        <v>2015.2543263816603</v>
      </c>
      <c r="Q1286" s="54">
        <f t="shared" ref="Q1286:Q1349" si="258">P1286/N1286*100%</f>
        <v>1.7114686423623442E-2</v>
      </c>
      <c r="R1286" s="30">
        <f t="shared" si="251"/>
        <v>114900</v>
      </c>
      <c r="S1286" s="52">
        <f t="shared" si="252"/>
        <v>114900</v>
      </c>
      <c r="T1286" s="13" t="str">
        <f t="shared" si="250"/>
        <v>MENOR VALOR</v>
      </c>
    </row>
    <row r="1287" spans="1:20" ht="16.5">
      <c r="A1287" s="73">
        <v>1281</v>
      </c>
      <c r="B1287" s="40">
        <v>904109</v>
      </c>
      <c r="C1287" s="40"/>
      <c r="D1287" s="66" t="s">
        <v>1764</v>
      </c>
      <c r="E1287" s="121" t="s">
        <v>21</v>
      </c>
      <c r="F1287" s="74">
        <v>1</v>
      </c>
      <c r="G1287" s="122">
        <v>0</v>
      </c>
      <c r="H1287" s="123">
        <v>0</v>
      </c>
      <c r="I1287" s="90">
        <v>114900</v>
      </c>
      <c r="J1287" s="94">
        <v>120600</v>
      </c>
      <c r="K1287" s="50"/>
      <c r="L1287" s="51">
        <f t="shared" si="253"/>
        <v>114900</v>
      </c>
      <c r="M1287" s="51">
        <f t="shared" si="254"/>
        <v>117750</v>
      </c>
      <c r="N1287" s="52">
        <f t="shared" si="255"/>
        <v>117750</v>
      </c>
      <c r="O1287" s="53">
        <f t="shared" si="256"/>
        <v>117715.50450131878</v>
      </c>
      <c r="P1287" s="52">
        <f t="shared" si="257"/>
        <v>2015.2543263816603</v>
      </c>
      <c r="Q1287" s="54">
        <f t="shared" si="258"/>
        <v>1.7114686423623442E-2</v>
      </c>
      <c r="R1287" s="30">
        <f t="shared" si="251"/>
        <v>114900</v>
      </c>
      <c r="S1287" s="52">
        <f t="shared" si="252"/>
        <v>114900</v>
      </c>
      <c r="T1287" s="13" t="str">
        <f t="shared" si="250"/>
        <v>MENOR VALOR</v>
      </c>
    </row>
    <row r="1288" spans="1:20" ht="16.5">
      <c r="A1288" s="73">
        <v>1282</v>
      </c>
      <c r="B1288" s="40">
        <v>904204</v>
      </c>
      <c r="C1288" s="40"/>
      <c r="D1288" s="66" t="s">
        <v>1765</v>
      </c>
      <c r="E1288" s="121" t="s">
        <v>21</v>
      </c>
      <c r="F1288" s="74">
        <v>1</v>
      </c>
      <c r="G1288" s="122">
        <v>0</v>
      </c>
      <c r="H1288" s="123">
        <v>0</v>
      </c>
      <c r="I1288" s="90">
        <v>81400</v>
      </c>
      <c r="J1288" s="91" t="s">
        <v>28</v>
      </c>
      <c r="K1288" s="50"/>
      <c r="L1288" s="51">
        <f t="shared" si="253"/>
        <v>81400</v>
      </c>
      <c r="M1288" s="51">
        <f t="shared" si="254"/>
        <v>81400</v>
      </c>
      <c r="N1288" s="52">
        <f t="shared" si="255"/>
        <v>81400</v>
      </c>
      <c r="O1288" s="53">
        <f t="shared" si="256"/>
        <v>81400</v>
      </c>
      <c r="P1288" s="52">
        <f t="shared" si="257"/>
        <v>0</v>
      </c>
      <c r="Q1288" s="54">
        <f t="shared" si="258"/>
        <v>0</v>
      </c>
      <c r="R1288" s="30">
        <f t="shared" si="251"/>
        <v>81400</v>
      </c>
      <c r="S1288" s="52">
        <f t="shared" si="252"/>
        <v>81400</v>
      </c>
      <c r="T1288" s="13" t="str">
        <f t="shared" si="250"/>
        <v>MENOR VALOR</v>
      </c>
    </row>
    <row r="1289" spans="1:20" ht="33">
      <c r="A1289" s="95">
        <v>1283</v>
      </c>
      <c r="B1289" s="40">
        <v>904207</v>
      </c>
      <c r="C1289" s="40"/>
      <c r="D1289" s="66" t="s">
        <v>1766</v>
      </c>
      <c r="E1289" s="121" t="s">
        <v>21</v>
      </c>
      <c r="F1289" s="74">
        <v>1</v>
      </c>
      <c r="G1289" s="122">
        <v>0</v>
      </c>
      <c r="H1289" s="123">
        <v>0</v>
      </c>
      <c r="I1289" s="90">
        <v>279500</v>
      </c>
      <c r="J1289" s="91" t="s">
        <v>28</v>
      </c>
      <c r="K1289" s="50"/>
      <c r="L1289" s="51">
        <f t="shared" si="253"/>
        <v>279500</v>
      </c>
      <c r="M1289" s="51">
        <f t="shared" si="254"/>
        <v>279500</v>
      </c>
      <c r="N1289" s="52">
        <f t="shared" si="255"/>
        <v>279500</v>
      </c>
      <c r="O1289" s="53">
        <f t="shared" si="256"/>
        <v>279500</v>
      </c>
      <c r="P1289" s="52">
        <f t="shared" si="257"/>
        <v>0</v>
      </c>
      <c r="Q1289" s="54">
        <f t="shared" si="258"/>
        <v>0</v>
      </c>
      <c r="R1289" s="30">
        <f t="shared" si="251"/>
        <v>279500</v>
      </c>
      <c r="S1289" s="52">
        <f t="shared" si="252"/>
        <v>279500</v>
      </c>
      <c r="T1289" s="13" t="str">
        <f t="shared" ref="T1289:T1352" si="259">IF(Q1289&lt;=$Q$1,"MENOR VALOR","MEDIANA")</f>
        <v>MENOR VALOR</v>
      </c>
    </row>
    <row r="1290" spans="1:20" ht="33">
      <c r="A1290" s="73">
        <v>1284</v>
      </c>
      <c r="B1290" s="40">
        <v>904303</v>
      </c>
      <c r="C1290" s="40"/>
      <c r="D1290" s="66" t="s">
        <v>1767</v>
      </c>
      <c r="E1290" s="121" t="s">
        <v>21</v>
      </c>
      <c r="F1290" s="74">
        <v>1</v>
      </c>
      <c r="G1290" s="122">
        <v>0</v>
      </c>
      <c r="H1290" s="123">
        <v>0</v>
      </c>
      <c r="I1290" s="90">
        <v>112400</v>
      </c>
      <c r="J1290" s="94">
        <v>136600</v>
      </c>
      <c r="K1290" s="50"/>
      <c r="L1290" s="51">
        <f t="shared" si="253"/>
        <v>112400</v>
      </c>
      <c r="M1290" s="51">
        <f t="shared" si="254"/>
        <v>124500</v>
      </c>
      <c r="N1290" s="52">
        <f t="shared" si="255"/>
        <v>124500</v>
      </c>
      <c r="O1290" s="53">
        <f t="shared" si="256"/>
        <v>123910.61294336333</v>
      </c>
      <c r="P1290" s="52">
        <f t="shared" si="257"/>
        <v>8555.9920523572255</v>
      </c>
      <c r="Q1290" s="54">
        <f t="shared" si="258"/>
        <v>6.8722827729776906E-2</v>
      </c>
      <c r="R1290" s="30">
        <f t="shared" si="251"/>
        <v>112400</v>
      </c>
      <c r="S1290" s="52">
        <f t="shared" si="252"/>
        <v>112400</v>
      </c>
      <c r="T1290" s="13" t="str">
        <f t="shared" si="259"/>
        <v>MENOR VALOR</v>
      </c>
    </row>
    <row r="1291" spans="1:20" ht="16.5">
      <c r="A1291" s="73">
        <v>1285</v>
      </c>
      <c r="B1291" s="40">
        <v>904501</v>
      </c>
      <c r="C1291" s="40"/>
      <c r="D1291" s="66" t="s">
        <v>1768</v>
      </c>
      <c r="E1291" s="121" t="s">
        <v>21</v>
      </c>
      <c r="F1291" s="74">
        <v>1</v>
      </c>
      <c r="G1291" s="122">
        <v>0</v>
      </c>
      <c r="H1291" s="123">
        <v>0</v>
      </c>
      <c r="I1291" s="90">
        <v>180300</v>
      </c>
      <c r="J1291" s="91" t="s">
        <v>28</v>
      </c>
      <c r="K1291" s="50"/>
      <c r="L1291" s="51">
        <f t="shared" si="253"/>
        <v>180300</v>
      </c>
      <c r="M1291" s="51">
        <f t="shared" si="254"/>
        <v>180300</v>
      </c>
      <c r="N1291" s="52">
        <f t="shared" si="255"/>
        <v>180300</v>
      </c>
      <c r="O1291" s="53">
        <f t="shared" si="256"/>
        <v>180300</v>
      </c>
      <c r="P1291" s="52">
        <f t="shared" si="257"/>
        <v>0</v>
      </c>
      <c r="Q1291" s="54">
        <f t="shared" si="258"/>
        <v>0</v>
      </c>
      <c r="R1291" s="30">
        <f t="shared" si="251"/>
        <v>180300</v>
      </c>
      <c r="S1291" s="52">
        <f t="shared" si="252"/>
        <v>180300</v>
      </c>
      <c r="T1291" s="13" t="str">
        <f t="shared" si="259"/>
        <v>MENOR VALOR</v>
      </c>
    </row>
    <row r="1292" spans="1:20" ht="16.5">
      <c r="A1292" s="73">
        <v>1286</v>
      </c>
      <c r="B1292" s="40">
        <v>904503</v>
      </c>
      <c r="C1292" s="40"/>
      <c r="D1292" s="66" t="s">
        <v>1769</v>
      </c>
      <c r="E1292" s="121" t="s">
        <v>21</v>
      </c>
      <c r="F1292" s="74">
        <v>1</v>
      </c>
      <c r="G1292" s="122">
        <v>0</v>
      </c>
      <c r="H1292" s="123">
        <v>0</v>
      </c>
      <c r="I1292" s="90">
        <v>116200</v>
      </c>
      <c r="J1292" s="94">
        <v>121900</v>
      </c>
      <c r="K1292" s="50"/>
      <c r="L1292" s="51">
        <f t="shared" si="253"/>
        <v>116200</v>
      </c>
      <c r="M1292" s="51">
        <f t="shared" si="254"/>
        <v>119050</v>
      </c>
      <c r="N1292" s="52">
        <f t="shared" si="255"/>
        <v>119050</v>
      </c>
      <c r="O1292" s="53">
        <f t="shared" si="256"/>
        <v>119015.8812932123</v>
      </c>
      <c r="P1292" s="52">
        <f t="shared" si="257"/>
        <v>2015.2543263816603</v>
      </c>
      <c r="Q1292" s="54">
        <f t="shared" si="258"/>
        <v>1.6927797785650234E-2</v>
      </c>
      <c r="R1292" s="30">
        <f t="shared" si="251"/>
        <v>116200</v>
      </c>
      <c r="S1292" s="52">
        <f t="shared" si="252"/>
        <v>116200</v>
      </c>
      <c r="T1292" s="13" t="str">
        <f t="shared" si="259"/>
        <v>MENOR VALOR</v>
      </c>
    </row>
    <row r="1293" spans="1:20" ht="16.5">
      <c r="A1293" s="73">
        <v>1287</v>
      </c>
      <c r="B1293" s="40">
        <v>904506</v>
      </c>
      <c r="C1293" s="40"/>
      <c r="D1293" s="66" t="s">
        <v>1770</v>
      </c>
      <c r="E1293" s="121" t="s">
        <v>21</v>
      </c>
      <c r="F1293" s="74">
        <v>1</v>
      </c>
      <c r="G1293" s="122">
        <v>0</v>
      </c>
      <c r="H1293" s="123">
        <v>0</v>
      </c>
      <c r="I1293" s="90">
        <v>57700</v>
      </c>
      <c r="J1293" s="94">
        <v>68800</v>
      </c>
      <c r="K1293" s="50"/>
      <c r="L1293" s="51">
        <f t="shared" si="253"/>
        <v>57700</v>
      </c>
      <c r="M1293" s="51">
        <f t="shared" si="254"/>
        <v>63250</v>
      </c>
      <c r="N1293" s="52">
        <f t="shared" si="255"/>
        <v>63250</v>
      </c>
      <c r="O1293" s="53">
        <f t="shared" si="256"/>
        <v>63006.031457313671</v>
      </c>
      <c r="P1293" s="52">
        <f t="shared" si="257"/>
        <v>3924.4426355853388</v>
      </c>
      <c r="Q1293" s="54">
        <f t="shared" si="258"/>
        <v>6.2046523882772153E-2</v>
      </c>
      <c r="R1293" s="30">
        <f t="shared" si="251"/>
        <v>57700</v>
      </c>
      <c r="S1293" s="52">
        <f t="shared" si="252"/>
        <v>57700</v>
      </c>
      <c r="T1293" s="13" t="str">
        <f t="shared" si="259"/>
        <v>MENOR VALOR</v>
      </c>
    </row>
    <row r="1294" spans="1:20" ht="49.5">
      <c r="A1294" s="95">
        <v>1288</v>
      </c>
      <c r="B1294" s="40">
        <v>904508</v>
      </c>
      <c r="C1294" s="40"/>
      <c r="D1294" s="66" t="s">
        <v>1771</v>
      </c>
      <c r="E1294" s="121" t="s">
        <v>21</v>
      </c>
      <c r="F1294" s="74">
        <v>1</v>
      </c>
      <c r="G1294" s="122">
        <v>0</v>
      </c>
      <c r="H1294" s="123">
        <v>0</v>
      </c>
      <c r="I1294" s="90">
        <v>68700</v>
      </c>
      <c r="J1294" s="94">
        <v>29300</v>
      </c>
      <c r="K1294" s="50"/>
      <c r="L1294" s="51">
        <f t="shared" si="253"/>
        <v>29300</v>
      </c>
      <c r="M1294" s="51">
        <f t="shared" si="254"/>
        <v>49000</v>
      </c>
      <c r="N1294" s="52">
        <f t="shared" si="255"/>
        <v>49000</v>
      </c>
      <c r="O1294" s="53">
        <f t="shared" si="256"/>
        <v>44865.465560941193</v>
      </c>
      <c r="P1294" s="52">
        <f t="shared" si="257"/>
        <v>13930.003589374986</v>
      </c>
      <c r="Q1294" s="54">
        <f t="shared" si="258"/>
        <v>0.28428578753826506</v>
      </c>
      <c r="R1294" s="30">
        <f t="shared" si="251"/>
        <v>49000</v>
      </c>
      <c r="S1294" s="52">
        <f t="shared" si="252"/>
        <v>49000</v>
      </c>
      <c r="T1294" s="13" t="str">
        <f t="shared" si="259"/>
        <v>MEDIANA</v>
      </c>
    </row>
    <row r="1295" spans="1:20" ht="16.5">
      <c r="A1295" s="73">
        <v>1289</v>
      </c>
      <c r="B1295" s="40">
        <v>904509</v>
      </c>
      <c r="C1295" s="40"/>
      <c r="D1295" s="66" t="s">
        <v>1772</v>
      </c>
      <c r="E1295" s="121" t="s">
        <v>21</v>
      </c>
      <c r="F1295" s="74">
        <v>1</v>
      </c>
      <c r="G1295" s="122">
        <v>0</v>
      </c>
      <c r="H1295" s="123">
        <v>0</v>
      </c>
      <c r="I1295" s="90">
        <v>129400</v>
      </c>
      <c r="J1295" s="91" t="s">
        <v>28</v>
      </c>
      <c r="K1295" s="50"/>
      <c r="L1295" s="51">
        <f t="shared" si="253"/>
        <v>129400</v>
      </c>
      <c r="M1295" s="51">
        <f t="shared" si="254"/>
        <v>129400</v>
      </c>
      <c r="N1295" s="52">
        <f t="shared" si="255"/>
        <v>129400</v>
      </c>
      <c r="O1295" s="53">
        <f t="shared" si="256"/>
        <v>129400</v>
      </c>
      <c r="P1295" s="52">
        <f t="shared" si="257"/>
        <v>0</v>
      </c>
      <c r="Q1295" s="54">
        <f t="shared" si="258"/>
        <v>0</v>
      </c>
      <c r="R1295" s="30">
        <f t="shared" si="251"/>
        <v>129400</v>
      </c>
      <c r="S1295" s="52">
        <f t="shared" si="252"/>
        <v>129400</v>
      </c>
      <c r="T1295" s="13" t="str">
        <f t="shared" si="259"/>
        <v>MENOR VALOR</v>
      </c>
    </row>
    <row r="1296" spans="1:20" ht="16.5">
      <c r="A1296" s="73">
        <v>1290</v>
      </c>
      <c r="B1296" s="40">
        <v>904510</v>
      </c>
      <c r="C1296" s="40"/>
      <c r="D1296" s="66" t="s">
        <v>1773</v>
      </c>
      <c r="E1296" s="121" t="s">
        <v>21</v>
      </c>
      <c r="F1296" s="74">
        <v>1</v>
      </c>
      <c r="G1296" s="122">
        <v>0</v>
      </c>
      <c r="H1296" s="123">
        <v>0</v>
      </c>
      <c r="I1296" s="90">
        <v>104300</v>
      </c>
      <c r="J1296" s="94">
        <v>124200</v>
      </c>
      <c r="K1296" s="50"/>
      <c r="L1296" s="51">
        <f t="shared" si="253"/>
        <v>104300</v>
      </c>
      <c r="M1296" s="51">
        <f t="shared" si="254"/>
        <v>114250</v>
      </c>
      <c r="N1296" s="52">
        <f t="shared" si="255"/>
        <v>114250</v>
      </c>
      <c r="O1296" s="53">
        <f t="shared" si="256"/>
        <v>113815.90398533941</v>
      </c>
      <c r="P1296" s="52">
        <f t="shared" si="257"/>
        <v>7035.7124728061481</v>
      </c>
      <c r="Q1296" s="54">
        <f t="shared" si="258"/>
        <v>6.1581728427187295E-2</v>
      </c>
      <c r="R1296" s="30">
        <f t="shared" si="251"/>
        <v>104300</v>
      </c>
      <c r="S1296" s="52">
        <f t="shared" si="252"/>
        <v>104300</v>
      </c>
      <c r="T1296" s="13" t="str">
        <f t="shared" si="259"/>
        <v>MENOR VALOR</v>
      </c>
    </row>
    <row r="1297" spans="1:20" ht="16.5">
      <c r="A1297" s="73">
        <v>1291</v>
      </c>
      <c r="B1297" s="40">
        <v>904511</v>
      </c>
      <c r="C1297" s="40"/>
      <c r="D1297" s="66" t="s">
        <v>1774</v>
      </c>
      <c r="E1297" s="121" t="s">
        <v>21</v>
      </c>
      <c r="F1297" s="74">
        <v>1</v>
      </c>
      <c r="G1297" s="122">
        <v>0</v>
      </c>
      <c r="H1297" s="123">
        <v>0</v>
      </c>
      <c r="I1297" s="117">
        <v>196800</v>
      </c>
      <c r="J1297" s="91" t="s">
        <v>28</v>
      </c>
      <c r="K1297" s="50"/>
      <c r="L1297" s="51">
        <f t="shared" si="253"/>
        <v>196800</v>
      </c>
      <c r="M1297" s="51">
        <f t="shared" si="254"/>
        <v>196800</v>
      </c>
      <c r="N1297" s="52">
        <f t="shared" si="255"/>
        <v>196800</v>
      </c>
      <c r="O1297" s="53">
        <f t="shared" si="256"/>
        <v>196800</v>
      </c>
      <c r="P1297" s="52">
        <f t="shared" si="257"/>
        <v>0</v>
      </c>
      <c r="Q1297" s="54">
        <f t="shared" si="258"/>
        <v>0</v>
      </c>
      <c r="R1297" s="30">
        <f t="shared" si="251"/>
        <v>196800</v>
      </c>
      <c r="S1297" s="52">
        <f t="shared" si="252"/>
        <v>196800</v>
      </c>
      <c r="T1297" s="13" t="str">
        <f t="shared" si="259"/>
        <v>MENOR VALOR</v>
      </c>
    </row>
    <row r="1298" spans="1:20" ht="16.5">
      <c r="A1298" s="73">
        <v>1292</v>
      </c>
      <c r="B1298" s="40">
        <v>904601</v>
      </c>
      <c r="C1298" s="40"/>
      <c r="D1298" s="66" t="s">
        <v>1775</v>
      </c>
      <c r="E1298" s="121" t="s">
        <v>21</v>
      </c>
      <c r="F1298" s="74">
        <v>1</v>
      </c>
      <c r="G1298" s="122">
        <v>0</v>
      </c>
      <c r="H1298" s="123">
        <v>0</v>
      </c>
      <c r="I1298" s="90">
        <v>106900</v>
      </c>
      <c r="J1298" s="91" t="s">
        <v>28</v>
      </c>
      <c r="K1298" s="50"/>
      <c r="L1298" s="51">
        <f t="shared" si="253"/>
        <v>106900</v>
      </c>
      <c r="M1298" s="51">
        <f t="shared" si="254"/>
        <v>106900</v>
      </c>
      <c r="N1298" s="52">
        <f t="shared" si="255"/>
        <v>106900</v>
      </c>
      <c r="O1298" s="53">
        <f t="shared" si="256"/>
        <v>106900</v>
      </c>
      <c r="P1298" s="52">
        <f t="shared" si="257"/>
        <v>0</v>
      </c>
      <c r="Q1298" s="54">
        <f t="shared" si="258"/>
        <v>0</v>
      </c>
      <c r="R1298" s="30">
        <f t="shared" si="251"/>
        <v>106900</v>
      </c>
      <c r="S1298" s="52">
        <f t="shared" si="252"/>
        <v>106900</v>
      </c>
      <c r="T1298" s="13" t="str">
        <f t="shared" si="259"/>
        <v>MENOR VALOR</v>
      </c>
    </row>
    <row r="1299" spans="1:20" ht="16.5">
      <c r="A1299" s="95">
        <v>1293</v>
      </c>
      <c r="B1299" s="40">
        <v>904602</v>
      </c>
      <c r="C1299" s="40"/>
      <c r="D1299" s="66" t="s">
        <v>1776</v>
      </c>
      <c r="E1299" s="121" t="s">
        <v>21</v>
      </c>
      <c r="F1299" s="74">
        <v>1</v>
      </c>
      <c r="G1299" s="122">
        <v>0</v>
      </c>
      <c r="H1299" s="123">
        <v>0</v>
      </c>
      <c r="I1299" s="90">
        <v>111500</v>
      </c>
      <c r="J1299" s="94">
        <v>117200</v>
      </c>
      <c r="K1299" s="50"/>
      <c r="L1299" s="51">
        <f t="shared" si="253"/>
        <v>111500</v>
      </c>
      <c r="M1299" s="51">
        <f t="shared" si="254"/>
        <v>114350</v>
      </c>
      <c r="N1299" s="52">
        <f t="shared" si="255"/>
        <v>114350</v>
      </c>
      <c r="O1299" s="53">
        <f t="shared" si="256"/>
        <v>114314.47852306374</v>
      </c>
      <c r="P1299" s="52">
        <f t="shared" si="257"/>
        <v>2015.2543263816603</v>
      </c>
      <c r="Q1299" s="54">
        <f t="shared" si="258"/>
        <v>1.7623562102157066E-2</v>
      </c>
      <c r="R1299" s="30">
        <f t="shared" si="251"/>
        <v>111500</v>
      </c>
      <c r="S1299" s="52">
        <f t="shared" si="252"/>
        <v>111500</v>
      </c>
      <c r="T1299" s="13" t="str">
        <f t="shared" si="259"/>
        <v>MENOR VALOR</v>
      </c>
    </row>
    <row r="1300" spans="1:20" ht="16.5">
      <c r="A1300" s="73">
        <v>1294</v>
      </c>
      <c r="B1300" s="40">
        <v>904702</v>
      </c>
      <c r="C1300" s="40"/>
      <c r="D1300" s="66" t="s">
        <v>1777</v>
      </c>
      <c r="E1300" s="121" t="s">
        <v>21</v>
      </c>
      <c r="F1300" s="74">
        <v>1</v>
      </c>
      <c r="G1300" s="122">
        <v>0</v>
      </c>
      <c r="H1300" s="123">
        <v>0</v>
      </c>
      <c r="I1300" s="90">
        <v>126800</v>
      </c>
      <c r="J1300" s="91" t="s">
        <v>28</v>
      </c>
      <c r="K1300" s="50"/>
      <c r="L1300" s="51">
        <f t="shared" si="253"/>
        <v>126800</v>
      </c>
      <c r="M1300" s="51">
        <f t="shared" si="254"/>
        <v>126800</v>
      </c>
      <c r="N1300" s="52">
        <f t="shared" si="255"/>
        <v>126800</v>
      </c>
      <c r="O1300" s="53">
        <f t="shared" si="256"/>
        <v>126800</v>
      </c>
      <c r="P1300" s="52">
        <f t="shared" si="257"/>
        <v>0</v>
      </c>
      <c r="Q1300" s="54">
        <f t="shared" si="258"/>
        <v>0</v>
      </c>
      <c r="R1300" s="30">
        <f t="shared" si="251"/>
        <v>126800</v>
      </c>
      <c r="S1300" s="52">
        <f t="shared" si="252"/>
        <v>126800</v>
      </c>
      <c r="T1300" s="13" t="str">
        <f t="shared" si="259"/>
        <v>MENOR VALOR</v>
      </c>
    </row>
    <row r="1301" spans="1:20" ht="16.5">
      <c r="A1301" s="73">
        <v>1295</v>
      </c>
      <c r="B1301" s="40">
        <v>904703</v>
      </c>
      <c r="C1301" s="40"/>
      <c r="D1301" s="66" t="s">
        <v>1778</v>
      </c>
      <c r="E1301" s="121" t="s">
        <v>21</v>
      </c>
      <c r="F1301" s="74">
        <v>1</v>
      </c>
      <c r="G1301" s="122">
        <v>0</v>
      </c>
      <c r="H1301" s="123">
        <v>0</v>
      </c>
      <c r="I1301" s="90">
        <v>156000</v>
      </c>
      <c r="J1301" s="94">
        <v>115900</v>
      </c>
      <c r="K1301" s="50"/>
      <c r="L1301" s="51">
        <f t="shared" si="253"/>
        <v>115900</v>
      </c>
      <c r="M1301" s="51">
        <f t="shared" si="254"/>
        <v>135950</v>
      </c>
      <c r="N1301" s="52">
        <f t="shared" si="255"/>
        <v>135950</v>
      </c>
      <c r="O1301" s="53">
        <f t="shared" si="256"/>
        <v>134463.37791383942</v>
      </c>
      <c r="P1301" s="52">
        <f t="shared" si="257"/>
        <v>14177.490962790278</v>
      </c>
      <c r="Q1301" s="54">
        <f t="shared" si="258"/>
        <v>0.10428459700470966</v>
      </c>
      <c r="R1301" s="30">
        <f t="shared" si="251"/>
        <v>135950</v>
      </c>
      <c r="S1301" s="52">
        <f t="shared" si="252"/>
        <v>136000</v>
      </c>
      <c r="T1301" s="13" t="str">
        <f t="shared" si="259"/>
        <v>MEDIANA</v>
      </c>
    </row>
    <row r="1302" spans="1:20" ht="16.5">
      <c r="A1302" s="73">
        <v>1296</v>
      </c>
      <c r="B1302" s="40">
        <v>904704</v>
      </c>
      <c r="C1302" s="40"/>
      <c r="D1302" s="66" t="s">
        <v>1779</v>
      </c>
      <c r="E1302" s="121" t="s">
        <v>21</v>
      </c>
      <c r="F1302" s="74">
        <v>1</v>
      </c>
      <c r="G1302" s="122">
        <v>0</v>
      </c>
      <c r="H1302" s="123">
        <v>0</v>
      </c>
      <c r="I1302" s="90">
        <v>111100</v>
      </c>
      <c r="J1302" s="94">
        <v>132900</v>
      </c>
      <c r="K1302" s="50"/>
      <c r="L1302" s="51">
        <f t="shared" si="253"/>
        <v>111100</v>
      </c>
      <c r="M1302" s="51">
        <f t="shared" si="254"/>
        <v>122000</v>
      </c>
      <c r="N1302" s="52">
        <f t="shared" si="255"/>
        <v>122000</v>
      </c>
      <c r="O1302" s="53">
        <f t="shared" si="256"/>
        <v>121512.09816310473</v>
      </c>
      <c r="P1302" s="52">
        <f t="shared" si="257"/>
        <v>7707.463914933368</v>
      </c>
      <c r="Q1302" s="54">
        <f t="shared" si="258"/>
        <v>6.3175933728962033E-2</v>
      </c>
      <c r="R1302" s="30">
        <f t="shared" si="251"/>
        <v>111100</v>
      </c>
      <c r="S1302" s="52">
        <f t="shared" si="252"/>
        <v>111100</v>
      </c>
      <c r="T1302" s="13" t="str">
        <f t="shared" si="259"/>
        <v>MENOR VALOR</v>
      </c>
    </row>
    <row r="1303" spans="1:20" ht="16.5">
      <c r="A1303" s="73">
        <v>1297</v>
      </c>
      <c r="B1303" s="40">
        <v>904705</v>
      </c>
      <c r="C1303" s="40"/>
      <c r="D1303" s="66" t="s">
        <v>1780</v>
      </c>
      <c r="E1303" s="121" t="s">
        <v>21</v>
      </c>
      <c r="F1303" s="74">
        <v>1</v>
      </c>
      <c r="G1303" s="122">
        <v>0</v>
      </c>
      <c r="H1303" s="123">
        <v>0</v>
      </c>
      <c r="I1303" s="90">
        <v>111100</v>
      </c>
      <c r="J1303" s="91" t="s">
        <v>28</v>
      </c>
      <c r="K1303" s="50"/>
      <c r="L1303" s="51">
        <f t="shared" si="253"/>
        <v>111100</v>
      </c>
      <c r="M1303" s="51">
        <f t="shared" si="254"/>
        <v>111100</v>
      </c>
      <c r="N1303" s="52">
        <f t="shared" si="255"/>
        <v>111100</v>
      </c>
      <c r="O1303" s="53">
        <f t="shared" si="256"/>
        <v>111100</v>
      </c>
      <c r="P1303" s="52">
        <f t="shared" si="257"/>
        <v>0</v>
      </c>
      <c r="Q1303" s="54">
        <f t="shared" si="258"/>
        <v>0</v>
      </c>
      <c r="R1303" s="30">
        <f t="shared" si="251"/>
        <v>111100</v>
      </c>
      <c r="S1303" s="52">
        <f t="shared" si="252"/>
        <v>111100</v>
      </c>
      <c r="T1303" s="13" t="str">
        <f t="shared" si="259"/>
        <v>MENOR VALOR</v>
      </c>
    </row>
    <row r="1304" spans="1:20" ht="16.5">
      <c r="A1304" s="95">
        <v>1298</v>
      </c>
      <c r="B1304" s="40">
        <v>904706</v>
      </c>
      <c r="C1304" s="40"/>
      <c r="D1304" s="66" t="s">
        <v>1781</v>
      </c>
      <c r="E1304" s="121" t="s">
        <v>21</v>
      </c>
      <c r="F1304" s="74">
        <v>1</v>
      </c>
      <c r="G1304" s="122">
        <v>0</v>
      </c>
      <c r="H1304" s="123">
        <v>0</v>
      </c>
      <c r="I1304" s="117">
        <v>78400</v>
      </c>
      <c r="J1304" s="91" t="s">
        <v>28</v>
      </c>
      <c r="K1304" s="50"/>
      <c r="L1304" s="51">
        <f t="shared" si="253"/>
        <v>78400</v>
      </c>
      <c r="M1304" s="51">
        <f t="shared" si="254"/>
        <v>78400</v>
      </c>
      <c r="N1304" s="52">
        <f t="shared" si="255"/>
        <v>78400</v>
      </c>
      <c r="O1304" s="53">
        <f t="shared" si="256"/>
        <v>78400</v>
      </c>
      <c r="P1304" s="52">
        <f t="shared" si="257"/>
        <v>0</v>
      </c>
      <c r="Q1304" s="54">
        <f t="shared" si="258"/>
        <v>0</v>
      </c>
      <c r="R1304" s="30">
        <f t="shared" si="251"/>
        <v>78400</v>
      </c>
      <c r="S1304" s="52">
        <f t="shared" si="252"/>
        <v>78400</v>
      </c>
      <c r="T1304" s="13" t="str">
        <f t="shared" si="259"/>
        <v>MENOR VALOR</v>
      </c>
    </row>
    <row r="1305" spans="1:20" ht="33">
      <c r="A1305" s="73">
        <v>1299</v>
      </c>
      <c r="B1305" s="40">
        <v>904711</v>
      </c>
      <c r="C1305" s="40"/>
      <c r="D1305" s="66" t="s">
        <v>1782</v>
      </c>
      <c r="E1305" s="121" t="s">
        <v>21</v>
      </c>
      <c r="F1305" s="74">
        <v>1</v>
      </c>
      <c r="G1305" s="122">
        <v>0</v>
      </c>
      <c r="H1305" s="123">
        <v>0</v>
      </c>
      <c r="I1305" s="90">
        <v>111100</v>
      </c>
      <c r="J1305" s="91" t="s">
        <v>28</v>
      </c>
      <c r="K1305" s="50"/>
      <c r="L1305" s="51">
        <f t="shared" si="253"/>
        <v>111100</v>
      </c>
      <c r="M1305" s="51">
        <f t="shared" si="254"/>
        <v>111100</v>
      </c>
      <c r="N1305" s="52">
        <f t="shared" si="255"/>
        <v>111100</v>
      </c>
      <c r="O1305" s="53">
        <f t="shared" si="256"/>
        <v>111100</v>
      </c>
      <c r="P1305" s="52">
        <f t="shared" si="257"/>
        <v>0</v>
      </c>
      <c r="Q1305" s="54">
        <f t="shared" si="258"/>
        <v>0</v>
      </c>
      <c r="R1305" s="30">
        <f t="shared" si="251"/>
        <v>111100</v>
      </c>
      <c r="S1305" s="52">
        <f t="shared" si="252"/>
        <v>111100</v>
      </c>
      <c r="T1305" s="13" t="str">
        <f t="shared" si="259"/>
        <v>MENOR VALOR</v>
      </c>
    </row>
    <row r="1306" spans="1:20" ht="16.5">
      <c r="A1306" s="73">
        <v>1300</v>
      </c>
      <c r="B1306" s="40">
        <v>904801</v>
      </c>
      <c r="C1306" s="40"/>
      <c r="D1306" s="66" t="s">
        <v>1783</v>
      </c>
      <c r="E1306" s="121" t="s">
        <v>21</v>
      </c>
      <c r="F1306" s="74">
        <v>1</v>
      </c>
      <c r="G1306" s="122">
        <v>0</v>
      </c>
      <c r="H1306" s="123">
        <v>0</v>
      </c>
      <c r="I1306" s="90">
        <v>166700</v>
      </c>
      <c r="J1306" s="91" t="s">
        <v>28</v>
      </c>
      <c r="K1306" s="50"/>
      <c r="L1306" s="51">
        <f t="shared" si="253"/>
        <v>166700</v>
      </c>
      <c r="M1306" s="51">
        <f t="shared" si="254"/>
        <v>166700</v>
      </c>
      <c r="N1306" s="52">
        <f t="shared" si="255"/>
        <v>166700</v>
      </c>
      <c r="O1306" s="53">
        <f t="shared" si="256"/>
        <v>166700</v>
      </c>
      <c r="P1306" s="52">
        <f t="shared" si="257"/>
        <v>0</v>
      </c>
      <c r="Q1306" s="54">
        <f t="shared" si="258"/>
        <v>0</v>
      </c>
      <c r="R1306" s="30">
        <f t="shared" si="251"/>
        <v>166700</v>
      </c>
      <c r="S1306" s="52">
        <f t="shared" si="252"/>
        <v>166700</v>
      </c>
      <c r="T1306" s="13" t="str">
        <f t="shared" si="259"/>
        <v>MENOR VALOR</v>
      </c>
    </row>
    <row r="1307" spans="1:20" ht="16.5">
      <c r="A1307" s="73">
        <v>1301</v>
      </c>
      <c r="B1307" s="40">
        <v>904804</v>
      </c>
      <c r="C1307" s="40"/>
      <c r="D1307" s="66" t="s">
        <v>1784</v>
      </c>
      <c r="E1307" s="121" t="s">
        <v>21</v>
      </c>
      <c r="F1307" s="74">
        <v>1</v>
      </c>
      <c r="G1307" s="122">
        <v>0</v>
      </c>
      <c r="H1307" s="123">
        <v>0</v>
      </c>
      <c r="I1307" s="90">
        <v>96300</v>
      </c>
      <c r="J1307" s="91" t="s">
        <v>28</v>
      </c>
      <c r="K1307" s="50"/>
      <c r="L1307" s="51">
        <f t="shared" si="253"/>
        <v>96300</v>
      </c>
      <c r="M1307" s="51">
        <f t="shared" si="254"/>
        <v>96300</v>
      </c>
      <c r="N1307" s="52">
        <f t="shared" si="255"/>
        <v>96300</v>
      </c>
      <c r="O1307" s="53">
        <f t="shared" si="256"/>
        <v>96300</v>
      </c>
      <c r="P1307" s="52">
        <f t="shared" si="257"/>
        <v>0</v>
      </c>
      <c r="Q1307" s="54">
        <f t="shared" si="258"/>
        <v>0</v>
      </c>
      <c r="R1307" s="30">
        <f t="shared" si="251"/>
        <v>96300</v>
      </c>
      <c r="S1307" s="52">
        <f t="shared" si="252"/>
        <v>96300</v>
      </c>
      <c r="T1307" s="13" t="str">
        <f t="shared" si="259"/>
        <v>MENOR VALOR</v>
      </c>
    </row>
    <row r="1308" spans="1:20" ht="16.5">
      <c r="A1308" s="73">
        <v>1302</v>
      </c>
      <c r="B1308" s="40">
        <v>904805</v>
      </c>
      <c r="C1308" s="40"/>
      <c r="D1308" s="66" t="s">
        <v>1785</v>
      </c>
      <c r="E1308" s="121" t="s">
        <v>21</v>
      </c>
      <c r="F1308" s="74">
        <v>1</v>
      </c>
      <c r="G1308" s="122">
        <v>0</v>
      </c>
      <c r="H1308" s="123">
        <v>0</v>
      </c>
      <c r="I1308" s="90">
        <v>100500</v>
      </c>
      <c r="J1308" s="94">
        <v>105600</v>
      </c>
      <c r="K1308" s="50"/>
      <c r="L1308" s="51">
        <f t="shared" si="253"/>
        <v>100500</v>
      </c>
      <c r="M1308" s="51">
        <f t="shared" si="254"/>
        <v>103050</v>
      </c>
      <c r="N1308" s="52">
        <f t="shared" si="255"/>
        <v>103050</v>
      </c>
      <c r="O1308" s="53">
        <f t="shared" si="256"/>
        <v>103018.44495040682</v>
      </c>
      <c r="P1308" s="52">
        <f t="shared" si="257"/>
        <v>1803.1222920256962</v>
      </c>
      <c r="Q1308" s="54">
        <f t="shared" si="258"/>
        <v>1.7497547714950958E-2</v>
      </c>
      <c r="R1308" s="30">
        <f t="shared" si="251"/>
        <v>100500</v>
      </c>
      <c r="S1308" s="52">
        <f t="shared" si="252"/>
        <v>100500</v>
      </c>
      <c r="T1308" s="13" t="str">
        <f t="shared" si="259"/>
        <v>MENOR VALOR</v>
      </c>
    </row>
    <row r="1309" spans="1:20" ht="16.5">
      <c r="A1309" s="95">
        <v>1303</v>
      </c>
      <c r="B1309" s="40">
        <v>904806</v>
      </c>
      <c r="C1309" s="40"/>
      <c r="D1309" s="66" t="s">
        <v>1786</v>
      </c>
      <c r="E1309" s="121" t="s">
        <v>21</v>
      </c>
      <c r="F1309" s="74">
        <v>1</v>
      </c>
      <c r="G1309" s="122">
        <v>0</v>
      </c>
      <c r="H1309" s="123">
        <v>0</v>
      </c>
      <c r="I1309" s="90">
        <v>88200</v>
      </c>
      <c r="J1309" s="91" t="s">
        <v>28</v>
      </c>
      <c r="K1309" s="50"/>
      <c r="L1309" s="51">
        <f t="shared" si="253"/>
        <v>88200</v>
      </c>
      <c r="M1309" s="51">
        <f t="shared" si="254"/>
        <v>88200</v>
      </c>
      <c r="N1309" s="52">
        <f t="shared" si="255"/>
        <v>88200</v>
      </c>
      <c r="O1309" s="53">
        <f t="shared" si="256"/>
        <v>88200</v>
      </c>
      <c r="P1309" s="52">
        <f t="shared" si="257"/>
        <v>0</v>
      </c>
      <c r="Q1309" s="54">
        <f t="shared" si="258"/>
        <v>0</v>
      </c>
      <c r="R1309" s="30">
        <f t="shared" si="251"/>
        <v>88200</v>
      </c>
      <c r="S1309" s="52">
        <f t="shared" si="252"/>
        <v>88200</v>
      </c>
      <c r="T1309" s="13" t="str">
        <f t="shared" si="259"/>
        <v>MENOR VALOR</v>
      </c>
    </row>
    <row r="1310" spans="1:20" ht="16.5">
      <c r="A1310" s="73">
        <v>1304</v>
      </c>
      <c r="B1310" s="40">
        <v>904807</v>
      </c>
      <c r="C1310" s="40"/>
      <c r="D1310" s="66" t="s">
        <v>1787</v>
      </c>
      <c r="E1310" s="121" t="s">
        <v>21</v>
      </c>
      <c r="F1310" s="74">
        <v>1</v>
      </c>
      <c r="G1310" s="122">
        <v>0</v>
      </c>
      <c r="H1310" s="123">
        <v>0</v>
      </c>
      <c r="I1310" s="90">
        <v>100500</v>
      </c>
      <c r="J1310" s="91" t="s">
        <v>28</v>
      </c>
      <c r="K1310" s="50"/>
      <c r="L1310" s="51">
        <f t="shared" si="253"/>
        <v>100500</v>
      </c>
      <c r="M1310" s="51">
        <f t="shared" si="254"/>
        <v>100500</v>
      </c>
      <c r="N1310" s="52">
        <f t="shared" si="255"/>
        <v>100500</v>
      </c>
      <c r="O1310" s="53">
        <f t="shared" si="256"/>
        <v>100500</v>
      </c>
      <c r="P1310" s="52">
        <f t="shared" si="257"/>
        <v>0</v>
      </c>
      <c r="Q1310" s="54">
        <f t="shared" si="258"/>
        <v>0</v>
      </c>
      <c r="R1310" s="30">
        <f t="shared" si="251"/>
        <v>100500</v>
      </c>
      <c r="S1310" s="52">
        <f t="shared" si="252"/>
        <v>100500</v>
      </c>
      <c r="T1310" s="13" t="str">
        <f t="shared" si="259"/>
        <v>MENOR VALOR</v>
      </c>
    </row>
    <row r="1311" spans="1:20" ht="16.5">
      <c r="A1311" s="73">
        <v>1305</v>
      </c>
      <c r="B1311" s="40">
        <v>904808</v>
      </c>
      <c r="C1311" s="40"/>
      <c r="D1311" s="66" t="s">
        <v>1788</v>
      </c>
      <c r="E1311" s="121" t="s">
        <v>21</v>
      </c>
      <c r="F1311" s="74">
        <v>1</v>
      </c>
      <c r="G1311" s="122">
        <v>0</v>
      </c>
      <c r="H1311" s="123">
        <v>0</v>
      </c>
      <c r="I1311" s="90">
        <v>144600</v>
      </c>
      <c r="J1311" s="91" t="s">
        <v>28</v>
      </c>
      <c r="K1311" s="50"/>
      <c r="L1311" s="51">
        <f t="shared" si="253"/>
        <v>144600</v>
      </c>
      <c r="M1311" s="51">
        <f t="shared" si="254"/>
        <v>144600</v>
      </c>
      <c r="N1311" s="52">
        <f t="shared" si="255"/>
        <v>144600</v>
      </c>
      <c r="O1311" s="53">
        <f t="shared" si="256"/>
        <v>144600</v>
      </c>
      <c r="P1311" s="52">
        <f t="shared" si="257"/>
        <v>0</v>
      </c>
      <c r="Q1311" s="54">
        <f t="shared" si="258"/>
        <v>0</v>
      </c>
      <c r="R1311" s="30">
        <f t="shared" si="251"/>
        <v>144600</v>
      </c>
      <c r="S1311" s="52">
        <f t="shared" si="252"/>
        <v>144600</v>
      </c>
      <c r="T1311" s="13" t="str">
        <f t="shared" si="259"/>
        <v>MENOR VALOR</v>
      </c>
    </row>
    <row r="1312" spans="1:20" ht="33">
      <c r="A1312" s="73">
        <v>1306</v>
      </c>
      <c r="B1312" s="40">
        <v>904809</v>
      </c>
      <c r="C1312" s="40"/>
      <c r="D1312" s="66" t="s">
        <v>1789</v>
      </c>
      <c r="E1312" s="121" t="s">
        <v>21</v>
      </c>
      <c r="F1312" s="74">
        <v>1</v>
      </c>
      <c r="G1312" s="122">
        <v>0</v>
      </c>
      <c r="H1312" s="123">
        <v>0</v>
      </c>
      <c r="I1312" s="90">
        <v>129400</v>
      </c>
      <c r="J1312" s="94">
        <v>135700</v>
      </c>
      <c r="K1312" s="50"/>
      <c r="L1312" s="51">
        <f t="shared" si="253"/>
        <v>129400</v>
      </c>
      <c r="M1312" s="51">
        <f t="shared" si="254"/>
        <v>132550</v>
      </c>
      <c r="N1312" s="52">
        <f t="shared" si="255"/>
        <v>132550</v>
      </c>
      <c r="O1312" s="53">
        <f t="shared" si="256"/>
        <v>132512.56544192327</v>
      </c>
      <c r="P1312" s="52">
        <f t="shared" si="257"/>
        <v>2227.3863607376247</v>
      </c>
      <c r="Q1312" s="54">
        <f t="shared" si="258"/>
        <v>1.6804121921822894E-2</v>
      </c>
      <c r="R1312" s="30">
        <f t="shared" si="251"/>
        <v>129400</v>
      </c>
      <c r="S1312" s="52">
        <f t="shared" si="252"/>
        <v>129400</v>
      </c>
      <c r="T1312" s="13" t="str">
        <f t="shared" si="259"/>
        <v>MENOR VALOR</v>
      </c>
    </row>
    <row r="1313" spans="1:20" ht="16.5">
      <c r="A1313" s="73">
        <v>1307</v>
      </c>
      <c r="B1313" s="40">
        <v>904811</v>
      </c>
      <c r="C1313" s="40"/>
      <c r="D1313" s="66" t="s">
        <v>1790</v>
      </c>
      <c r="E1313" s="121" t="s">
        <v>21</v>
      </c>
      <c r="F1313" s="74">
        <v>1</v>
      </c>
      <c r="G1313" s="122">
        <v>0</v>
      </c>
      <c r="H1313" s="123">
        <v>0</v>
      </c>
      <c r="I1313" s="90">
        <v>78400</v>
      </c>
      <c r="J1313" s="91" t="s">
        <v>28</v>
      </c>
      <c r="K1313" s="50"/>
      <c r="L1313" s="51">
        <f t="shared" si="253"/>
        <v>78400</v>
      </c>
      <c r="M1313" s="51">
        <f t="shared" si="254"/>
        <v>78400</v>
      </c>
      <c r="N1313" s="52">
        <f t="shared" si="255"/>
        <v>78400</v>
      </c>
      <c r="O1313" s="53">
        <f t="shared" si="256"/>
        <v>78400</v>
      </c>
      <c r="P1313" s="52">
        <f t="shared" si="257"/>
        <v>0</v>
      </c>
      <c r="Q1313" s="54">
        <f t="shared" si="258"/>
        <v>0</v>
      </c>
      <c r="R1313" s="30">
        <f t="shared" si="251"/>
        <v>78400</v>
      </c>
      <c r="S1313" s="52">
        <f t="shared" si="252"/>
        <v>78400</v>
      </c>
      <c r="T1313" s="13" t="str">
        <f t="shared" si="259"/>
        <v>MENOR VALOR</v>
      </c>
    </row>
    <row r="1314" spans="1:20" ht="16.5">
      <c r="A1314" s="95">
        <v>1308</v>
      </c>
      <c r="B1314" s="40">
        <v>904812</v>
      </c>
      <c r="C1314" s="40"/>
      <c r="D1314" s="66" t="s">
        <v>1791</v>
      </c>
      <c r="E1314" s="121" t="s">
        <v>21</v>
      </c>
      <c r="F1314" s="74">
        <v>1</v>
      </c>
      <c r="G1314" s="122">
        <v>0</v>
      </c>
      <c r="H1314" s="123">
        <v>0</v>
      </c>
      <c r="I1314" s="90">
        <v>100500</v>
      </c>
      <c r="J1314" s="91" t="s">
        <v>28</v>
      </c>
      <c r="K1314" s="50"/>
      <c r="L1314" s="51">
        <f t="shared" si="253"/>
        <v>100500</v>
      </c>
      <c r="M1314" s="51">
        <f t="shared" si="254"/>
        <v>100500</v>
      </c>
      <c r="N1314" s="52">
        <f t="shared" si="255"/>
        <v>100500</v>
      </c>
      <c r="O1314" s="53">
        <f t="shared" si="256"/>
        <v>100500</v>
      </c>
      <c r="P1314" s="52">
        <f t="shared" si="257"/>
        <v>0</v>
      </c>
      <c r="Q1314" s="54">
        <f t="shared" si="258"/>
        <v>0</v>
      </c>
      <c r="R1314" s="30">
        <f t="shared" si="251"/>
        <v>100500</v>
      </c>
      <c r="S1314" s="52">
        <f t="shared" si="252"/>
        <v>100500</v>
      </c>
      <c r="T1314" s="13" t="str">
        <f t="shared" si="259"/>
        <v>MENOR VALOR</v>
      </c>
    </row>
    <row r="1315" spans="1:20" ht="16.5">
      <c r="A1315" s="73">
        <v>1309</v>
      </c>
      <c r="B1315" s="40">
        <v>904813</v>
      </c>
      <c r="C1315" s="40"/>
      <c r="D1315" s="66" t="s">
        <v>1792</v>
      </c>
      <c r="E1315" s="121" t="s">
        <v>21</v>
      </c>
      <c r="F1315" s="74">
        <v>1</v>
      </c>
      <c r="G1315" s="122">
        <v>0</v>
      </c>
      <c r="H1315" s="123">
        <v>0</v>
      </c>
      <c r="I1315" s="90">
        <v>88200</v>
      </c>
      <c r="J1315" s="91" t="s">
        <v>28</v>
      </c>
      <c r="K1315" s="50"/>
      <c r="L1315" s="51">
        <f t="shared" si="253"/>
        <v>88200</v>
      </c>
      <c r="M1315" s="51">
        <f t="shared" si="254"/>
        <v>88200</v>
      </c>
      <c r="N1315" s="52">
        <f t="shared" si="255"/>
        <v>88200</v>
      </c>
      <c r="O1315" s="53">
        <f t="shared" si="256"/>
        <v>88200</v>
      </c>
      <c r="P1315" s="52">
        <f t="shared" si="257"/>
        <v>0</v>
      </c>
      <c r="Q1315" s="54">
        <f t="shared" si="258"/>
        <v>0</v>
      </c>
      <c r="R1315" s="30">
        <f t="shared" si="251"/>
        <v>88200</v>
      </c>
      <c r="S1315" s="52">
        <f t="shared" si="252"/>
        <v>88200</v>
      </c>
      <c r="T1315" s="13" t="str">
        <f t="shared" si="259"/>
        <v>MENOR VALOR</v>
      </c>
    </row>
    <row r="1316" spans="1:20" ht="16.5">
      <c r="A1316" s="73">
        <v>1310</v>
      </c>
      <c r="B1316" s="40">
        <v>904901</v>
      </c>
      <c r="C1316" s="40"/>
      <c r="D1316" s="66" t="s">
        <v>1793</v>
      </c>
      <c r="E1316" s="121" t="s">
        <v>21</v>
      </c>
      <c r="F1316" s="74">
        <v>1</v>
      </c>
      <c r="G1316" s="122">
        <v>0</v>
      </c>
      <c r="H1316" s="123">
        <v>0</v>
      </c>
      <c r="I1316" s="90">
        <v>90800</v>
      </c>
      <c r="J1316" s="91" t="s">
        <v>28</v>
      </c>
      <c r="K1316" s="50"/>
      <c r="L1316" s="51">
        <f t="shared" si="253"/>
        <v>90800</v>
      </c>
      <c r="M1316" s="51">
        <f t="shared" si="254"/>
        <v>90800</v>
      </c>
      <c r="N1316" s="52">
        <f t="shared" si="255"/>
        <v>90800</v>
      </c>
      <c r="O1316" s="53">
        <f t="shared" si="256"/>
        <v>90800</v>
      </c>
      <c r="P1316" s="52">
        <f t="shared" si="257"/>
        <v>0</v>
      </c>
      <c r="Q1316" s="54">
        <f t="shared" si="258"/>
        <v>0</v>
      </c>
      <c r="R1316" s="30">
        <f t="shared" si="251"/>
        <v>90800</v>
      </c>
      <c r="S1316" s="52">
        <f t="shared" si="252"/>
        <v>90800</v>
      </c>
      <c r="T1316" s="13" t="str">
        <f t="shared" si="259"/>
        <v>MENOR VALOR</v>
      </c>
    </row>
    <row r="1317" spans="1:20" ht="16.5">
      <c r="A1317" s="73">
        <v>1311</v>
      </c>
      <c r="B1317" s="40">
        <v>904902</v>
      </c>
      <c r="C1317" s="40"/>
      <c r="D1317" s="66" t="s">
        <v>1794</v>
      </c>
      <c r="E1317" s="121" t="s">
        <v>21</v>
      </c>
      <c r="F1317" s="74">
        <v>1</v>
      </c>
      <c r="G1317" s="122">
        <v>0</v>
      </c>
      <c r="H1317" s="123">
        <v>0</v>
      </c>
      <c r="I1317" s="90">
        <v>111500</v>
      </c>
      <c r="J1317" s="94">
        <v>117200</v>
      </c>
      <c r="K1317" s="50"/>
      <c r="L1317" s="51">
        <f t="shared" si="253"/>
        <v>111500</v>
      </c>
      <c r="M1317" s="51">
        <f t="shared" si="254"/>
        <v>114350</v>
      </c>
      <c r="N1317" s="52">
        <f t="shared" si="255"/>
        <v>114350</v>
      </c>
      <c r="O1317" s="53">
        <f t="shared" si="256"/>
        <v>114314.47852306374</v>
      </c>
      <c r="P1317" s="52">
        <f t="shared" si="257"/>
        <v>2015.2543263816603</v>
      </c>
      <c r="Q1317" s="54">
        <f t="shared" si="258"/>
        <v>1.7623562102157066E-2</v>
      </c>
      <c r="R1317" s="30">
        <f t="shared" si="251"/>
        <v>111500</v>
      </c>
      <c r="S1317" s="52">
        <f t="shared" si="252"/>
        <v>111500</v>
      </c>
      <c r="T1317" s="13" t="str">
        <f t="shared" si="259"/>
        <v>MENOR VALOR</v>
      </c>
    </row>
    <row r="1318" spans="1:20" ht="33">
      <c r="A1318" s="73">
        <v>1312</v>
      </c>
      <c r="B1318" s="40">
        <v>904904</v>
      </c>
      <c r="C1318" s="40"/>
      <c r="D1318" s="66" t="s">
        <v>1795</v>
      </c>
      <c r="E1318" s="121" t="s">
        <v>21</v>
      </c>
      <c r="F1318" s="74">
        <v>1</v>
      </c>
      <c r="G1318" s="122">
        <v>0</v>
      </c>
      <c r="H1318" s="123">
        <v>0</v>
      </c>
      <c r="I1318" s="90">
        <v>98000</v>
      </c>
      <c r="J1318" s="94">
        <v>112300</v>
      </c>
      <c r="K1318" s="50"/>
      <c r="L1318" s="51">
        <f t="shared" si="253"/>
        <v>98000</v>
      </c>
      <c r="M1318" s="51">
        <f t="shared" si="254"/>
        <v>105150</v>
      </c>
      <c r="N1318" s="52">
        <f t="shared" si="255"/>
        <v>105150</v>
      </c>
      <c r="O1318" s="53">
        <f t="shared" si="256"/>
        <v>104906.62514827173</v>
      </c>
      <c r="P1318" s="52">
        <f t="shared" si="257"/>
        <v>5055.8134854838145</v>
      </c>
      <c r="Q1318" s="54">
        <f t="shared" si="258"/>
        <v>4.8081916171981119E-2</v>
      </c>
      <c r="R1318" s="30">
        <f t="shared" si="251"/>
        <v>98000</v>
      </c>
      <c r="S1318" s="52">
        <f t="shared" si="252"/>
        <v>98000</v>
      </c>
      <c r="T1318" s="13" t="str">
        <f t="shared" si="259"/>
        <v>MENOR VALOR</v>
      </c>
    </row>
    <row r="1319" spans="1:20" ht="16.5">
      <c r="A1319" s="95">
        <v>1313</v>
      </c>
      <c r="B1319" s="40">
        <v>904912</v>
      </c>
      <c r="C1319" s="40"/>
      <c r="D1319" s="66" t="s">
        <v>1796</v>
      </c>
      <c r="E1319" s="121" t="s">
        <v>21</v>
      </c>
      <c r="F1319" s="74">
        <v>1</v>
      </c>
      <c r="G1319" s="122">
        <v>0</v>
      </c>
      <c r="H1319" s="123">
        <v>0</v>
      </c>
      <c r="I1319" s="90">
        <v>165000</v>
      </c>
      <c r="J1319" s="94">
        <v>172800</v>
      </c>
      <c r="K1319" s="50"/>
      <c r="L1319" s="51">
        <f t="shared" si="253"/>
        <v>165000</v>
      </c>
      <c r="M1319" s="51">
        <f t="shared" si="254"/>
        <v>168900</v>
      </c>
      <c r="N1319" s="52">
        <f t="shared" si="255"/>
        <v>168900</v>
      </c>
      <c r="O1319" s="53">
        <f t="shared" si="256"/>
        <v>168854.96735364347</v>
      </c>
      <c r="P1319" s="52">
        <f t="shared" si="257"/>
        <v>2757.7164466275353</v>
      </c>
      <c r="Q1319" s="54">
        <f t="shared" si="258"/>
        <v>1.6327510045160067E-2</v>
      </c>
      <c r="R1319" s="30">
        <f t="shared" si="251"/>
        <v>165000</v>
      </c>
      <c r="S1319" s="52">
        <f t="shared" si="252"/>
        <v>165000</v>
      </c>
      <c r="T1319" s="13" t="str">
        <f t="shared" si="259"/>
        <v>MENOR VALOR</v>
      </c>
    </row>
    <row r="1320" spans="1:20" ht="16.5">
      <c r="A1320" s="73">
        <v>1314</v>
      </c>
      <c r="B1320" s="40">
        <v>904920</v>
      </c>
      <c r="C1320" s="40"/>
      <c r="D1320" s="66" t="s">
        <v>1797</v>
      </c>
      <c r="E1320" s="121" t="s">
        <v>21</v>
      </c>
      <c r="F1320" s="74">
        <v>1</v>
      </c>
      <c r="G1320" s="122">
        <v>0</v>
      </c>
      <c r="H1320" s="123">
        <v>0</v>
      </c>
      <c r="I1320" s="117">
        <v>38400</v>
      </c>
      <c r="J1320" s="91" t="s">
        <v>28</v>
      </c>
      <c r="K1320" s="50"/>
      <c r="L1320" s="51">
        <f t="shared" si="253"/>
        <v>38400</v>
      </c>
      <c r="M1320" s="51">
        <f t="shared" si="254"/>
        <v>38400</v>
      </c>
      <c r="N1320" s="52">
        <f t="shared" si="255"/>
        <v>38400</v>
      </c>
      <c r="O1320" s="53">
        <f t="shared" si="256"/>
        <v>38400</v>
      </c>
      <c r="P1320" s="52">
        <f t="shared" si="257"/>
        <v>0</v>
      </c>
      <c r="Q1320" s="54">
        <f t="shared" si="258"/>
        <v>0</v>
      </c>
      <c r="R1320" s="30">
        <f t="shared" si="251"/>
        <v>38400</v>
      </c>
      <c r="S1320" s="52">
        <f t="shared" si="252"/>
        <v>38400</v>
      </c>
      <c r="T1320" s="13" t="str">
        <f t="shared" si="259"/>
        <v>MENOR VALOR</v>
      </c>
    </row>
    <row r="1321" spans="1:20" ht="16.5">
      <c r="A1321" s="73">
        <v>1315</v>
      </c>
      <c r="B1321" s="40">
        <v>904921</v>
      </c>
      <c r="C1321" s="40"/>
      <c r="D1321" s="66" t="s">
        <v>1798</v>
      </c>
      <c r="E1321" s="121" t="s">
        <v>21</v>
      </c>
      <c r="F1321" s="74">
        <v>1</v>
      </c>
      <c r="G1321" s="122">
        <v>0</v>
      </c>
      <c r="H1321" s="123">
        <v>0</v>
      </c>
      <c r="I1321" s="90">
        <v>74200</v>
      </c>
      <c r="J1321" s="94">
        <v>89000</v>
      </c>
      <c r="K1321" s="50"/>
      <c r="L1321" s="51">
        <f t="shared" si="253"/>
        <v>74200</v>
      </c>
      <c r="M1321" s="51">
        <f t="shared" si="254"/>
        <v>81600</v>
      </c>
      <c r="N1321" s="52">
        <f t="shared" si="255"/>
        <v>81600</v>
      </c>
      <c r="O1321" s="53">
        <f t="shared" si="256"/>
        <v>81263.768064248652</v>
      </c>
      <c r="P1321" s="52">
        <f t="shared" si="257"/>
        <v>5232.5901807804521</v>
      </c>
      <c r="Q1321" s="54">
        <f t="shared" si="258"/>
        <v>6.4124879666427104E-2</v>
      </c>
      <c r="R1321" s="30">
        <f t="shared" si="251"/>
        <v>74200</v>
      </c>
      <c r="S1321" s="52">
        <f t="shared" si="252"/>
        <v>74200</v>
      </c>
      <c r="T1321" s="13" t="str">
        <f t="shared" si="259"/>
        <v>MENOR VALOR</v>
      </c>
    </row>
    <row r="1322" spans="1:20" ht="16.5">
      <c r="A1322" s="73">
        <v>1316</v>
      </c>
      <c r="B1322" s="40">
        <v>904922</v>
      </c>
      <c r="C1322" s="40"/>
      <c r="D1322" s="66" t="s">
        <v>1799</v>
      </c>
      <c r="E1322" s="121" t="s">
        <v>21</v>
      </c>
      <c r="F1322" s="74">
        <v>1</v>
      </c>
      <c r="G1322" s="122">
        <v>0</v>
      </c>
      <c r="H1322" s="123">
        <v>0</v>
      </c>
      <c r="I1322" s="90">
        <v>83600</v>
      </c>
      <c r="J1322" s="94">
        <v>87300</v>
      </c>
      <c r="K1322" s="50"/>
      <c r="L1322" s="51">
        <f t="shared" si="253"/>
        <v>83600</v>
      </c>
      <c r="M1322" s="51">
        <f t="shared" si="254"/>
        <v>85450</v>
      </c>
      <c r="N1322" s="52">
        <f t="shared" si="255"/>
        <v>85450</v>
      </c>
      <c r="O1322" s="53">
        <f t="shared" si="256"/>
        <v>85429.971321544988</v>
      </c>
      <c r="P1322" s="52">
        <f t="shared" si="257"/>
        <v>1308.147545195113</v>
      </c>
      <c r="Q1322" s="54">
        <f t="shared" si="258"/>
        <v>1.5308923875893658E-2</v>
      </c>
      <c r="R1322" s="30">
        <f t="shared" si="251"/>
        <v>83600</v>
      </c>
      <c r="S1322" s="52">
        <f t="shared" si="252"/>
        <v>83600</v>
      </c>
      <c r="T1322" s="13" t="str">
        <f t="shared" si="259"/>
        <v>MENOR VALOR</v>
      </c>
    </row>
    <row r="1323" spans="1:20" ht="16.5">
      <c r="A1323" s="73">
        <v>1317</v>
      </c>
      <c r="B1323" s="40">
        <v>904923</v>
      </c>
      <c r="C1323" s="40"/>
      <c r="D1323" s="66" t="s">
        <v>1800</v>
      </c>
      <c r="E1323" s="121" t="s">
        <v>21</v>
      </c>
      <c r="F1323" s="74">
        <v>1</v>
      </c>
      <c r="G1323" s="122">
        <v>0</v>
      </c>
      <c r="H1323" s="123">
        <v>0</v>
      </c>
      <c r="I1323" s="90">
        <v>72900</v>
      </c>
      <c r="J1323" s="94">
        <v>87100</v>
      </c>
      <c r="K1323" s="50"/>
      <c r="L1323" s="51">
        <f t="shared" si="253"/>
        <v>72900</v>
      </c>
      <c r="M1323" s="51">
        <f t="shared" si="254"/>
        <v>80000</v>
      </c>
      <c r="N1323" s="52">
        <f t="shared" si="255"/>
        <v>80000</v>
      </c>
      <c r="O1323" s="53">
        <f t="shared" si="256"/>
        <v>79684.314642218014</v>
      </c>
      <c r="P1323" s="52">
        <f t="shared" si="257"/>
        <v>5020.4581464244875</v>
      </c>
      <c r="Q1323" s="54">
        <f t="shared" si="258"/>
        <v>6.2755726830306099E-2</v>
      </c>
      <c r="R1323" s="30">
        <f t="shared" si="251"/>
        <v>72900</v>
      </c>
      <c r="S1323" s="52">
        <f t="shared" si="252"/>
        <v>72900</v>
      </c>
      <c r="T1323" s="13" t="str">
        <f t="shared" si="259"/>
        <v>MENOR VALOR</v>
      </c>
    </row>
    <row r="1324" spans="1:20" ht="16.5">
      <c r="A1324" s="95">
        <v>1318</v>
      </c>
      <c r="B1324" s="40">
        <v>904924</v>
      </c>
      <c r="C1324" s="40"/>
      <c r="D1324" s="66" t="s">
        <v>1801</v>
      </c>
      <c r="E1324" s="121" t="s">
        <v>21</v>
      </c>
      <c r="F1324" s="74">
        <v>1</v>
      </c>
      <c r="G1324" s="122">
        <v>0</v>
      </c>
      <c r="H1324" s="123">
        <v>0</v>
      </c>
      <c r="I1324" s="90">
        <v>72900</v>
      </c>
      <c r="J1324" s="94">
        <v>87100</v>
      </c>
      <c r="K1324" s="50"/>
      <c r="L1324" s="51">
        <f t="shared" si="253"/>
        <v>72900</v>
      </c>
      <c r="M1324" s="51">
        <f t="shared" si="254"/>
        <v>80000</v>
      </c>
      <c r="N1324" s="52">
        <f t="shared" si="255"/>
        <v>80000</v>
      </c>
      <c r="O1324" s="53">
        <f t="shared" si="256"/>
        <v>79684.314642218014</v>
      </c>
      <c r="P1324" s="52">
        <f t="shared" si="257"/>
        <v>5020.4581464244875</v>
      </c>
      <c r="Q1324" s="54">
        <f t="shared" si="258"/>
        <v>6.2755726830306099E-2</v>
      </c>
      <c r="R1324" s="30">
        <f t="shared" si="251"/>
        <v>72900</v>
      </c>
      <c r="S1324" s="52">
        <f t="shared" si="252"/>
        <v>72900</v>
      </c>
      <c r="T1324" s="13" t="str">
        <f t="shared" si="259"/>
        <v>MENOR VALOR</v>
      </c>
    </row>
    <row r="1325" spans="1:20" ht="16.5">
      <c r="A1325" s="73">
        <v>1319</v>
      </c>
      <c r="B1325" s="40">
        <v>904925</v>
      </c>
      <c r="C1325" s="40"/>
      <c r="D1325" s="66" t="s">
        <v>1802</v>
      </c>
      <c r="E1325" s="121" t="s">
        <v>21</v>
      </c>
      <c r="F1325" s="74">
        <v>1</v>
      </c>
      <c r="G1325" s="122">
        <v>0</v>
      </c>
      <c r="H1325" s="123">
        <v>0</v>
      </c>
      <c r="I1325" s="90">
        <v>83100</v>
      </c>
      <c r="J1325" s="94">
        <v>87100</v>
      </c>
      <c r="K1325" s="50"/>
      <c r="L1325" s="51">
        <f t="shared" si="253"/>
        <v>83100</v>
      </c>
      <c r="M1325" s="51">
        <f t="shared" si="254"/>
        <v>85100</v>
      </c>
      <c r="N1325" s="52">
        <f t="shared" si="255"/>
        <v>85100</v>
      </c>
      <c r="O1325" s="53">
        <f t="shared" si="256"/>
        <v>85076.494991272411</v>
      </c>
      <c r="P1325" s="52">
        <f t="shared" si="257"/>
        <v>1414.2135623730951</v>
      </c>
      <c r="Q1325" s="54">
        <f t="shared" si="258"/>
        <v>1.6618255727063398E-2</v>
      </c>
      <c r="R1325" s="30">
        <f t="shared" ref="R1325:R1388" si="260">IF(Q1325&lt;=$Q$1,L1325,N1325)</f>
        <v>83100</v>
      </c>
      <c r="S1325" s="52">
        <f t="shared" si="252"/>
        <v>83100</v>
      </c>
      <c r="T1325" s="13" t="str">
        <f t="shared" si="259"/>
        <v>MENOR VALOR</v>
      </c>
    </row>
    <row r="1326" spans="1:20" ht="16.5">
      <c r="A1326" s="73">
        <v>1320</v>
      </c>
      <c r="B1326" s="40">
        <v>905201</v>
      </c>
      <c r="C1326" s="40"/>
      <c r="D1326" s="66" t="s">
        <v>1803</v>
      </c>
      <c r="E1326" s="121" t="s">
        <v>21</v>
      </c>
      <c r="F1326" s="74">
        <v>1</v>
      </c>
      <c r="G1326" s="122">
        <v>0</v>
      </c>
      <c r="H1326" s="123">
        <v>0</v>
      </c>
      <c r="I1326" s="90">
        <v>78000</v>
      </c>
      <c r="J1326" s="91" t="s">
        <v>28</v>
      </c>
      <c r="K1326" s="50"/>
      <c r="L1326" s="51">
        <f t="shared" si="253"/>
        <v>78000</v>
      </c>
      <c r="M1326" s="51">
        <f t="shared" si="254"/>
        <v>78000</v>
      </c>
      <c r="N1326" s="52">
        <f t="shared" si="255"/>
        <v>78000</v>
      </c>
      <c r="O1326" s="53">
        <f t="shared" si="256"/>
        <v>78000</v>
      </c>
      <c r="P1326" s="52">
        <f t="shared" si="257"/>
        <v>0</v>
      </c>
      <c r="Q1326" s="54">
        <f t="shared" si="258"/>
        <v>0</v>
      </c>
      <c r="R1326" s="30">
        <f t="shared" si="260"/>
        <v>78000</v>
      </c>
      <c r="S1326" s="52">
        <f t="shared" si="252"/>
        <v>78000</v>
      </c>
      <c r="T1326" s="13" t="str">
        <f t="shared" si="259"/>
        <v>MENOR VALOR</v>
      </c>
    </row>
    <row r="1327" spans="1:20" ht="16.5">
      <c r="A1327" s="73">
        <v>1321</v>
      </c>
      <c r="B1327" s="40">
        <v>905202</v>
      </c>
      <c r="C1327" s="40"/>
      <c r="D1327" s="66" t="s">
        <v>1804</v>
      </c>
      <c r="E1327" s="121" t="s">
        <v>21</v>
      </c>
      <c r="F1327" s="74">
        <v>1</v>
      </c>
      <c r="G1327" s="122">
        <v>0</v>
      </c>
      <c r="H1327" s="123">
        <v>0</v>
      </c>
      <c r="I1327" s="90">
        <v>155200</v>
      </c>
      <c r="J1327" s="94">
        <v>93400</v>
      </c>
      <c r="K1327" s="50"/>
      <c r="L1327" s="51">
        <f t="shared" si="253"/>
        <v>93400</v>
      </c>
      <c r="M1327" s="51">
        <f t="shared" si="254"/>
        <v>124300</v>
      </c>
      <c r="N1327" s="52">
        <f t="shared" si="255"/>
        <v>124300</v>
      </c>
      <c r="O1327" s="53">
        <f t="shared" si="256"/>
        <v>120398.0066280169</v>
      </c>
      <c r="P1327" s="52">
        <f t="shared" si="257"/>
        <v>21849.599538664319</v>
      </c>
      <c r="Q1327" s="54">
        <f t="shared" si="258"/>
        <v>0.17578117086616507</v>
      </c>
      <c r="R1327" s="30">
        <f t="shared" si="260"/>
        <v>124300</v>
      </c>
      <c r="S1327" s="52">
        <f t="shared" si="252"/>
        <v>124300</v>
      </c>
      <c r="T1327" s="13" t="str">
        <f t="shared" si="259"/>
        <v>MEDIANA</v>
      </c>
    </row>
    <row r="1328" spans="1:20" ht="33">
      <c r="A1328" s="73">
        <v>1322</v>
      </c>
      <c r="B1328" s="40">
        <v>905203</v>
      </c>
      <c r="C1328" s="40"/>
      <c r="D1328" s="66" t="s">
        <v>1805</v>
      </c>
      <c r="E1328" s="121" t="s">
        <v>21</v>
      </c>
      <c r="F1328" s="74">
        <v>1</v>
      </c>
      <c r="G1328" s="122">
        <v>0</v>
      </c>
      <c r="H1328" s="123">
        <v>0</v>
      </c>
      <c r="I1328" s="90">
        <v>116800</v>
      </c>
      <c r="J1328" s="94">
        <v>74500</v>
      </c>
      <c r="K1328" s="50"/>
      <c r="L1328" s="51">
        <f t="shared" si="253"/>
        <v>74500</v>
      </c>
      <c r="M1328" s="51">
        <f t="shared" si="254"/>
        <v>95650</v>
      </c>
      <c r="N1328" s="52">
        <f t="shared" si="255"/>
        <v>95650</v>
      </c>
      <c r="O1328" s="53">
        <f t="shared" si="256"/>
        <v>93282.367036862866</v>
      </c>
      <c r="P1328" s="52">
        <f t="shared" si="257"/>
        <v>14955.308422095481</v>
      </c>
      <c r="Q1328" s="54">
        <f t="shared" si="258"/>
        <v>0.1563545051970254</v>
      </c>
      <c r="R1328" s="30">
        <f t="shared" si="260"/>
        <v>95650</v>
      </c>
      <c r="S1328" s="52">
        <f t="shared" si="252"/>
        <v>95700</v>
      </c>
      <c r="T1328" s="13" t="str">
        <f t="shared" si="259"/>
        <v>MEDIANA</v>
      </c>
    </row>
    <row r="1329" spans="1:20" ht="16.5">
      <c r="A1329" s="95">
        <v>1323</v>
      </c>
      <c r="B1329" s="40">
        <v>905205</v>
      </c>
      <c r="C1329" s="40"/>
      <c r="D1329" s="66" t="s">
        <v>1806</v>
      </c>
      <c r="E1329" s="121" t="s">
        <v>21</v>
      </c>
      <c r="F1329" s="74">
        <v>1</v>
      </c>
      <c r="G1329" s="122">
        <v>0</v>
      </c>
      <c r="H1329" s="123">
        <v>0</v>
      </c>
      <c r="I1329" s="90">
        <v>132300</v>
      </c>
      <c r="J1329" s="91" t="s">
        <v>28</v>
      </c>
      <c r="K1329" s="50"/>
      <c r="L1329" s="51">
        <f t="shared" si="253"/>
        <v>132300</v>
      </c>
      <c r="M1329" s="51">
        <f t="shared" si="254"/>
        <v>132300</v>
      </c>
      <c r="N1329" s="52">
        <f t="shared" si="255"/>
        <v>132300</v>
      </c>
      <c r="O1329" s="53">
        <f t="shared" si="256"/>
        <v>132300</v>
      </c>
      <c r="P1329" s="52">
        <f t="shared" si="257"/>
        <v>0</v>
      </c>
      <c r="Q1329" s="54">
        <f t="shared" si="258"/>
        <v>0</v>
      </c>
      <c r="R1329" s="30">
        <f t="shared" si="260"/>
        <v>132300</v>
      </c>
      <c r="S1329" s="52">
        <f t="shared" si="252"/>
        <v>132300</v>
      </c>
      <c r="T1329" s="13" t="str">
        <f t="shared" si="259"/>
        <v>MENOR VALOR</v>
      </c>
    </row>
    <row r="1330" spans="1:20" ht="16.5">
      <c r="A1330" s="73">
        <v>1324</v>
      </c>
      <c r="B1330" s="40">
        <v>905206</v>
      </c>
      <c r="C1330" s="40"/>
      <c r="D1330" s="66" t="s">
        <v>1807</v>
      </c>
      <c r="E1330" s="121" t="s">
        <v>21</v>
      </c>
      <c r="F1330" s="74">
        <v>1</v>
      </c>
      <c r="G1330" s="122">
        <v>0</v>
      </c>
      <c r="H1330" s="123">
        <v>0</v>
      </c>
      <c r="I1330" s="90">
        <v>116200</v>
      </c>
      <c r="J1330" s="91" t="s">
        <v>28</v>
      </c>
      <c r="K1330" s="50"/>
      <c r="L1330" s="51">
        <f t="shared" si="253"/>
        <v>116200</v>
      </c>
      <c r="M1330" s="51">
        <f t="shared" si="254"/>
        <v>116200</v>
      </c>
      <c r="N1330" s="52">
        <f t="shared" si="255"/>
        <v>116200</v>
      </c>
      <c r="O1330" s="53">
        <f t="shared" si="256"/>
        <v>116200</v>
      </c>
      <c r="P1330" s="52">
        <f t="shared" si="257"/>
        <v>0</v>
      </c>
      <c r="Q1330" s="54">
        <f t="shared" si="258"/>
        <v>0</v>
      </c>
      <c r="R1330" s="30">
        <f t="shared" si="260"/>
        <v>116200</v>
      </c>
      <c r="S1330" s="52">
        <f t="shared" si="252"/>
        <v>116200</v>
      </c>
      <c r="T1330" s="13" t="str">
        <f t="shared" si="259"/>
        <v>MENOR VALOR</v>
      </c>
    </row>
    <row r="1331" spans="1:20" ht="16.5">
      <c r="A1331" s="73">
        <v>1325</v>
      </c>
      <c r="B1331" s="40">
        <v>905214</v>
      </c>
      <c r="C1331" s="40"/>
      <c r="D1331" s="66" t="s">
        <v>1808</v>
      </c>
      <c r="E1331" s="121" t="s">
        <v>21</v>
      </c>
      <c r="F1331" s="74">
        <v>1</v>
      </c>
      <c r="G1331" s="122">
        <v>0</v>
      </c>
      <c r="H1331" s="123">
        <v>0</v>
      </c>
      <c r="I1331" s="90">
        <v>121700</v>
      </c>
      <c r="J1331" s="91" t="s">
        <v>28</v>
      </c>
      <c r="K1331" s="50"/>
      <c r="L1331" s="51">
        <f t="shared" si="253"/>
        <v>121700</v>
      </c>
      <c r="M1331" s="51">
        <f t="shared" si="254"/>
        <v>121700</v>
      </c>
      <c r="N1331" s="52">
        <f t="shared" si="255"/>
        <v>121700</v>
      </c>
      <c r="O1331" s="53">
        <f t="shared" si="256"/>
        <v>121700</v>
      </c>
      <c r="P1331" s="52">
        <f t="shared" si="257"/>
        <v>0</v>
      </c>
      <c r="Q1331" s="54">
        <f t="shared" si="258"/>
        <v>0</v>
      </c>
      <c r="R1331" s="30">
        <f t="shared" si="260"/>
        <v>121700</v>
      </c>
      <c r="S1331" s="52">
        <f t="shared" si="252"/>
        <v>121700</v>
      </c>
      <c r="T1331" s="13" t="str">
        <f t="shared" si="259"/>
        <v>MENOR VALOR</v>
      </c>
    </row>
    <row r="1332" spans="1:20" ht="33">
      <c r="A1332" s="73">
        <v>1326</v>
      </c>
      <c r="B1332" s="40">
        <v>905301</v>
      </c>
      <c r="C1332" s="40"/>
      <c r="D1332" s="66" t="s">
        <v>1809</v>
      </c>
      <c r="E1332" s="121" t="s">
        <v>21</v>
      </c>
      <c r="F1332" s="74">
        <v>1</v>
      </c>
      <c r="G1332" s="122">
        <v>0</v>
      </c>
      <c r="H1332" s="123">
        <v>0</v>
      </c>
      <c r="I1332" s="90">
        <v>77600</v>
      </c>
      <c r="J1332" s="91" t="s">
        <v>28</v>
      </c>
      <c r="K1332" s="50"/>
      <c r="L1332" s="51">
        <f t="shared" si="253"/>
        <v>77600</v>
      </c>
      <c r="M1332" s="51">
        <f t="shared" si="254"/>
        <v>77600</v>
      </c>
      <c r="N1332" s="52">
        <f t="shared" si="255"/>
        <v>77600</v>
      </c>
      <c r="O1332" s="53">
        <f t="shared" si="256"/>
        <v>77600</v>
      </c>
      <c r="P1332" s="52">
        <f t="shared" si="257"/>
        <v>0</v>
      </c>
      <c r="Q1332" s="54">
        <f t="shared" si="258"/>
        <v>0</v>
      </c>
      <c r="R1332" s="30">
        <f t="shared" si="260"/>
        <v>77600</v>
      </c>
      <c r="S1332" s="52">
        <f t="shared" si="252"/>
        <v>77600</v>
      </c>
      <c r="T1332" s="13" t="str">
        <f t="shared" si="259"/>
        <v>MENOR VALOR</v>
      </c>
    </row>
    <row r="1333" spans="1:20" ht="16.5">
      <c r="A1333" s="73">
        <v>1327</v>
      </c>
      <c r="B1333" s="40">
        <v>905404</v>
      </c>
      <c r="C1333" s="40"/>
      <c r="D1333" s="66" t="s">
        <v>1810</v>
      </c>
      <c r="E1333" s="121" t="s">
        <v>21</v>
      </c>
      <c r="F1333" s="74">
        <v>1</v>
      </c>
      <c r="G1333" s="122">
        <v>0</v>
      </c>
      <c r="H1333" s="123">
        <v>0</v>
      </c>
      <c r="I1333" s="90">
        <v>115200</v>
      </c>
      <c r="J1333" s="91" t="s">
        <v>28</v>
      </c>
      <c r="K1333" s="50"/>
      <c r="L1333" s="51">
        <f t="shared" si="253"/>
        <v>115200</v>
      </c>
      <c r="M1333" s="51">
        <f t="shared" si="254"/>
        <v>115200</v>
      </c>
      <c r="N1333" s="52">
        <f t="shared" si="255"/>
        <v>115200</v>
      </c>
      <c r="O1333" s="53">
        <f t="shared" si="256"/>
        <v>115200</v>
      </c>
      <c r="P1333" s="52">
        <f t="shared" si="257"/>
        <v>0</v>
      </c>
      <c r="Q1333" s="54">
        <f t="shared" si="258"/>
        <v>0</v>
      </c>
      <c r="R1333" s="30">
        <f t="shared" si="260"/>
        <v>115200</v>
      </c>
      <c r="S1333" s="52">
        <f t="shared" si="252"/>
        <v>115200</v>
      </c>
      <c r="T1333" s="13" t="str">
        <f t="shared" si="259"/>
        <v>MENOR VALOR</v>
      </c>
    </row>
    <row r="1334" spans="1:20" ht="16.5">
      <c r="A1334" s="95">
        <v>1328</v>
      </c>
      <c r="B1334" s="40">
        <v>905503</v>
      </c>
      <c r="C1334" s="40"/>
      <c r="D1334" s="66" t="s">
        <v>1811</v>
      </c>
      <c r="E1334" s="121" t="s">
        <v>21</v>
      </c>
      <c r="F1334" s="74">
        <v>1</v>
      </c>
      <c r="G1334" s="122">
        <v>0</v>
      </c>
      <c r="H1334" s="123">
        <v>0</v>
      </c>
      <c r="I1334" s="117">
        <v>192000</v>
      </c>
      <c r="J1334" s="91" t="s">
        <v>28</v>
      </c>
      <c r="K1334" s="50"/>
      <c r="L1334" s="51">
        <f t="shared" si="253"/>
        <v>192000</v>
      </c>
      <c r="M1334" s="51">
        <f t="shared" si="254"/>
        <v>192000</v>
      </c>
      <c r="N1334" s="52">
        <f t="shared" si="255"/>
        <v>192000</v>
      </c>
      <c r="O1334" s="53">
        <f t="shared" si="256"/>
        <v>192000</v>
      </c>
      <c r="P1334" s="52">
        <f t="shared" si="257"/>
        <v>0</v>
      </c>
      <c r="Q1334" s="54">
        <f t="shared" si="258"/>
        <v>0</v>
      </c>
      <c r="R1334" s="30">
        <f t="shared" si="260"/>
        <v>192000</v>
      </c>
      <c r="S1334" s="52">
        <f t="shared" si="252"/>
        <v>192000</v>
      </c>
      <c r="T1334" s="13" t="str">
        <f t="shared" si="259"/>
        <v>MENOR VALOR</v>
      </c>
    </row>
    <row r="1335" spans="1:20" ht="16.5">
      <c r="A1335" s="73">
        <v>1329</v>
      </c>
      <c r="B1335" s="40">
        <v>905701</v>
      </c>
      <c r="C1335" s="40"/>
      <c r="D1335" s="66" t="s">
        <v>1812</v>
      </c>
      <c r="E1335" s="121" t="s">
        <v>21</v>
      </c>
      <c r="F1335" s="74">
        <v>1</v>
      </c>
      <c r="G1335" s="122">
        <v>0</v>
      </c>
      <c r="H1335" s="123">
        <v>0</v>
      </c>
      <c r="I1335" s="90">
        <v>123200</v>
      </c>
      <c r="J1335" s="91" t="s">
        <v>28</v>
      </c>
      <c r="K1335" s="50"/>
      <c r="L1335" s="51">
        <f t="shared" si="253"/>
        <v>123200</v>
      </c>
      <c r="M1335" s="51">
        <f t="shared" si="254"/>
        <v>123200</v>
      </c>
      <c r="N1335" s="52">
        <f t="shared" si="255"/>
        <v>123200</v>
      </c>
      <c r="O1335" s="53">
        <f t="shared" si="256"/>
        <v>123200</v>
      </c>
      <c r="P1335" s="52">
        <f t="shared" si="257"/>
        <v>0</v>
      </c>
      <c r="Q1335" s="54">
        <f t="shared" si="258"/>
        <v>0</v>
      </c>
      <c r="R1335" s="30">
        <f t="shared" si="260"/>
        <v>123200</v>
      </c>
      <c r="S1335" s="52">
        <f t="shared" si="252"/>
        <v>123200</v>
      </c>
      <c r="T1335" s="13" t="str">
        <f t="shared" si="259"/>
        <v>MENOR VALOR</v>
      </c>
    </row>
    <row r="1336" spans="1:20" ht="16.5">
      <c r="A1336" s="73">
        <v>1330</v>
      </c>
      <c r="B1336" s="40">
        <v>905706</v>
      </c>
      <c r="C1336" s="40"/>
      <c r="D1336" s="66" t="s">
        <v>1813</v>
      </c>
      <c r="E1336" s="121" t="s">
        <v>21</v>
      </c>
      <c r="F1336" s="74">
        <v>1</v>
      </c>
      <c r="G1336" s="122">
        <v>0</v>
      </c>
      <c r="H1336" s="123">
        <v>0</v>
      </c>
      <c r="I1336" s="90">
        <v>50500</v>
      </c>
      <c r="J1336" s="91" t="s">
        <v>28</v>
      </c>
      <c r="K1336" s="50"/>
      <c r="L1336" s="51">
        <f t="shared" si="253"/>
        <v>50500</v>
      </c>
      <c r="M1336" s="51">
        <f t="shared" si="254"/>
        <v>50500</v>
      </c>
      <c r="N1336" s="52">
        <f t="shared" si="255"/>
        <v>50500</v>
      </c>
      <c r="O1336" s="53">
        <f t="shared" si="256"/>
        <v>50500</v>
      </c>
      <c r="P1336" s="52">
        <f t="shared" si="257"/>
        <v>0</v>
      </c>
      <c r="Q1336" s="54">
        <f t="shared" si="258"/>
        <v>0</v>
      </c>
      <c r="R1336" s="30">
        <f t="shared" si="260"/>
        <v>50500</v>
      </c>
      <c r="S1336" s="52">
        <f t="shared" si="252"/>
        <v>50500</v>
      </c>
      <c r="T1336" s="13" t="str">
        <f t="shared" si="259"/>
        <v>MENOR VALOR</v>
      </c>
    </row>
    <row r="1337" spans="1:20" ht="16.5">
      <c r="A1337" s="73">
        <v>1331</v>
      </c>
      <c r="B1337" s="40">
        <v>905714</v>
      </c>
      <c r="C1337" s="40"/>
      <c r="D1337" s="66" t="s">
        <v>1814</v>
      </c>
      <c r="E1337" s="121" t="s">
        <v>21</v>
      </c>
      <c r="F1337" s="74">
        <v>1</v>
      </c>
      <c r="G1337" s="122">
        <v>0</v>
      </c>
      <c r="H1337" s="123">
        <v>0</v>
      </c>
      <c r="I1337" s="90">
        <v>171200</v>
      </c>
      <c r="J1337" s="91" t="s">
        <v>28</v>
      </c>
      <c r="K1337" s="50"/>
      <c r="L1337" s="51">
        <f t="shared" si="253"/>
        <v>171200</v>
      </c>
      <c r="M1337" s="51">
        <f t="shared" si="254"/>
        <v>171200</v>
      </c>
      <c r="N1337" s="52">
        <f t="shared" si="255"/>
        <v>171200</v>
      </c>
      <c r="O1337" s="53">
        <f t="shared" si="256"/>
        <v>171200</v>
      </c>
      <c r="P1337" s="52">
        <f t="shared" si="257"/>
        <v>0</v>
      </c>
      <c r="Q1337" s="54">
        <f t="shared" si="258"/>
        <v>0</v>
      </c>
      <c r="R1337" s="30">
        <f t="shared" si="260"/>
        <v>171200</v>
      </c>
      <c r="S1337" s="52">
        <f t="shared" si="252"/>
        <v>171200</v>
      </c>
      <c r="T1337" s="13" t="str">
        <f t="shared" si="259"/>
        <v>MENOR VALOR</v>
      </c>
    </row>
    <row r="1338" spans="1:20" ht="16.5">
      <c r="A1338" s="73">
        <v>1332</v>
      </c>
      <c r="B1338" s="40">
        <v>905716</v>
      </c>
      <c r="C1338" s="40"/>
      <c r="D1338" s="66" t="s">
        <v>1815</v>
      </c>
      <c r="E1338" s="121" t="s">
        <v>21</v>
      </c>
      <c r="F1338" s="74">
        <v>1</v>
      </c>
      <c r="G1338" s="122">
        <v>0</v>
      </c>
      <c r="H1338" s="123">
        <v>0</v>
      </c>
      <c r="I1338" s="90">
        <v>38000</v>
      </c>
      <c r="J1338" s="94">
        <v>45400</v>
      </c>
      <c r="K1338" s="50"/>
      <c r="L1338" s="51">
        <f t="shared" si="253"/>
        <v>38000</v>
      </c>
      <c r="M1338" s="51">
        <f t="shared" si="254"/>
        <v>41700</v>
      </c>
      <c r="N1338" s="52">
        <f t="shared" si="255"/>
        <v>41700</v>
      </c>
      <c r="O1338" s="53">
        <f t="shared" si="256"/>
        <v>41535.526961867232</v>
      </c>
      <c r="P1338" s="52">
        <f t="shared" si="257"/>
        <v>2616.2950903902261</v>
      </c>
      <c r="Q1338" s="54">
        <f t="shared" si="258"/>
        <v>6.2740889457799182E-2</v>
      </c>
      <c r="R1338" s="30">
        <f t="shared" si="260"/>
        <v>38000</v>
      </c>
      <c r="S1338" s="52">
        <f t="shared" si="252"/>
        <v>38000</v>
      </c>
      <c r="T1338" s="13" t="str">
        <f t="shared" si="259"/>
        <v>MENOR VALOR</v>
      </c>
    </row>
    <row r="1339" spans="1:20" ht="16.5">
      <c r="A1339" s="95">
        <v>1333</v>
      </c>
      <c r="B1339" s="40">
        <v>905717</v>
      </c>
      <c r="C1339" s="40"/>
      <c r="D1339" s="66" t="s">
        <v>1816</v>
      </c>
      <c r="E1339" s="121" t="s">
        <v>21</v>
      </c>
      <c r="F1339" s="74">
        <v>1</v>
      </c>
      <c r="G1339" s="122">
        <v>0</v>
      </c>
      <c r="H1339" s="123">
        <v>0</v>
      </c>
      <c r="I1339" s="90">
        <v>38000</v>
      </c>
      <c r="J1339" s="91" t="s">
        <v>28</v>
      </c>
      <c r="K1339" s="50"/>
      <c r="L1339" s="51">
        <f t="shared" si="253"/>
        <v>38000</v>
      </c>
      <c r="M1339" s="51">
        <f t="shared" si="254"/>
        <v>38000</v>
      </c>
      <c r="N1339" s="52">
        <f t="shared" si="255"/>
        <v>38000</v>
      </c>
      <c r="O1339" s="53">
        <f t="shared" si="256"/>
        <v>38000</v>
      </c>
      <c r="P1339" s="52">
        <f t="shared" si="257"/>
        <v>0</v>
      </c>
      <c r="Q1339" s="54">
        <f t="shared" si="258"/>
        <v>0</v>
      </c>
      <c r="R1339" s="30">
        <f t="shared" si="260"/>
        <v>38000</v>
      </c>
      <c r="S1339" s="52">
        <f t="shared" si="252"/>
        <v>38000</v>
      </c>
      <c r="T1339" s="13" t="str">
        <f t="shared" si="259"/>
        <v>MENOR VALOR</v>
      </c>
    </row>
    <row r="1340" spans="1:20" ht="16.5">
      <c r="A1340" s="73">
        <v>1334</v>
      </c>
      <c r="B1340" s="40">
        <v>905724</v>
      </c>
      <c r="C1340" s="40"/>
      <c r="D1340" s="66" t="s">
        <v>1817</v>
      </c>
      <c r="E1340" s="121" t="s">
        <v>21</v>
      </c>
      <c r="F1340" s="74">
        <v>1</v>
      </c>
      <c r="G1340" s="122">
        <v>0</v>
      </c>
      <c r="H1340" s="123">
        <v>0</v>
      </c>
      <c r="I1340" s="90">
        <v>70400</v>
      </c>
      <c r="J1340" s="91" t="s">
        <v>28</v>
      </c>
      <c r="K1340" s="50"/>
      <c r="L1340" s="51">
        <f t="shared" si="253"/>
        <v>70400</v>
      </c>
      <c r="M1340" s="51">
        <f t="shared" si="254"/>
        <v>70400</v>
      </c>
      <c r="N1340" s="52">
        <f t="shared" si="255"/>
        <v>70400</v>
      </c>
      <c r="O1340" s="53">
        <f t="shared" si="256"/>
        <v>70400</v>
      </c>
      <c r="P1340" s="52">
        <f t="shared" si="257"/>
        <v>0</v>
      </c>
      <c r="Q1340" s="54">
        <f t="shared" si="258"/>
        <v>0</v>
      </c>
      <c r="R1340" s="30">
        <f t="shared" si="260"/>
        <v>70400</v>
      </c>
      <c r="S1340" s="52">
        <f t="shared" si="252"/>
        <v>70400</v>
      </c>
      <c r="T1340" s="13" t="str">
        <f t="shared" si="259"/>
        <v>MENOR VALOR</v>
      </c>
    </row>
    <row r="1341" spans="1:20" ht="16.5">
      <c r="A1341" s="73">
        <v>1335</v>
      </c>
      <c r="B1341" s="40">
        <v>905725</v>
      </c>
      <c r="C1341" s="40"/>
      <c r="D1341" s="66" t="s">
        <v>1818</v>
      </c>
      <c r="E1341" s="121" t="s">
        <v>21</v>
      </c>
      <c r="F1341" s="74">
        <v>1</v>
      </c>
      <c r="G1341" s="122">
        <v>0</v>
      </c>
      <c r="H1341" s="123">
        <v>0</v>
      </c>
      <c r="I1341" s="90">
        <v>70400</v>
      </c>
      <c r="J1341" s="94">
        <v>84200</v>
      </c>
      <c r="K1341" s="50"/>
      <c r="L1341" s="51">
        <f t="shared" si="253"/>
        <v>70400</v>
      </c>
      <c r="M1341" s="51">
        <f t="shared" si="254"/>
        <v>77300</v>
      </c>
      <c r="N1341" s="52">
        <f t="shared" si="255"/>
        <v>77300</v>
      </c>
      <c r="O1341" s="53">
        <f t="shared" si="256"/>
        <v>76991.428094301518</v>
      </c>
      <c r="P1341" s="52">
        <f t="shared" si="257"/>
        <v>4879.0367901871778</v>
      </c>
      <c r="Q1341" s="54">
        <f t="shared" si="258"/>
        <v>6.3118199096858701E-2</v>
      </c>
      <c r="R1341" s="30">
        <f t="shared" si="260"/>
        <v>70400</v>
      </c>
      <c r="S1341" s="52">
        <f t="shared" si="252"/>
        <v>70400</v>
      </c>
      <c r="T1341" s="13" t="str">
        <f t="shared" si="259"/>
        <v>MENOR VALOR</v>
      </c>
    </row>
    <row r="1342" spans="1:20" ht="16.5">
      <c r="A1342" s="73">
        <v>1336</v>
      </c>
      <c r="B1342" s="40">
        <v>905726</v>
      </c>
      <c r="C1342" s="40"/>
      <c r="D1342" s="66" t="s">
        <v>1819</v>
      </c>
      <c r="E1342" s="121" t="s">
        <v>21</v>
      </c>
      <c r="F1342" s="74">
        <v>1</v>
      </c>
      <c r="G1342" s="122">
        <v>0</v>
      </c>
      <c r="H1342" s="123">
        <v>0</v>
      </c>
      <c r="I1342" s="90">
        <v>70400</v>
      </c>
      <c r="J1342" s="91" t="s">
        <v>28</v>
      </c>
      <c r="K1342" s="50"/>
      <c r="L1342" s="51">
        <f t="shared" si="253"/>
        <v>70400</v>
      </c>
      <c r="M1342" s="51">
        <f t="shared" si="254"/>
        <v>70400</v>
      </c>
      <c r="N1342" s="52">
        <f t="shared" si="255"/>
        <v>70400</v>
      </c>
      <c r="O1342" s="53">
        <f t="shared" si="256"/>
        <v>70400</v>
      </c>
      <c r="P1342" s="52">
        <f t="shared" si="257"/>
        <v>0</v>
      </c>
      <c r="Q1342" s="54">
        <f t="shared" si="258"/>
        <v>0</v>
      </c>
      <c r="R1342" s="30">
        <f t="shared" si="260"/>
        <v>70400</v>
      </c>
      <c r="S1342" s="52">
        <f t="shared" si="252"/>
        <v>70400</v>
      </c>
      <c r="T1342" s="13" t="str">
        <f t="shared" si="259"/>
        <v>MENOR VALOR</v>
      </c>
    </row>
    <row r="1343" spans="1:20" ht="16.5">
      <c r="A1343" s="73">
        <v>1337</v>
      </c>
      <c r="B1343" s="40">
        <v>905727</v>
      </c>
      <c r="C1343" s="40"/>
      <c r="D1343" s="66" t="s">
        <v>1820</v>
      </c>
      <c r="E1343" s="121" t="s">
        <v>21</v>
      </c>
      <c r="F1343" s="74">
        <v>1</v>
      </c>
      <c r="G1343" s="122">
        <v>0</v>
      </c>
      <c r="H1343" s="123">
        <v>0</v>
      </c>
      <c r="I1343" s="90">
        <v>73800</v>
      </c>
      <c r="J1343" s="91" t="s">
        <v>28</v>
      </c>
      <c r="K1343" s="50"/>
      <c r="L1343" s="51">
        <f t="shared" si="253"/>
        <v>73800</v>
      </c>
      <c r="M1343" s="51">
        <f t="shared" si="254"/>
        <v>73800</v>
      </c>
      <c r="N1343" s="52">
        <f t="shared" si="255"/>
        <v>73800</v>
      </c>
      <c r="O1343" s="53">
        <f t="shared" si="256"/>
        <v>73800</v>
      </c>
      <c r="P1343" s="52">
        <f t="shared" si="257"/>
        <v>0</v>
      </c>
      <c r="Q1343" s="54">
        <f t="shared" si="258"/>
        <v>0</v>
      </c>
      <c r="R1343" s="30">
        <f t="shared" si="260"/>
        <v>73800</v>
      </c>
      <c r="S1343" s="52">
        <f t="shared" si="252"/>
        <v>73800</v>
      </c>
      <c r="T1343" s="13" t="str">
        <f t="shared" si="259"/>
        <v>MENOR VALOR</v>
      </c>
    </row>
    <row r="1344" spans="1:20" ht="33">
      <c r="A1344" s="95">
        <v>1338</v>
      </c>
      <c r="B1344" s="40">
        <v>905737</v>
      </c>
      <c r="C1344" s="40"/>
      <c r="D1344" s="66" t="s">
        <v>1821</v>
      </c>
      <c r="E1344" s="121" t="s">
        <v>21</v>
      </c>
      <c r="F1344" s="74">
        <v>1</v>
      </c>
      <c r="G1344" s="122">
        <v>0</v>
      </c>
      <c r="H1344" s="123">
        <v>0</v>
      </c>
      <c r="I1344" s="90">
        <v>88000</v>
      </c>
      <c r="J1344" s="91" t="s">
        <v>28</v>
      </c>
      <c r="K1344" s="50"/>
      <c r="L1344" s="51">
        <f t="shared" si="253"/>
        <v>88000</v>
      </c>
      <c r="M1344" s="51">
        <f t="shared" si="254"/>
        <v>88000</v>
      </c>
      <c r="N1344" s="52">
        <f t="shared" si="255"/>
        <v>88000</v>
      </c>
      <c r="O1344" s="53">
        <f t="shared" si="256"/>
        <v>88000</v>
      </c>
      <c r="P1344" s="52">
        <f t="shared" si="257"/>
        <v>0</v>
      </c>
      <c r="Q1344" s="54">
        <f t="shared" si="258"/>
        <v>0</v>
      </c>
      <c r="R1344" s="30">
        <f t="shared" si="260"/>
        <v>88000</v>
      </c>
      <c r="S1344" s="52">
        <f t="shared" si="252"/>
        <v>88000</v>
      </c>
      <c r="T1344" s="13" t="str">
        <f t="shared" si="259"/>
        <v>MENOR VALOR</v>
      </c>
    </row>
    <row r="1345" spans="1:20" ht="16.5">
      <c r="A1345" s="73">
        <v>1339</v>
      </c>
      <c r="B1345" s="40">
        <v>905739</v>
      </c>
      <c r="C1345" s="40"/>
      <c r="D1345" s="66" t="s">
        <v>1822</v>
      </c>
      <c r="E1345" s="121" t="s">
        <v>21</v>
      </c>
      <c r="F1345" s="74">
        <v>1</v>
      </c>
      <c r="G1345" s="122">
        <v>0</v>
      </c>
      <c r="H1345" s="123">
        <v>0</v>
      </c>
      <c r="I1345" s="90">
        <v>110400</v>
      </c>
      <c r="J1345" s="94">
        <v>77600</v>
      </c>
      <c r="K1345" s="50"/>
      <c r="L1345" s="51">
        <f t="shared" si="253"/>
        <v>77600</v>
      </c>
      <c r="M1345" s="51">
        <f t="shared" si="254"/>
        <v>94000</v>
      </c>
      <c r="N1345" s="52">
        <f t="shared" si="255"/>
        <v>94000</v>
      </c>
      <c r="O1345" s="53">
        <f t="shared" si="256"/>
        <v>92558.305948196779</v>
      </c>
      <c r="P1345" s="52">
        <f t="shared" si="257"/>
        <v>11596.55121145938</v>
      </c>
      <c r="Q1345" s="54">
        <f t="shared" si="258"/>
        <v>0.1233675660793551</v>
      </c>
      <c r="R1345" s="30">
        <f t="shared" si="260"/>
        <v>94000</v>
      </c>
      <c r="S1345" s="52">
        <f t="shared" ref="S1345:S1408" si="261">+ROUND(R1345,-2)</f>
        <v>94000</v>
      </c>
      <c r="T1345" s="13" t="str">
        <f t="shared" si="259"/>
        <v>MEDIANA</v>
      </c>
    </row>
    <row r="1346" spans="1:20" ht="16.5">
      <c r="A1346" s="73">
        <v>1340</v>
      </c>
      <c r="B1346" s="40">
        <v>905759</v>
      </c>
      <c r="C1346" s="40"/>
      <c r="D1346" s="66" t="s">
        <v>1823</v>
      </c>
      <c r="E1346" s="121" t="s">
        <v>21</v>
      </c>
      <c r="F1346" s="74">
        <v>1</v>
      </c>
      <c r="G1346" s="122">
        <v>0</v>
      </c>
      <c r="H1346" s="123">
        <v>0</v>
      </c>
      <c r="I1346" s="90">
        <v>103900</v>
      </c>
      <c r="J1346" s="91" t="s">
        <v>28</v>
      </c>
      <c r="K1346" s="50"/>
      <c r="L1346" s="51">
        <f t="shared" si="253"/>
        <v>103900</v>
      </c>
      <c r="M1346" s="51">
        <f t="shared" si="254"/>
        <v>103900</v>
      </c>
      <c r="N1346" s="52">
        <f t="shared" si="255"/>
        <v>103900</v>
      </c>
      <c r="O1346" s="53">
        <f t="shared" si="256"/>
        <v>103900</v>
      </c>
      <c r="P1346" s="52">
        <f t="shared" si="257"/>
        <v>0</v>
      </c>
      <c r="Q1346" s="54">
        <f t="shared" si="258"/>
        <v>0</v>
      </c>
      <c r="R1346" s="30">
        <f t="shared" si="260"/>
        <v>103900</v>
      </c>
      <c r="S1346" s="52">
        <f t="shared" si="261"/>
        <v>103900</v>
      </c>
      <c r="T1346" s="13" t="str">
        <f t="shared" si="259"/>
        <v>MENOR VALOR</v>
      </c>
    </row>
    <row r="1347" spans="1:20" ht="16.5">
      <c r="A1347" s="73">
        <v>1341</v>
      </c>
      <c r="B1347" s="40">
        <v>906001</v>
      </c>
      <c r="C1347" s="40"/>
      <c r="D1347" s="66" t="s">
        <v>1824</v>
      </c>
      <c r="E1347" s="121" t="s">
        <v>21</v>
      </c>
      <c r="F1347" s="74">
        <v>1</v>
      </c>
      <c r="G1347" s="122">
        <v>0</v>
      </c>
      <c r="H1347" s="123">
        <v>0</v>
      </c>
      <c r="I1347" s="90">
        <v>52600</v>
      </c>
      <c r="J1347" s="94">
        <v>52300</v>
      </c>
      <c r="K1347" s="50"/>
      <c r="L1347" s="51">
        <f t="shared" si="253"/>
        <v>52300</v>
      </c>
      <c r="M1347" s="51">
        <f t="shared" si="254"/>
        <v>52450</v>
      </c>
      <c r="N1347" s="52">
        <f t="shared" si="255"/>
        <v>52450</v>
      </c>
      <c r="O1347" s="53">
        <f t="shared" si="256"/>
        <v>52449.78550957096</v>
      </c>
      <c r="P1347" s="52">
        <f t="shared" si="257"/>
        <v>106.06601717798213</v>
      </c>
      <c r="Q1347" s="54">
        <f t="shared" si="258"/>
        <v>2.0222310234124332E-3</v>
      </c>
      <c r="R1347" s="30">
        <f t="shared" si="260"/>
        <v>52300</v>
      </c>
      <c r="S1347" s="52">
        <f t="shared" si="261"/>
        <v>52300</v>
      </c>
      <c r="T1347" s="13" t="str">
        <f t="shared" si="259"/>
        <v>MENOR VALOR</v>
      </c>
    </row>
    <row r="1348" spans="1:20" ht="16.5">
      <c r="A1348" s="73">
        <v>1342</v>
      </c>
      <c r="B1348" s="40">
        <v>906002</v>
      </c>
      <c r="C1348" s="40"/>
      <c r="D1348" s="66" t="s">
        <v>1825</v>
      </c>
      <c r="E1348" s="121" t="s">
        <v>21</v>
      </c>
      <c r="F1348" s="74">
        <v>1</v>
      </c>
      <c r="G1348" s="122">
        <v>0</v>
      </c>
      <c r="H1348" s="123">
        <v>0</v>
      </c>
      <c r="I1348" s="90">
        <v>43700</v>
      </c>
      <c r="J1348" s="91" t="s">
        <v>28</v>
      </c>
      <c r="K1348" s="50"/>
      <c r="L1348" s="51">
        <f t="shared" si="253"/>
        <v>43700</v>
      </c>
      <c r="M1348" s="51">
        <f t="shared" si="254"/>
        <v>43700</v>
      </c>
      <c r="N1348" s="52">
        <f t="shared" si="255"/>
        <v>43700</v>
      </c>
      <c r="O1348" s="53">
        <f t="shared" si="256"/>
        <v>43700</v>
      </c>
      <c r="P1348" s="52">
        <f t="shared" si="257"/>
        <v>0</v>
      </c>
      <c r="Q1348" s="54">
        <f t="shared" si="258"/>
        <v>0</v>
      </c>
      <c r="R1348" s="30">
        <f t="shared" si="260"/>
        <v>43700</v>
      </c>
      <c r="S1348" s="52">
        <f t="shared" si="261"/>
        <v>43700</v>
      </c>
      <c r="T1348" s="13" t="str">
        <f t="shared" si="259"/>
        <v>MENOR VALOR</v>
      </c>
    </row>
    <row r="1349" spans="1:20" ht="33">
      <c r="A1349" s="95">
        <v>1343</v>
      </c>
      <c r="B1349" s="40">
        <v>906019</v>
      </c>
      <c r="C1349" s="40"/>
      <c r="D1349" s="66" t="s">
        <v>1826</v>
      </c>
      <c r="E1349" s="121" t="s">
        <v>21</v>
      </c>
      <c r="F1349" s="74">
        <v>1</v>
      </c>
      <c r="G1349" s="122">
        <v>0</v>
      </c>
      <c r="H1349" s="123">
        <v>0</v>
      </c>
      <c r="I1349" s="90">
        <v>61100</v>
      </c>
      <c r="J1349" s="94">
        <v>82900</v>
      </c>
      <c r="K1349" s="50"/>
      <c r="L1349" s="51">
        <f t="shared" si="253"/>
        <v>61100</v>
      </c>
      <c r="M1349" s="51">
        <f t="shared" si="254"/>
        <v>72000</v>
      </c>
      <c r="N1349" s="52">
        <f t="shared" si="255"/>
        <v>72000</v>
      </c>
      <c r="O1349" s="53">
        <f t="shared" si="256"/>
        <v>71170.148236462177</v>
      </c>
      <c r="P1349" s="52">
        <f t="shared" si="257"/>
        <v>7707.463914933368</v>
      </c>
      <c r="Q1349" s="54">
        <f t="shared" si="258"/>
        <v>0.10704810992963011</v>
      </c>
      <c r="R1349" s="30">
        <f t="shared" si="260"/>
        <v>72000</v>
      </c>
      <c r="S1349" s="52">
        <f t="shared" si="261"/>
        <v>72000</v>
      </c>
      <c r="T1349" s="13" t="str">
        <f t="shared" si="259"/>
        <v>MEDIANA</v>
      </c>
    </row>
    <row r="1350" spans="1:20" ht="33">
      <c r="A1350" s="73">
        <v>1344</v>
      </c>
      <c r="B1350" s="40">
        <v>906020</v>
      </c>
      <c r="C1350" s="40"/>
      <c r="D1350" s="66" t="s">
        <v>1827</v>
      </c>
      <c r="E1350" s="121" t="s">
        <v>21</v>
      </c>
      <c r="F1350" s="74">
        <v>1</v>
      </c>
      <c r="G1350" s="122">
        <v>0</v>
      </c>
      <c r="H1350" s="123">
        <v>0</v>
      </c>
      <c r="I1350" s="90">
        <v>70000</v>
      </c>
      <c r="J1350" s="94">
        <v>351400</v>
      </c>
      <c r="K1350" s="50"/>
      <c r="L1350" s="51">
        <f t="shared" ref="L1350:L1413" si="262">MIN(I1350,J1350)</f>
        <v>70000</v>
      </c>
      <c r="M1350" s="51">
        <f t="shared" ref="M1350:M1413" si="263">AVERAGE(I1350,J1350)</f>
        <v>210700</v>
      </c>
      <c r="N1350" s="52">
        <f t="shared" ref="N1350:N1413" si="264">MEDIAN(J1350,I1350)</f>
        <v>210700</v>
      </c>
      <c r="O1350" s="53">
        <f t="shared" ref="O1350:O1413" si="265">GEOMEAN(I1350,J1350)</f>
        <v>156837.49551685655</v>
      </c>
      <c r="P1350" s="52">
        <f t="shared" ref="P1350:P1413" si="266">STDEVA(N1350,L1350)</f>
        <v>99489.924112947236</v>
      </c>
      <c r="Q1350" s="54">
        <f t="shared" ref="Q1350:Q1413" si="267">P1350/N1350*100%</f>
        <v>0.47218758477905665</v>
      </c>
      <c r="R1350" s="30">
        <f t="shared" si="260"/>
        <v>210700</v>
      </c>
      <c r="S1350" s="52">
        <f t="shared" si="261"/>
        <v>210700</v>
      </c>
      <c r="T1350" s="13" t="str">
        <f t="shared" si="259"/>
        <v>MEDIANA</v>
      </c>
    </row>
    <row r="1351" spans="1:20" ht="33">
      <c r="A1351" s="73">
        <v>1345</v>
      </c>
      <c r="B1351" s="40">
        <v>906023</v>
      </c>
      <c r="C1351" s="40"/>
      <c r="D1351" s="66" t="s">
        <v>1828</v>
      </c>
      <c r="E1351" s="121" t="s">
        <v>21</v>
      </c>
      <c r="F1351" s="74">
        <v>1</v>
      </c>
      <c r="G1351" s="122">
        <v>0</v>
      </c>
      <c r="H1351" s="123">
        <v>0</v>
      </c>
      <c r="I1351" s="90">
        <v>43200</v>
      </c>
      <c r="J1351" s="91" t="s">
        <v>28</v>
      </c>
      <c r="K1351" s="50"/>
      <c r="L1351" s="51">
        <f t="shared" si="262"/>
        <v>43200</v>
      </c>
      <c r="M1351" s="51">
        <f t="shared" si="263"/>
        <v>43200</v>
      </c>
      <c r="N1351" s="52">
        <f t="shared" si="264"/>
        <v>43200</v>
      </c>
      <c r="O1351" s="53">
        <f t="shared" si="265"/>
        <v>43200</v>
      </c>
      <c r="P1351" s="52">
        <f t="shared" si="266"/>
        <v>0</v>
      </c>
      <c r="Q1351" s="54">
        <f t="shared" si="267"/>
        <v>0</v>
      </c>
      <c r="R1351" s="30">
        <f t="shared" si="260"/>
        <v>43200</v>
      </c>
      <c r="S1351" s="52">
        <f t="shared" si="261"/>
        <v>43200</v>
      </c>
      <c r="T1351" s="13" t="str">
        <f t="shared" si="259"/>
        <v>MENOR VALOR</v>
      </c>
    </row>
    <row r="1352" spans="1:20" ht="33">
      <c r="A1352" s="73">
        <v>1346</v>
      </c>
      <c r="B1352" s="40">
        <v>906029</v>
      </c>
      <c r="C1352" s="40"/>
      <c r="D1352" s="66" t="s">
        <v>1829</v>
      </c>
      <c r="E1352" s="121" t="s">
        <v>21</v>
      </c>
      <c r="F1352" s="74">
        <v>1</v>
      </c>
      <c r="G1352" s="122">
        <v>0</v>
      </c>
      <c r="H1352" s="123">
        <v>0</v>
      </c>
      <c r="I1352" s="90">
        <v>65600</v>
      </c>
      <c r="J1352" s="91" t="s">
        <v>28</v>
      </c>
      <c r="K1352" s="50"/>
      <c r="L1352" s="51">
        <f t="shared" si="262"/>
        <v>65600</v>
      </c>
      <c r="M1352" s="51">
        <f t="shared" si="263"/>
        <v>65600</v>
      </c>
      <c r="N1352" s="52">
        <f t="shared" si="264"/>
        <v>65600</v>
      </c>
      <c r="O1352" s="53">
        <f t="shared" si="265"/>
        <v>65600</v>
      </c>
      <c r="P1352" s="52">
        <f t="shared" si="266"/>
        <v>0</v>
      </c>
      <c r="Q1352" s="54">
        <f t="shared" si="267"/>
        <v>0</v>
      </c>
      <c r="R1352" s="30">
        <f t="shared" si="260"/>
        <v>65600</v>
      </c>
      <c r="S1352" s="52">
        <f t="shared" si="261"/>
        <v>65600</v>
      </c>
      <c r="T1352" s="13" t="str">
        <f t="shared" si="259"/>
        <v>MENOR VALOR</v>
      </c>
    </row>
    <row r="1353" spans="1:20" ht="49.5">
      <c r="A1353" s="73">
        <v>1347</v>
      </c>
      <c r="B1353" s="40">
        <v>906039</v>
      </c>
      <c r="C1353" s="40"/>
      <c r="D1353" s="66" t="s">
        <v>1830</v>
      </c>
      <c r="E1353" s="121" t="s">
        <v>21</v>
      </c>
      <c r="F1353" s="74">
        <v>1</v>
      </c>
      <c r="G1353" s="122">
        <v>0</v>
      </c>
      <c r="H1353" s="123">
        <v>0</v>
      </c>
      <c r="I1353" s="90">
        <v>140400</v>
      </c>
      <c r="J1353" s="94">
        <v>32700</v>
      </c>
      <c r="K1353" s="50"/>
      <c r="L1353" s="51">
        <f t="shared" si="262"/>
        <v>32700</v>
      </c>
      <c r="M1353" s="51">
        <f t="shared" si="263"/>
        <v>86550</v>
      </c>
      <c r="N1353" s="52">
        <f t="shared" si="264"/>
        <v>86550</v>
      </c>
      <c r="O1353" s="53">
        <f t="shared" si="265"/>
        <v>67757.508808987361</v>
      </c>
      <c r="P1353" s="52">
        <f t="shared" si="266"/>
        <v>38077.700166895585</v>
      </c>
      <c r="Q1353" s="54">
        <f t="shared" si="267"/>
        <v>0.43995031966372716</v>
      </c>
      <c r="R1353" s="30">
        <f t="shared" si="260"/>
        <v>86550</v>
      </c>
      <c r="S1353" s="52">
        <f t="shared" si="261"/>
        <v>86600</v>
      </c>
      <c r="T1353" s="13" t="str">
        <f t="shared" ref="T1353:T1416" si="268">IF(Q1353&lt;=$Q$1,"MENOR VALOR","MEDIANA")</f>
        <v>MEDIANA</v>
      </c>
    </row>
    <row r="1354" spans="1:20" ht="33">
      <c r="A1354" s="95">
        <v>1348</v>
      </c>
      <c r="B1354" s="40">
        <v>906040</v>
      </c>
      <c r="C1354" s="40"/>
      <c r="D1354" s="66" t="s">
        <v>1831</v>
      </c>
      <c r="E1354" s="121" t="s">
        <v>21</v>
      </c>
      <c r="F1354" s="74">
        <v>1</v>
      </c>
      <c r="G1354" s="122">
        <v>0</v>
      </c>
      <c r="H1354" s="123">
        <v>0</v>
      </c>
      <c r="I1354" s="90">
        <v>61900</v>
      </c>
      <c r="J1354" s="91" t="s">
        <v>28</v>
      </c>
      <c r="K1354" s="50"/>
      <c r="L1354" s="51">
        <f t="shared" si="262"/>
        <v>61900</v>
      </c>
      <c r="M1354" s="51">
        <f t="shared" si="263"/>
        <v>61900</v>
      </c>
      <c r="N1354" s="52">
        <f t="shared" si="264"/>
        <v>61900</v>
      </c>
      <c r="O1354" s="53">
        <f t="shared" si="265"/>
        <v>61900</v>
      </c>
      <c r="P1354" s="52">
        <f t="shared" si="266"/>
        <v>0</v>
      </c>
      <c r="Q1354" s="54">
        <f t="shared" si="267"/>
        <v>0</v>
      </c>
      <c r="R1354" s="30">
        <f t="shared" si="260"/>
        <v>61900</v>
      </c>
      <c r="S1354" s="52">
        <f t="shared" si="261"/>
        <v>61900</v>
      </c>
      <c r="T1354" s="13" t="str">
        <f t="shared" si="268"/>
        <v>MENOR VALOR</v>
      </c>
    </row>
    <row r="1355" spans="1:20" ht="33">
      <c r="A1355" s="73">
        <v>1349</v>
      </c>
      <c r="B1355" s="40">
        <v>906041</v>
      </c>
      <c r="C1355" s="40"/>
      <c r="D1355" s="66" t="s">
        <v>1832</v>
      </c>
      <c r="E1355" s="121" t="s">
        <v>21</v>
      </c>
      <c r="F1355" s="74">
        <v>1</v>
      </c>
      <c r="G1355" s="122">
        <v>0</v>
      </c>
      <c r="H1355" s="123">
        <v>0</v>
      </c>
      <c r="I1355" s="90">
        <v>140400</v>
      </c>
      <c r="J1355" s="91" t="s">
        <v>28</v>
      </c>
      <c r="K1355" s="50"/>
      <c r="L1355" s="51">
        <f t="shared" si="262"/>
        <v>140400</v>
      </c>
      <c r="M1355" s="51">
        <f t="shared" si="263"/>
        <v>140400</v>
      </c>
      <c r="N1355" s="52">
        <f t="shared" si="264"/>
        <v>140400</v>
      </c>
      <c r="O1355" s="53">
        <f t="shared" si="265"/>
        <v>140400</v>
      </c>
      <c r="P1355" s="52">
        <f t="shared" si="266"/>
        <v>0</v>
      </c>
      <c r="Q1355" s="54">
        <f t="shared" si="267"/>
        <v>0</v>
      </c>
      <c r="R1355" s="30">
        <f t="shared" si="260"/>
        <v>140400</v>
      </c>
      <c r="S1355" s="52">
        <f t="shared" si="261"/>
        <v>140400</v>
      </c>
      <c r="T1355" s="13" t="str">
        <f t="shared" si="268"/>
        <v>MENOR VALOR</v>
      </c>
    </row>
    <row r="1356" spans="1:20" ht="33">
      <c r="A1356" s="73">
        <v>1350</v>
      </c>
      <c r="B1356" s="40">
        <v>906126</v>
      </c>
      <c r="C1356" s="40"/>
      <c r="D1356" s="66" t="s">
        <v>1833</v>
      </c>
      <c r="E1356" s="121" t="s">
        <v>21</v>
      </c>
      <c r="F1356" s="74">
        <v>1</v>
      </c>
      <c r="G1356" s="122">
        <v>0</v>
      </c>
      <c r="H1356" s="123">
        <v>0</v>
      </c>
      <c r="I1356" s="90">
        <v>96300</v>
      </c>
      <c r="J1356" s="94">
        <v>87600</v>
      </c>
      <c r="K1356" s="50"/>
      <c r="L1356" s="51">
        <f t="shared" si="262"/>
        <v>87600</v>
      </c>
      <c r="M1356" s="51">
        <f t="shared" si="263"/>
        <v>91950</v>
      </c>
      <c r="N1356" s="52">
        <f t="shared" si="264"/>
        <v>91950</v>
      </c>
      <c r="O1356" s="53">
        <f t="shared" si="265"/>
        <v>91847.046767982698</v>
      </c>
      <c r="P1356" s="52">
        <f t="shared" si="266"/>
        <v>3075.9144981614818</v>
      </c>
      <c r="Q1356" s="54">
        <f t="shared" si="267"/>
        <v>3.3452033693980227E-2</v>
      </c>
      <c r="R1356" s="30">
        <f t="shared" si="260"/>
        <v>87600</v>
      </c>
      <c r="S1356" s="52">
        <f t="shared" si="261"/>
        <v>87600</v>
      </c>
      <c r="T1356" s="13" t="str">
        <f t="shared" si="268"/>
        <v>MENOR VALOR</v>
      </c>
    </row>
    <row r="1357" spans="1:20" ht="16.5">
      <c r="A1357" s="73">
        <v>1351</v>
      </c>
      <c r="B1357" s="40">
        <v>906127</v>
      </c>
      <c r="C1357" s="40"/>
      <c r="D1357" s="66" t="s">
        <v>1834</v>
      </c>
      <c r="E1357" s="121" t="s">
        <v>21</v>
      </c>
      <c r="F1357" s="74">
        <v>1</v>
      </c>
      <c r="G1357" s="122">
        <v>0</v>
      </c>
      <c r="H1357" s="123">
        <v>0</v>
      </c>
      <c r="I1357" s="90">
        <v>129400</v>
      </c>
      <c r="J1357" s="94">
        <v>135600</v>
      </c>
      <c r="K1357" s="50"/>
      <c r="L1357" s="51">
        <f t="shared" si="262"/>
        <v>129400</v>
      </c>
      <c r="M1357" s="51">
        <f t="shared" si="263"/>
        <v>132500</v>
      </c>
      <c r="N1357" s="52">
        <f t="shared" si="264"/>
        <v>132500</v>
      </c>
      <c r="O1357" s="53">
        <f t="shared" si="265"/>
        <v>132463.73088509927</v>
      </c>
      <c r="P1357" s="52">
        <f t="shared" si="266"/>
        <v>2192.0310216782973</v>
      </c>
      <c r="Q1357" s="54">
        <f t="shared" si="267"/>
        <v>1.6543630352289035E-2</v>
      </c>
      <c r="R1357" s="30">
        <f t="shared" si="260"/>
        <v>129400</v>
      </c>
      <c r="S1357" s="52">
        <f t="shared" si="261"/>
        <v>129400</v>
      </c>
      <c r="T1357" s="13" t="str">
        <f t="shared" si="268"/>
        <v>MENOR VALOR</v>
      </c>
    </row>
    <row r="1358" spans="1:20" ht="33">
      <c r="A1358" s="73">
        <v>1352</v>
      </c>
      <c r="B1358" s="40">
        <v>906128</v>
      </c>
      <c r="C1358" s="40"/>
      <c r="D1358" s="66" t="s">
        <v>1835</v>
      </c>
      <c r="E1358" s="121" t="s">
        <v>21</v>
      </c>
      <c r="F1358" s="74">
        <v>1</v>
      </c>
      <c r="G1358" s="122">
        <v>0</v>
      </c>
      <c r="H1358" s="123">
        <v>0</v>
      </c>
      <c r="I1358" s="90">
        <v>129400</v>
      </c>
      <c r="J1358" s="94">
        <v>135600</v>
      </c>
      <c r="K1358" s="50"/>
      <c r="L1358" s="51">
        <f t="shared" si="262"/>
        <v>129400</v>
      </c>
      <c r="M1358" s="51">
        <f t="shared" si="263"/>
        <v>132500</v>
      </c>
      <c r="N1358" s="52">
        <f t="shared" si="264"/>
        <v>132500</v>
      </c>
      <c r="O1358" s="53">
        <f t="shared" si="265"/>
        <v>132463.73088509927</v>
      </c>
      <c r="P1358" s="52">
        <f t="shared" si="266"/>
        <v>2192.0310216782973</v>
      </c>
      <c r="Q1358" s="54">
        <f t="shared" si="267"/>
        <v>1.6543630352289035E-2</v>
      </c>
      <c r="R1358" s="30">
        <f t="shared" si="260"/>
        <v>129400</v>
      </c>
      <c r="S1358" s="52">
        <f t="shared" si="261"/>
        <v>129400</v>
      </c>
      <c r="T1358" s="13" t="str">
        <f t="shared" si="268"/>
        <v>MENOR VALOR</v>
      </c>
    </row>
    <row r="1359" spans="1:20" ht="16.5">
      <c r="A1359" s="95">
        <v>1353</v>
      </c>
      <c r="B1359" s="40">
        <v>906129</v>
      </c>
      <c r="C1359" s="40"/>
      <c r="D1359" s="66" t="s">
        <v>1836</v>
      </c>
      <c r="E1359" s="121" t="s">
        <v>21</v>
      </c>
      <c r="F1359" s="74">
        <v>1</v>
      </c>
      <c r="G1359" s="122">
        <v>0</v>
      </c>
      <c r="H1359" s="123">
        <v>0</v>
      </c>
      <c r="I1359" s="90">
        <v>129400</v>
      </c>
      <c r="J1359" s="94">
        <v>135600</v>
      </c>
      <c r="K1359" s="50"/>
      <c r="L1359" s="51">
        <f t="shared" si="262"/>
        <v>129400</v>
      </c>
      <c r="M1359" s="51">
        <f t="shared" si="263"/>
        <v>132500</v>
      </c>
      <c r="N1359" s="52">
        <f t="shared" si="264"/>
        <v>132500</v>
      </c>
      <c r="O1359" s="53">
        <f t="shared" si="265"/>
        <v>132463.73088509927</v>
      </c>
      <c r="P1359" s="52">
        <f t="shared" si="266"/>
        <v>2192.0310216782973</v>
      </c>
      <c r="Q1359" s="54">
        <f t="shared" si="267"/>
        <v>1.6543630352289035E-2</v>
      </c>
      <c r="R1359" s="30">
        <f t="shared" si="260"/>
        <v>129400</v>
      </c>
      <c r="S1359" s="52">
        <f t="shared" si="261"/>
        <v>129400</v>
      </c>
      <c r="T1359" s="13" t="str">
        <f t="shared" si="268"/>
        <v>MENOR VALOR</v>
      </c>
    </row>
    <row r="1360" spans="1:20" ht="33">
      <c r="A1360" s="73">
        <v>1354</v>
      </c>
      <c r="B1360" s="40">
        <v>906130</v>
      </c>
      <c r="C1360" s="40"/>
      <c r="D1360" s="66" t="s">
        <v>1837</v>
      </c>
      <c r="E1360" s="121" t="s">
        <v>21</v>
      </c>
      <c r="F1360" s="74">
        <v>1</v>
      </c>
      <c r="G1360" s="122">
        <v>0</v>
      </c>
      <c r="H1360" s="123">
        <v>0</v>
      </c>
      <c r="I1360" s="90">
        <v>113700</v>
      </c>
      <c r="J1360" s="91" t="s">
        <v>28</v>
      </c>
      <c r="K1360" s="50"/>
      <c r="L1360" s="51">
        <f t="shared" si="262"/>
        <v>113700</v>
      </c>
      <c r="M1360" s="51">
        <f t="shared" si="263"/>
        <v>113700</v>
      </c>
      <c r="N1360" s="52">
        <f t="shared" si="264"/>
        <v>113700</v>
      </c>
      <c r="O1360" s="53">
        <f t="shared" si="265"/>
        <v>113700</v>
      </c>
      <c r="P1360" s="52">
        <f t="shared" si="266"/>
        <v>0</v>
      </c>
      <c r="Q1360" s="54">
        <f t="shared" si="267"/>
        <v>0</v>
      </c>
      <c r="R1360" s="30">
        <f t="shared" si="260"/>
        <v>113700</v>
      </c>
      <c r="S1360" s="52">
        <f t="shared" si="261"/>
        <v>113700</v>
      </c>
      <c r="T1360" s="13" t="str">
        <f t="shared" si="268"/>
        <v>MENOR VALOR</v>
      </c>
    </row>
    <row r="1361" spans="1:20" ht="33">
      <c r="A1361" s="73">
        <v>1355</v>
      </c>
      <c r="B1361" s="40">
        <v>906131</v>
      </c>
      <c r="C1361" s="40"/>
      <c r="D1361" s="66" t="s">
        <v>1838</v>
      </c>
      <c r="E1361" s="121" t="s">
        <v>21</v>
      </c>
      <c r="F1361" s="74">
        <v>1</v>
      </c>
      <c r="G1361" s="122">
        <v>0</v>
      </c>
      <c r="H1361" s="123">
        <v>0</v>
      </c>
      <c r="I1361" s="90">
        <v>98000</v>
      </c>
      <c r="J1361" s="94">
        <v>50500</v>
      </c>
      <c r="K1361" s="50"/>
      <c r="L1361" s="51">
        <f t="shared" si="262"/>
        <v>50500</v>
      </c>
      <c r="M1361" s="51">
        <f t="shared" si="263"/>
        <v>74250</v>
      </c>
      <c r="N1361" s="52">
        <f t="shared" si="264"/>
        <v>74250</v>
      </c>
      <c r="O1361" s="53">
        <f t="shared" si="265"/>
        <v>70349.129347846232</v>
      </c>
      <c r="P1361" s="52">
        <f t="shared" si="266"/>
        <v>16793.786053180505</v>
      </c>
      <c r="Q1361" s="54">
        <f t="shared" si="267"/>
        <v>0.2261789367431718</v>
      </c>
      <c r="R1361" s="30">
        <f t="shared" si="260"/>
        <v>74250</v>
      </c>
      <c r="S1361" s="52">
        <f t="shared" si="261"/>
        <v>74300</v>
      </c>
      <c r="T1361" s="13" t="str">
        <f t="shared" si="268"/>
        <v>MEDIANA</v>
      </c>
    </row>
    <row r="1362" spans="1:20" ht="16.5">
      <c r="A1362" s="73">
        <v>1356</v>
      </c>
      <c r="B1362" s="40">
        <v>906132</v>
      </c>
      <c r="C1362" s="40"/>
      <c r="D1362" s="66" t="s">
        <v>1839</v>
      </c>
      <c r="E1362" s="121" t="s">
        <v>21</v>
      </c>
      <c r="F1362" s="74">
        <v>1</v>
      </c>
      <c r="G1362" s="122">
        <v>0</v>
      </c>
      <c r="H1362" s="123">
        <v>0</v>
      </c>
      <c r="I1362" s="90">
        <v>86100</v>
      </c>
      <c r="J1362" s="91" t="s">
        <v>28</v>
      </c>
      <c r="K1362" s="50"/>
      <c r="L1362" s="51">
        <f t="shared" si="262"/>
        <v>86100</v>
      </c>
      <c r="M1362" s="51">
        <f t="shared" si="263"/>
        <v>86100</v>
      </c>
      <c r="N1362" s="52">
        <f t="shared" si="264"/>
        <v>86100</v>
      </c>
      <c r="O1362" s="53">
        <f t="shared" si="265"/>
        <v>86100</v>
      </c>
      <c r="P1362" s="52">
        <f t="shared" si="266"/>
        <v>0</v>
      </c>
      <c r="Q1362" s="54">
        <f t="shared" si="267"/>
        <v>0</v>
      </c>
      <c r="R1362" s="30">
        <f t="shared" si="260"/>
        <v>86100</v>
      </c>
      <c r="S1362" s="52">
        <f t="shared" si="261"/>
        <v>86100</v>
      </c>
      <c r="T1362" s="13" t="str">
        <f t="shared" si="268"/>
        <v>MENOR VALOR</v>
      </c>
    </row>
    <row r="1363" spans="1:20" ht="33">
      <c r="A1363" s="73">
        <v>1357</v>
      </c>
      <c r="B1363" s="40">
        <v>906133</v>
      </c>
      <c r="C1363" s="40"/>
      <c r="D1363" s="66" t="s">
        <v>1840</v>
      </c>
      <c r="E1363" s="121" t="s">
        <v>21</v>
      </c>
      <c r="F1363" s="74">
        <v>1</v>
      </c>
      <c r="G1363" s="122">
        <v>0</v>
      </c>
      <c r="H1363" s="123">
        <v>0</v>
      </c>
      <c r="I1363" s="90">
        <v>222700</v>
      </c>
      <c r="J1363" s="91" t="s">
        <v>28</v>
      </c>
      <c r="K1363" s="50"/>
      <c r="L1363" s="51">
        <f t="shared" si="262"/>
        <v>222700</v>
      </c>
      <c r="M1363" s="51">
        <f t="shared" si="263"/>
        <v>222700</v>
      </c>
      <c r="N1363" s="52">
        <f t="shared" si="264"/>
        <v>222700</v>
      </c>
      <c r="O1363" s="53">
        <f t="shared" si="265"/>
        <v>222700</v>
      </c>
      <c r="P1363" s="52">
        <f t="shared" si="266"/>
        <v>0</v>
      </c>
      <c r="Q1363" s="54">
        <f t="shared" si="267"/>
        <v>0</v>
      </c>
      <c r="R1363" s="30">
        <f t="shared" si="260"/>
        <v>222700</v>
      </c>
      <c r="S1363" s="52">
        <f t="shared" si="261"/>
        <v>222700</v>
      </c>
      <c r="T1363" s="13" t="str">
        <f t="shared" si="268"/>
        <v>MENOR VALOR</v>
      </c>
    </row>
    <row r="1364" spans="1:20" ht="33">
      <c r="A1364" s="95">
        <v>1358</v>
      </c>
      <c r="B1364" s="40">
        <v>906134</v>
      </c>
      <c r="C1364" s="40"/>
      <c r="D1364" s="66" t="s">
        <v>1841</v>
      </c>
      <c r="E1364" s="121" t="s">
        <v>21</v>
      </c>
      <c r="F1364" s="74">
        <v>1</v>
      </c>
      <c r="G1364" s="122">
        <v>0</v>
      </c>
      <c r="H1364" s="123">
        <v>0</v>
      </c>
      <c r="I1364" s="117">
        <v>147200</v>
      </c>
      <c r="J1364" s="91" t="s">
        <v>28</v>
      </c>
      <c r="K1364" s="50"/>
      <c r="L1364" s="51">
        <f t="shared" si="262"/>
        <v>147200</v>
      </c>
      <c r="M1364" s="51">
        <f t="shared" si="263"/>
        <v>147200</v>
      </c>
      <c r="N1364" s="52">
        <f t="shared" si="264"/>
        <v>147200</v>
      </c>
      <c r="O1364" s="53">
        <f t="shared" si="265"/>
        <v>147200</v>
      </c>
      <c r="P1364" s="52">
        <f t="shared" si="266"/>
        <v>0</v>
      </c>
      <c r="Q1364" s="54">
        <f t="shared" si="267"/>
        <v>0</v>
      </c>
      <c r="R1364" s="30">
        <f t="shared" si="260"/>
        <v>147200</v>
      </c>
      <c r="S1364" s="52">
        <f t="shared" si="261"/>
        <v>147200</v>
      </c>
      <c r="T1364" s="13" t="str">
        <f t="shared" si="268"/>
        <v>MENOR VALOR</v>
      </c>
    </row>
    <row r="1365" spans="1:20" ht="33">
      <c r="A1365" s="73">
        <v>1359</v>
      </c>
      <c r="B1365" s="40">
        <v>906205</v>
      </c>
      <c r="C1365" s="40"/>
      <c r="D1365" s="66" t="s">
        <v>1842</v>
      </c>
      <c r="E1365" s="121" t="s">
        <v>21</v>
      </c>
      <c r="F1365" s="74">
        <v>1</v>
      </c>
      <c r="G1365" s="122">
        <v>0</v>
      </c>
      <c r="H1365" s="123">
        <v>0</v>
      </c>
      <c r="I1365" s="90">
        <v>94200</v>
      </c>
      <c r="J1365" s="94">
        <v>98600</v>
      </c>
      <c r="K1365" s="50"/>
      <c r="L1365" s="51">
        <f t="shared" si="262"/>
        <v>94200</v>
      </c>
      <c r="M1365" s="51">
        <f t="shared" si="263"/>
        <v>96400</v>
      </c>
      <c r="N1365" s="52">
        <f t="shared" si="264"/>
        <v>96400</v>
      </c>
      <c r="O1365" s="53">
        <f t="shared" si="265"/>
        <v>96374.892996049544</v>
      </c>
      <c r="P1365" s="52">
        <f t="shared" si="266"/>
        <v>1555.6349186104046</v>
      </c>
      <c r="Q1365" s="54">
        <f t="shared" si="267"/>
        <v>1.6137291686829924E-2</v>
      </c>
      <c r="R1365" s="30">
        <f t="shared" si="260"/>
        <v>94200</v>
      </c>
      <c r="S1365" s="52">
        <f t="shared" si="261"/>
        <v>94200</v>
      </c>
      <c r="T1365" s="13" t="str">
        <f t="shared" si="268"/>
        <v>MENOR VALOR</v>
      </c>
    </row>
    <row r="1366" spans="1:20" ht="33">
      <c r="A1366" s="73">
        <v>1360</v>
      </c>
      <c r="B1366" s="40">
        <v>906206</v>
      </c>
      <c r="C1366" s="40"/>
      <c r="D1366" s="66" t="s">
        <v>1843</v>
      </c>
      <c r="E1366" s="121" t="s">
        <v>21</v>
      </c>
      <c r="F1366" s="74">
        <v>1</v>
      </c>
      <c r="G1366" s="122">
        <v>0</v>
      </c>
      <c r="H1366" s="123">
        <v>0</v>
      </c>
      <c r="I1366" s="90">
        <v>94200</v>
      </c>
      <c r="J1366" s="94">
        <v>98600</v>
      </c>
      <c r="K1366" s="50"/>
      <c r="L1366" s="51">
        <f t="shared" si="262"/>
        <v>94200</v>
      </c>
      <c r="M1366" s="51">
        <f t="shared" si="263"/>
        <v>96400</v>
      </c>
      <c r="N1366" s="52">
        <f t="shared" si="264"/>
        <v>96400</v>
      </c>
      <c r="O1366" s="53">
        <f t="shared" si="265"/>
        <v>96374.892996049544</v>
      </c>
      <c r="P1366" s="52">
        <f t="shared" si="266"/>
        <v>1555.6349186104046</v>
      </c>
      <c r="Q1366" s="54">
        <f t="shared" si="267"/>
        <v>1.6137291686829924E-2</v>
      </c>
      <c r="R1366" s="30">
        <f t="shared" si="260"/>
        <v>94200</v>
      </c>
      <c r="S1366" s="52">
        <f t="shared" si="261"/>
        <v>94200</v>
      </c>
      <c r="T1366" s="13" t="str">
        <f t="shared" si="268"/>
        <v>MENOR VALOR</v>
      </c>
    </row>
    <row r="1367" spans="1:20" ht="16.5">
      <c r="A1367" s="73">
        <v>1361</v>
      </c>
      <c r="B1367" s="40">
        <v>906207</v>
      </c>
      <c r="C1367" s="40"/>
      <c r="D1367" s="66" t="s">
        <v>1844</v>
      </c>
      <c r="E1367" s="121" t="s">
        <v>21</v>
      </c>
      <c r="F1367" s="74">
        <v>1</v>
      </c>
      <c r="G1367" s="122">
        <v>0</v>
      </c>
      <c r="H1367" s="123">
        <v>0</v>
      </c>
      <c r="I1367" s="90">
        <v>57300</v>
      </c>
      <c r="J1367" s="91" t="s">
        <v>28</v>
      </c>
      <c r="K1367" s="50"/>
      <c r="L1367" s="51">
        <f t="shared" si="262"/>
        <v>57300</v>
      </c>
      <c r="M1367" s="51">
        <f t="shared" si="263"/>
        <v>57300</v>
      </c>
      <c r="N1367" s="52">
        <f t="shared" si="264"/>
        <v>57300</v>
      </c>
      <c r="O1367" s="53">
        <f t="shared" si="265"/>
        <v>57300</v>
      </c>
      <c r="P1367" s="52">
        <f t="shared" si="266"/>
        <v>0</v>
      </c>
      <c r="Q1367" s="54">
        <f t="shared" si="267"/>
        <v>0</v>
      </c>
      <c r="R1367" s="30">
        <f t="shared" si="260"/>
        <v>57300</v>
      </c>
      <c r="S1367" s="52">
        <f t="shared" si="261"/>
        <v>57300</v>
      </c>
      <c r="T1367" s="13" t="str">
        <f t="shared" si="268"/>
        <v>MENOR VALOR</v>
      </c>
    </row>
    <row r="1368" spans="1:20" ht="16.5">
      <c r="A1368" s="73">
        <v>1362</v>
      </c>
      <c r="B1368" s="40">
        <v>906208</v>
      </c>
      <c r="C1368" s="40"/>
      <c r="D1368" s="66" t="s">
        <v>1845</v>
      </c>
      <c r="E1368" s="121" t="s">
        <v>21</v>
      </c>
      <c r="F1368" s="74">
        <v>1</v>
      </c>
      <c r="G1368" s="122">
        <v>0</v>
      </c>
      <c r="H1368" s="123">
        <v>0</v>
      </c>
      <c r="I1368" s="90">
        <v>57300</v>
      </c>
      <c r="J1368" s="94">
        <v>124400</v>
      </c>
      <c r="K1368" s="50"/>
      <c r="L1368" s="51">
        <f t="shared" si="262"/>
        <v>57300</v>
      </c>
      <c r="M1368" s="51">
        <f t="shared" si="263"/>
        <v>90850</v>
      </c>
      <c r="N1368" s="52">
        <f t="shared" si="264"/>
        <v>90850</v>
      </c>
      <c r="O1368" s="53">
        <f t="shared" si="265"/>
        <v>84428.194342885239</v>
      </c>
      <c r="P1368" s="52">
        <f t="shared" si="266"/>
        <v>23723.43250880867</v>
      </c>
      <c r="Q1368" s="54">
        <f t="shared" si="267"/>
        <v>0.26112749046569805</v>
      </c>
      <c r="R1368" s="30">
        <f t="shared" si="260"/>
        <v>90850</v>
      </c>
      <c r="S1368" s="52">
        <f t="shared" si="261"/>
        <v>90900</v>
      </c>
      <c r="T1368" s="13" t="str">
        <f t="shared" si="268"/>
        <v>MEDIANA</v>
      </c>
    </row>
    <row r="1369" spans="1:20" ht="16.5">
      <c r="A1369" s="95">
        <v>1363</v>
      </c>
      <c r="B1369" s="40">
        <v>906209</v>
      </c>
      <c r="C1369" s="40"/>
      <c r="D1369" s="66" t="s">
        <v>1846</v>
      </c>
      <c r="E1369" s="121" t="s">
        <v>21</v>
      </c>
      <c r="F1369" s="74">
        <v>1</v>
      </c>
      <c r="G1369" s="122">
        <v>0</v>
      </c>
      <c r="H1369" s="123">
        <v>0</v>
      </c>
      <c r="I1369" s="90">
        <v>65600</v>
      </c>
      <c r="J1369" s="94">
        <v>321900</v>
      </c>
      <c r="K1369" s="50"/>
      <c r="L1369" s="51">
        <f t="shared" si="262"/>
        <v>65600</v>
      </c>
      <c r="M1369" s="51">
        <f t="shared" si="263"/>
        <v>193750</v>
      </c>
      <c r="N1369" s="52">
        <f t="shared" si="264"/>
        <v>193750</v>
      </c>
      <c r="O1369" s="53">
        <f t="shared" si="265"/>
        <v>145315.65641733172</v>
      </c>
      <c r="P1369" s="52">
        <f t="shared" si="266"/>
        <v>90615.734009056061</v>
      </c>
      <c r="Q1369" s="54">
        <f t="shared" si="267"/>
        <v>0.46769411101448288</v>
      </c>
      <c r="R1369" s="30">
        <f t="shared" si="260"/>
        <v>193750</v>
      </c>
      <c r="S1369" s="52">
        <f t="shared" si="261"/>
        <v>193800</v>
      </c>
      <c r="T1369" s="13" t="str">
        <f t="shared" si="268"/>
        <v>MEDIANA</v>
      </c>
    </row>
    <row r="1370" spans="1:20" ht="33">
      <c r="A1370" s="73">
        <v>1364</v>
      </c>
      <c r="B1370" s="40">
        <v>906211</v>
      </c>
      <c r="C1370" s="40"/>
      <c r="D1370" s="66" t="s">
        <v>1847</v>
      </c>
      <c r="E1370" s="121" t="s">
        <v>21</v>
      </c>
      <c r="F1370" s="74">
        <v>1</v>
      </c>
      <c r="G1370" s="122">
        <v>0</v>
      </c>
      <c r="H1370" s="123">
        <v>0</v>
      </c>
      <c r="I1370" s="90">
        <v>115400</v>
      </c>
      <c r="J1370" s="94">
        <v>124000</v>
      </c>
      <c r="K1370" s="50"/>
      <c r="L1370" s="51">
        <f t="shared" si="262"/>
        <v>115400</v>
      </c>
      <c r="M1370" s="51">
        <f t="shared" si="263"/>
        <v>119700</v>
      </c>
      <c r="N1370" s="52">
        <f t="shared" si="264"/>
        <v>119700</v>
      </c>
      <c r="O1370" s="53">
        <f t="shared" si="265"/>
        <v>119622.7403130358</v>
      </c>
      <c r="P1370" s="52">
        <f t="shared" si="266"/>
        <v>3040.5591591021544</v>
      </c>
      <c r="Q1370" s="54">
        <f t="shared" si="267"/>
        <v>2.5401496734353837E-2</v>
      </c>
      <c r="R1370" s="30">
        <f t="shared" si="260"/>
        <v>115400</v>
      </c>
      <c r="S1370" s="52">
        <f t="shared" si="261"/>
        <v>115400</v>
      </c>
      <c r="T1370" s="13" t="str">
        <f t="shared" si="268"/>
        <v>MENOR VALOR</v>
      </c>
    </row>
    <row r="1371" spans="1:20" ht="33">
      <c r="A1371" s="73">
        <v>1365</v>
      </c>
      <c r="B1371" s="40">
        <v>906213</v>
      </c>
      <c r="C1371" s="40"/>
      <c r="D1371" s="66" t="s">
        <v>1848</v>
      </c>
      <c r="E1371" s="121" t="s">
        <v>21</v>
      </c>
      <c r="F1371" s="74">
        <v>1</v>
      </c>
      <c r="G1371" s="122">
        <v>0</v>
      </c>
      <c r="H1371" s="123">
        <v>0</v>
      </c>
      <c r="I1371" s="90">
        <v>131500</v>
      </c>
      <c r="J1371" s="91" t="s">
        <v>28</v>
      </c>
      <c r="K1371" s="50"/>
      <c r="L1371" s="51">
        <f t="shared" si="262"/>
        <v>131500</v>
      </c>
      <c r="M1371" s="51">
        <f t="shared" si="263"/>
        <v>131500</v>
      </c>
      <c r="N1371" s="52">
        <f t="shared" si="264"/>
        <v>131500</v>
      </c>
      <c r="O1371" s="53">
        <f t="shared" si="265"/>
        <v>131500</v>
      </c>
      <c r="P1371" s="52">
        <f t="shared" si="266"/>
        <v>0</v>
      </c>
      <c r="Q1371" s="54">
        <f t="shared" si="267"/>
        <v>0</v>
      </c>
      <c r="R1371" s="30">
        <f t="shared" si="260"/>
        <v>131500</v>
      </c>
      <c r="S1371" s="52">
        <f t="shared" si="261"/>
        <v>131500</v>
      </c>
      <c r="T1371" s="13" t="str">
        <f t="shared" si="268"/>
        <v>MENOR VALOR</v>
      </c>
    </row>
    <row r="1372" spans="1:20" ht="33">
      <c r="A1372" s="73">
        <v>1366</v>
      </c>
      <c r="B1372" s="40">
        <v>906214</v>
      </c>
      <c r="C1372" s="40"/>
      <c r="D1372" s="66" t="s">
        <v>1849</v>
      </c>
      <c r="E1372" s="121" t="s">
        <v>21</v>
      </c>
      <c r="F1372" s="74">
        <v>1</v>
      </c>
      <c r="G1372" s="122">
        <v>0</v>
      </c>
      <c r="H1372" s="123">
        <v>0</v>
      </c>
      <c r="I1372" s="90">
        <v>115400</v>
      </c>
      <c r="J1372" s="91" t="s">
        <v>28</v>
      </c>
      <c r="K1372" s="50"/>
      <c r="L1372" s="51">
        <f t="shared" si="262"/>
        <v>115400</v>
      </c>
      <c r="M1372" s="51">
        <f t="shared" si="263"/>
        <v>115400</v>
      </c>
      <c r="N1372" s="52">
        <f t="shared" si="264"/>
        <v>115400</v>
      </c>
      <c r="O1372" s="53">
        <f t="shared" si="265"/>
        <v>115400</v>
      </c>
      <c r="P1372" s="52">
        <f t="shared" si="266"/>
        <v>0</v>
      </c>
      <c r="Q1372" s="54">
        <f t="shared" si="267"/>
        <v>0</v>
      </c>
      <c r="R1372" s="30">
        <f t="shared" si="260"/>
        <v>115400</v>
      </c>
      <c r="S1372" s="52">
        <f t="shared" si="261"/>
        <v>115400</v>
      </c>
      <c r="T1372" s="13" t="str">
        <f t="shared" si="268"/>
        <v>MENOR VALOR</v>
      </c>
    </row>
    <row r="1373" spans="1:20" ht="33">
      <c r="A1373" s="73">
        <v>1367</v>
      </c>
      <c r="B1373" s="40">
        <v>906215</v>
      </c>
      <c r="C1373" s="40"/>
      <c r="D1373" s="66" t="s">
        <v>1850</v>
      </c>
      <c r="E1373" s="121" t="s">
        <v>21</v>
      </c>
      <c r="F1373" s="74">
        <v>1</v>
      </c>
      <c r="G1373" s="122">
        <v>0</v>
      </c>
      <c r="H1373" s="123">
        <v>0</v>
      </c>
      <c r="I1373" s="90">
        <v>115400</v>
      </c>
      <c r="J1373" s="91" t="s">
        <v>28</v>
      </c>
      <c r="K1373" s="50"/>
      <c r="L1373" s="51">
        <f t="shared" si="262"/>
        <v>115400</v>
      </c>
      <c r="M1373" s="51">
        <f t="shared" si="263"/>
        <v>115400</v>
      </c>
      <c r="N1373" s="52">
        <f t="shared" si="264"/>
        <v>115400</v>
      </c>
      <c r="O1373" s="53">
        <f t="shared" si="265"/>
        <v>115400</v>
      </c>
      <c r="P1373" s="52">
        <f t="shared" si="266"/>
        <v>0</v>
      </c>
      <c r="Q1373" s="54">
        <f t="shared" si="267"/>
        <v>0</v>
      </c>
      <c r="R1373" s="30">
        <f t="shared" si="260"/>
        <v>115400</v>
      </c>
      <c r="S1373" s="52">
        <f t="shared" si="261"/>
        <v>115400</v>
      </c>
      <c r="T1373" s="13" t="str">
        <f t="shared" si="268"/>
        <v>MENOR VALOR</v>
      </c>
    </row>
    <row r="1374" spans="1:20" ht="33">
      <c r="A1374" s="95">
        <v>1368</v>
      </c>
      <c r="B1374" s="40">
        <v>906217</v>
      </c>
      <c r="C1374" s="40"/>
      <c r="D1374" s="66" t="s">
        <v>1851</v>
      </c>
      <c r="E1374" s="121" t="s">
        <v>21</v>
      </c>
      <c r="F1374" s="74">
        <v>1</v>
      </c>
      <c r="G1374" s="122">
        <v>0</v>
      </c>
      <c r="H1374" s="123">
        <v>0</v>
      </c>
      <c r="I1374" s="90">
        <v>131500</v>
      </c>
      <c r="J1374" s="91" t="s">
        <v>28</v>
      </c>
      <c r="K1374" s="50"/>
      <c r="L1374" s="51">
        <f t="shared" si="262"/>
        <v>131500</v>
      </c>
      <c r="M1374" s="51">
        <f t="shared" si="263"/>
        <v>131500</v>
      </c>
      <c r="N1374" s="52">
        <f t="shared" si="264"/>
        <v>131500</v>
      </c>
      <c r="O1374" s="53">
        <f t="shared" si="265"/>
        <v>131500</v>
      </c>
      <c r="P1374" s="52">
        <f t="shared" si="266"/>
        <v>0</v>
      </c>
      <c r="Q1374" s="54">
        <f t="shared" si="267"/>
        <v>0</v>
      </c>
      <c r="R1374" s="30">
        <f t="shared" si="260"/>
        <v>131500</v>
      </c>
      <c r="S1374" s="52">
        <f t="shared" si="261"/>
        <v>131500</v>
      </c>
      <c r="T1374" s="13" t="str">
        <f t="shared" si="268"/>
        <v>MENOR VALOR</v>
      </c>
    </row>
    <row r="1375" spans="1:20" ht="33">
      <c r="A1375" s="73">
        <v>1369</v>
      </c>
      <c r="B1375" s="40">
        <v>906218</v>
      </c>
      <c r="C1375" s="40"/>
      <c r="D1375" s="66" t="s">
        <v>1852</v>
      </c>
      <c r="E1375" s="121" t="s">
        <v>21</v>
      </c>
      <c r="F1375" s="74">
        <v>1</v>
      </c>
      <c r="G1375" s="122">
        <v>0</v>
      </c>
      <c r="H1375" s="123">
        <v>0</v>
      </c>
      <c r="I1375" s="90">
        <v>109800</v>
      </c>
      <c r="J1375" s="94">
        <v>160700</v>
      </c>
      <c r="K1375" s="50"/>
      <c r="L1375" s="51">
        <f t="shared" si="262"/>
        <v>109800</v>
      </c>
      <c r="M1375" s="51">
        <f t="shared" si="263"/>
        <v>135250</v>
      </c>
      <c r="N1375" s="52">
        <f t="shared" si="264"/>
        <v>135250</v>
      </c>
      <c r="O1375" s="53">
        <f t="shared" si="265"/>
        <v>132833.95650209324</v>
      </c>
      <c r="P1375" s="52">
        <f t="shared" si="266"/>
        <v>17995.867581197635</v>
      </c>
      <c r="Q1375" s="54">
        <f t="shared" si="267"/>
        <v>0.13305632222696959</v>
      </c>
      <c r="R1375" s="30">
        <f t="shared" si="260"/>
        <v>135250</v>
      </c>
      <c r="S1375" s="52">
        <f t="shared" si="261"/>
        <v>135300</v>
      </c>
      <c r="T1375" s="13" t="str">
        <f t="shared" si="268"/>
        <v>MEDIANA</v>
      </c>
    </row>
    <row r="1376" spans="1:20" ht="33">
      <c r="A1376" s="73">
        <v>1370</v>
      </c>
      <c r="B1376" s="40">
        <v>906219</v>
      </c>
      <c r="C1376" s="40"/>
      <c r="D1376" s="66" t="s">
        <v>1853</v>
      </c>
      <c r="E1376" s="121" t="s">
        <v>21</v>
      </c>
      <c r="F1376" s="74">
        <v>1</v>
      </c>
      <c r="G1376" s="122">
        <v>0</v>
      </c>
      <c r="H1376" s="123">
        <v>0</v>
      </c>
      <c r="I1376" s="90">
        <v>134400</v>
      </c>
      <c r="J1376" s="94">
        <v>131300</v>
      </c>
      <c r="K1376" s="50"/>
      <c r="L1376" s="51">
        <f t="shared" si="262"/>
        <v>131300</v>
      </c>
      <c r="M1376" s="51">
        <f t="shared" si="263"/>
        <v>132850</v>
      </c>
      <c r="N1376" s="52">
        <f t="shared" si="264"/>
        <v>132850</v>
      </c>
      <c r="O1376" s="53">
        <f t="shared" si="265"/>
        <v>132840.95753945768</v>
      </c>
      <c r="P1376" s="52">
        <f t="shared" si="266"/>
        <v>1096.0155108391486</v>
      </c>
      <c r="Q1376" s="54">
        <f t="shared" si="267"/>
        <v>8.2500226634486164E-3</v>
      </c>
      <c r="R1376" s="30">
        <f t="shared" si="260"/>
        <v>131300</v>
      </c>
      <c r="S1376" s="52">
        <f t="shared" si="261"/>
        <v>131300</v>
      </c>
      <c r="T1376" s="13" t="str">
        <f t="shared" si="268"/>
        <v>MENOR VALOR</v>
      </c>
    </row>
    <row r="1377" spans="1:20" ht="33">
      <c r="A1377" s="73">
        <v>1371</v>
      </c>
      <c r="B1377" s="40">
        <v>906220</v>
      </c>
      <c r="C1377" s="40"/>
      <c r="D1377" s="66" t="s">
        <v>1854</v>
      </c>
      <c r="E1377" s="121" t="s">
        <v>21</v>
      </c>
      <c r="F1377" s="74">
        <v>1</v>
      </c>
      <c r="G1377" s="122">
        <v>0</v>
      </c>
      <c r="H1377" s="123">
        <v>0</v>
      </c>
      <c r="I1377" s="90">
        <v>134400</v>
      </c>
      <c r="J1377" s="94">
        <v>160700</v>
      </c>
      <c r="K1377" s="50"/>
      <c r="L1377" s="51">
        <f t="shared" si="262"/>
        <v>134400</v>
      </c>
      <c r="M1377" s="51">
        <f t="shared" si="263"/>
        <v>147550</v>
      </c>
      <c r="N1377" s="52">
        <f t="shared" si="264"/>
        <v>147550</v>
      </c>
      <c r="O1377" s="53">
        <f t="shared" si="265"/>
        <v>146962.85244918187</v>
      </c>
      <c r="P1377" s="52">
        <f t="shared" si="266"/>
        <v>9298.4541726031002</v>
      </c>
      <c r="Q1377" s="54">
        <f t="shared" si="267"/>
        <v>6.3019004897343953E-2</v>
      </c>
      <c r="R1377" s="30">
        <f t="shared" si="260"/>
        <v>134400</v>
      </c>
      <c r="S1377" s="52">
        <f t="shared" si="261"/>
        <v>134400</v>
      </c>
      <c r="T1377" s="13" t="str">
        <f t="shared" si="268"/>
        <v>MENOR VALOR</v>
      </c>
    </row>
    <row r="1378" spans="1:20" ht="33">
      <c r="A1378" s="73">
        <v>1372</v>
      </c>
      <c r="B1378" s="40">
        <v>906221</v>
      </c>
      <c r="C1378" s="40"/>
      <c r="D1378" s="66" t="s">
        <v>1855</v>
      </c>
      <c r="E1378" s="121" t="s">
        <v>21</v>
      </c>
      <c r="F1378" s="74">
        <v>1</v>
      </c>
      <c r="G1378" s="122">
        <v>0</v>
      </c>
      <c r="H1378" s="123">
        <v>0</v>
      </c>
      <c r="I1378" s="90">
        <v>106900</v>
      </c>
      <c r="J1378" s="94">
        <v>127700</v>
      </c>
      <c r="K1378" s="50"/>
      <c r="L1378" s="51">
        <f t="shared" si="262"/>
        <v>106900</v>
      </c>
      <c r="M1378" s="51">
        <f t="shared" si="263"/>
        <v>117300</v>
      </c>
      <c r="N1378" s="52">
        <f t="shared" si="264"/>
        <v>117300</v>
      </c>
      <c r="O1378" s="53">
        <f t="shared" si="265"/>
        <v>116838.050308964</v>
      </c>
      <c r="P1378" s="52">
        <f t="shared" si="266"/>
        <v>7353.9105243400945</v>
      </c>
      <c r="Q1378" s="54">
        <f t="shared" si="267"/>
        <v>6.2693184350725448E-2</v>
      </c>
      <c r="R1378" s="30">
        <f t="shared" si="260"/>
        <v>106900</v>
      </c>
      <c r="S1378" s="52">
        <f t="shared" si="261"/>
        <v>106900</v>
      </c>
      <c r="T1378" s="13" t="str">
        <f t="shared" si="268"/>
        <v>MENOR VALOR</v>
      </c>
    </row>
    <row r="1379" spans="1:20" ht="33">
      <c r="A1379" s="95">
        <v>1373</v>
      </c>
      <c r="B1379" s="40">
        <v>906222</v>
      </c>
      <c r="C1379" s="40"/>
      <c r="D1379" s="66" t="s">
        <v>1856</v>
      </c>
      <c r="E1379" s="121" t="s">
        <v>21</v>
      </c>
      <c r="F1379" s="74">
        <v>1</v>
      </c>
      <c r="G1379" s="122">
        <v>0</v>
      </c>
      <c r="H1379" s="123">
        <v>0</v>
      </c>
      <c r="I1379" s="90">
        <v>134400</v>
      </c>
      <c r="J1379" s="94">
        <v>139500</v>
      </c>
      <c r="K1379" s="50"/>
      <c r="L1379" s="51">
        <f t="shared" si="262"/>
        <v>134400</v>
      </c>
      <c r="M1379" s="51">
        <f t="shared" si="263"/>
        <v>136950</v>
      </c>
      <c r="N1379" s="52">
        <f t="shared" si="264"/>
        <v>136950</v>
      </c>
      <c r="O1379" s="53">
        <f t="shared" si="265"/>
        <v>136926.25752572075</v>
      </c>
      <c r="P1379" s="52">
        <f t="shared" si="266"/>
        <v>1803.1222920256962</v>
      </c>
      <c r="Q1379" s="54">
        <f t="shared" si="267"/>
        <v>1.3166281796463645E-2</v>
      </c>
      <c r="R1379" s="30">
        <f t="shared" si="260"/>
        <v>134400</v>
      </c>
      <c r="S1379" s="52">
        <f t="shared" si="261"/>
        <v>134400</v>
      </c>
      <c r="T1379" s="13" t="str">
        <f t="shared" si="268"/>
        <v>MENOR VALOR</v>
      </c>
    </row>
    <row r="1380" spans="1:20" ht="33">
      <c r="A1380" s="73">
        <v>1374</v>
      </c>
      <c r="B1380" s="40">
        <v>906223</v>
      </c>
      <c r="C1380" s="40"/>
      <c r="D1380" s="66" t="s">
        <v>1857</v>
      </c>
      <c r="E1380" s="121" t="s">
        <v>21</v>
      </c>
      <c r="F1380" s="74">
        <v>1</v>
      </c>
      <c r="G1380" s="122">
        <v>0</v>
      </c>
      <c r="H1380" s="123">
        <v>0</v>
      </c>
      <c r="I1380" s="90">
        <v>134400</v>
      </c>
      <c r="J1380" s="94">
        <v>37700</v>
      </c>
      <c r="K1380" s="50"/>
      <c r="L1380" s="51">
        <f t="shared" si="262"/>
        <v>37700</v>
      </c>
      <c r="M1380" s="51">
        <f t="shared" si="263"/>
        <v>86050</v>
      </c>
      <c r="N1380" s="52">
        <f t="shared" si="264"/>
        <v>86050</v>
      </c>
      <c r="O1380" s="53">
        <f t="shared" si="265"/>
        <v>71182.020201733525</v>
      </c>
      <c r="P1380" s="52">
        <f t="shared" si="266"/>
        <v>34188.612870369572</v>
      </c>
      <c r="Q1380" s="54">
        <f t="shared" si="267"/>
        <v>0.39731101534421348</v>
      </c>
      <c r="R1380" s="30">
        <f t="shared" si="260"/>
        <v>86050</v>
      </c>
      <c r="S1380" s="52">
        <f t="shared" si="261"/>
        <v>86100</v>
      </c>
      <c r="T1380" s="13" t="str">
        <f t="shared" si="268"/>
        <v>MEDIANA</v>
      </c>
    </row>
    <row r="1381" spans="1:20" ht="33">
      <c r="A1381" s="73">
        <v>1375</v>
      </c>
      <c r="B1381" s="40">
        <v>906224</v>
      </c>
      <c r="C1381" s="40"/>
      <c r="D1381" s="66" t="s">
        <v>1858</v>
      </c>
      <c r="E1381" s="121" t="s">
        <v>21</v>
      </c>
      <c r="F1381" s="74">
        <v>1</v>
      </c>
      <c r="G1381" s="122">
        <v>0</v>
      </c>
      <c r="H1381" s="123">
        <v>0</v>
      </c>
      <c r="I1381" s="90">
        <v>134400</v>
      </c>
      <c r="J1381" s="94">
        <v>139500</v>
      </c>
      <c r="K1381" s="50"/>
      <c r="L1381" s="51">
        <f t="shared" si="262"/>
        <v>134400</v>
      </c>
      <c r="M1381" s="51">
        <f t="shared" si="263"/>
        <v>136950</v>
      </c>
      <c r="N1381" s="52">
        <f t="shared" si="264"/>
        <v>136950</v>
      </c>
      <c r="O1381" s="53">
        <f t="shared" si="265"/>
        <v>136926.25752572075</v>
      </c>
      <c r="P1381" s="52">
        <f t="shared" si="266"/>
        <v>1803.1222920256962</v>
      </c>
      <c r="Q1381" s="54">
        <f t="shared" si="267"/>
        <v>1.3166281796463645E-2</v>
      </c>
      <c r="R1381" s="30">
        <f t="shared" si="260"/>
        <v>134400</v>
      </c>
      <c r="S1381" s="52">
        <f t="shared" si="261"/>
        <v>134400</v>
      </c>
      <c r="T1381" s="13" t="str">
        <f t="shared" si="268"/>
        <v>MENOR VALOR</v>
      </c>
    </row>
    <row r="1382" spans="1:20" ht="33">
      <c r="A1382" s="73">
        <v>1376</v>
      </c>
      <c r="B1382" s="40">
        <v>906225</v>
      </c>
      <c r="C1382" s="40"/>
      <c r="D1382" s="66" t="s">
        <v>1859</v>
      </c>
      <c r="E1382" s="121" t="s">
        <v>21</v>
      </c>
      <c r="F1382" s="74">
        <v>1</v>
      </c>
      <c r="G1382" s="122">
        <v>0</v>
      </c>
      <c r="H1382" s="123">
        <v>0</v>
      </c>
      <c r="I1382" s="90">
        <v>172200</v>
      </c>
      <c r="J1382" s="94">
        <v>180400</v>
      </c>
      <c r="K1382" s="50"/>
      <c r="L1382" s="51">
        <f t="shared" si="262"/>
        <v>172200</v>
      </c>
      <c r="M1382" s="51">
        <f t="shared" si="263"/>
        <v>176300</v>
      </c>
      <c r="N1382" s="52">
        <f t="shared" si="264"/>
        <v>176300</v>
      </c>
      <c r="O1382" s="53">
        <f t="shared" si="265"/>
        <v>176252.31913367836</v>
      </c>
      <c r="P1382" s="52">
        <f t="shared" si="266"/>
        <v>2899.1378028648451</v>
      </c>
      <c r="Q1382" s="54">
        <f t="shared" si="267"/>
        <v>1.6444343748524361E-2</v>
      </c>
      <c r="R1382" s="30">
        <f t="shared" si="260"/>
        <v>172200</v>
      </c>
      <c r="S1382" s="52">
        <f t="shared" si="261"/>
        <v>172200</v>
      </c>
      <c r="T1382" s="13" t="str">
        <f t="shared" si="268"/>
        <v>MENOR VALOR</v>
      </c>
    </row>
    <row r="1383" spans="1:20" ht="33">
      <c r="A1383" s="73">
        <v>1377</v>
      </c>
      <c r="B1383" s="40">
        <v>906226</v>
      </c>
      <c r="C1383" s="40"/>
      <c r="D1383" s="66" t="s">
        <v>1860</v>
      </c>
      <c r="E1383" s="121" t="s">
        <v>21</v>
      </c>
      <c r="F1383" s="74">
        <v>1</v>
      </c>
      <c r="G1383" s="122">
        <v>0</v>
      </c>
      <c r="H1383" s="123">
        <v>0</v>
      </c>
      <c r="I1383" s="90">
        <v>109800</v>
      </c>
      <c r="J1383" s="94">
        <v>131300</v>
      </c>
      <c r="K1383" s="50"/>
      <c r="L1383" s="51">
        <f t="shared" si="262"/>
        <v>109800</v>
      </c>
      <c r="M1383" s="51">
        <f t="shared" si="263"/>
        <v>120550</v>
      </c>
      <c r="N1383" s="52">
        <f t="shared" si="264"/>
        <v>120550</v>
      </c>
      <c r="O1383" s="53">
        <f t="shared" si="265"/>
        <v>120069.72974068027</v>
      </c>
      <c r="P1383" s="52">
        <f t="shared" si="266"/>
        <v>7601.3978977553861</v>
      </c>
      <c r="Q1383" s="54">
        <f t="shared" si="267"/>
        <v>6.3055975924972099E-2</v>
      </c>
      <c r="R1383" s="30">
        <f t="shared" si="260"/>
        <v>109800</v>
      </c>
      <c r="S1383" s="52">
        <f t="shared" si="261"/>
        <v>109800</v>
      </c>
      <c r="T1383" s="13" t="str">
        <f t="shared" si="268"/>
        <v>MENOR VALOR</v>
      </c>
    </row>
    <row r="1384" spans="1:20" ht="33">
      <c r="A1384" s="95">
        <v>1378</v>
      </c>
      <c r="B1384" s="40">
        <v>906228</v>
      </c>
      <c r="C1384" s="40"/>
      <c r="D1384" s="66" t="s">
        <v>1861</v>
      </c>
      <c r="E1384" s="121" t="s">
        <v>21</v>
      </c>
      <c r="F1384" s="74">
        <v>1</v>
      </c>
      <c r="G1384" s="122">
        <v>0</v>
      </c>
      <c r="H1384" s="123">
        <v>0</v>
      </c>
      <c r="I1384" s="90">
        <v>134900</v>
      </c>
      <c r="J1384" s="94">
        <v>141500</v>
      </c>
      <c r="K1384" s="50"/>
      <c r="L1384" s="51">
        <f t="shared" si="262"/>
        <v>134900</v>
      </c>
      <c r="M1384" s="51">
        <f t="shared" si="263"/>
        <v>138200</v>
      </c>
      <c r="N1384" s="52">
        <f t="shared" si="264"/>
        <v>138200</v>
      </c>
      <c r="O1384" s="53">
        <f t="shared" si="265"/>
        <v>138160.59496108143</v>
      </c>
      <c r="P1384" s="52">
        <f t="shared" si="266"/>
        <v>2333.452377915607</v>
      </c>
      <c r="Q1384" s="54">
        <f t="shared" si="267"/>
        <v>1.6884604760604972E-2</v>
      </c>
      <c r="R1384" s="30">
        <f t="shared" si="260"/>
        <v>134900</v>
      </c>
      <c r="S1384" s="52">
        <f t="shared" si="261"/>
        <v>134900</v>
      </c>
      <c r="T1384" s="13" t="str">
        <f t="shared" si="268"/>
        <v>MENOR VALOR</v>
      </c>
    </row>
    <row r="1385" spans="1:20" ht="33">
      <c r="A1385" s="73">
        <v>1379</v>
      </c>
      <c r="B1385" s="40">
        <v>906229</v>
      </c>
      <c r="C1385" s="40"/>
      <c r="D1385" s="66" t="s">
        <v>1862</v>
      </c>
      <c r="E1385" s="121" t="s">
        <v>21</v>
      </c>
      <c r="F1385" s="74">
        <v>1</v>
      </c>
      <c r="G1385" s="122">
        <v>0</v>
      </c>
      <c r="H1385" s="123">
        <v>0</v>
      </c>
      <c r="I1385" s="90">
        <v>134900</v>
      </c>
      <c r="J1385" s="94">
        <v>141500</v>
      </c>
      <c r="K1385" s="50"/>
      <c r="L1385" s="51">
        <f t="shared" si="262"/>
        <v>134900</v>
      </c>
      <c r="M1385" s="51">
        <f t="shared" si="263"/>
        <v>138200</v>
      </c>
      <c r="N1385" s="52">
        <f t="shared" si="264"/>
        <v>138200</v>
      </c>
      <c r="O1385" s="53">
        <f t="shared" si="265"/>
        <v>138160.59496108143</v>
      </c>
      <c r="P1385" s="52">
        <f t="shared" si="266"/>
        <v>2333.452377915607</v>
      </c>
      <c r="Q1385" s="54">
        <f t="shared" si="267"/>
        <v>1.6884604760604972E-2</v>
      </c>
      <c r="R1385" s="30">
        <f t="shared" si="260"/>
        <v>134900</v>
      </c>
      <c r="S1385" s="52">
        <f t="shared" si="261"/>
        <v>134900</v>
      </c>
      <c r="T1385" s="13" t="str">
        <f t="shared" si="268"/>
        <v>MENOR VALOR</v>
      </c>
    </row>
    <row r="1386" spans="1:20" ht="33">
      <c r="A1386" s="73">
        <v>1380</v>
      </c>
      <c r="B1386" s="40">
        <v>906230</v>
      </c>
      <c r="C1386" s="40"/>
      <c r="D1386" s="66" t="s">
        <v>1863</v>
      </c>
      <c r="E1386" s="121" t="s">
        <v>21</v>
      </c>
      <c r="F1386" s="74">
        <v>1</v>
      </c>
      <c r="G1386" s="122">
        <v>0</v>
      </c>
      <c r="H1386" s="123">
        <v>0</v>
      </c>
      <c r="I1386" s="90">
        <v>134900</v>
      </c>
      <c r="J1386" s="94">
        <v>141500</v>
      </c>
      <c r="K1386" s="50"/>
      <c r="L1386" s="51">
        <f t="shared" si="262"/>
        <v>134900</v>
      </c>
      <c r="M1386" s="51">
        <f t="shared" si="263"/>
        <v>138200</v>
      </c>
      <c r="N1386" s="52">
        <f t="shared" si="264"/>
        <v>138200</v>
      </c>
      <c r="O1386" s="53">
        <f t="shared" si="265"/>
        <v>138160.59496108143</v>
      </c>
      <c r="P1386" s="52">
        <f t="shared" si="266"/>
        <v>2333.452377915607</v>
      </c>
      <c r="Q1386" s="54">
        <f t="shared" si="267"/>
        <v>1.6884604760604972E-2</v>
      </c>
      <c r="R1386" s="30">
        <f t="shared" si="260"/>
        <v>134900</v>
      </c>
      <c r="S1386" s="52">
        <f t="shared" si="261"/>
        <v>134900</v>
      </c>
      <c r="T1386" s="13" t="str">
        <f t="shared" si="268"/>
        <v>MENOR VALOR</v>
      </c>
    </row>
    <row r="1387" spans="1:20" ht="16.5">
      <c r="A1387" s="73">
        <v>1381</v>
      </c>
      <c r="B1387" s="40">
        <v>906241</v>
      </c>
      <c r="C1387" s="40"/>
      <c r="D1387" s="66" t="s">
        <v>1864</v>
      </c>
      <c r="E1387" s="121" t="s">
        <v>21</v>
      </c>
      <c r="F1387" s="74">
        <v>1</v>
      </c>
      <c r="G1387" s="122">
        <v>0</v>
      </c>
      <c r="H1387" s="123">
        <v>0</v>
      </c>
      <c r="I1387" s="90">
        <v>117100</v>
      </c>
      <c r="J1387" s="94">
        <v>122800</v>
      </c>
      <c r="K1387" s="50"/>
      <c r="L1387" s="51">
        <f t="shared" si="262"/>
        <v>117100</v>
      </c>
      <c r="M1387" s="51">
        <f t="shared" si="263"/>
        <v>119950</v>
      </c>
      <c r="N1387" s="52">
        <f t="shared" si="264"/>
        <v>119950</v>
      </c>
      <c r="O1387" s="53">
        <f t="shared" si="265"/>
        <v>119916.13736274197</v>
      </c>
      <c r="P1387" s="52">
        <f t="shared" si="266"/>
        <v>2015.2543263816603</v>
      </c>
      <c r="Q1387" s="54">
        <f t="shared" si="267"/>
        <v>1.6800786380839185E-2</v>
      </c>
      <c r="R1387" s="30">
        <f t="shared" si="260"/>
        <v>117100</v>
      </c>
      <c r="S1387" s="52">
        <f t="shared" si="261"/>
        <v>117100</v>
      </c>
      <c r="T1387" s="13" t="str">
        <f t="shared" si="268"/>
        <v>MENOR VALOR</v>
      </c>
    </row>
    <row r="1388" spans="1:20" ht="16.5">
      <c r="A1388" s="73">
        <v>1382</v>
      </c>
      <c r="B1388" s="40">
        <v>906242</v>
      </c>
      <c r="C1388" s="40"/>
      <c r="D1388" s="66" t="s">
        <v>1865</v>
      </c>
      <c r="E1388" s="121" t="s">
        <v>21</v>
      </c>
      <c r="F1388" s="74">
        <v>1</v>
      </c>
      <c r="G1388" s="122">
        <v>0</v>
      </c>
      <c r="H1388" s="123">
        <v>0</v>
      </c>
      <c r="I1388" s="90">
        <v>102600</v>
      </c>
      <c r="J1388" s="91" t="s">
        <v>28</v>
      </c>
      <c r="K1388" s="50"/>
      <c r="L1388" s="51">
        <f t="shared" si="262"/>
        <v>102600</v>
      </c>
      <c r="M1388" s="51">
        <f t="shared" si="263"/>
        <v>102600</v>
      </c>
      <c r="N1388" s="52">
        <f t="shared" si="264"/>
        <v>102600</v>
      </c>
      <c r="O1388" s="53">
        <f t="shared" si="265"/>
        <v>102600</v>
      </c>
      <c r="P1388" s="52">
        <f t="shared" si="266"/>
        <v>0</v>
      </c>
      <c r="Q1388" s="54">
        <f t="shared" si="267"/>
        <v>0</v>
      </c>
      <c r="R1388" s="30">
        <f t="shared" si="260"/>
        <v>102600</v>
      </c>
      <c r="S1388" s="52">
        <f t="shared" si="261"/>
        <v>102600</v>
      </c>
      <c r="T1388" s="13" t="str">
        <f t="shared" si="268"/>
        <v>MENOR VALOR</v>
      </c>
    </row>
    <row r="1389" spans="1:20" ht="16.5">
      <c r="A1389" s="95">
        <v>1383</v>
      </c>
      <c r="B1389" s="40">
        <v>906243</v>
      </c>
      <c r="C1389" s="40"/>
      <c r="D1389" s="66" t="s">
        <v>1866</v>
      </c>
      <c r="E1389" s="121" t="s">
        <v>21</v>
      </c>
      <c r="F1389" s="74">
        <v>1</v>
      </c>
      <c r="G1389" s="122">
        <v>0</v>
      </c>
      <c r="H1389" s="123">
        <v>0</v>
      </c>
      <c r="I1389" s="90">
        <v>123000</v>
      </c>
      <c r="J1389" s="94">
        <v>129100</v>
      </c>
      <c r="K1389" s="50"/>
      <c r="L1389" s="51">
        <f t="shared" si="262"/>
        <v>123000</v>
      </c>
      <c r="M1389" s="51">
        <f t="shared" si="263"/>
        <v>126050</v>
      </c>
      <c r="N1389" s="52">
        <f t="shared" si="264"/>
        <v>126050</v>
      </c>
      <c r="O1389" s="53">
        <f t="shared" si="265"/>
        <v>126013.09455766888</v>
      </c>
      <c r="P1389" s="52">
        <f t="shared" si="266"/>
        <v>2156.6756826189699</v>
      </c>
      <c r="Q1389" s="54">
        <f t="shared" si="267"/>
        <v>1.7109684114390875E-2</v>
      </c>
      <c r="R1389" s="30">
        <f t="shared" ref="R1389:R1452" si="269">IF(Q1389&lt;=$Q$1,L1389,N1389)</f>
        <v>123000</v>
      </c>
      <c r="S1389" s="52">
        <f t="shared" si="261"/>
        <v>123000</v>
      </c>
      <c r="T1389" s="13" t="str">
        <f t="shared" si="268"/>
        <v>MENOR VALOR</v>
      </c>
    </row>
    <row r="1390" spans="1:20" ht="16.5">
      <c r="A1390" s="73">
        <v>1384</v>
      </c>
      <c r="B1390" s="40">
        <v>906244</v>
      </c>
      <c r="C1390" s="40"/>
      <c r="D1390" s="66" t="s">
        <v>1867</v>
      </c>
      <c r="E1390" s="121" t="s">
        <v>21</v>
      </c>
      <c r="F1390" s="74">
        <v>1</v>
      </c>
      <c r="G1390" s="122">
        <v>0</v>
      </c>
      <c r="H1390" s="123">
        <v>0</v>
      </c>
      <c r="I1390" s="90">
        <v>107700</v>
      </c>
      <c r="J1390" s="91" t="s">
        <v>28</v>
      </c>
      <c r="K1390" s="50"/>
      <c r="L1390" s="51">
        <f t="shared" si="262"/>
        <v>107700</v>
      </c>
      <c r="M1390" s="51">
        <f t="shared" si="263"/>
        <v>107700</v>
      </c>
      <c r="N1390" s="52">
        <f t="shared" si="264"/>
        <v>107700</v>
      </c>
      <c r="O1390" s="53">
        <f t="shared" si="265"/>
        <v>107700</v>
      </c>
      <c r="P1390" s="52">
        <f t="shared" si="266"/>
        <v>0</v>
      </c>
      <c r="Q1390" s="54">
        <f t="shared" si="267"/>
        <v>0</v>
      </c>
      <c r="R1390" s="30">
        <f t="shared" si="269"/>
        <v>107700</v>
      </c>
      <c r="S1390" s="52">
        <f t="shared" si="261"/>
        <v>107700</v>
      </c>
      <c r="T1390" s="13" t="str">
        <f t="shared" si="268"/>
        <v>MENOR VALOR</v>
      </c>
    </row>
    <row r="1391" spans="1:20" ht="33">
      <c r="A1391" s="73">
        <v>1385</v>
      </c>
      <c r="B1391" s="40">
        <v>906247</v>
      </c>
      <c r="C1391" s="40"/>
      <c r="D1391" s="66" t="s">
        <v>1868</v>
      </c>
      <c r="E1391" s="121" t="s">
        <v>21</v>
      </c>
      <c r="F1391" s="74">
        <v>1</v>
      </c>
      <c r="G1391" s="122">
        <v>0</v>
      </c>
      <c r="H1391" s="123">
        <v>0</v>
      </c>
      <c r="I1391" s="90">
        <v>67000</v>
      </c>
      <c r="J1391" s="94">
        <v>70100</v>
      </c>
      <c r="K1391" s="50"/>
      <c r="L1391" s="51">
        <f t="shared" si="262"/>
        <v>67000</v>
      </c>
      <c r="M1391" s="51">
        <f t="shared" si="263"/>
        <v>68550</v>
      </c>
      <c r="N1391" s="52">
        <f t="shared" si="264"/>
        <v>68550</v>
      </c>
      <c r="O1391" s="53">
        <f t="shared" si="265"/>
        <v>68532.47405427591</v>
      </c>
      <c r="P1391" s="52">
        <f t="shared" si="266"/>
        <v>1096.0155108391486</v>
      </c>
      <c r="Q1391" s="54">
        <f t="shared" si="267"/>
        <v>1.598855595680742E-2</v>
      </c>
      <c r="R1391" s="30">
        <f t="shared" si="269"/>
        <v>67000</v>
      </c>
      <c r="S1391" s="52">
        <f t="shared" si="261"/>
        <v>67000</v>
      </c>
      <c r="T1391" s="13" t="str">
        <f t="shared" si="268"/>
        <v>MENOR VALOR</v>
      </c>
    </row>
    <row r="1392" spans="1:20" ht="33">
      <c r="A1392" s="73">
        <v>1386</v>
      </c>
      <c r="B1392" s="40">
        <v>906248</v>
      </c>
      <c r="C1392" s="40"/>
      <c r="D1392" s="66" t="s">
        <v>1869</v>
      </c>
      <c r="E1392" s="121" t="s">
        <v>21</v>
      </c>
      <c r="F1392" s="74">
        <v>1</v>
      </c>
      <c r="G1392" s="122">
        <v>0</v>
      </c>
      <c r="H1392" s="123">
        <v>0</v>
      </c>
      <c r="I1392" s="90">
        <v>59000</v>
      </c>
      <c r="J1392" s="94">
        <v>70200</v>
      </c>
      <c r="K1392" s="50"/>
      <c r="L1392" s="51">
        <f t="shared" si="262"/>
        <v>59000</v>
      </c>
      <c r="M1392" s="51">
        <f t="shared" si="263"/>
        <v>64600</v>
      </c>
      <c r="N1392" s="52">
        <f t="shared" si="264"/>
        <v>64600</v>
      </c>
      <c r="O1392" s="53">
        <f t="shared" si="265"/>
        <v>64356.817820647411</v>
      </c>
      <c r="P1392" s="52">
        <f t="shared" si="266"/>
        <v>3959.7979746446663</v>
      </c>
      <c r="Q1392" s="54">
        <f t="shared" si="267"/>
        <v>6.1297182270041273E-2</v>
      </c>
      <c r="R1392" s="30">
        <f t="shared" si="269"/>
        <v>59000</v>
      </c>
      <c r="S1392" s="52">
        <f t="shared" si="261"/>
        <v>59000</v>
      </c>
      <c r="T1392" s="13" t="str">
        <f t="shared" si="268"/>
        <v>MENOR VALOR</v>
      </c>
    </row>
    <row r="1393" spans="1:20" ht="16.5">
      <c r="A1393" s="73">
        <v>1387</v>
      </c>
      <c r="B1393" s="40">
        <v>906249</v>
      </c>
      <c r="C1393" s="40"/>
      <c r="D1393" s="66" t="s">
        <v>1870</v>
      </c>
      <c r="E1393" s="121" t="s">
        <v>21</v>
      </c>
      <c r="F1393" s="74">
        <v>1</v>
      </c>
      <c r="G1393" s="122">
        <v>0</v>
      </c>
      <c r="H1393" s="123">
        <v>0</v>
      </c>
      <c r="I1393" s="90">
        <v>121700</v>
      </c>
      <c r="J1393" s="94">
        <v>105400</v>
      </c>
      <c r="K1393" s="50"/>
      <c r="L1393" s="51">
        <f t="shared" si="262"/>
        <v>105400</v>
      </c>
      <c r="M1393" s="51">
        <f t="shared" si="263"/>
        <v>113550</v>
      </c>
      <c r="N1393" s="52">
        <f t="shared" si="264"/>
        <v>113550</v>
      </c>
      <c r="O1393" s="53">
        <f t="shared" si="265"/>
        <v>113257.14105521118</v>
      </c>
      <c r="P1393" s="52">
        <f t="shared" si="266"/>
        <v>5762.9202666703623</v>
      </c>
      <c r="Q1393" s="54">
        <f t="shared" si="267"/>
        <v>5.0752270071953876E-2</v>
      </c>
      <c r="R1393" s="30">
        <f t="shared" si="269"/>
        <v>105400</v>
      </c>
      <c r="S1393" s="52">
        <f t="shared" si="261"/>
        <v>105400</v>
      </c>
      <c r="T1393" s="13" t="str">
        <f t="shared" si="268"/>
        <v>MENOR VALOR</v>
      </c>
    </row>
    <row r="1394" spans="1:20" ht="33">
      <c r="A1394" s="95">
        <v>1388</v>
      </c>
      <c r="B1394" s="40">
        <v>906250</v>
      </c>
      <c r="C1394" s="40"/>
      <c r="D1394" s="66" t="s">
        <v>1871</v>
      </c>
      <c r="E1394" s="121" t="s">
        <v>21</v>
      </c>
      <c r="F1394" s="74">
        <v>1</v>
      </c>
      <c r="G1394" s="122">
        <v>0</v>
      </c>
      <c r="H1394" s="123">
        <v>0</v>
      </c>
      <c r="I1394" s="90">
        <v>519100</v>
      </c>
      <c r="J1394" s="94">
        <v>620400</v>
      </c>
      <c r="K1394" s="50"/>
      <c r="L1394" s="51">
        <f t="shared" si="262"/>
        <v>519100</v>
      </c>
      <c r="M1394" s="51">
        <f t="shared" si="263"/>
        <v>569750</v>
      </c>
      <c r="N1394" s="52">
        <f t="shared" si="264"/>
        <v>569750</v>
      </c>
      <c r="O1394" s="53">
        <f t="shared" si="265"/>
        <v>567494.17618157109</v>
      </c>
      <c r="P1394" s="52">
        <f t="shared" si="266"/>
        <v>35814.95846709863</v>
      </c>
      <c r="Q1394" s="54">
        <f t="shared" si="267"/>
        <v>6.2860831008510101E-2</v>
      </c>
      <c r="R1394" s="30">
        <f t="shared" si="269"/>
        <v>519100</v>
      </c>
      <c r="S1394" s="52">
        <f t="shared" si="261"/>
        <v>519100</v>
      </c>
      <c r="T1394" s="13" t="str">
        <f t="shared" si="268"/>
        <v>MENOR VALOR</v>
      </c>
    </row>
    <row r="1395" spans="1:20" ht="16.5">
      <c r="A1395" s="73">
        <v>1389</v>
      </c>
      <c r="B1395" s="40">
        <v>906256</v>
      </c>
      <c r="C1395" s="40"/>
      <c r="D1395" s="66" t="s">
        <v>1872</v>
      </c>
      <c r="E1395" s="121" t="s">
        <v>21</v>
      </c>
      <c r="F1395" s="74">
        <v>1</v>
      </c>
      <c r="G1395" s="122">
        <v>0</v>
      </c>
      <c r="H1395" s="123">
        <v>0</v>
      </c>
      <c r="I1395" s="117">
        <v>52800</v>
      </c>
      <c r="J1395" s="91" t="s">
        <v>28</v>
      </c>
      <c r="K1395" s="50"/>
      <c r="L1395" s="51">
        <f t="shared" si="262"/>
        <v>52800</v>
      </c>
      <c r="M1395" s="51">
        <f t="shared" si="263"/>
        <v>52800</v>
      </c>
      <c r="N1395" s="52">
        <f t="shared" si="264"/>
        <v>52800</v>
      </c>
      <c r="O1395" s="53">
        <f t="shared" si="265"/>
        <v>52800</v>
      </c>
      <c r="P1395" s="52">
        <f t="shared" si="266"/>
        <v>0</v>
      </c>
      <c r="Q1395" s="54">
        <f t="shared" si="267"/>
        <v>0</v>
      </c>
      <c r="R1395" s="30">
        <f t="shared" si="269"/>
        <v>52800</v>
      </c>
      <c r="S1395" s="52">
        <f t="shared" si="261"/>
        <v>52800</v>
      </c>
      <c r="T1395" s="13" t="str">
        <f t="shared" si="268"/>
        <v>MENOR VALOR</v>
      </c>
    </row>
    <row r="1396" spans="1:20" ht="16.5">
      <c r="A1396" s="73">
        <v>1390</v>
      </c>
      <c r="B1396" s="40">
        <v>906260</v>
      </c>
      <c r="C1396" s="40"/>
      <c r="D1396" s="66" t="s">
        <v>1873</v>
      </c>
      <c r="E1396" s="121" t="s">
        <v>21</v>
      </c>
      <c r="F1396" s="74">
        <v>1</v>
      </c>
      <c r="G1396" s="122">
        <v>0</v>
      </c>
      <c r="H1396" s="123">
        <v>0</v>
      </c>
      <c r="I1396" s="90">
        <v>82700</v>
      </c>
      <c r="J1396" s="91" t="s">
        <v>28</v>
      </c>
      <c r="K1396" s="50"/>
      <c r="L1396" s="51">
        <f t="shared" si="262"/>
        <v>82700</v>
      </c>
      <c r="M1396" s="51">
        <f t="shared" si="263"/>
        <v>82700</v>
      </c>
      <c r="N1396" s="52">
        <f t="shared" si="264"/>
        <v>82700</v>
      </c>
      <c r="O1396" s="53">
        <f t="shared" si="265"/>
        <v>82700</v>
      </c>
      <c r="P1396" s="52">
        <f t="shared" si="266"/>
        <v>0</v>
      </c>
      <c r="Q1396" s="54">
        <f t="shared" si="267"/>
        <v>0</v>
      </c>
      <c r="R1396" s="30">
        <f t="shared" si="269"/>
        <v>82700</v>
      </c>
      <c r="S1396" s="52">
        <f t="shared" si="261"/>
        <v>82700</v>
      </c>
      <c r="T1396" s="13" t="str">
        <f t="shared" si="268"/>
        <v>MENOR VALOR</v>
      </c>
    </row>
    <row r="1397" spans="1:20" ht="16.5">
      <c r="A1397" s="95">
        <v>1391</v>
      </c>
      <c r="B1397" s="40">
        <v>906261</v>
      </c>
      <c r="C1397" s="40"/>
      <c r="D1397" s="66" t="s">
        <v>1874</v>
      </c>
      <c r="E1397" s="121" t="s">
        <v>21</v>
      </c>
      <c r="F1397" s="74">
        <v>1</v>
      </c>
      <c r="G1397" s="122">
        <v>0</v>
      </c>
      <c r="H1397" s="123">
        <v>0</v>
      </c>
      <c r="I1397" s="90">
        <v>82700</v>
      </c>
      <c r="J1397" s="91" t="s">
        <v>28</v>
      </c>
      <c r="K1397" s="50"/>
      <c r="L1397" s="51">
        <f t="shared" si="262"/>
        <v>82700</v>
      </c>
      <c r="M1397" s="51">
        <f t="shared" si="263"/>
        <v>82700</v>
      </c>
      <c r="N1397" s="52">
        <f t="shared" si="264"/>
        <v>82700</v>
      </c>
      <c r="O1397" s="53">
        <f t="shared" si="265"/>
        <v>82700</v>
      </c>
      <c r="P1397" s="52">
        <f t="shared" si="266"/>
        <v>0</v>
      </c>
      <c r="Q1397" s="54">
        <f t="shared" si="267"/>
        <v>0</v>
      </c>
      <c r="R1397" s="30">
        <f t="shared" si="269"/>
        <v>82700</v>
      </c>
      <c r="S1397" s="52">
        <f t="shared" si="261"/>
        <v>82700</v>
      </c>
      <c r="T1397" s="13" t="str">
        <f t="shared" si="268"/>
        <v>MENOR VALOR</v>
      </c>
    </row>
    <row r="1398" spans="1:20" ht="16.5">
      <c r="A1398" s="73">
        <v>1392</v>
      </c>
      <c r="B1398" s="40">
        <v>906263</v>
      </c>
      <c r="C1398" s="40"/>
      <c r="D1398" s="66" t="s">
        <v>1875</v>
      </c>
      <c r="E1398" s="121" t="s">
        <v>21</v>
      </c>
      <c r="F1398" s="74">
        <v>1</v>
      </c>
      <c r="G1398" s="122">
        <v>0</v>
      </c>
      <c r="H1398" s="123">
        <v>0</v>
      </c>
      <c r="I1398" s="90">
        <v>151000</v>
      </c>
      <c r="J1398" s="91" t="s">
        <v>28</v>
      </c>
      <c r="K1398" s="50"/>
      <c r="L1398" s="51">
        <f t="shared" si="262"/>
        <v>151000</v>
      </c>
      <c r="M1398" s="51">
        <f t="shared" si="263"/>
        <v>151000</v>
      </c>
      <c r="N1398" s="52">
        <f t="shared" si="264"/>
        <v>151000</v>
      </c>
      <c r="O1398" s="53">
        <f t="shared" si="265"/>
        <v>151000</v>
      </c>
      <c r="P1398" s="52">
        <f t="shared" si="266"/>
        <v>0</v>
      </c>
      <c r="Q1398" s="54">
        <f t="shared" si="267"/>
        <v>0</v>
      </c>
      <c r="R1398" s="30">
        <f t="shared" si="269"/>
        <v>151000</v>
      </c>
      <c r="S1398" s="52">
        <f t="shared" si="261"/>
        <v>151000</v>
      </c>
      <c r="T1398" s="13" t="str">
        <f t="shared" si="268"/>
        <v>MENOR VALOR</v>
      </c>
    </row>
    <row r="1399" spans="1:20" ht="16.5">
      <c r="A1399" s="73">
        <v>1393</v>
      </c>
      <c r="B1399" s="40">
        <v>906302</v>
      </c>
      <c r="C1399" s="40"/>
      <c r="D1399" s="66" t="s">
        <v>1876</v>
      </c>
      <c r="E1399" s="121" t="s">
        <v>21</v>
      </c>
      <c r="F1399" s="74">
        <v>1</v>
      </c>
      <c r="G1399" s="122">
        <v>0</v>
      </c>
      <c r="H1399" s="123">
        <v>0</v>
      </c>
      <c r="I1399" s="90">
        <v>211200</v>
      </c>
      <c r="J1399" s="94">
        <v>147000</v>
      </c>
      <c r="K1399" s="50"/>
      <c r="L1399" s="51">
        <f t="shared" si="262"/>
        <v>147000</v>
      </c>
      <c r="M1399" s="51">
        <f t="shared" si="263"/>
        <v>179100</v>
      </c>
      <c r="N1399" s="52">
        <f t="shared" si="264"/>
        <v>179100</v>
      </c>
      <c r="O1399" s="53">
        <f t="shared" si="265"/>
        <v>176199.88649258547</v>
      </c>
      <c r="P1399" s="52">
        <f t="shared" si="266"/>
        <v>22698.127676088174</v>
      </c>
      <c r="Q1399" s="54">
        <f t="shared" si="267"/>
        <v>0.1267343812176894</v>
      </c>
      <c r="R1399" s="30">
        <f t="shared" si="269"/>
        <v>179100</v>
      </c>
      <c r="S1399" s="52">
        <f t="shared" si="261"/>
        <v>179100</v>
      </c>
      <c r="T1399" s="13" t="str">
        <f t="shared" si="268"/>
        <v>MEDIANA</v>
      </c>
    </row>
    <row r="1400" spans="1:20" ht="33">
      <c r="A1400" s="95">
        <v>1394</v>
      </c>
      <c r="B1400" s="40">
        <v>906304</v>
      </c>
      <c r="C1400" s="40"/>
      <c r="D1400" s="66" t="s">
        <v>1877</v>
      </c>
      <c r="E1400" s="121" t="s">
        <v>21</v>
      </c>
      <c r="F1400" s="74">
        <v>1</v>
      </c>
      <c r="G1400" s="122">
        <v>0</v>
      </c>
      <c r="H1400" s="123">
        <v>0</v>
      </c>
      <c r="I1400" s="90">
        <v>34500</v>
      </c>
      <c r="J1400" s="94">
        <v>26700</v>
      </c>
      <c r="K1400" s="50"/>
      <c r="L1400" s="51">
        <f t="shared" si="262"/>
        <v>26700</v>
      </c>
      <c r="M1400" s="51">
        <f t="shared" si="263"/>
        <v>30600</v>
      </c>
      <c r="N1400" s="52">
        <f t="shared" si="264"/>
        <v>30600</v>
      </c>
      <c r="O1400" s="53">
        <f t="shared" si="265"/>
        <v>30350.453044394577</v>
      </c>
      <c r="P1400" s="52">
        <f t="shared" si="266"/>
        <v>2757.7164466275353</v>
      </c>
      <c r="Q1400" s="54">
        <f t="shared" si="267"/>
        <v>9.0121452504167823E-2</v>
      </c>
      <c r="R1400" s="30">
        <f t="shared" si="269"/>
        <v>26700</v>
      </c>
      <c r="S1400" s="52">
        <f t="shared" si="261"/>
        <v>26700</v>
      </c>
      <c r="T1400" s="13" t="str">
        <f t="shared" si="268"/>
        <v>MENOR VALOR</v>
      </c>
    </row>
    <row r="1401" spans="1:20" ht="16.5">
      <c r="A1401" s="73">
        <v>1395</v>
      </c>
      <c r="B1401" s="40">
        <v>906317</v>
      </c>
      <c r="C1401" s="40"/>
      <c r="D1401" s="66" t="s">
        <v>1878</v>
      </c>
      <c r="E1401" s="121" t="s">
        <v>21</v>
      </c>
      <c r="F1401" s="74">
        <v>1</v>
      </c>
      <c r="G1401" s="122">
        <v>0</v>
      </c>
      <c r="H1401" s="123">
        <v>0</v>
      </c>
      <c r="I1401" s="90">
        <v>153100</v>
      </c>
      <c r="J1401" s="94">
        <v>47700</v>
      </c>
      <c r="K1401" s="50"/>
      <c r="L1401" s="51">
        <f t="shared" si="262"/>
        <v>47700</v>
      </c>
      <c r="M1401" s="51">
        <f t="shared" si="263"/>
        <v>100400</v>
      </c>
      <c r="N1401" s="52">
        <f t="shared" si="264"/>
        <v>100400</v>
      </c>
      <c r="O1401" s="53">
        <f t="shared" si="265"/>
        <v>85456.831207341165</v>
      </c>
      <c r="P1401" s="52">
        <f t="shared" si="266"/>
        <v>37264.527368531053</v>
      </c>
      <c r="Q1401" s="54">
        <f t="shared" si="267"/>
        <v>0.37116063116066789</v>
      </c>
      <c r="R1401" s="30">
        <f t="shared" si="269"/>
        <v>100400</v>
      </c>
      <c r="S1401" s="52">
        <f t="shared" si="261"/>
        <v>100400</v>
      </c>
      <c r="T1401" s="13" t="str">
        <f t="shared" si="268"/>
        <v>MEDIANA</v>
      </c>
    </row>
    <row r="1402" spans="1:20" ht="33">
      <c r="A1402" s="73">
        <v>1396</v>
      </c>
      <c r="B1402" s="40">
        <v>906318</v>
      </c>
      <c r="C1402" s="40"/>
      <c r="D1402" s="66" t="s">
        <v>1879</v>
      </c>
      <c r="E1402" s="121" t="s">
        <v>21</v>
      </c>
      <c r="F1402" s="74">
        <v>1</v>
      </c>
      <c r="G1402" s="122">
        <v>0</v>
      </c>
      <c r="H1402" s="123">
        <v>0</v>
      </c>
      <c r="I1402" s="90">
        <v>134400</v>
      </c>
      <c r="J1402" s="94">
        <v>160700</v>
      </c>
      <c r="K1402" s="50"/>
      <c r="L1402" s="51">
        <f t="shared" si="262"/>
        <v>134400</v>
      </c>
      <c r="M1402" s="51">
        <f t="shared" si="263"/>
        <v>147550</v>
      </c>
      <c r="N1402" s="52">
        <f t="shared" si="264"/>
        <v>147550</v>
      </c>
      <c r="O1402" s="53">
        <f t="shared" si="265"/>
        <v>146962.85244918187</v>
      </c>
      <c r="P1402" s="52">
        <f t="shared" si="266"/>
        <v>9298.4541726031002</v>
      </c>
      <c r="Q1402" s="54">
        <f t="shared" si="267"/>
        <v>6.3019004897343953E-2</v>
      </c>
      <c r="R1402" s="30">
        <f t="shared" si="269"/>
        <v>134400</v>
      </c>
      <c r="S1402" s="52">
        <f t="shared" si="261"/>
        <v>134400</v>
      </c>
      <c r="T1402" s="13" t="str">
        <f t="shared" si="268"/>
        <v>MENOR VALOR</v>
      </c>
    </row>
    <row r="1403" spans="1:20" ht="33">
      <c r="A1403" s="95">
        <v>1397</v>
      </c>
      <c r="B1403" s="40">
        <v>906319</v>
      </c>
      <c r="C1403" s="40"/>
      <c r="D1403" s="66" t="s">
        <v>1880</v>
      </c>
      <c r="E1403" s="121" t="s">
        <v>21</v>
      </c>
      <c r="F1403" s="74">
        <v>1</v>
      </c>
      <c r="G1403" s="122">
        <v>0</v>
      </c>
      <c r="H1403" s="123">
        <v>0</v>
      </c>
      <c r="I1403" s="90">
        <v>109800</v>
      </c>
      <c r="J1403" s="91" t="s">
        <v>28</v>
      </c>
      <c r="K1403" s="50"/>
      <c r="L1403" s="51">
        <f t="shared" si="262"/>
        <v>109800</v>
      </c>
      <c r="M1403" s="51">
        <f t="shared" si="263"/>
        <v>109800</v>
      </c>
      <c r="N1403" s="52">
        <f t="shared" si="264"/>
        <v>109800</v>
      </c>
      <c r="O1403" s="53">
        <f t="shared" si="265"/>
        <v>109800</v>
      </c>
      <c r="P1403" s="52">
        <f t="shared" si="266"/>
        <v>0</v>
      </c>
      <c r="Q1403" s="54">
        <f t="shared" si="267"/>
        <v>0</v>
      </c>
      <c r="R1403" s="30">
        <f t="shared" si="269"/>
        <v>109800</v>
      </c>
      <c r="S1403" s="52">
        <f t="shared" si="261"/>
        <v>109800</v>
      </c>
      <c r="T1403" s="13" t="str">
        <f t="shared" si="268"/>
        <v>MENOR VALOR</v>
      </c>
    </row>
    <row r="1404" spans="1:20" ht="33">
      <c r="A1404" s="73">
        <v>1398</v>
      </c>
      <c r="B1404" s="40">
        <v>906320</v>
      </c>
      <c r="C1404" s="40"/>
      <c r="D1404" s="66" t="s">
        <v>1881</v>
      </c>
      <c r="E1404" s="121" t="s">
        <v>21</v>
      </c>
      <c r="F1404" s="74">
        <v>1</v>
      </c>
      <c r="G1404" s="122">
        <v>0</v>
      </c>
      <c r="H1404" s="123">
        <v>0</v>
      </c>
      <c r="I1404" s="90">
        <v>83600</v>
      </c>
      <c r="J1404" s="94">
        <v>100300</v>
      </c>
      <c r="K1404" s="50"/>
      <c r="L1404" s="51">
        <f t="shared" si="262"/>
        <v>83600</v>
      </c>
      <c r="M1404" s="51">
        <f t="shared" si="263"/>
        <v>91950</v>
      </c>
      <c r="N1404" s="52">
        <f t="shared" si="264"/>
        <v>91950</v>
      </c>
      <c r="O1404" s="53">
        <f t="shared" si="265"/>
        <v>91570.082450547139</v>
      </c>
      <c r="P1404" s="52">
        <f t="shared" si="266"/>
        <v>5904.341622907672</v>
      </c>
      <c r="Q1404" s="54">
        <f t="shared" si="267"/>
        <v>6.4212524447065489E-2</v>
      </c>
      <c r="R1404" s="30">
        <f t="shared" si="269"/>
        <v>83600</v>
      </c>
      <c r="S1404" s="52">
        <f t="shared" si="261"/>
        <v>83600</v>
      </c>
      <c r="T1404" s="13" t="str">
        <f t="shared" si="268"/>
        <v>MENOR VALOR</v>
      </c>
    </row>
    <row r="1405" spans="1:20" ht="33">
      <c r="A1405" s="73">
        <v>1399</v>
      </c>
      <c r="B1405" s="40">
        <v>906332</v>
      </c>
      <c r="C1405" s="40"/>
      <c r="D1405" s="66" t="s">
        <v>1882</v>
      </c>
      <c r="E1405" s="121" t="s">
        <v>21</v>
      </c>
      <c r="F1405" s="74">
        <v>1</v>
      </c>
      <c r="G1405" s="122">
        <v>0</v>
      </c>
      <c r="H1405" s="123">
        <v>0</v>
      </c>
      <c r="I1405" s="90">
        <v>134400</v>
      </c>
      <c r="J1405" s="94">
        <v>42773</v>
      </c>
      <c r="K1405" s="50"/>
      <c r="L1405" s="51">
        <f t="shared" si="262"/>
        <v>42773</v>
      </c>
      <c r="M1405" s="51">
        <f t="shared" si="263"/>
        <v>88586.5</v>
      </c>
      <c r="N1405" s="52">
        <f t="shared" si="264"/>
        <v>88586.5</v>
      </c>
      <c r="O1405" s="53">
        <f t="shared" si="265"/>
        <v>75820.123977740892</v>
      </c>
      <c r="P1405" s="52">
        <f t="shared" si="266"/>
        <v>32395.036519889894</v>
      </c>
      <c r="Q1405" s="54">
        <f t="shared" si="267"/>
        <v>0.36568818634769285</v>
      </c>
      <c r="R1405" s="30">
        <f t="shared" si="269"/>
        <v>88586.5</v>
      </c>
      <c r="S1405" s="52">
        <f t="shared" si="261"/>
        <v>88600</v>
      </c>
      <c r="T1405" s="13" t="str">
        <f t="shared" si="268"/>
        <v>MEDIANA</v>
      </c>
    </row>
    <row r="1406" spans="1:20" ht="16.5">
      <c r="A1406" s="95">
        <v>1400</v>
      </c>
      <c r="B1406" s="40">
        <v>906340</v>
      </c>
      <c r="C1406" s="40"/>
      <c r="D1406" s="66" t="s">
        <v>1883</v>
      </c>
      <c r="E1406" s="121" t="s">
        <v>21</v>
      </c>
      <c r="F1406" s="74">
        <v>1</v>
      </c>
      <c r="G1406" s="122">
        <v>0</v>
      </c>
      <c r="H1406" s="123">
        <v>0</v>
      </c>
      <c r="I1406" s="117">
        <v>0</v>
      </c>
      <c r="J1406" s="94">
        <v>107874</v>
      </c>
      <c r="K1406" s="50"/>
      <c r="L1406" s="51">
        <f t="shared" si="262"/>
        <v>0</v>
      </c>
      <c r="M1406" s="51">
        <f t="shared" si="263"/>
        <v>53937</v>
      </c>
      <c r="N1406" s="52">
        <f t="shared" si="264"/>
        <v>53937</v>
      </c>
      <c r="O1406" s="53" t="e">
        <f t="shared" si="265"/>
        <v>#NUM!</v>
      </c>
      <c r="P1406" s="52">
        <f t="shared" si="266"/>
        <v>38139.218456858813</v>
      </c>
      <c r="Q1406" s="54">
        <f t="shared" si="267"/>
        <v>0.70710678118654746</v>
      </c>
      <c r="R1406" s="30">
        <f t="shared" si="269"/>
        <v>53937</v>
      </c>
      <c r="S1406" s="52">
        <f t="shared" si="261"/>
        <v>53900</v>
      </c>
      <c r="T1406" s="13" t="str">
        <f t="shared" si="268"/>
        <v>MEDIANA</v>
      </c>
    </row>
    <row r="1407" spans="1:20" ht="49.5">
      <c r="A1407" s="73">
        <v>1401</v>
      </c>
      <c r="B1407" s="40">
        <v>906406</v>
      </c>
      <c r="C1407" s="40"/>
      <c r="D1407" s="66" t="s">
        <v>1884</v>
      </c>
      <c r="E1407" s="121" t="s">
        <v>21</v>
      </c>
      <c r="F1407" s="74">
        <v>1</v>
      </c>
      <c r="G1407" s="122">
        <v>0</v>
      </c>
      <c r="H1407" s="123">
        <v>0</v>
      </c>
      <c r="I1407" s="90">
        <v>215500</v>
      </c>
      <c r="J1407" s="94">
        <v>226000</v>
      </c>
      <c r="K1407" s="50"/>
      <c r="L1407" s="51">
        <f t="shared" si="262"/>
        <v>215500</v>
      </c>
      <c r="M1407" s="51">
        <f t="shared" si="263"/>
        <v>220750</v>
      </c>
      <c r="N1407" s="52">
        <f t="shared" si="264"/>
        <v>220750</v>
      </c>
      <c r="O1407" s="53">
        <f t="shared" si="265"/>
        <v>220687.56195127987</v>
      </c>
      <c r="P1407" s="52">
        <f t="shared" si="266"/>
        <v>3712.3106012293747</v>
      </c>
      <c r="Q1407" s="54">
        <f t="shared" si="267"/>
        <v>1.6816809065591732E-2</v>
      </c>
      <c r="R1407" s="30">
        <f t="shared" si="269"/>
        <v>215500</v>
      </c>
      <c r="S1407" s="52">
        <f t="shared" si="261"/>
        <v>215500</v>
      </c>
      <c r="T1407" s="13" t="str">
        <f t="shared" si="268"/>
        <v>MENOR VALOR</v>
      </c>
    </row>
    <row r="1408" spans="1:20" ht="33">
      <c r="A1408" s="73">
        <v>1402</v>
      </c>
      <c r="B1408" s="40">
        <v>906407</v>
      </c>
      <c r="C1408" s="40"/>
      <c r="D1408" s="66" t="s">
        <v>1885</v>
      </c>
      <c r="E1408" s="121" t="s">
        <v>21</v>
      </c>
      <c r="F1408" s="74">
        <v>1</v>
      </c>
      <c r="G1408" s="122">
        <v>0</v>
      </c>
      <c r="H1408" s="123">
        <v>0</v>
      </c>
      <c r="I1408" s="90">
        <v>138300</v>
      </c>
      <c r="J1408" s="91" t="s">
        <v>28</v>
      </c>
      <c r="K1408" s="50"/>
      <c r="L1408" s="51">
        <f t="shared" si="262"/>
        <v>138300</v>
      </c>
      <c r="M1408" s="51">
        <f t="shared" si="263"/>
        <v>138300</v>
      </c>
      <c r="N1408" s="52">
        <f t="shared" si="264"/>
        <v>138300</v>
      </c>
      <c r="O1408" s="53">
        <f t="shared" si="265"/>
        <v>138300</v>
      </c>
      <c r="P1408" s="52">
        <f t="shared" si="266"/>
        <v>0</v>
      </c>
      <c r="Q1408" s="54">
        <f t="shared" si="267"/>
        <v>0</v>
      </c>
      <c r="R1408" s="30">
        <f t="shared" si="269"/>
        <v>138300</v>
      </c>
      <c r="S1408" s="52">
        <f t="shared" si="261"/>
        <v>138300</v>
      </c>
      <c r="T1408" s="13" t="str">
        <f t="shared" si="268"/>
        <v>MENOR VALOR</v>
      </c>
    </row>
    <row r="1409" spans="1:20" ht="33">
      <c r="A1409" s="95">
        <v>1403</v>
      </c>
      <c r="B1409" s="40">
        <v>906408</v>
      </c>
      <c r="C1409" s="40"/>
      <c r="D1409" s="66" t="s">
        <v>1886</v>
      </c>
      <c r="E1409" s="121" t="s">
        <v>21</v>
      </c>
      <c r="F1409" s="74">
        <v>1</v>
      </c>
      <c r="G1409" s="122">
        <v>0</v>
      </c>
      <c r="H1409" s="123">
        <v>0</v>
      </c>
      <c r="I1409" s="90">
        <v>157800</v>
      </c>
      <c r="J1409" s="94">
        <v>165400</v>
      </c>
      <c r="K1409" s="50"/>
      <c r="L1409" s="51">
        <f t="shared" si="262"/>
        <v>157800</v>
      </c>
      <c r="M1409" s="51">
        <f t="shared" si="263"/>
        <v>161600</v>
      </c>
      <c r="N1409" s="52">
        <f t="shared" si="264"/>
        <v>161600</v>
      </c>
      <c r="O1409" s="53">
        <f t="shared" si="265"/>
        <v>161555.31560428458</v>
      </c>
      <c r="P1409" s="52">
        <f t="shared" si="266"/>
        <v>2687.0057685088805</v>
      </c>
      <c r="Q1409" s="54">
        <f t="shared" si="267"/>
        <v>1.6627510943743071E-2</v>
      </c>
      <c r="R1409" s="30">
        <f t="shared" si="269"/>
        <v>157800</v>
      </c>
      <c r="S1409" s="52">
        <f t="shared" ref="S1409:S1472" si="270">+ROUND(R1409,-2)</f>
        <v>157800</v>
      </c>
      <c r="T1409" s="13" t="str">
        <f t="shared" si="268"/>
        <v>MENOR VALOR</v>
      </c>
    </row>
    <row r="1410" spans="1:20" ht="33">
      <c r="A1410" s="73">
        <v>1404</v>
      </c>
      <c r="B1410" s="40">
        <v>906409</v>
      </c>
      <c r="C1410" s="40"/>
      <c r="D1410" s="66" t="s">
        <v>1887</v>
      </c>
      <c r="E1410" s="121" t="s">
        <v>21</v>
      </c>
      <c r="F1410" s="74">
        <v>1</v>
      </c>
      <c r="G1410" s="122">
        <v>0</v>
      </c>
      <c r="H1410" s="123">
        <v>0</v>
      </c>
      <c r="I1410" s="90">
        <v>157800</v>
      </c>
      <c r="J1410" s="94">
        <v>165400</v>
      </c>
      <c r="K1410" s="50"/>
      <c r="L1410" s="51">
        <f t="shared" si="262"/>
        <v>157800</v>
      </c>
      <c r="M1410" s="51">
        <f t="shared" si="263"/>
        <v>161600</v>
      </c>
      <c r="N1410" s="52">
        <f t="shared" si="264"/>
        <v>161600</v>
      </c>
      <c r="O1410" s="53">
        <f t="shared" si="265"/>
        <v>161555.31560428458</v>
      </c>
      <c r="P1410" s="52">
        <f t="shared" si="266"/>
        <v>2687.0057685088805</v>
      </c>
      <c r="Q1410" s="54">
        <f t="shared" si="267"/>
        <v>1.6627510943743071E-2</v>
      </c>
      <c r="R1410" s="30">
        <f t="shared" si="269"/>
        <v>157800</v>
      </c>
      <c r="S1410" s="52">
        <f t="shared" si="270"/>
        <v>157800</v>
      </c>
      <c r="T1410" s="13" t="str">
        <f t="shared" si="268"/>
        <v>MENOR VALOR</v>
      </c>
    </row>
    <row r="1411" spans="1:20" ht="33">
      <c r="A1411" s="73">
        <v>1405</v>
      </c>
      <c r="B1411" s="40">
        <v>906411</v>
      </c>
      <c r="C1411" s="40"/>
      <c r="D1411" s="66" t="s">
        <v>1888</v>
      </c>
      <c r="E1411" s="121" t="s">
        <v>21</v>
      </c>
      <c r="F1411" s="74">
        <v>1</v>
      </c>
      <c r="G1411" s="122">
        <v>0</v>
      </c>
      <c r="H1411" s="123">
        <v>0</v>
      </c>
      <c r="I1411" s="90">
        <v>88200</v>
      </c>
      <c r="J1411" s="91" t="s">
        <v>28</v>
      </c>
      <c r="K1411" s="50"/>
      <c r="L1411" s="51">
        <f t="shared" si="262"/>
        <v>88200</v>
      </c>
      <c r="M1411" s="51">
        <f t="shared" si="263"/>
        <v>88200</v>
      </c>
      <c r="N1411" s="52">
        <f t="shared" si="264"/>
        <v>88200</v>
      </c>
      <c r="O1411" s="53">
        <f t="shared" si="265"/>
        <v>88200</v>
      </c>
      <c r="P1411" s="52">
        <f t="shared" si="266"/>
        <v>0</v>
      </c>
      <c r="Q1411" s="54">
        <f t="shared" si="267"/>
        <v>0</v>
      </c>
      <c r="R1411" s="30">
        <f t="shared" si="269"/>
        <v>88200</v>
      </c>
      <c r="S1411" s="52">
        <f t="shared" si="270"/>
        <v>88200</v>
      </c>
      <c r="T1411" s="13" t="str">
        <f t="shared" si="268"/>
        <v>MENOR VALOR</v>
      </c>
    </row>
    <row r="1412" spans="1:20" ht="33">
      <c r="A1412" s="95">
        <v>1406</v>
      </c>
      <c r="B1412" s="40">
        <v>906413</v>
      </c>
      <c r="C1412" s="40"/>
      <c r="D1412" s="66" t="s">
        <v>1889</v>
      </c>
      <c r="E1412" s="121" t="s">
        <v>21</v>
      </c>
      <c r="F1412" s="74">
        <v>1</v>
      </c>
      <c r="G1412" s="122">
        <v>0</v>
      </c>
      <c r="H1412" s="123">
        <v>0</v>
      </c>
      <c r="I1412" s="90">
        <v>148000</v>
      </c>
      <c r="J1412" s="91" t="s">
        <v>28</v>
      </c>
      <c r="K1412" s="50"/>
      <c r="L1412" s="51">
        <f t="shared" si="262"/>
        <v>148000</v>
      </c>
      <c r="M1412" s="51">
        <f t="shared" si="263"/>
        <v>148000</v>
      </c>
      <c r="N1412" s="52">
        <f t="shared" si="264"/>
        <v>148000</v>
      </c>
      <c r="O1412" s="53">
        <f t="shared" si="265"/>
        <v>148000</v>
      </c>
      <c r="P1412" s="52">
        <f t="shared" si="266"/>
        <v>0</v>
      </c>
      <c r="Q1412" s="54">
        <f t="shared" si="267"/>
        <v>0</v>
      </c>
      <c r="R1412" s="30">
        <f t="shared" si="269"/>
        <v>148000</v>
      </c>
      <c r="S1412" s="52">
        <f t="shared" si="270"/>
        <v>148000</v>
      </c>
      <c r="T1412" s="13" t="str">
        <f t="shared" si="268"/>
        <v>MENOR VALOR</v>
      </c>
    </row>
    <row r="1413" spans="1:20" ht="49.5">
      <c r="A1413" s="73">
        <v>1407</v>
      </c>
      <c r="B1413" s="40">
        <v>906414</v>
      </c>
      <c r="C1413" s="40"/>
      <c r="D1413" s="66" t="s">
        <v>1890</v>
      </c>
      <c r="E1413" s="121" t="s">
        <v>21</v>
      </c>
      <c r="F1413" s="74">
        <v>1</v>
      </c>
      <c r="G1413" s="122">
        <v>0</v>
      </c>
      <c r="H1413" s="123">
        <v>0</v>
      </c>
      <c r="I1413" s="90">
        <v>99700</v>
      </c>
      <c r="J1413" s="94">
        <v>119000</v>
      </c>
      <c r="K1413" s="50"/>
      <c r="L1413" s="51">
        <f t="shared" si="262"/>
        <v>99700</v>
      </c>
      <c r="M1413" s="51">
        <f t="shared" si="263"/>
        <v>109350</v>
      </c>
      <c r="N1413" s="52">
        <f t="shared" si="264"/>
        <v>109350</v>
      </c>
      <c r="O1413" s="53">
        <f t="shared" si="265"/>
        <v>108923.36755719592</v>
      </c>
      <c r="P1413" s="52">
        <f t="shared" si="266"/>
        <v>6823.5804384501835</v>
      </c>
      <c r="Q1413" s="54">
        <f t="shared" si="267"/>
        <v>6.2401284302242191E-2</v>
      </c>
      <c r="R1413" s="30">
        <f t="shared" si="269"/>
        <v>99700</v>
      </c>
      <c r="S1413" s="52">
        <f t="shared" si="270"/>
        <v>99700</v>
      </c>
      <c r="T1413" s="13" t="str">
        <f t="shared" si="268"/>
        <v>MENOR VALOR</v>
      </c>
    </row>
    <row r="1414" spans="1:20" ht="33">
      <c r="A1414" s="73">
        <v>1408</v>
      </c>
      <c r="B1414" s="40">
        <v>906415</v>
      </c>
      <c r="C1414" s="40"/>
      <c r="D1414" s="66" t="s">
        <v>1891</v>
      </c>
      <c r="E1414" s="121" t="s">
        <v>21</v>
      </c>
      <c r="F1414" s="74">
        <v>1</v>
      </c>
      <c r="G1414" s="122">
        <v>0</v>
      </c>
      <c r="H1414" s="123">
        <v>0</v>
      </c>
      <c r="I1414" s="90">
        <v>99700</v>
      </c>
      <c r="J1414" s="91" t="s">
        <v>28</v>
      </c>
      <c r="K1414" s="50"/>
      <c r="L1414" s="51">
        <f t="shared" ref="L1414:L1477" si="271">MIN(I1414,J1414)</f>
        <v>99700</v>
      </c>
      <c r="M1414" s="51">
        <f t="shared" ref="M1414:M1477" si="272">AVERAGE(I1414,J1414)</f>
        <v>99700</v>
      </c>
      <c r="N1414" s="52">
        <f t="shared" ref="N1414:N1477" si="273">MEDIAN(J1414,I1414)</f>
        <v>99700</v>
      </c>
      <c r="O1414" s="53">
        <f t="shared" ref="O1414:O1477" si="274">GEOMEAN(I1414,J1414)</f>
        <v>99700</v>
      </c>
      <c r="P1414" s="52">
        <f t="shared" ref="P1414:P1477" si="275">STDEVA(N1414,L1414)</f>
        <v>0</v>
      </c>
      <c r="Q1414" s="54">
        <f t="shared" ref="Q1414:Q1477" si="276">P1414/N1414*100%</f>
        <v>0</v>
      </c>
      <c r="R1414" s="30">
        <f t="shared" si="269"/>
        <v>99700</v>
      </c>
      <c r="S1414" s="52">
        <f t="shared" si="270"/>
        <v>99700</v>
      </c>
      <c r="T1414" s="13" t="str">
        <f t="shared" si="268"/>
        <v>MENOR VALOR</v>
      </c>
    </row>
    <row r="1415" spans="1:20" ht="33">
      <c r="A1415" s="95">
        <v>1409</v>
      </c>
      <c r="B1415" s="40">
        <v>906417</v>
      </c>
      <c r="C1415" s="40"/>
      <c r="D1415" s="66" t="s">
        <v>1892</v>
      </c>
      <c r="E1415" s="121" t="s">
        <v>21</v>
      </c>
      <c r="F1415" s="74">
        <v>1</v>
      </c>
      <c r="G1415" s="122">
        <v>0</v>
      </c>
      <c r="H1415" s="123">
        <v>0</v>
      </c>
      <c r="I1415" s="90">
        <v>99700</v>
      </c>
      <c r="J1415" s="94">
        <v>138200</v>
      </c>
      <c r="K1415" s="50"/>
      <c r="L1415" s="51">
        <f t="shared" si="271"/>
        <v>99700</v>
      </c>
      <c r="M1415" s="51">
        <f t="shared" si="272"/>
        <v>118950</v>
      </c>
      <c r="N1415" s="52">
        <f t="shared" si="273"/>
        <v>118950</v>
      </c>
      <c r="O1415" s="53">
        <f t="shared" si="274"/>
        <v>117382.02588130774</v>
      </c>
      <c r="P1415" s="52">
        <f t="shared" si="275"/>
        <v>13611.805537841039</v>
      </c>
      <c r="Q1415" s="54">
        <f t="shared" si="276"/>
        <v>0.11443300157915964</v>
      </c>
      <c r="R1415" s="30">
        <f t="shared" si="269"/>
        <v>118950</v>
      </c>
      <c r="S1415" s="52">
        <f t="shared" si="270"/>
        <v>119000</v>
      </c>
      <c r="T1415" s="13" t="str">
        <f t="shared" si="268"/>
        <v>MEDIANA</v>
      </c>
    </row>
    <row r="1416" spans="1:20" ht="16.5">
      <c r="A1416" s="73">
        <v>1410</v>
      </c>
      <c r="B1416" s="40">
        <v>906418</v>
      </c>
      <c r="C1416" s="40"/>
      <c r="D1416" s="66" t="s">
        <v>1893</v>
      </c>
      <c r="E1416" s="121" t="s">
        <v>21</v>
      </c>
      <c r="F1416" s="74">
        <v>1</v>
      </c>
      <c r="G1416" s="122">
        <v>0</v>
      </c>
      <c r="H1416" s="123">
        <v>0</v>
      </c>
      <c r="I1416" s="90">
        <v>178100</v>
      </c>
      <c r="J1416" s="94">
        <v>187100</v>
      </c>
      <c r="K1416" s="50"/>
      <c r="L1416" s="51">
        <f t="shared" si="271"/>
        <v>178100</v>
      </c>
      <c r="M1416" s="51">
        <f t="shared" si="272"/>
        <v>182600</v>
      </c>
      <c r="N1416" s="52">
        <f t="shared" si="273"/>
        <v>182600</v>
      </c>
      <c r="O1416" s="53">
        <f t="shared" si="274"/>
        <v>182544.54250949272</v>
      </c>
      <c r="P1416" s="52">
        <f t="shared" si="275"/>
        <v>3181.9805153394636</v>
      </c>
      <c r="Q1416" s="54">
        <f t="shared" si="276"/>
        <v>1.7425961201201882E-2</v>
      </c>
      <c r="R1416" s="30">
        <f t="shared" si="269"/>
        <v>178100</v>
      </c>
      <c r="S1416" s="52">
        <f t="shared" si="270"/>
        <v>178100</v>
      </c>
      <c r="T1416" s="13" t="str">
        <f t="shared" si="268"/>
        <v>MENOR VALOR</v>
      </c>
    </row>
    <row r="1417" spans="1:20" ht="33">
      <c r="A1417" s="73">
        <v>1411</v>
      </c>
      <c r="B1417" s="40">
        <v>906422</v>
      </c>
      <c r="C1417" s="40"/>
      <c r="D1417" s="66" t="s">
        <v>1894</v>
      </c>
      <c r="E1417" s="121" t="s">
        <v>21</v>
      </c>
      <c r="F1417" s="74">
        <v>1</v>
      </c>
      <c r="G1417" s="122">
        <v>0</v>
      </c>
      <c r="H1417" s="123">
        <v>0</v>
      </c>
      <c r="I1417" s="90">
        <v>98000</v>
      </c>
      <c r="J1417" s="94">
        <v>117200</v>
      </c>
      <c r="K1417" s="50"/>
      <c r="L1417" s="51">
        <f t="shared" si="271"/>
        <v>98000</v>
      </c>
      <c r="M1417" s="51">
        <f t="shared" si="272"/>
        <v>107600</v>
      </c>
      <c r="N1417" s="52">
        <f t="shared" si="273"/>
        <v>107600</v>
      </c>
      <c r="O1417" s="53">
        <f t="shared" si="274"/>
        <v>107170.89157042597</v>
      </c>
      <c r="P1417" s="52">
        <f t="shared" si="275"/>
        <v>6788.2250993908565</v>
      </c>
      <c r="Q1417" s="54">
        <f t="shared" si="276"/>
        <v>6.3087593860509814E-2</v>
      </c>
      <c r="R1417" s="30">
        <f t="shared" si="269"/>
        <v>98000</v>
      </c>
      <c r="S1417" s="52">
        <f t="shared" si="270"/>
        <v>98000</v>
      </c>
      <c r="T1417" s="13" t="str">
        <f t="shared" ref="T1417:T1480" si="277">IF(Q1417&lt;=$Q$1,"MENOR VALOR","MEDIANA")</f>
        <v>MENOR VALOR</v>
      </c>
    </row>
    <row r="1418" spans="1:20" ht="33">
      <c r="A1418" s="95">
        <v>1412</v>
      </c>
      <c r="B1418" s="40">
        <v>906423</v>
      </c>
      <c r="C1418" s="40"/>
      <c r="D1418" s="66" t="s">
        <v>1895</v>
      </c>
      <c r="E1418" s="121" t="s">
        <v>21</v>
      </c>
      <c r="F1418" s="74">
        <v>1</v>
      </c>
      <c r="G1418" s="122">
        <v>0</v>
      </c>
      <c r="H1418" s="123">
        <v>0</v>
      </c>
      <c r="I1418" s="90">
        <v>98000</v>
      </c>
      <c r="J1418" s="94">
        <v>117000</v>
      </c>
      <c r="K1418" s="50"/>
      <c r="L1418" s="51">
        <f t="shared" si="271"/>
        <v>98000</v>
      </c>
      <c r="M1418" s="51">
        <f t="shared" si="272"/>
        <v>107500</v>
      </c>
      <c r="N1418" s="52">
        <f t="shared" si="273"/>
        <v>107500</v>
      </c>
      <c r="O1418" s="53">
        <f t="shared" si="274"/>
        <v>107079.40978544847</v>
      </c>
      <c r="P1418" s="52">
        <f t="shared" si="275"/>
        <v>6717.5144212722016</v>
      </c>
      <c r="Q1418" s="54">
        <f t="shared" si="276"/>
        <v>6.2488506244392575E-2</v>
      </c>
      <c r="R1418" s="30">
        <f t="shared" si="269"/>
        <v>98000</v>
      </c>
      <c r="S1418" s="52">
        <f t="shared" si="270"/>
        <v>98000</v>
      </c>
      <c r="T1418" s="13" t="str">
        <f t="shared" si="277"/>
        <v>MENOR VALOR</v>
      </c>
    </row>
    <row r="1419" spans="1:20" ht="33">
      <c r="A1419" s="73">
        <v>1413</v>
      </c>
      <c r="B1419" s="40">
        <v>906425</v>
      </c>
      <c r="C1419" s="40"/>
      <c r="D1419" s="66" t="s">
        <v>1896</v>
      </c>
      <c r="E1419" s="121" t="s">
        <v>21</v>
      </c>
      <c r="F1419" s="74">
        <v>1</v>
      </c>
      <c r="G1419" s="122">
        <v>0</v>
      </c>
      <c r="H1419" s="123">
        <v>0</v>
      </c>
      <c r="I1419" s="90">
        <v>77600</v>
      </c>
      <c r="J1419" s="91" t="s">
        <v>28</v>
      </c>
      <c r="K1419" s="50"/>
      <c r="L1419" s="51">
        <f t="shared" si="271"/>
        <v>77600</v>
      </c>
      <c r="M1419" s="51">
        <f t="shared" si="272"/>
        <v>77600</v>
      </c>
      <c r="N1419" s="52">
        <f t="shared" si="273"/>
        <v>77600</v>
      </c>
      <c r="O1419" s="53">
        <f t="shared" si="274"/>
        <v>77600</v>
      </c>
      <c r="P1419" s="52">
        <f t="shared" si="275"/>
        <v>0</v>
      </c>
      <c r="Q1419" s="54">
        <f t="shared" si="276"/>
        <v>0</v>
      </c>
      <c r="R1419" s="30">
        <f t="shared" si="269"/>
        <v>77600</v>
      </c>
      <c r="S1419" s="52">
        <f t="shared" si="270"/>
        <v>77600</v>
      </c>
      <c r="T1419" s="13" t="str">
        <f t="shared" si="277"/>
        <v>MENOR VALOR</v>
      </c>
    </row>
    <row r="1420" spans="1:20" ht="33">
      <c r="A1420" s="73">
        <v>1414</v>
      </c>
      <c r="B1420" s="40">
        <v>906426</v>
      </c>
      <c r="C1420" s="40"/>
      <c r="D1420" s="66" t="s">
        <v>1897</v>
      </c>
      <c r="E1420" s="121" t="s">
        <v>21</v>
      </c>
      <c r="F1420" s="74">
        <v>1</v>
      </c>
      <c r="G1420" s="122">
        <v>0</v>
      </c>
      <c r="H1420" s="123">
        <v>0</v>
      </c>
      <c r="I1420" s="90">
        <v>95400</v>
      </c>
      <c r="J1420" s="91" t="s">
        <v>28</v>
      </c>
      <c r="K1420" s="50"/>
      <c r="L1420" s="51">
        <f t="shared" si="271"/>
        <v>95400</v>
      </c>
      <c r="M1420" s="51">
        <f t="shared" si="272"/>
        <v>95400</v>
      </c>
      <c r="N1420" s="52">
        <f t="shared" si="273"/>
        <v>95400</v>
      </c>
      <c r="O1420" s="53">
        <f t="shared" si="274"/>
        <v>95400</v>
      </c>
      <c r="P1420" s="52">
        <f t="shared" si="275"/>
        <v>0</v>
      </c>
      <c r="Q1420" s="54">
        <f t="shared" si="276"/>
        <v>0</v>
      </c>
      <c r="R1420" s="30">
        <f t="shared" si="269"/>
        <v>95400</v>
      </c>
      <c r="S1420" s="52">
        <f t="shared" si="270"/>
        <v>95400</v>
      </c>
      <c r="T1420" s="13" t="str">
        <f t="shared" si="277"/>
        <v>MENOR VALOR</v>
      </c>
    </row>
    <row r="1421" spans="1:20" ht="33">
      <c r="A1421" s="95">
        <v>1415</v>
      </c>
      <c r="B1421" s="40">
        <v>906429</v>
      </c>
      <c r="C1421" s="40"/>
      <c r="D1421" s="66" t="s">
        <v>1898</v>
      </c>
      <c r="E1421" s="121" t="s">
        <v>21</v>
      </c>
      <c r="F1421" s="74">
        <v>1</v>
      </c>
      <c r="G1421" s="122">
        <v>0</v>
      </c>
      <c r="H1421" s="123">
        <v>0</v>
      </c>
      <c r="I1421" s="90">
        <v>100900</v>
      </c>
      <c r="J1421" s="91" t="s">
        <v>28</v>
      </c>
      <c r="K1421" s="50"/>
      <c r="L1421" s="51">
        <f t="shared" si="271"/>
        <v>100900</v>
      </c>
      <c r="M1421" s="51">
        <f t="shared" si="272"/>
        <v>100900</v>
      </c>
      <c r="N1421" s="52">
        <f t="shared" si="273"/>
        <v>100900</v>
      </c>
      <c r="O1421" s="53">
        <f t="shared" si="274"/>
        <v>100900</v>
      </c>
      <c r="P1421" s="52">
        <f t="shared" si="275"/>
        <v>0</v>
      </c>
      <c r="Q1421" s="54">
        <f t="shared" si="276"/>
        <v>0</v>
      </c>
      <c r="R1421" s="30">
        <f t="shared" si="269"/>
        <v>100900</v>
      </c>
      <c r="S1421" s="52">
        <f t="shared" si="270"/>
        <v>100900</v>
      </c>
      <c r="T1421" s="13" t="str">
        <f t="shared" si="277"/>
        <v>MENOR VALOR</v>
      </c>
    </row>
    <row r="1422" spans="1:20" ht="33">
      <c r="A1422" s="73">
        <v>1416</v>
      </c>
      <c r="B1422" s="40">
        <v>906430</v>
      </c>
      <c r="C1422" s="40"/>
      <c r="D1422" s="66" t="s">
        <v>1899</v>
      </c>
      <c r="E1422" s="121" t="s">
        <v>21</v>
      </c>
      <c r="F1422" s="74">
        <v>1</v>
      </c>
      <c r="G1422" s="122">
        <v>0</v>
      </c>
      <c r="H1422" s="123">
        <v>0</v>
      </c>
      <c r="I1422" s="90">
        <v>162000</v>
      </c>
      <c r="J1422" s="91" t="s">
        <v>28</v>
      </c>
      <c r="K1422" s="50"/>
      <c r="L1422" s="51">
        <f t="shared" si="271"/>
        <v>162000</v>
      </c>
      <c r="M1422" s="51">
        <f t="shared" si="272"/>
        <v>162000</v>
      </c>
      <c r="N1422" s="52">
        <f t="shared" si="273"/>
        <v>162000</v>
      </c>
      <c r="O1422" s="53">
        <f t="shared" si="274"/>
        <v>162000</v>
      </c>
      <c r="P1422" s="52">
        <f t="shared" si="275"/>
        <v>0</v>
      </c>
      <c r="Q1422" s="54">
        <f t="shared" si="276"/>
        <v>0</v>
      </c>
      <c r="R1422" s="30">
        <f t="shared" si="269"/>
        <v>162000</v>
      </c>
      <c r="S1422" s="52">
        <f t="shared" si="270"/>
        <v>162000</v>
      </c>
      <c r="T1422" s="13" t="str">
        <f t="shared" si="277"/>
        <v>MENOR VALOR</v>
      </c>
    </row>
    <row r="1423" spans="1:20" ht="16.5">
      <c r="A1423" s="73">
        <v>1417</v>
      </c>
      <c r="B1423" s="40">
        <v>906432</v>
      </c>
      <c r="C1423" s="40"/>
      <c r="D1423" s="66" t="s">
        <v>1900</v>
      </c>
      <c r="E1423" s="121" t="s">
        <v>21</v>
      </c>
      <c r="F1423" s="74">
        <v>1</v>
      </c>
      <c r="G1423" s="122">
        <v>0</v>
      </c>
      <c r="H1423" s="123">
        <v>0</v>
      </c>
      <c r="I1423" s="90">
        <v>63200</v>
      </c>
      <c r="J1423" s="94">
        <v>75200</v>
      </c>
      <c r="K1423" s="50"/>
      <c r="L1423" s="51">
        <f t="shared" si="271"/>
        <v>63200</v>
      </c>
      <c r="M1423" s="51">
        <f t="shared" si="272"/>
        <v>69200</v>
      </c>
      <c r="N1423" s="52">
        <f t="shared" si="273"/>
        <v>69200</v>
      </c>
      <c r="O1423" s="53">
        <f t="shared" si="274"/>
        <v>68939.393672993669</v>
      </c>
      <c r="P1423" s="52">
        <f t="shared" si="275"/>
        <v>4242.6406871192848</v>
      </c>
      <c r="Q1423" s="54">
        <f t="shared" si="276"/>
        <v>6.1309836519064811E-2</v>
      </c>
      <c r="R1423" s="30">
        <f t="shared" si="269"/>
        <v>63200</v>
      </c>
      <c r="S1423" s="52">
        <f t="shared" si="270"/>
        <v>63200</v>
      </c>
      <c r="T1423" s="13" t="str">
        <f t="shared" si="277"/>
        <v>MENOR VALOR</v>
      </c>
    </row>
    <row r="1424" spans="1:20" ht="16.5">
      <c r="A1424" s="95">
        <v>1418</v>
      </c>
      <c r="B1424" s="40">
        <v>906433</v>
      </c>
      <c r="C1424" s="40"/>
      <c r="D1424" s="66" t="s">
        <v>1901</v>
      </c>
      <c r="E1424" s="121" t="s">
        <v>21</v>
      </c>
      <c r="F1424" s="74">
        <v>1</v>
      </c>
      <c r="G1424" s="122">
        <v>0</v>
      </c>
      <c r="H1424" s="123">
        <v>0</v>
      </c>
      <c r="I1424" s="90">
        <v>63200</v>
      </c>
      <c r="J1424" s="91" t="s">
        <v>28</v>
      </c>
      <c r="K1424" s="50"/>
      <c r="L1424" s="51">
        <f t="shared" si="271"/>
        <v>63200</v>
      </c>
      <c r="M1424" s="51">
        <f t="shared" si="272"/>
        <v>63200</v>
      </c>
      <c r="N1424" s="52">
        <f t="shared" si="273"/>
        <v>63200</v>
      </c>
      <c r="O1424" s="53">
        <f t="shared" si="274"/>
        <v>63200</v>
      </c>
      <c r="P1424" s="52">
        <f t="shared" si="275"/>
        <v>0</v>
      </c>
      <c r="Q1424" s="54">
        <f t="shared" si="276"/>
        <v>0</v>
      </c>
      <c r="R1424" s="30">
        <f t="shared" si="269"/>
        <v>63200</v>
      </c>
      <c r="S1424" s="52">
        <f t="shared" si="270"/>
        <v>63200</v>
      </c>
      <c r="T1424" s="13" t="str">
        <f t="shared" si="277"/>
        <v>MENOR VALOR</v>
      </c>
    </row>
    <row r="1425" spans="1:20" ht="16.5">
      <c r="A1425" s="73">
        <v>1419</v>
      </c>
      <c r="B1425" s="40">
        <v>906434</v>
      </c>
      <c r="C1425" s="40"/>
      <c r="D1425" s="66" t="s">
        <v>1902</v>
      </c>
      <c r="E1425" s="121" t="s">
        <v>21</v>
      </c>
      <c r="F1425" s="74">
        <v>1</v>
      </c>
      <c r="G1425" s="122">
        <v>0</v>
      </c>
      <c r="H1425" s="123">
        <v>0</v>
      </c>
      <c r="I1425" s="90">
        <v>63200</v>
      </c>
      <c r="J1425" s="91" t="s">
        <v>28</v>
      </c>
      <c r="K1425" s="50"/>
      <c r="L1425" s="51">
        <f t="shared" si="271"/>
        <v>63200</v>
      </c>
      <c r="M1425" s="51">
        <f t="shared" si="272"/>
        <v>63200</v>
      </c>
      <c r="N1425" s="52">
        <f t="shared" si="273"/>
        <v>63200</v>
      </c>
      <c r="O1425" s="53">
        <f t="shared" si="274"/>
        <v>63200</v>
      </c>
      <c r="P1425" s="52">
        <f t="shared" si="275"/>
        <v>0</v>
      </c>
      <c r="Q1425" s="54">
        <f t="shared" si="276"/>
        <v>0</v>
      </c>
      <c r="R1425" s="30">
        <f t="shared" si="269"/>
        <v>63200</v>
      </c>
      <c r="S1425" s="52">
        <f t="shared" si="270"/>
        <v>63200</v>
      </c>
      <c r="T1425" s="13" t="str">
        <f t="shared" si="277"/>
        <v>MENOR VALOR</v>
      </c>
    </row>
    <row r="1426" spans="1:20" ht="16.5">
      <c r="A1426" s="73">
        <v>1420</v>
      </c>
      <c r="B1426" s="40">
        <v>906436</v>
      </c>
      <c r="C1426" s="40"/>
      <c r="D1426" s="66" t="s">
        <v>1903</v>
      </c>
      <c r="E1426" s="121" t="s">
        <v>21</v>
      </c>
      <c r="F1426" s="74">
        <v>1</v>
      </c>
      <c r="G1426" s="122">
        <v>0</v>
      </c>
      <c r="H1426" s="123">
        <v>0</v>
      </c>
      <c r="I1426" s="90">
        <v>62800</v>
      </c>
      <c r="J1426" s="91" t="s">
        <v>28</v>
      </c>
      <c r="K1426" s="50"/>
      <c r="L1426" s="51">
        <f t="shared" si="271"/>
        <v>62800</v>
      </c>
      <c r="M1426" s="51">
        <f t="shared" si="272"/>
        <v>62800</v>
      </c>
      <c r="N1426" s="52">
        <f t="shared" si="273"/>
        <v>62800</v>
      </c>
      <c r="O1426" s="53">
        <f t="shared" si="274"/>
        <v>62800</v>
      </c>
      <c r="P1426" s="52">
        <f t="shared" si="275"/>
        <v>0</v>
      </c>
      <c r="Q1426" s="54">
        <f t="shared" si="276"/>
        <v>0</v>
      </c>
      <c r="R1426" s="30">
        <f t="shared" si="269"/>
        <v>62800</v>
      </c>
      <c r="S1426" s="52">
        <f t="shared" si="270"/>
        <v>62800</v>
      </c>
      <c r="T1426" s="13" t="str">
        <f t="shared" si="277"/>
        <v>MENOR VALOR</v>
      </c>
    </row>
    <row r="1427" spans="1:20" ht="16.5">
      <c r="A1427" s="95">
        <v>1421</v>
      </c>
      <c r="B1427" s="40">
        <v>906440</v>
      </c>
      <c r="C1427" s="40"/>
      <c r="D1427" s="66" t="s">
        <v>1904</v>
      </c>
      <c r="E1427" s="121" t="s">
        <v>21</v>
      </c>
      <c r="F1427" s="74">
        <v>1</v>
      </c>
      <c r="G1427" s="122">
        <v>0</v>
      </c>
      <c r="H1427" s="123">
        <v>0</v>
      </c>
      <c r="I1427" s="90">
        <v>100900</v>
      </c>
      <c r="J1427" s="94">
        <v>106000</v>
      </c>
      <c r="K1427" s="50"/>
      <c r="L1427" s="51">
        <f t="shared" si="271"/>
        <v>100900</v>
      </c>
      <c r="M1427" s="51">
        <f t="shared" si="272"/>
        <v>103450</v>
      </c>
      <c r="N1427" s="52">
        <f t="shared" si="273"/>
        <v>103450</v>
      </c>
      <c r="O1427" s="53">
        <f t="shared" si="274"/>
        <v>103418.56699838767</v>
      </c>
      <c r="P1427" s="52">
        <f t="shared" si="275"/>
        <v>1803.1222920256962</v>
      </c>
      <c r="Q1427" s="54">
        <f t="shared" si="276"/>
        <v>1.7429891658054097E-2</v>
      </c>
      <c r="R1427" s="30">
        <f t="shared" si="269"/>
        <v>100900</v>
      </c>
      <c r="S1427" s="52">
        <f t="shared" si="270"/>
        <v>100900</v>
      </c>
      <c r="T1427" s="13" t="str">
        <f t="shared" si="277"/>
        <v>MENOR VALOR</v>
      </c>
    </row>
    <row r="1428" spans="1:20" ht="16.5">
      <c r="A1428" s="73">
        <v>1422</v>
      </c>
      <c r="B1428" s="40">
        <v>906441</v>
      </c>
      <c r="C1428" s="40"/>
      <c r="D1428" s="66" t="s">
        <v>1905</v>
      </c>
      <c r="E1428" s="121" t="s">
        <v>21</v>
      </c>
      <c r="F1428" s="74">
        <v>1</v>
      </c>
      <c r="G1428" s="122">
        <v>0</v>
      </c>
      <c r="H1428" s="123">
        <v>0</v>
      </c>
      <c r="I1428" s="90">
        <v>88600</v>
      </c>
      <c r="J1428" s="91" t="s">
        <v>28</v>
      </c>
      <c r="K1428" s="50"/>
      <c r="L1428" s="51">
        <f t="shared" si="271"/>
        <v>88600</v>
      </c>
      <c r="M1428" s="51">
        <f t="shared" si="272"/>
        <v>88600</v>
      </c>
      <c r="N1428" s="52">
        <f t="shared" si="273"/>
        <v>88600</v>
      </c>
      <c r="O1428" s="53">
        <f t="shared" si="274"/>
        <v>88600</v>
      </c>
      <c r="P1428" s="52">
        <f t="shared" si="275"/>
        <v>0</v>
      </c>
      <c r="Q1428" s="54">
        <f t="shared" si="276"/>
        <v>0</v>
      </c>
      <c r="R1428" s="30">
        <f t="shared" si="269"/>
        <v>88600</v>
      </c>
      <c r="S1428" s="52">
        <f t="shared" si="270"/>
        <v>88600</v>
      </c>
      <c r="T1428" s="13" t="str">
        <f t="shared" si="277"/>
        <v>MENOR VALOR</v>
      </c>
    </row>
    <row r="1429" spans="1:20" ht="16.5">
      <c r="A1429" s="73">
        <v>1423</v>
      </c>
      <c r="B1429" s="40">
        <v>906442</v>
      </c>
      <c r="C1429" s="40"/>
      <c r="D1429" s="66" t="s">
        <v>1906</v>
      </c>
      <c r="E1429" s="121" t="s">
        <v>21</v>
      </c>
      <c r="F1429" s="74">
        <v>1</v>
      </c>
      <c r="G1429" s="122">
        <v>0</v>
      </c>
      <c r="H1429" s="123">
        <v>0</v>
      </c>
      <c r="I1429" s="90">
        <v>88600</v>
      </c>
      <c r="J1429" s="91" t="s">
        <v>28</v>
      </c>
      <c r="K1429" s="50"/>
      <c r="L1429" s="51">
        <f t="shared" si="271"/>
        <v>88600</v>
      </c>
      <c r="M1429" s="51">
        <f t="shared" si="272"/>
        <v>88600</v>
      </c>
      <c r="N1429" s="52">
        <f t="shared" si="273"/>
        <v>88600</v>
      </c>
      <c r="O1429" s="53">
        <f t="shared" si="274"/>
        <v>88600</v>
      </c>
      <c r="P1429" s="52">
        <f t="shared" si="275"/>
        <v>0</v>
      </c>
      <c r="Q1429" s="54">
        <f t="shared" si="276"/>
        <v>0</v>
      </c>
      <c r="R1429" s="30">
        <f t="shared" si="269"/>
        <v>88600</v>
      </c>
      <c r="S1429" s="52">
        <f t="shared" si="270"/>
        <v>88600</v>
      </c>
      <c r="T1429" s="13" t="str">
        <f t="shared" si="277"/>
        <v>MENOR VALOR</v>
      </c>
    </row>
    <row r="1430" spans="1:20" ht="33">
      <c r="A1430" s="95">
        <v>1424</v>
      </c>
      <c r="B1430" s="40">
        <v>906443</v>
      </c>
      <c r="C1430" s="40"/>
      <c r="D1430" s="66" t="s">
        <v>1907</v>
      </c>
      <c r="E1430" s="121" t="s">
        <v>21</v>
      </c>
      <c r="F1430" s="74">
        <v>1</v>
      </c>
      <c r="G1430" s="122">
        <v>0</v>
      </c>
      <c r="H1430" s="123">
        <v>0</v>
      </c>
      <c r="I1430" s="90">
        <v>275200</v>
      </c>
      <c r="J1430" s="91" t="s">
        <v>28</v>
      </c>
      <c r="K1430" s="50"/>
      <c r="L1430" s="51">
        <f t="shared" si="271"/>
        <v>275200</v>
      </c>
      <c r="M1430" s="51">
        <f t="shared" si="272"/>
        <v>275200</v>
      </c>
      <c r="N1430" s="52">
        <f t="shared" si="273"/>
        <v>275200</v>
      </c>
      <c r="O1430" s="53">
        <f t="shared" si="274"/>
        <v>275200</v>
      </c>
      <c r="P1430" s="52">
        <f t="shared" si="275"/>
        <v>0</v>
      </c>
      <c r="Q1430" s="54">
        <f t="shared" si="276"/>
        <v>0</v>
      </c>
      <c r="R1430" s="30">
        <f t="shared" si="269"/>
        <v>275200</v>
      </c>
      <c r="S1430" s="52">
        <f t="shared" si="270"/>
        <v>275200</v>
      </c>
      <c r="T1430" s="13" t="str">
        <f t="shared" si="277"/>
        <v>MENOR VALOR</v>
      </c>
    </row>
    <row r="1431" spans="1:20" ht="33">
      <c r="A1431" s="73">
        <v>1425</v>
      </c>
      <c r="B1431" s="40">
        <v>906447</v>
      </c>
      <c r="C1431" s="40"/>
      <c r="D1431" s="66" t="s">
        <v>1908</v>
      </c>
      <c r="E1431" s="121" t="s">
        <v>21</v>
      </c>
      <c r="F1431" s="74">
        <v>1</v>
      </c>
      <c r="G1431" s="122">
        <v>0</v>
      </c>
      <c r="H1431" s="123">
        <v>0</v>
      </c>
      <c r="I1431" s="90">
        <v>153600</v>
      </c>
      <c r="J1431" s="94">
        <v>169900</v>
      </c>
      <c r="K1431" s="50"/>
      <c r="L1431" s="51">
        <f t="shared" si="271"/>
        <v>153600</v>
      </c>
      <c r="M1431" s="51">
        <f t="shared" si="272"/>
        <v>161750</v>
      </c>
      <c r="N1431" s="52">
        <f t="shared" si="273"/>
        <v>161750</v>
      </c>
      <c r="O1431" s="53">
        <f t="shared" si="274"/>
        <v>161544.54494039717</v>
      </c>
      <c r="P1431" s="52">
        <f t="shared" si="275"/>
        <v>5762.9202666703623</v>
      </c>
      <c r="Q1431" s="54">
        <f t="shared" si="276"/>
        <v>3.562856424525726E-2</v>
      </c>
      <c r="R1431" s="30">
        <f t="shared" si="269"/>
        <v>153600</v>
      </c>
      <c r="S1431" s="52">
        <f t="shared" si="270"/>
        <v>153600</v>
      </c>
      <c r="T1431" s="13" t="str">
        <f t="shared" si="277"/>
        <v>MENOR VALOR</v>
      </c>
    </row>
    <row r="1432" spans="1:20" ht="33">
      <c r="A1432" s="73">
        <v>1426</v>
      </c>
      <c r="B1432" s="40">
        <v>906453</v>
      </c>
      <c r="C1432" s="40"/>
      <c r="D1432" s="66" t="s">
        <v>1909</v>
      </c>
      <c r="E1432" s="121" t="s">
        <v>21</v>
      </c>
      <c r="F1432" s="74">
        <v>1</v>
      </c>
      <c r="G1432" s="122">
        <v>0</v>
      </c>
      <c r="H1432" s="123">
        <v>0</v>
      </c>
      <c r="I1432" s="90">
        <v>142100</v>
      </c>
      <c r="J1432" s="91" t="s">
        <v>28</v>
      </c>
      <c r="K1432" s="50"/>
      <c r="L1432" s="51">
        <f t="shared" si="271"/>
        <v>142100</v>
      </c>
      <c r="M1432" s="51">
        <f t="shared" si="272"/>
        <v>142100</v>
      </c>
      <c r="N1432" s="52">
        <f t="shared" si="273"/>
        <v>142100</v>
      </c>
      <c r="O1432" s="53">
        <f t="shared" si="274"/>
        <v>142100</v>
      </c>
      <c r="P1432" s="52">
        <f t="shared" si="275"/>
        <v>0</v>
      </c>
      <c r="Q1432" s="54">
        <f t="shared" si="276"/>
        <v>0</v>
      </c>
      <c r="R1432" s="30">
        <f t="shared" si="269"/>
        <v>142100</v>
      </c>
      <c r="S1432" s="52">
        <f t="shared" si="270"/>
        <v>142100</v>
      </c>
      <c r="T1432" s="13" t="str">
        <f t="shared" si="277"/>
        <v>MENOR VALOR</v>
      </c>
    </row>
    <row r="1433" spans="1:20" ht="33">
      <c r="A1433" s="95">
        <v>1427</v>
      </c>
      <c r="B1433" s="40">
        <v>906454</v>
      </c>
      <c r="C1433" s="40"/>
      <c r="D1433" s="66" t="s">
        <v>1910</v>
      </c>
      <c r="E1433" s="121" t="s">
        <v>21</v>
      </c>
      <c r="F1433" s="74">
        <v>1</v>
      </c>
      <c r="G1433" s="122">
        <v>0</v>
      </c>
      <c r="H1433" s="123">
        <v>0</v>
      </c>
      <c r="I1433" s="90">
        <v>162000</v>
      </c>
      <c r="J1433" s="91" t="s">
        <v>28</v>
      </c>
      <c r="K1433" s="50"/>
      <c r="L1433" s="51">
        <f t="shared" si="271"/>
        <v>162000</v>
      </c>
      <c r="M1433" s="51">
        <f t="shared" si="272"/>
        <v>162000</v>
      </c>
      <c r="N1433" s="52">
        <f t="shared" si="273"/>
        <v>162000</v>
      </c>
      <c r="O1433" s="53">
        <f t="shared" si="274"/>
        <v>162000</v>
      </c>
      <c r="P1433" s="52">
        <f t="shared" si="275"/>
        <v>0</v>
      </c>
      <c r="Q1433" s="54">
        <f t="shared" si="276"/>
        <v>0</v>
      </c>
      <c r="R1433" s="30">
        <f t="shared" si="269"/>
        <v>162000</v>
      </c>
      <c r="S1433" s="52">
        <f t="shared" si="270"/>
        <v>162000</v>
      </c>
      <c r="T1433" s="13" t="str">
        <f t="shared" si="277"/>
        <v>MENOR VALOR</v>
      </c>
    </row>
    <row r="1434" spans="1:20" ht="33">
      <c r="A1434" s="73">
        <v>1428</v>
      </c>
      <c r="B1434" s="40">
        <v>906455</v>
      </c>
      <c r="C1434" s="40"/>
      <c r="D1434" s="66" t="s">
        <v>1911</v>
      </c>
      <c r="E1434" s="121" t="s">
        <v>21</v>
      </c>
      <c r="F1434" s="74">
        <v>1</v>
      </c>
      <c r="G1434" s="122">
        <v>0</v>
      </c>
      <c r="H1434" s="123">
        <v>0</v>
      </c>
      <c r="I1434" s="90">
        <v>162000</v>
      </c>
      <c r="J1434" s="91" t="s">
        <v>28</v>
      </c>
      <c r="K1434" s="50"/>
      <c r="L1434" s="51">
        <f t="shared" si="271"/>
        <v>162000</v>
      </c>
      <c r="M1434" s="51">
        <f t="shared" si="272"/>
        <v>162000</v>
      </c>
      <c r="N1434" s="52">
        <f t="shared" si="273"/>
        <v>162000</v>
      </c>
      <c r="O1434" s="53">
        <f t="shared" si="274"/>
        <v>162000</v>
      </c>
      <c r="P1434" s="52">
        <f t="shared" si="275"/>
        <v>0</v>
      </c>
      <c r="Q1434" s="54">
        <f t="shared" si="276"/>
        <v>0</v>
      </c>
      <c r="R1434" s="30">
        <f t="shared" si="269"/>
        <v>162000</v>
      </c>
      <c r="S1434" s="52">
        <f t="shared" si="270"/>
        <v>162000</v>
      </c>
      <c r="T1434" s="13" t="str">
        <f t="shared" si="277"/>
        <v>MENOR VALOR</v>
      </c>
    </row>
    <row r="1435" spans="1:20" ht="33">
      <c r="A1435" s="73">
        <v>1429</v>
      </c>
      <c r="B1435" s="40">
        <v>906456</v>
      </c>
      <c r="C1435" s="40"/>
      <c r="D1435" s="66" t="s">
        <v>1912</v>
      </c>
      <c r="E1435" s="121" t="s">
        <v>21</v>
      </c>
      <c r="F1435" s="74">
        <v>1</v>
      </c>
      <c r="G1435" s="122">
        <v>0</v>
      </c>
      <c r="H1435" s="123">
        <v>0</v>
      </c>
      <c r="I1435" s="90">
        <v>162000</v>
      </c>
      <c r="J1435" s="91" t="s">
        <v>28</v>
      </c>
      <c r="K1435" s="50"/>
      <c r="L1435" s="51">
        <f t="shared" si="271"/>
        <v>162000</v>
      </c>
      <c r="M1435" s="51">
        <f t="shared" si="272"/>
        <v>162000</v>
      </c>
      <c r="N1435" s="52">
        <f t="shared" si="273"/>
        <v>162000</v>
      </c>
      <c r="O1435" s="53">
        <f t="shared" si="274"/>
        <v>162000</v>
      </c>
      <c r="P1435" s="52">
        <f t="shared" si="275"/>
        <v>0</v>
      </c>
      <c r="Q1435" s="54">
        <f t="shared" si="276"/>
        <v>0</v>
      </c>
      <c r="R1435" s="30">
        <f t="shared" si="269"/>
        <v>162000</v>
      </c>
      <c r="S1435" s="52">
        <f t="shared" si="270"/>
        <v>162000</v>
      </c>
      <c r="T1435" s="13" t="str">
        <f t="shared" si="277"/>
        <v>MENOR VALOR</v>
      </c>
    </row>
    <row r="1436" spans="1:20" ht="16.5">
      <c r="A1436" s="95">
        <v>1430</v>
      </c>
      <c r="B1436" s="40">
        <v>906457</v>
      </c>
      <c r="C1436" s="40"/>
      <c r="D1436" s="66" t="s">
        <v>1913</v>
      </c>
      <c r="E1436" s="121" t="s">
        <v>21</v>
      </c>
      <c r="F1436" s="74">
        <v>1</v>
      </c>
      <c r="G1436" s="122">
        <v>0</v>
      </c>
      <c r="H1436" s="123">
        <v>0</v>
      </c>
      <c r="I1436" s="90">
        <v>79300</v>
      </c>
      <c r="J1436" s="91" t="s">
        <v>28</v>
      </c>
      <c r="K1436" s="50"/>
      <c r="L1436" s="51">
        <f t="shared" si="271"/>
        <v>79300</v>
      </c>
      <c r="M1436" s="51">
        <f t="shared" si="272"/>
        <v>79300</v>
      </c>
      <c r="N1436" s="52">
        <f t="shared" si="273"/>
        <v>79300</v>
      </c>
      <c r="O1436" s="53">
        <f t="shared" si="274"/>
        <v>79300</v>
      </c>
      <c r="P1436" s="52">
        <f t="shared" si="275"/>
        <v>0</v>
      </c>
      <c r="Q1436" s="54">
        <f t="shared" si="276"/>
        <v>0</v>
      </c>
      <c r="R1436" s="30">
        <f t="shared" si="269"/>
        <v>79300</v>
      </c>
      <c r="S1436" s="52">
        <f t="shared" si="270"/>
        <v>79300</v>
      </c>
      <c r="T1436" s="13" t="str">
        <f t="shared" si="277"/>
        <v>MENOR VALOR</v>
      </c>
    </row>
    <row r="1437" spans="1:20" ht="49.5">
      <c r="A1437" s="73">
        <v>1431</v>
      </c>
      <c r="B1437" s="40">
        <v>906458</v>
      </c>
      <c r="C1437" s="40"/>
      <c r="D1437" s="66" t="s">
        <v>1914</v>
      </c>
      <c r="E1437" s="121" t="s">
        <v>21</v>
      </c>
      <c r="F1437" s="74">
        <v>1</v>
      </c>
      <c r="G1437" s="122">
        <v>0</v>
      </c>
      <c r="H1437" s="123">
        <v>0</v>
      </c>
      <c r="I1437" s="90">
        <v>91600</v>
      </c>
      <c r="J1437" s="94">
        <v>109700</v>
      </c>
      <c r="K1437" s="50"/>
      <c r="L1437" s="51">
        <f t="shared" si="271"/>
        <v>91600</v>
      </c>
      <c r="M1437" s="51">
        <f t="shared" si="272"/>
        <v>100650</v>
      </c>
      <c r="N1437" s="52">
        <f t="shared" si="273"/>
        <v>100650</v>
      </c>
      <c r="O1437" s="53">
        <f t="shared" si="274"/>
        <v>100242.30643795064</v>
      </c>
      <c r="P1437" s="52">
        <f t="shared" si="275"/>
        <v>6399.3163697382552</v>
      </c>
      <c r="Q1437" s="54">
        <f t="shared" si="276"/>
        <v>6.3579894383887281E-2</v>
      </c>
      <c r="R1437" s="30">
        <f t="shared" si="269"/>
        <v>91600</v>
      </c>
      <c r="S1437" s="52">
        <f t="shared" si="270"/>
        <v>91600</v>
      </c>
      <c r="T1437" s="13" t="str">
        <f t="shared" si="277"/>
        <v>MENOR VALOR</v>
      </c>
    </row>
    <row r="1438" spans="1:20" ht="16.5">
      <c r="A1438" s="73">
        <v>1432</v>
      </c>
      <c r="B1438" s="40">
        <v>906462</v>
      </c>
      <c r="C1438" s="40"/>
      <c r="D1438" s="66" t="s">
        <v>1915</v>
      </c>
      <c r="E1438" s="121" t="s">
        <v>21</v>
      </c>
      <c r="F1438" s="74">
        <v>1</v>
      </c>
      <c r="G1438" s="122">
        <v>0</v>
      </c>
      <c r="H1438" s="123">
        <v>0</v>
      </c>
      <c r="I1438" s="117">
        <v>0</v>
      </c>
      <c r="J1438" s="91" t="s">
        <v>28</v>
      </c>
      <c r="K1438" s="50"/>
      <c r="L1438" s="51">
        <f t="shared" si="271"/>
        <v>0</v>
      </c>
      <c r="M1438" s="51">
        <f t="shared" si="272"/>
        <v>0</v>
      </c>
      <c r="N1438" s="52">
        <f t="shared" si="273"/>
        <v>0</v>
      </c>
      <c r="O1438" s="53" t="e">
        <f t="shared" si="274"/>
        <v>#NUM!</v>
      </c>
      <c r="P1438" s="52">
        <f t="shared" si="275"/>
        <v>0</v>
      </c>
      <c r="Q1438" s="54" t="e">
        <f t="shared" si="276"/>
        <v>#DIV/0!</v>
      </c>
      <c r="R1438" s="30" t="e">
        <f t="shared" si="269"/>
        <v>#DIV/0!</v>
      </c>
      <c r="S1438" s="52" t="e">
        <f t="shared" si="270"/>
        <v>#DIV/0!</v>
      </c>
      <c r="T1438" s="13" t="e">
        <f t="shared" si="277"/>
        <v>#DIV/0!</v>
      </c>
    </row>
    <row r="1439" spans="1:20" ht="33">
      <c r="A1439" s="95">
        <v>1433</v>
      </c>
      <c r="B1439" s="40">
        <v>906463</v>
      </c>
      <c r="C1439" s="40"/>
      <c r="D1439" s="66" t="s">
        <v>1916</v>
      </c>
      <c r="E1439" s="121" t="s">
        <v>21</v>
      </c>
      <c r="F1439" s="74">
        <v>1</v>
      </c>
      <c r="G1439" s="122">
        <v>0</v>
      </c>
      <c r="H1439" s="123">
        <v>0</v>
      </c>
      <c r="I1439" s="90">
        <v>91600</v>
      </c>
      <c r="J1439" s="94">
        <v>109700</v>
      </c>
      <c r="K1439" s="50"/>
      <c r="L1439" s="51">
        <f t="shared" si="271"/>
        <v>91600</v>
      </c>
      <c r="M1439" s="51">
        <f t="shared" si="272"/>
        <v>100650</v>
      </c>
      <c r="N1439" s="52">
        <f t="shared" si="273"/>
        <v>100650</v>
      </c>
      <c r="O1439" s="53">
        <f t="shared" si="274"/>
        <v>100242.30643795064</v>
      </c>
      <c r="P1439" s="52">
        <f t="shared" si="275"/>
        <v>6399.3163697382552</v>
      </c>
      <c r="Q1439" s="54">
        <f t="shared" si="276"/>
        <v>6.3579894383887281E-2</v>
      </c>
      <c r="R1439" s="30">
        <f t="shared" si="269"/>
        <v>91600</v>
      </c>
      <c r="S1439" s="52">
        <f t="shared" si="270"/>
        <v>91600</v>
      </c>
      <c r="T1439" s="13" t="str">
        <f t="shared" si="277"/>
        <v>MENOR VALOR</v>
      </c>
    </row>
    <row r="1440" spans="1:20" ht="33">
      <c r="A1440" s="73">
        <v>1434</v>
      </c>
      <c r="B1440" s="40">
        <v>906465</v>
      </c>
      <c r="C1440" s="40"/>
      <c r="D1440" s="66" t="s">
        <v>1917</v>
      </c>
      <c r="E1440" s="121" t="s">
        <v>21</v>
      </c>
      <c r="F1440" s="74">
        <v>1</v>
      </c>
      <c r="G1440" s="122">
        <v>0</v>
      </c>
      <c r="H1440" s="123">
        <v>0</v>
      </c>
      <c r="I1440" s="90">
        <v>91600</v>
      </c>
      <c r="J1440" s="91" t="s">
        <v>28</v>
      </c>
      <c r="K1440" s="50"/>
      <c r="L1440" s="51">
        <f t="shared" si="271"/>
        <v>91600</v>
      </c>
      <c r="M1440" s="51">
        <f t="shared" si="272"/>
        <v>91600</v>
      </c>
      <c r="N1440" s="52">
        <f t="shared" si="273"/>
        <v>91600</v>
      </c>
      <c r="O1440" s="53">
        <f t="shared" si="274"/>
        <v>91600</v>
      </c>
      <c r="P1440" s="52">
        <f t="shared" si="275"/>
        <v>0</v>
      </c>
      <c r="Q1440" s="54">
        <f t="shared" si="276"/>
        <v>0</v>
      </c>
      <c r="R1440" s="30">
        <f t="shared" si="269"/>
        <v>91600</v>
      </c>
      <c r="S1440" s="52">
        <f t="shared" si="270"/>
        <v>91600</v>
      </c>
      <c r="T1440" s="13" t="str">
        <f t="shared" si="277"/>
        <v>MENOR VALOR</v>
      </c>
    </row>
    <row r="1441" spans="1:20" ht="49.5">
      <c r="A1441" s="73">
        <v>1435</v>
      </c>
      <c r="B1441" s="40">
        <v>906466</v>
      </c>
      <c r="C1441" s="40"/>
      <c r="D1441" s="66" t="s">
        <v>1918</v>
      </c>
      <c r="E1441" s="121" t="s">
        <v>21</v>
      </c>
      <c r="F1441" s="74">
        <v>1</v>
      </c>
      <c r="G1441" s="122">
        <v>0</v>
      </c>
      <c r="H1441" s="123">
        <v>0</v>
      </c>
      <c r="I1441" s="117">
        <v>0</v>
      </c>
      <c r="J1441" s="94">
        <v>134400</v>
      </c>
      <c r="K1441" s="50"/>
      <c r="L1441" s="51">
        <f t="shared" si="271"/>
        <v>0</v>
      </c>
      <c r="M1441" s="51">
        <f t="shared" si="272"/>
        <v>67200</v>
      </c>
      <c r="N1441" s="52">
        <f t="shared" si="273"/>
        <v>67200</v>
      </c>
      <c r="O1441" s="53" t="e">
        <f t="shared" si="274"/>
        <v>#NUM!</v>
      </c>
      <c r="P1441" s="52">
        <f t="shared" si="275"/>
        <v>47517.575695735992</v>
      </c>
      <c r="Q1441" s="54">
        <f t="shared" si="276"/>
        <v>0.70710678118654746</v>
      </c>
      <c r="R1441" s="30">
        <f t="shared" si="269"/>
        <v>67200</v>
      </c>
      <c r="S1441" s="52">
        <f t="shared" si="270"/>
        <v>67200</v>
      </c>
      <c r="T1441" s="13" t="str">
        <f t="shared" si="277"/>
        <v>MEDIANA</v>
      </c>
    </row>
    <row r="1442" spans="1:20" ht="33">
      <c r="A1442" s="95">
        <v>1436</v>
      </c>
      <c r="B1442" s="40">
        <v>906467</v>
      </c>
      <c r="C1442" s="40"/>
      <c r="D1442" s="66" t="s">
        <v>1919</v>
      </c>
      <c r="E1442" s="121" t="s">
        <v>21</v>
      </c>
      <c r="F1442" s="74">
        <v>1</v>
      </c>
      <c r="G1442" s="122">
        <v>0</v>
      </c>
      <c r="H1442" s="123">
        <v>0</v>
      </c>
      <c r="I1442" s="117">
        <v>555200</v>
      </c>
      <c r="J1442" s="91" t="s">
        <v>28</v>
      </c>
      <c r="K1442" s="50"/>
      <c r="L1442" s="51">
        <f t="shared" si="271"/>
        <v>555200</v>
      </c>
      <c r="M1442" s="51">
        <f t="shared" si="272"/>
        <v>555200</v>
      </c>
      <c r="N1442" s="52">
        <f t="shared" si="273"/>
        <v>555200</v>
      </c>
      <c r="O1442" s="53">
        <f t="shared" si="274"/>
        <v>555200</v>
      </c>
      <c r="P1442" s="52">
        <f t="shared" si="275"/>
        <v>0</v>
      </c>
      <c r="Q1442" s="54">
        <f t="shared" si="276"/>
        <v>0</v>
      </c>
      <c r="R1442" s="30">
        <f t="shared" si="269"/>
        <v>555200</v>
      </c>
      <c r="S1442" s="52">
        <f t="shared" si="270"/>
        <v>555200</v>
      </c>
      <c r="T1442" s="13" t="str">
        <f t="shared" si="277"/>
        <v>MENOR VALOR</v>
      </c>
    </row>
    <row r="1443" spans="1:20" ht="33">
      <c r="A1443" s="73">
        <v>1437</v>
      </c>
      <c r="B1443" s="40">
        <v>906482</v>
      </c>
      <c r="C1443" s="40"/>
      <c r="D1443" s="66" t="s">
        <v>1920</v>
      </c>
      <c r="E1443" s="121" t="s">
        <v>21</v>
      </c>
      <c r="F1443" s="74">
        <v>1</v>
      </c>
      <c r="G1443" s="122">
        <v>0</v>
      </c>
      <c r="H1443" s="123">
        <v>0</v>
      </c>
      <c r="I1443" s="117">
        <v>81600</v>
      </c>
      <c r="J1443" s="91" t="s">
        <v>28</v>
      </c>
      <c r="K1443" s="50"/>
      <c r="L1443" s="51">
        <f t="shared" si="271"/>
        <v>81600</v>
      </c>
      <c r="M1443" s="51">
        <f t="shared" si="272"/>
        <v>81600</v>
      </c>
      <c r="N1443" s="52">
        <f t="shared" si="273"/>
        <v>81600</v>
      </c>
      <c r="O1443" s="53">
        <f t="shared" si="274"/>
        <v>81600</v>
      </c>
      <c r="P1443" s="52">
        <f t="shared" si="275"/>
        <v>0</v>
      </c>
      <c r="Q1443" s="54">
        <f t="shared" si="276"/>
        <v>0</v>
      </c>
      <c r="R1443" s="30">
        <f t="shared" si="269"/>
        <v>81600</v>
      </c>
      <c r="S1443" s="52">
        <f t="shared" si="270"/>
        <v>81600</v>
      </c>
      <c r="T1443" s="13" t="str">
        <f t="shared" si="277"/>
        <v>MENOR VALOR</v>
      </c>
    </row>
    <row r="1444" spans="1:20" ht="33">
      <c r="A1444" s="73">
        <v>1438</v>
      </c>
      <c r="B1444" s="40">
        <v>906484</v>
      </c>
      <c r="C1444" s="40"/>
      <c r="D1444" s="66" t="s">
        <v>1921</v>
      </c>
      <c r="E1444" s="121" t="s">
        <v>21</v>
      </c>
      <c r="F1444" s="74">
        <v>1</v>
      </c>
      <c r="G1444" s="122">
        <v>0</v>
      </c>
      <c r="H1444" s="123">
        <v>0</v>
      </c>
      <c r="I1444" s="117">
        <v>115200</v>
      </c>
      <c r="J1444" s="91" t="s">
        <v>28</v>
      </c>
      <c r="K1444" s="50"/>
      <c r="L1444" s="51">
        <f t="shared" si="271"/>
        <v>115200</v>
      </c>
      <c r="M1444" s="51">
        <f t="shared" si="272"/>
        <v>115200</v>
      </c>
      <c r="N1444" s="52">
        <f t="shared" si="273"/>
        <v>115200</v>
      </c>
      <c r="O1444" s="53">
        <f t="shared" si="274"/>
        <v>115200</v>
      </c>
      <c r="P1444" s="52">
        <f t="shared" si="275"/>
        <v>0</v>
      </c>
      <c r="Q1444" s="54">
        <f t="shared" si="276"/>
        <v>0</v>
      </c>
      <c r="R1444" s="30">
        <f t="shared" si="269"/>
        <v>115200</v>
      </c>
      <c r="S1444" s="52">
        <f t="shared" si="270"/>
        <v>115200</v>
      </c>
      <c r="T1444" s="13" t="str">
        <f t="shared" si="277"/>
        <v>MENOR VALOR</v>
      </c>
    </row>
    <row r="1445" spans="1:20" ht="33">
      <c r="A1445" s="95">
        <v>1439</v>
      </c>
      <c r="B1445" s="40">
        <v>906488</v>
      </c>
      <c r="C1445" s="40"/>
      <c r="D1445" s="66" t="s">
        <v>1922</v>
      </c>
      <c r="E1445" s="121" t="s">
        <v>21</v>
      </c>
      <c r="F1445" s="74">
        <v>1</v>
      </c>
      <c r="G1445" s="122">
        <v>0</v>
      </c>
      <c r="H1445" s="123">
        <v>0</v>
      </c>
      <c r="I1445" s="117">
        <v>416000</v>
      </c>
      <c r="J1445" s="91" t="s">
        <v>28</v>
      </c>
      <c r="K1445" s="50"/>
      <c r="L1445" s="51">
        <f t="shared" si="271"/>
        <v>416000</v>
      </c>
      <c r="M1445" s="51">
        <f t="shared" si="272"/>
        <v>416000</v>
      </c>
      <c r="N1445" s="52">
        <f t="shared" si="273"/>
        <v>416000</v>
      </c>
      <c r="O1445" s="53">
        <f t="shared" si="274"/>
        <v>416000</v>
      </c>
      <c r="P1445" s="52">
        <f t="shared" si="275"/>
        <v>0</v>
      </c>
      <c r="Q1445" s="54">
        <f t="shared" si="276"/>
        <v>0</v>
      </c>
      <c r="R1445" s="30">
        <f t="shared" si="269"/>
        <v>416000</v>
      </c>
      <c r="S1445" s="52">
        <f t="shared" si="270"/>
        <v>416000</v>
      </c>
      <c r="T1445" s="13" t="str">
        <f t="shared" si="277"/>
        <v>MENOR VALOR</v>
      </c>
    </row>
    <row r="1446" spans="1:20" ht="49.5">
      <c r="A1446" s="73">
        <v>1440</v>
      </c>
      <c r="B1446" s="40">
        <v>906491</v>
      </c>
      <c r="C1446" s="40"/>
      <c r="D1446" s="66" t="s">
        <v>1923</v>
      </c>
      <c r="E1446" s="121" t="s">
        <v>21</v>
      </c>
      <c r="F1446" s="74">
        <v>1</v>
      </c>
      <c r="G1446" s="122">
        <v>0</v>
      </c>
      <c r="H1446" s="123">
        <v>0</v>
      </c>
      <c r="I1446" s="117">
        <v>956800</v>
      </c>
      <c r="J1446" s="91" t="s">
        <v>28</v>
      </c>
      <c r="K1446" s="50"/>
      <c r="L1446" s="51">
        <f t="shared" si="271"/>
        <v>956800</v>
      </c>
      <c r="M1446" s="51">
        <f t="shared" si="272"/>
        <v>956800</v>
      </c>
      <c r="N1446" s="52">
        <f t="shared" si="273"/>
        <v>956800</v>
      </c>
      <c r="O1446" s="53">
        <f t="shared" si="274"/>
        <v>956800</v>
      </c>
      <c r="P1446" s="52">
        <f t="shared" si="275"/>
        <v>0</v>
      </c>
      <c r="Q1446" s="54">
        <f t="shared" si="276"/>
        <v>0</v>
      </c>
      <c r="R1446" s="30">
        <f t="shared" si="269"/>
        <v>956800</v>
      </c>
      <c r="S1446" s="52">
        <f t="shared" si="270"/>
        <v>956800</v>
      </c>
      <c r="T1446" s="13" t="str">
        <f t="shared" si="277"/>
        <v>MENOR VALOR</v>
      </c>
    </row>
    <row r="1447" spans="1:20" ht="33">
      <c r="A1447" s="73">
        <v>1441</v>
      </c>
      <c r="B1447" s="40">
        <v>906492</v>
      </c>
      <c r="C1447" s="40"/>
      <c r="D1447" s="66" t="s">
        <v>1924</v>
      </c>
      <c r="E1447" s="121" t="s">
        <v>21</v>
      </c>
      <c r="F1447" s="74">
        <v>1</v>
      </c>
      <c r="G1447" s="122">
        <v>0</v>
      </c>
      <c r="H1447" s="123">
        <v>0</v>
      </c>
      <c r="I1447" s="117">
        <v>156800</v>
      </c>
      <c r="J1447" s="91" t="s">
        <v>28</v>
      </c>
      <c r="K1447" s="50"/>
      <c r="L1447" s="51">
        <f t="shared" si="271"/>
        <v>156800</v>
      </c>
      <c r="M1447" s="51">
        <f t="shared" si="272"/>
        <v>156800</v>
      </c>
      <c r="N1447" s="52">
        <f t="shared" si="273"/>
        <v>156800</v>
      </c>
      <c r="O1447" s="53">
        <f t="shared" si="274"/>
        <v>156800</v>
      </c>
      <c r="P1447" s="52">
        <f t="shared" si="275"/>
        <v>0</v>
      </c>
      <c r="Q1447" s="54">
        <f t="shared" si="276"/>
        <v>0</v>
      </c>
      <c r="R1447" s="30">
        <f t="shared" si="269"/>
        <v>156800</v>
      </c>
      <c r="S1447" s="52">
        <f t="shared" si="270"/>
        <v>156800</v>
      </c>
      <c r="T1447" s="13" t="str">
        <f t="shared" si="277"/>
        <v>MENOR VALOR</v>
      </c>
    </row>
    <row r="1448" spans="1:20" ht="33">
      <c r="A1448" s="95">
        <v>1442</v>
      </c>
      <c r="B1448" s="40">
        <v>906602</v>
      </c>
      <c r="C1448" s="40"/>
      <c r="D1448" s="66" t="s">
        <v>1925</v>
      </c>
      <c r="E1448" s="121" t="s">
        <v>21</v>
      </c>
      <c r="F1448" s="74">
        <v>1</v>
      </c>
      <c r="G1448" s="122">
        <v>0</v>
      </c>
      <c r="H1448" s="123">
        <v>0</v>
      </c>
      <c r="I1448" s="90">
        <v>104300</v>
      </c>
      <c r="J1448" s="94">
        <v>125400</v>
      </c>
      <c r="K1448" s="50"/>
      <c r="L1448" s="51">
        <f t="shared" si="271"/>
        <v>104300</v>
      </c>
      <c r="M1448" s="51">
        <f t="shared" si="272"/>
        <v>114850</v>
      </c>
      <c r="N1448" s="52">
        <f t="shared" si="273"/>
        <v>114850</v>
      </c>
      <c r="O1448" s="53">
        <f t="shared" si="274"/>
        <v>114364.41754322014</v>
      </c>
      <c r="P1448" s="52">
        <f t="shared" si="275"/>
        <v>7459.9765415180764</v>
      </c>
      <c r="Q1448" s="54">
        <f t="shared" si="276"/>
        <v>6.4954083948786032E-2</v>
      </c>
      <c r="R1448" s="30">
        <f t="shared" si="269"/>
        <v>104300</v>
      </c>
      <c r="S1448" s="52">
        <f t="shared" si="270"/>
        <v>104300</v>
      </c>
      <c r="T1448" s="13" t="str">
        <f t="shared" si="277"/>
        <v>MENOR VALOR</v>
      </c>
    </row>
    <row r="1449" spans="1:20" ht="33">
      <c r="A1449" s="73">
        <v>1443</v>
      </c>
      <c r="B1449" s="40">
        <v>906603</v>
      </c>
      <c r="C1449" s="40"/>
      <c r="D1449" s="66" t="s">
        <v>1926</v>
      </c>
      <c r="E1449" s="121" t="s">
        <v>21</v>
      </c>
      <c r="F1449" s="74">
        <v>1</v>
      </c>
      <c r="G1449" s="122">
        <v>0</v>
      </c>
      <c r="H1449" s="123">
        <v>0</v>
      </c>
      <c r="I1449" s="90">
        <v>180300</v>
      </c>
      <c r="J1449" s="94">
        <v>188800</v>
      </c>
      <c r="K1449" s="50"/>
      <c r="L1449" s="51">
        <f t="shared" si="271"/>
        <v>180300</v>
      </c>
      <c r="M1449" s="51">
        <f t="shared" si="272"/>
        <v>184550</v>
      </c>
      <c r="N1449" s="52">
        <f t="shared" si="273"/>
        <v>184550</v>
      </c>
      <c r="O1449" s="53">
        <f t="shared" si="274"/>
        <v>184501.05690754185</v>
      </c>
      <c r="P1449" s="52">
        <f t="shared" si="275"/>
        <v>3005.2038200428269</v>
      </c>
      <c r="Q1449" s="54">
        <f t="shared" si="276"/>
        <v>1.6283954592483482E-2</v>
      </c>
      <c r="R1449" s="30">
        <f t="shared" si="269"/>
        <v>180300</v>
      </c>
      <c r="S1449" s="52">
        <f t="shared" si="270"/>
        <v>180300</v>
      </c>
      <c r="T1449" s="13" t="str">
        <f t="shared" si="277"/>
        <v>MENOR VALOR</v>
      </c>
    </row>
    <row r="1450" spans="1:20" ht="33">
      <c r="A1450" s="73">
        <v>1444</v>
      </c>
      <c r="B1450" s="40">
        <v>906604</v>
      </c>
      <c r="C1450" s="40"/>
      <c r="D1450" s="66" t="s">
        <v>1927</v>
      </c>
      <c r="E1450" s="121" t="s">
        <v>21</v>
      </c>
      <c r="F1450" s="74">
        <v>1</v>
      </c>
      <c r="G1450" s="122">
        <v>0</v>
      </c>
      <c r="H1450" s="123">
        <v>0</v>
      </c>
      <c r="I1450" s="90">
        <v>237900</v>
      </c>
      <c r="J1450" s="94">
        <v>284500</v>
      </c>
      <c r="K1450" s="50"/>
      <c r="L1450" s="51">
        <f t="shared" si="271"/>
        <v>237900</v>
      </c>
      <c r="M1450" s="51">
        <f t="shared" si="272"/>
        <v>261200</v>
      </c>
      <c r="N1450" s="52">
        <f t="shared" si="273"/>
        <v>261200</v>
      </c>
      <c r="O1450" s="53">
        <f t="shared" si="274"/>
        <v>260158.70156502549</v>
      </c>
      <c r="P1450" s="52">
        <f t="shared" si="275"/>
        <v>16475.588001646556</v>
      </c>
      <c r="Q1450" s="54">
        <f t="shared" si="276"/>
        <v>6.3076523742904123E-2</v>
      </c>
      <c r="R1450" s="30">
        <f t="shared" si="269"/>
        <v>237900</v>
      </c>
      <c r="S1450" s="52">
        <f t="shared" si="270"/>
        <v>237900</v>
      </c>
      <c r="T1450" s="13" t="str">
        <f t="shared" si="277"/>
        <v>MENOR VALOR</v>
      </c>
    </row>
    <row r="1451" spans="1:20" ht="33">
      <c r="A1451" s="95">
        <v>1445</v>
      </c>
      <c r="B1451" s="40">
        <v>906605</v>
      </c>
      <c r="C1451" s="40"/>
      <c r="D1451" s="66" t="s">
        <v>1928</v>
      </c>
      <c r="E1451" s="121" t="s">
        <v>21</v>
      </c>
      <c r="F1451" s="74">
        <v>1</v>
      </c>
      <c r="G1451" s="122">
        <v>0</v>
      </c>
      <c r="H1451" s="123">
        <v>0</v>
      </c>
      <c r="I1451" s="90">
        <v>218000</v>
      </c>
      <c r="J1451" s="94">
        <v>228600</v>
      </c>
      <c r="K1451" s="50"/>
      <c r="L1451" s="51">
        <f t="shared" si="271"/>
        <v>218000</v>
      </c>
      <c r="M1451" s="51">
        <f t="shared" si="272"/>
        <v>223300</v>
      </c>
      <c r="N1451" s="52">
        <f t="shared" si="273"/>
        <v>223300</v>
      </c>
      <c r="O1451" s="53">
        <f t="shared" si="274"/>
        <v>223237.09369188623</v>
      </c>
      <c r="P1451" s="52">
        <f t="shared" si="275"/>
        <v>3747.6659402887017</v>
      </c>
      <c r="Q1451" s="54">
        <f t="shared" si="276"/>
        <v>1.6783098702591589E-2</v>
      </c>
      <c r="R1451" s="30">
        <f t="shared" si="269"/>
        <v>218000</v>
      </c>
      <c r="S1451" s="52">
        <f t="shared" si="270"/>
        <v>218000</v>
      </c>
      <c r="T1451" s="13" t="str">
        <f t="shared" si="277"/>
        <v>MENOR VALOR</v>
      </c>
    </row>
    <row r="1452" spans="1:20" ht="33">
      <c r="A1452" s="73">
        <v>1446</v>
      </c>
      <c r="B1452" s="40">
        <v>906606</v>
      </c>
      <c r="C1452" s="40"/>
      <c r="D1452" s="66" t="s">
        <v>1929</v>
      </c>
      <c r="E1452" s="121" t="s">
        <v>21</v>
      </c>
      <c r="F1452" s="74">
        <v>1</v>
      </c>
      <c r="G1452" s="122">
        <v>0</v>
      </c>
      <c r="H1452" s="123">
        <v>0</v>
      </c>
      <c r="I1452" s="90">
        <v>191300</v>
      </c>
      <c r="J1452" s="94">
        <v>228600</v>
      </c>
      <c r="K1452" s="50"/>
      <c r="L1452" s="51">
        <f t="shared" si="271"/>
        <v>191300</v>
      </c>
      <c r="M1452" s="51">
        <f t="shared" si="272"/>
        <v>209950</v>
      </c>
      <c r="N1452" s="52">
        <f t="shared" si="273"/>
        <v>209950</v>
      </c>
      <c r="O1452" s="53">
        <f t="shared" si="274"/>
        <v>209120.01338944104</v>
      </c>
      <c r="P1452" s="52">
        <f t="shared" si="275"/>
        <v>13187.541469129112</v>
      </c>
      <c r="Q1452" s="54">
        <f t="shared" si="276"/>
        <v>6.2812771941553283E-2</v>
      </c>
      <c r="R1452" s="30">
        <f t="shared" si="269"/>
        <v>191300</v>
      </c>
      <c r="S1452" s="52">
        <f t="shared" si="270"/>
        <v>191300</v>
      </c>
      <c r="T1452" s="13" t="str">
        <f t="shared" si="277"/>
        <v>MENOR VALOR</v>
      </c>
    </row>
    <row r="1453" spans="1:20" ht="33">
      <c r="A1453" s="73">
        <v>1447</v>
      </c>
      <c r="B1453" s="40">
        <v>906610</v>
      </c>
      <c r="C1453" s="40"/>
      <c r="D1453" s="66" t="s">
        <v>1930</v>
      </c>
      <c r="E1453" s="121" t="s">
        <v>21</v>
      </c>
      <c r="F1453" s="74">
        <v>1</v>
      </c>
      <c r="G1453" s="122">
        <v>0</v>
      </c>
      <c r="H1453" s="123">
        <v>0</v>
      </c>
      <c r="I1453" s="90">
        <v>219700</v>
      </c>
      <c r="J1453" s="94">
        <v>230500</v>
      </c>
      <c r="K1453" s="50"/>
      <c r="L1453" s="51">
        <f t="shared" si="271"/>
        <v>219700</v>
      </c>
      <c r="M1453" s="51">
        <f t="shared" si="272"/>
        <v>225100</v>
      </c>
      <c r="N1453" s="52">
        <f t="shared" si="273"/>
        <v>225100</v>
      </c>
      <c r="O1453" s="53">
        <f t="shared" si="274"/>
        <v>225035.21946575385</v>
      </c>
      <c r="P1453" s="52">
        <f t="shared" si="275"/>
        <v>3818.3766184073565</v>
      </c>
      <c r="Q1453" s="54">
        <f t="shared" si="276"/>
        <v>1.6963023626865199E-2</v>
      </c>
      <c r="R1453" s="30">
        <f t="shared" ref="R1453:R1516" si="278">IF(Q1453&lt;=$Q$1,L1453,N1453)</f>
        <v>219700</v>
      </c>
      <c r="S1453" s="52">
        <f t="shared" si="270"/>
        <v>219700</v>
      </c>
      <c r="T1453" s="13" t="str">
        <f t="shared" si="277"/>
        <v>MENOR VALOR</v>
      </c>
    </row>
    <row r="1454" spans="1:20" ht="33">
      <c r="A1454" s="95">
        <v>1448</v>
      </c>
      <c r="B1454" s="40">
        <v>906611</v>
      </c>
      <c r="C1454" s="40"/>
      <c r="D1454" s="66" t="s">
        <v>1931</v>
      </c>
      <c r="E1454" s="121" t="s">
        <v>21</v>
      </c>
      <c r="F1454" s="74">
        <v>1</v>
      </c>
      <c r="G1454" s="122">
        <v>0</v>
      </c>
      <c r="H1454" s="123">
        <v>0</v>
      </c>
      <c r="I1454" s="90">
        <v>192600</v>
      </c>
      <c r="J1454" s="91" t="s">
        <v>28</v>
      </c>
      <c r="K1454" s="50"/>
      <c r="L1454" s="51">
        <f t="shared" si="271"/>
        <v>192600</v>
      </c>
      <c r="M1454" s="51">
        <f t="shared" si="272"/>
        <v>192600</v>
      </c>
      <c r="N1454" s="52">
        <f t="shared" si="273"/>
        <v>192600</v>
      </c>
      <c r="O1454" s="53">
        <f t="shared" si="274"/>
        <v>192600</v>
      </c>
      <c r="P1454" s="52">
        <f t="shared" si="275"/>
        <v>0</v>
      </c>
      <c r="Q1454" s="54">
        <f t="shared" si="276"/>
        <v>0</v>
      </c>
      <c r="R1454" s="30">
        <f t="shared" si="278"/>
        <v>192600</v>
      </c>
      <c r="S1454" s="52">
        <f t="shared" si="270"/>
        <v>192600</v>
      </c>
      <c r="T1454" s="13" t="str">
        <f t="shared" si="277"/>
        <v>MENOR VALOR</v>
      </c>
    </row>
    <row r="1455" spans="1:20" ht="33">
      <c r="A1455" s="73">
        <v>1449</v>
      </c>
      <c r="B1455" s="40">
        <v>906620</v>
      </c>
      <c r="C1455" s="40"/>
      <c r="D1455" s="66" t="s">
        <v>1932</v>
      </c>
      <c r="E1455" s="121" t="s">
        <v>21</v>
      </c>
      <c r="F1455" s="74">
        <v>1</v>
      </c>
      <c r="G1455" s="122">
        <v>0</v>
      </c>
      <c r="H1455" s="123">
        <v>0</v>
      </c>
      <c r="I1455" s="90">
        <v>87400</v>
      </c>
      <c r="J1455" s="91" t="s">
        <v>28</v>
      </c>
      <c r="K1455" s="50"/>
      <c r="L1455" s="51">
        <f t="shared" si="271"/>
        <v>87400</v>
      </c>
      <c r="M1455" s="51">
        <f t="shared" si="272"/>
        <v>87400</v>
      </c>
      <c r="N1455" s="52">
        <f t="shared" si="273"/>
        <v>87400</v>
      </c>
      <c r="O1455" s="53">
        <f t="shared" si="274"/>
        <v>87400</v>
      </c>
      <c r="P1455" s="52">
        <f t="shared" si="275"/>
        <v>0</v>
      </c>
      <c r="Q1455" s="54">
        <f t="shared" si="276"/>
        <v>0</v>
      </c>
      <c r="R1455" s="30">
        <f t="shared" si="278"/>
        <v>87400</v>
      </c>
      <c r="S1455" s="52">
        <f t="shared" si="270"/>
        <v>87400</v>
      </c>
      <c r="T1455" s="13" t="str">
        <f t="shared" si="277"/>
        <v>MENOR VALOR</v>
      </c>
    </row>
    <row r="1456" spans="1:20" ht="16.5">
      <c r="A1456" s="73">
        <v>1450</v>
      </c>
      <c r="B1456" s="40">
        <v>906621</v>
      </c>
      <c r="C1456" s="40"/>
      <c r="D1456" s="66" t="s">
        <v>1933</v>
      </c>
      <c r="E1456" s="121" t="s">
        <v>21</v>
      </c>
      <c r="F1456" s="74">
        <v>1</v>
      </c>
      <c r="G1456" s="122">
        <v>0</v>
      </c>
      <c r="H1456" s="123">
        <v>0</v>
      </c>
      <c r="I1456" s="90">
        <v>206100</v>
      </c>
      <c r="J1456" s="94">
        <v>216000</v>
      </c>
      <c r="K1456" s="50"/>
      <c r="L1456" s="51">
        <f t="shared" si="271"/>
        <v>206100</v>
      </c>
      <c r="M1456" s="51">
        <f t="shared" si="272"/>
        <v>211050</v>
      </c>
      <c r="N1456" s="52">
        <f t="shared" si="273"/>
        <v>211050</v>
      </c>
      <c r="O1456" s="53">
        <f t="shared" si="274"/>
        <v>210991.9429741335</v>
      </c>
      <c r="P1456" s="52">
        <f t="shared" si="275"/>
        <v>3500.1785668734101</v>
      </c>
      <c r="Q1456" s="54">
        <f t="shared" si="276"/>
        <v>1.6584594015036296E-2</v>
      </c>
      <c r="R1456" s="30">
        <f t="shared" si="278"/>
        <v>206100</v>
      </c>
      <c r="S1456" s="52">
        <f t="shared" si="270"/>
        <v>206100</v>
      </c>
      <c r="T1456" s="13" t="str">
        <f t="shared" si="277"/>
        <v>MENOR VALOR</v>
      </c>
    </row>
    <row r="1457" spans="1:20" ht="16.5">
      <c r="A1457" s="95">
        <v>1451</v>
      </c>
      <c r="B1457" s="40">
        <v>906624</v>
      </c>
      <c r="C1457" s="40"/>
      <c r="D1457" s="66" t="s">
        <v>1934</v>
      </c>
      <c r="E1457" s="121" t="s">
        <v>21</v>
      </c>
      <c r="F1457" s="74">
        <v>1</v>
      </c>
      <c r="G1457" s="122">
        <v>0</v>
      </c>
      <c r="H1457" s="123">
        <v>0</v>
      </c>
      <c r="I1457" s="90">
        <v>170900</v>
      </c>
      <c r="J1457" s="91" t="s">
        <v>28</v>
      </c>
      <c r="K1457" s="50"/>
      <c r="L1457" s="51">
        <f t="shared" si="271"/>
        <v>170900</v>
      </c>
      <c r="M1457" s="51">
        <f t="shared" si="272"/>
        <v>170900</v>
      </c>
      <c r="N1457" s="52">
        <f t="shared" si="273"/>
        <v>170900</v>
      </c>
      <c r="O1457" s="53">
        <f t="shared" si="274"/>
        <v>170900</v>
      </c>
      <c r="P1457" s="52">
        <f t="shared" si="275"/>
        <v>0</v>
      </c>
      <c r="Q1457" s="54">
        <f t="shared" si="276"/>
        <v>0</v>
      </c>
      <c r="R1457" s="30">
        <f t="shared" si="278"/>
        <v>170900</v>
      </c>
      <c r="S1457" s="52">
        <f t="shared" si="270"/>
        <v>170900</v>
      </c>
      <c r="T1457" s="13" t="str">
        <f t="shared" si="277"/>
        <v>MENOR VALOR</v>
      </c>
    </row>
    <row r="1458" spans="1:20" ht="33">
      <c r="A1458" s="73">
        <v>1452</v>
      </c>
      <c r="B1458" s="40">
        <v>906625</v>
      </c>
      <c r="C1458" s="40"/>
      <c r="D1458" s="66" t="s">
        <v>1935</v>
      </c>
      <c r="E1458" s="121" t="s">
        <v>21</v>
      </c>
      <c r="F1458" s="74">
        <v>1</v>
      </c>
      <c r="G1458" s="122">
        <v>0</v>
      </c>
      <c r="H1458" s="123">
        <v>0</v>
      </c>
      <c r="I1458" s="90">
        <v>77600</v>
      </c>
      <c r="J1458" s="94">
        <v>71300</v>
      </c>
      <c r="K1458" s="50"/>
      <c r="L1458" s="51">
        <f t="shared" si="271"/>
        <v>71300</v>
      </c>
      <c r="M1458" s="51">
        <f t="shared" si="272"/>
        <v>74450</v>
      </c>
      <c r="N1458" s="52">
        <f t="shared" si="273"/>
        <v>74450</v>
      </c>
      <c r="O1458" s="53">
        <f t="shared" si="274"/>
        <v>74383.33146612889</v>
      </c>
      <c r="P1458" s="52">
        <f t="shared" si="275"/>
        <v>2227.3863607376247</v>
      </c>
      <c r="Q1458" s="54">
        <f t="shared" si="276"/>
        <v>2.9917882615683341E-2</v>
      </c>
      <c r="R1458" s="30">
        <f t="shared" si="278"/>
        <v>71300</v>
      </c>
      <c r="S1458" s="52">
        <f t="shared" si="270"/>
        <v>71300</v>
      </c>
      <c r="T1458" s="13" t="str">
        <f t="shared" si="277"/>
        <v>MENOR VALOR</v>
      </c>
    </row>
    <row r="1459" spans="1:20" ht="33">
      <c r="A1459" s="73">
        <v>1453</v>
      </c>
      <c r="B1459" s="40">
        <v>906711</v>
      </c>
      <c r="C1459" s="40"/>
      <c r="D1459" s="66" t="s">
        <v>1936</v>
      </c>
      <c r="E1459" s="121" t="s">
        <v>21</v>
      </c>
      <c r="F1459" s="74">
        <v>1</v>
      </c>
      <c r="G1459" s="122">
        <v>0</v>
      </c>
      <c r="H1459" s="123">
        <v>0</v>
      </c>
      <c r="I1459" s="90">
        <v>288000</v>
      </c>
      <c r="J1459" s="91" t="s">
        <v>28</v>
      </c>
      <c r="K1459" s="50"/>
      <c r="L1459" s="51">
        <f t="shared" si="271"/>
        <v>288000</v>
      </c>
      <c r="M1459" s="51">
        <f t="shared" si="272"/>
        <v>288000</v>
      </c>
      <c r="N1459" s="52">
        <f t="shared" si="273"/>
        <v>288000</v>
      </c>
      <c r="O1459" s="53">
        <f t="shared" si="274"/>
        <v>288000</v>
      </c>
      <c r="P1459" s="52">
        <f t="shared" si="275"/>
        <v>0</v>
      </c>
      <c r="Q1459" s="54">
        <f t="shared" si="276"/>
        <v>0</v>
      </c>
      <c r="R1459" s="30">
        <f t="shared" si="278"/>
        <v>288000</v>
      </c>
      <c r="S1459" s="52">
        <f t="shared" si="270"/>
        <v>288000</v>
      </c>
      <c r="T1459" s="13" t="str">
        <f t="shared" si="277"/>
        <v>MENOR VALOR</v>
      </c>
    </row>
    <row r="1460" spans="1:20" ht="33">
      <c r="A1460" s="95">
        <v>1454</v>
      </c>
      <c r="B1460" s="40">
        <v>906712</v>
      </c>
      <c r="C1460" s="40"/>
      <c r="D1460" s="66" t="s">
        <v>1937</v>
      </c>
      <c r="E1460" s="121" t="s">
        <v>21</v>
      </c>
      <c r="F1460" s="74">
        <v>1</v>
      </c>
      <c r="G1460" s="122">
        <v>0</v>
      </c>
      <c r="H1460" s="123">
        <v>0</v>
      </c>
      <c r="I1460" s="90">
        <v>100900</v>
      </c>
      <c r="J1460" s="94">
        <v>108700</v>
      </c>
      <c r="K1460" s="50"/>
      <c r="L1460" s="51">
        <f t="shared" si="271"/>
        <v>100900</v>
      </c>
      <c r="M1460" s="51">
        <f t="shared" si="272"/>
        <v>104800</v>
      </c>
      <c r="N1460" s="52">
        <f t="shared" si="273"/>
        <v>104800</v>
      </c>
      <c r="O1460" s="53">
        <f t="shared" si="274"/>
        <v>104727.4080649378</v>
      </c>
      <c r="P1460" s="52">
        <f t="shared" si="275"/>
        <v>2757.7164466275353</v>
      </c>
      <c r="Q1460" s="54">
        <f t="shared" si="276"/>
        <v>2.6314088231178773E-2</v>
      </c>
      <c r="R1460" s="30">
        <f t="shared" si="278"/>
        <v>100900</v>
      </c>
      <c r="S1460" s="52">
        <f t="shared" si="270"/>
        <v>100900</v>
      </c>
      <c r="T1460" s="13" t="str">
        <f t="shared" si="277"/>
        <v>MENOR VALOR</v>
      </c>
    </row>
    <row r="1461" spans="1:20" ht="33">
      <c r="A1461" s="73">
        <v>1455</v>
      </c>
      <c r="B1461" s="40">
        <v>906714</v>
      </c>
      <c r="C1461" s="40"/>
      <c r="D1461" s="66" t="s">
        <v>1938</v>
      </c>
      <c r="E1461" s="121" t="s">
        <v>21</v>
      </c>
      <c r="F1461" s="74">
        <v>1</v>
      </c>
      <c r="G1461" s="122">
        <v>0</v>
      </c>
      <c r="H1461" s="123">
        <v>0</v>
      </c>
      <c r="I1461" s="90">
        <v>158200</v>
      </c>
      <c r="J1461" s="94">
        <v>108700</v>
      </c>
      <c r="K1461" s="50"/>
      <c r="L1461" s="51">
        <f t="shared" si="271"/>
        <v>108700</v>
      </c>
      <c r="M1461" s="51">
        <f t="shared" si="272"/>
        <v>133450</v>
      </c>
      <c r="N1461" s="52">
        <f t="shared" si="273"/>
        <v>133450</v>
      </c>
      <c r="O1461" s="53">
        <f t="shared" si="274"/>
        <v>131134.8161244755</v>
      </c>
      <c r="P1461" s="52">
        <f t="shared" si="275"/>
        <v>17500.892834367052</v>
      </c>
      <c r="Q1461" s="54">
        <f t="shared" si="276"/>
        <v>0.13114194705408058</v>
      </c>
      <c r="R1461" s="30">
        <f t="shared" si="278"/>
        <v>133450</v>
      </c>
      <c r="S1461" s="52">
        <f t="shared" si="270"/>
        <v>133500</v>
      </c>
      <c r="T1461" s="13" t="str">
        <f t="shared" si="277"/>
        <v>MEDIANA</v>
      </c>
    </row>
    <row r="1462" spans="1:20" ht="33">
      <c r="A1462" s="73">
        <v>1456</v>
      </c>
      <c r="B1462" s="40">
        <v>906720</v>
      </c>
      <c r="C1462" s="40"/>
      <c r="D1462" s="66" t="s">
        <v>1939</v>
      </c>
      <c r="E1462" s="121" t="s">
        <v>21</v>
      </c>
      <c r="F1462" s="74">
        <v>1</v>
      </c>
      <c r="G1462" s="122">
        <v>0</v>
      </c>
      <c r="H1462" s="123">
        <v>0</v>
      </c>
      <c r="I1462" s="90">
        <v>158200</v>
      </c>
      <c r="J1462" s="94">
        <v>108700</v>
      </c>
      <c r="K1462" s="50"/>
      <c r="L1462" s="51">
        <f t="shared" si="271"/>
        <v>108700</v>
      </c>
      <c r="M1462" s="51">
        <f t="shared" si="272"/>
        <v>133450</v>
      </c>
      <c r="N1462" s="52">
        <f t="shared" si="273"/>
        <v>133450</v>
      </c>
      <c r="O1462" s="53">
        <f t="shared" si="274"/>
        <v>131134.8161244755</v>
      </c>
      <c r="P1462" s="52">
        <f t="shared" si="275"/>
        <v>17500.892834367052</v>
      </c>
      <c r="Q1462" s="54">
        <f t="shared" si="276"/>
        <v>0.13114194705408058</v>
      </c>
      <c r="R1462" s="30">
        <f t="shared" si="278"/>
        <v>133450</v>
      </c>
      <c r="S1462" s="52">
        <f t="shared" si="270"/>
        <v>133500</v>
      </c>
      <c r="T1462" s="13" t="str">
        <f t="shared" si="277"/>
        <v>MEDIANA</v>
      </c>
    </row>
    <row r="1463" spans="1:20" ht="33">
      <c r="A1463" s="95">
        <v>1457</v>
      </c>
      <c r="B1463" s="40">
        <v>906744</v>
      </c>
      <c r="C1463" s="40"/>
      <c r="D1463" s="66" t="s">
        <v>1940</v>
      </c>
      <c r="E1463" s="121" t="s">
        <v>21</v>
      </c>
      <c r="F1463" s="74">
        <v>1</v>
      </c>
      <c r="G1463" s="122">
        <v>0</v>
      </c>
      <c r="H1463" s="123">
        <v>0</v>
      </c>
      <c r="I1463" s="90">
        <v>144000</v>
      </c>
      <c r="J1463" s="91" t="s">
        <v>28</v>
      </c>
      <c r="K1463" s="50"/>
      <c r="L1463" s="51">
        <f t="shared" si="271"/>
        <v>144000</v>
      </c>
      <c r="M1463" s="51">
        <f t="shared" si="272"/>
        <v>144000</v>
      </c>
      <c r="N1463" s="52">
        <f t="shared" si="273"/>
        <v>144000</v>
      </c>
      <c r="O1463" s="53">
        <f t="shared" si="274"/>
        <v>144000</v>
      </c>
      <c r="P1463" s="52">
        <f t="shared" si="275"/>
        <v>0</v>
      </c>
      <c r="Q1463" s="54">
        <f t="shared" si="276"/>
        <v>0</v>
      </c>
      <c r="R1463" s="30">
        <f t="shared" si="278"/>
        <v>144000</v>
      </c>
      <c r="S1463" s="52">
        <f t="shared" si="270"/>
        <v>144000</v>
      </c>
      <c r="T1463" s="13" t="str">
        <f t="shared" si="277"/>
        <v>MENOR VALOR</v>
      </c>
    </row>
    <row r="1464" spans="1:20" ht="33">
      <c r="A1464" s="73">
        <v>1458</v>
      </c>
      <c r="B1464" s="40">
        <v>906801</v>
      </c>
      <c r="C1464" s="40"/>
      <c r="D1464" s="66" t="s">
        <v>1941</v>
      </c>
      <c r="E1464" s="121" t="s">
        <v>21</v>
      </c>
      <c r="F1464" s="74">
        <v>1</v>
      </c>
      <c r="G1464" s="122">
        <v>0</v>
      </c>
      <c r="H1464" s="123">
        <v>0</v>
      </c>
      <c r="I1464" s="90">
        <v>68600</v>
      </c>
      <c r="J1464" s="91" t="s">
        <v>28</v>
      </c>
      <c r="K1464" s="50"/>
      <c r="L1464" s="51">
        <f t="shared" si="271"/>
        <v>68600</v>
      </c>
      <c r="M1464" s="51">
        <f t="shared" si="272"/>
        <v>68600</v>
      </c>
      <c r="N1464" s="52">
        <f t="shared" si="273"/>
        <v>68600</v>
      </c>
      <c r="O1464" s="53">
        <f t="shared" si="274"/>
        <v>68600</v>
      </c>
      <c r="P1464" s="52">
        <f t="shared" si="275"/>
        <v>0</v>
      </c>
      <c r="Q1464" s="54">
        <f t="shared" si="276"/>
        <v>0</v>
      </c>
      <c r="R1464" s="30">
        <f t="shared" si="278"/>
        <v>68600</v>
      </c>
      <c r="S1464" s="52">
        <f t="shared" si="270"/>
        <v>68600</v>
      </c>
      <c r="T1464" s="13" t="str">
        <f t="shared" si="277"/>
        <v>MENOR VALOR</v>
      </c>
    </row>
    <row r="1465" spans="1:20" ht="33">
      <c r="A1465" s="73">
        <v>1459</v>
      </c>
      <c r="B1465" s="40">
        <v>906810</v>
      </c>
      <c r="C1465" s="40"/>
      <c r="D1465" s="66" t="s">
        <v>1942</v>
      </c>
      <c r="E1465" s="121" t="s">
        <v>21</v>
      </c>
      <c r="F1465" s="74">
        <v>1</v>
      </c>
      <c r="G1465" s="122">
        <v>0</v>
      </c>
      <c r="H1465" s="123">
        <v>0</v>
      </c>
      <c r="I1465" s="90">
        <v>107700</v>
      </c>
      <c r="J1465" s="91" t="s">
        <v>28</v>
      </c>
      <c r="K1465" s="50"/>
      <c r="L1465" s="51">
        <f t="shared" si="271"/>
        <v>107700</v>
      </c>
      <c r="M1465" s="51">
        <f t="shared" si="272"/>
        <v>107700</v>
      </c>
      <c r="N1465" s="52">
        <f t="shared" si="273"/>
        <v>107700</v>
      </c>
      <c r="O1465" s="53">
        <f t="shared" si="274"/>
        <v>107700</v>
      </c>
      <c r="P1465" s="52">
        <f t="shared" si="275"/>
        <v>0</v>
      </c>
      <c r="Q1465" s="54">
        <f t="shared" si="276"/>
        <v>0</v>
      </c>
      <c r="R1465" s="30">
        <f t="shared" si="278"/>
        <v>107700</v>
      </c>
      <c r="S1465" s="52">
        <f t="shared" si="270"/>
        <v>107700</v>
      </c>
      <c r="T1465" s="13" t="str">
        <f t="shared" si="277"/>
        <v>MENOR VALOR</v>
      </c>
    </row>
    <row r="1466" spans="1:20" ht="33">
      <c r="A1466" s="95">
        <v>1460</v>
      </c>
      <c r="B1466" s="40">
        <v>906812</v>
      </c>
      <c r="C1466" s="40"/>
      <c r="D1466" s="66" t="s">
        <v>1943</v>
      </c>
      <c r="E1466" s="121" t="s">
        <v>21</v>
      </c>
      <c r="F1466" s="74">
        <v>1</v>
      </c>
      <c r="G1466" s="122">
        <v>0</v>
      </c>
      <c r="H1466" s="123">
        <v>0</v>
      </c>
      <c r="I1466" s="90">
        <v>60200</v>
      </c>
      <c r="J1466" s="94">
        <v>72000</v>
      </c>
      <c r="K1466" s="50"/>
      <c r="L1466" s="51">
        <f t="shared" si="271"/>
        <v>60200</v>
      </c>
      <c r="M1466" s="51">
        <f t="shared" si="272"/>
        <v>66100</v>
      </c>
      <c r="N1466" s="52">
        <f t="shared" si="273"/>
        <v>66100</v>
      </c>
      <c r="O1466" s="53">
        <f t="shared" si="274"/>
        <v>65836.160276856972</v>
      </c>
      <c r="P1466" s="52">
        <f t="shared" si="275"/>
        <v>4171.93000900063</v>
      </c>
      <c r="Q1466" s="54">
        <f t="shared" si="276"/>
        <v>6.3115431301068531E-2</v>
      </c>
      <c r="R1466" s="30">
        <f t="shared" si="278"/>
        <v>60200</v>
      </c>
      <c r="S1466" s="52">
        <f t="shared" si="270"/>
        <v>60200</v>
      </c>
      <c r="T1466" s="13" t="str">
        <f t="shared" si="277"/>
        <v>MENOR VALOR</v>
      </c>
    </row>
    <row r="1467" spans="1:20" ht="16.5">
      <c r="A1467" s="73">
        <v>1461</v>
      </c>
      <c r="B1467" s="40">
        <v>906826</v>
      </c>
      <c r="C1467" s="40"/>
      <c r="D1467" s="66" t="s">
        <v>1944</v>
      </c>
      <c r="E1467" s="121" t="s">
        <v>21</v>
      </c>
      <c r="F1467" s="74">
        <v>1</v>
      </c>
      <c r="G1467" s="122">
        <v>0</v>
      </c>
      <c r="H1467" s="123">
        <v>0</v>
      </c>
      <c r="I1467" s="90">
        <v>40900</v>
      </c>
      <c r="J1467" s="94">
        <v>49000</v>
      </c>
      <c r="K1467" s="50"/>
      <c r="L1467" s="51">
        <f t="shared" si="271"/>
        <v>40900</v>
      </c>
      <c r="M1467" s="51">
        <f t="shared" si="272"/>
        <v>44950</v>
      </c>
      <c r="N1467" s="52">
        <f t="shared" si="273"/>
        <v>44950</v>
      </c>
      <c r="O1467" s="53">
        <f t="shared" si="274"/>
        <v>44767.175474894553</v>
      </c>
      <c r="P1467" s="52">
        <f t="shared" si="275"/>
        <v>2863.7824638055176</v>
      </c>
      <c r="Q1467" s="54">
        <f t="shared" si="276"/>
        <v>6.3710399639722304E-2</v>
      </c>
      <c r="R1467" s="30">
        <f t="shared" si="278"/>
        <v>40900</v>
      </c>
      <c r="S1467" s="52">
        <f t="shared" si="270"/>
        <v>40900</v>
      </c>
      <c r="T1467" s="13" t="str">
        <f t="shared" si="277"/>
        <v>MENOR VALOR</v>
      </c>
    </row>
    <row r="1468" spans="1:20" ht="16.5">
      <c r="A1468" s="73">
        <v>1462</v>
      </c>
      <c r="B1468" s="40">
        <v>906827</v>
      </c>
      <c r="C1468" s="40"/>
      <c r="D1468" s="66" t="s">
        <v>1945</v>
      </c>
      <c r="E1468" s="121" t="s">
        <v>21</v>
      </c>
      <c r="F1468" s="74">
        <v>1</v>
      </c>
      <c r="G1468" s="122">
        <v>0</v>
      </c>
      <c r="H1468" s="123">
        <v>0</v>
      </c>
      <c r="I1468" s="90">
        <v>71700</v>
      </c>
      <c r="J1468" s="94">
        <v>74900</v>
      </c>
      <c r="K1468" s="50"/>
      <c r="L1468" s="51">
        <f t="shared" si="271"/>
        <v>71700</v>
      </c>
      <c r="M1468" s="51">
        <f t="shared" si="272"/>
        <v>73300</v>
      </c>
      <c r="N1468" s="52">
        <f t="shared" si="273"/>
        <v>73300</v>
      </c>
      <c r="O1468" s="53">
        <f t="shared" si="274"/>
        <v>73282.535436487189</v>
      </c>
      <c r="P1468" s="52">
        <f t="shared" si="275"/>
        <v>1131.3708498984761</v>
      </c>
      <c r="Q1468" s="54">
        <f t="shared" si="276"/>
        <v>1.5434800135040602E-2</v>
      </c>
      <c r="R1468" s="30">
        <f t="shared" si="278"/>
        <v>71700</v>
      </c>
      <c r="S1468" s="52">
        <f t="shared" si="270"/>
        <v>71700</v>
      </c>
      <c r="T1468" s="13" t="str">
        <f t="shared" si="277"/>
        <v>MENOR VALOR</v>
      </c>
    </row>
    <row r="1469" spans="1:20" ht="16.5">
      <c r="A1469" s="95">
        <v>1463</v>
      </c>
      <c r="B1469" s="40">
        <v>906828</v>
      </c>
      <c r="C1469" s="40"/>
      <c r="D1469" s="66" t="s">
        <v>1946</v>
      </c>
      <c r="E1469" s="121" t="s">
        <v>21</v>
      </c>
      <c r="F1469" s="74">
        <v>1</v>
      </c>
      <c r="G1469" s="122">
        <v>0</v>
      </c>
      <c r="H1469" s="123">
        <v>0</v>
      </c>
      <c r="I1469" s="90">
        <v>40900</v>
      </c>
      <c r="J1469" s="94">
        <v>49000</v>
      </c>
      <c r="K1469" s="50"/>
      <c r="L1469" s="51">
        <f t="shared" si="271"/>
        <v>40900</v>
      </c>
      <c r="M1469" s="51">
        <f t="shared" si="272"/>
        <v>44950</v>
      </c>
      <c r="N1469" s="52">
        <f t="shared" si="273"/>
        <v>44950</v>
      </c>
      <c r="O1469" s="53">
        <f t="shared" si="274"/>
        <v>44767.175474894553</v>
      </c>
      <c r="P1469" s="52">
        <f t="shared" si="275"/>
        <v>2863.7824638055176</v>
      </c>
      <c r="Q1469" s="54">
        <f t="shared" si="276"/>
        <v>6.3710399639722304E-2</v>
      </c>
      <c r="R1469" s="30">
        <f t="shared" si="278"/>
        <v>40900</v>
      </c>
      <c r="S1469" s="52">
        <f t="shared" si="270"/>
        <v>40900</v>
      </c>
      <c r="T1469" s="13" t="str">
        <f t="shared" si="277"/>
        <v>MENOR VALOR</v>
      </c>
    </row>
    <row r="1470" spans="1:20" ht="16.5">
      <c r="A1470" s="73">
        <v>1464</v>
      </c>
      <c r="B1470" s="40">
        <v>906829</v>
      </c>
      <c r="C1470" s="40"/>
      <c r="D1470" s="66" t="s">
        <v>1947</v>
      </c>
      <c r="E1470" s="121" t="s">
        <v>21</v>
      </c>
      <c r="F1470" s="74">
        <v>1</v>
      </c>
      <c r="G1470" s="122">
        <v>0</v>
      </c>
      <c r="H1470" s="123">
        <v>0</v>
      </c>
      <c r="I1470" s="90">
        <v>71700</v>
      </c>
      <c r="J1470" s="91" t="s">
        <v>28</v>
      </c>
      <c r="K1470" s="50"/>
      <c r="L1470" s="51">
        <f t="shared" si="271"/>
        <v>71700</v>
      </c>
      <c r="M1470" s="51">
        <f t="shared" si="272"/>
        <v>71700</v>
      </c>
      <c r="N1470" s="52">
        <f t="shared" si="273"/>
        <v>71700</v>
      </c>
      <c r="O1470" s="53">
        <f t="shared" si="274"/>
        <v>71700</v>
      </c>
      <c r="P1470" s="52">
        <f t="shared" si="275"/>
        <v>0</v>
      </c>
      <c r="Q1470" s="54">
        <f t="shared" si="276"/>
        <v>0</v>
      </c>
      <c r="R1470" s="30">
        <f t="shared" si="278"/>
        <v>71700</v>
      </c>
      <c r="S1470" s="52">
        <f t="shared" si="270"/>
        <v>71700</v>
      </c>
      <c r="T1470" s="13" t="str">
        <f t="shared" si="277"/>
        <v>MENOR VALOR</v>
      </c>
    </row>
    <row r="1471" spans="1:20" ht="16.5">
      <c r="A1471" s="73">
        <v>1465</v>
      </c>
      <c r="B1471" s="40">
        <v>906831</v>
      </c>
      <c r="C1471" s="40"/>
      <c r="D1471" s="66" t="s">
        <v>1948</v>
      </c>
      <c r="E1471" s="121" t="s">
        <v>21</v>
      </c>
      <c r="F1471" s="74">
        <v>1</v>
      </c>
      <c r="G1471" s="122">
        <v>0</v>
      </c>
      <c r="H1471" s="123">
        <v>0</v>
      </c>
      <c r="I1471" s="90">
        <v>40900</v>
      </c>
      <c r="J1471" s="94">
        <v>49000</v>
      </c>
      <c r="K1471" s="50"/>
      <c r="L1471" s="51">
        <f t="shared" si="271"/>
        <v>40900</v>
      </c>
      <c r="M1471" s="51">
        <f t="shared" si="272"/>
        <v>44950</v>
      </c>
      <c r="N1471" s="52">
        <f t="shared" si="273"/>
        <v>44950</v>
      </c>
      <c r="O1471" s="53">
        <f t="shared" si="274"/>
        <v>44767.175474894553</v>
      </c>
      <c r="P1471" s="52">
        <f t="shared" si="275"/>
        <v>2863.7824638055176</v>
      </c>
      <c r="Q1471" s="54">
        <f t="shared" si="276"/>
        <v>6.3710399639722304E-2</v>
      </c>
      <c r="R1471" s="30">
        <f t="shared" si="278"/>
        <v>40900</v>
      </c>
      <c r="S1471" s="52">
        <f t="shared" si="270"/>
        <v>40900</v>
      </c>
      <c r="T1471" s="13" t="str">
        <f t="shared" si="277"/>
        <v>MENOR VALOR</v>
      </c>
    </row>
    <row r="1472" spans="1:20" ht="16.5">
      <c r="A1472" s="95">
        <v>1466</v>
      </c>
      <c r="B1472" s="40">
        <v>906832</v>
      </c>
      <c r="C1472" s="40"/>
      <c r="D1472" s="66" t="s">
        <v>1949</v>
      </c>
      <c r="E1472" s="121" t="s">
        <v>21</v>
      </c>
      <c r="F1472" s="74">
        <v>1</v>
      </c>
      <c r="G1472" s="122">
        <v>0</v>
      </c>
      <c r="H1472" s="123">
        <v>0</v>
      </c>
      <c r="I1472" s="90">
        <v>71700</v>
      </c>
      <c r="J1472" s="94">
        <v>75100</v>
      </c>
      <c r="K1472" s="50"/>
      <c r="L1472" s="51">
        <f t="shared" si="271"/>
        <v>71700</v>
      </c>
      <c r="M1472" s="51">
        <f t="shared" si="272"/>
        <v>73400</v>
      </c>
      <c r="N1472" s="52">
        <f t="shared" si="273"/>
        <v>73400</v>
      </c>
      <c r="O1472" s="53">
        <f t="shared" si="274"/>
        <v>73380.310710707679</v>
      </c>
      <c r="P1472" s="52">
        <f t="shared" si="275"/>
        <v>1202.0815280171307</v>
      </c>
      <c r="Q1472" s="54">
        <f t="shared" si="276"/>
        <v>1.6377132534293334E-2</v>
      </c>
      <c r="R1472" s="30">
        <f t="shared" si="278"/>
        <v>71700</v>
      </c>
      <c r="S1472" s="52">
        <f t="shared" si="270"/>
        <v>71700</v>
      </c>
      <c r="T1472" s="13" t="str">
        <f t="shared" si="277"/>
        <v>MENOR VALOR</v>
      </c>
    </row>
    <row r="1473" spans="1:20" ht="33">
      <c r="A1473" s="73">
        <v>1467</v>
      </c>
      <c r="B1473" s="40">
        <v>906833</v>
      </c>
      <c r="C1473" s="40"/>
      <c r="D1473" s="66" t="s">
        <v>1950</v>
      </c>
      <c r="E1473" s="121" t="s">
        <v>21</v>
      </c>
      <c r="F1473" s="74">
        <v>1</v>
      </c>
      <c r="G1473" s="122">
        <v>0</v>
      </c>
      <c r="H1473" s="123">
        <v>0</v>
      </c>
      <c r="I1473" s="90">
        <v>83100</v>
      </c>
      <c r="J1473" s="91" t="s">
        <v>28</v>
      </c>
      <c r="K1473" s="50"/>
      <c r="L1473" s="51">
        <f t="shared" si="271"/>
        <v>83100</v>
      </c>
      <c r="M1473" s="51">
        <f t="shared" si="272"/>
        <v>83100</v>
      </c>
      <c r="N1473" s="52">
        <f t="shared" si="273"/>
        <v>83100</v>
      </c>
      <c r="O1473" s="53">
        <f t="shared" si="274"/>
        <v>83100</v>
      </c>
      <c r="P1473" s="52">
        <f t="shared" si="275"/>
        <v>0</v>
      </c>
      <c r="Q1473" s="54">
        <f t="shared" si="276"/>
        <v>0</v>
      </c>
      <c r="R1473" s="30">
        <f t="shared" si="278"/>
        <v>83100</v>
      </c>
      <c r="S1473" s="52">
        <f t="shared" ref="S1473:S1536" si="279">+ROUND(R1473,-2)</f>
        <v>83100</v>
      </c>
      <c r="T1473" s="13" t="str">
        <f t="shared" si="277"/>
        <v>MENOR VALOR</v>
      </c>
    </row>
    <row r="1474" spans="1:20" ht="49.5">
      <c r="A1474" s="73">
        <v>1468</v>
      </c>
      <c r="B1474" s="40">
        <v>906834</v>
      </c>
      <c r="C1474" s="40"/>
      <c r="D1474" s="66" t="s">
        <v>1951</v>
      </c>
      <c r="E1474" s="121" t="s">
        <v>21</v>
      </c>
      <c r="F1474" s="74">
        <v>1</v>
      </c>
      <c r="G1474" s="122">
        <v>0</v>
      </c>
      <c r="H1474" s="123">
        <v>0</v>
      </c>
      <c r="I1474" s="90">
        <v>94200</v>
      </c>
      <c r="J1474" s="94">
        <v>84800</v>
      </c>
      <c r="K1474" s="50"/>
      <c r="L1474" s="51">
        <f t="shared" si="271"/>
        <v>84800</v>
      </c>
      <c r="M1474" s="51">
        <f t="shared" si="272"/>
        <v>89500</v>
      </c>
      <c r="N1474" s="52">
        <f t="shared" si="273"/>
        <v>89500</v>
      </c>
      <c r="O1474" s="53">
        <f t="shared" si="274"/>
        <v>89376.506980302162</v>
      </c>
      <c r="P1474" s="52">
        <f t="shared" si="275"/>
        <v>3323.4018715767734</v>
      </c>
      <c r="Q1474" s="54">
        <f t="shared" si="276"/>
        <v>3.7132981805327078E-2</v>
      </c>
      <c r="R1474" s="30">
        <f t="shared" si="278"/>
        <v>84800</v>
      </c>
      <c r="S1474" s="52">
        <f t="shared" si="279"/>
        <v>84800</v>
      </c>
      <c r="T1474" s="13" t="str">
        <f t="shared" si="277"/>
        <v>MENOR VALOR</v>
      </c>
    </row>
    <row r="1475" spans="1:20" ht="16.5">
      <c r="A1475" s="95">
        <v>1469</v>
      </c>
      <c r="B1475" s="40">
        <v>906835</v>
      </c>
      <c r="C1475" s="40"/>
      <c r="D1475" s="66" t="s">
        <v>1952</v>
      </c>
      <c r="E1475" s="121" t="s">
        <v>21</v>
      </c>
      <c r="F1475" s="74">
        <v>1</v>
      </c>
      <c r="G1475" s="122">
        <v>0</v>
      </c>
      <c r="H1475" s="123">
        <v>0</v>
      </c>
      <c r="I1475" s="90">
        <v>89900</v>
      </c>
      <c r="J1475" s="94">
        <v>132900</v>
      </c>
      <c r="K1475" s="50"/>
      <c r="L1475" s="51">
        <f t="shared" si="271"/>
        <v>89900</v>
      </c>
      <c r="M1475" s="51">
        <f t="shared" si="272"/>
        <v>111400</v>
      </c>
      <c r="N1475" s="52">
        <f t="shared" si="273"/>
        <v>111400</v>
      </c>
      <c r="O1475" s="53">
        <f t="shared" si="274"/>
        <v>109305.58082733014</v>
      </c>
      <c r="P1475" s="52">
        <f t="shared" si="275"/>
        <v>15202.795795510772</v>
      </c>
      <c r="Q1475" s="54">
        <f t="shared" si="276"/>
        <v>0.13647033927747551</v>
      </c>
      <c r="R1475" s="30">
        <f t="shared" si="278"/>
        <v>111400</v>
      </c>
      <c r="S1475" s="52">
        <f t="shared" si="279"/>
        <v>111400</v>
      </c>
      <c r="T1475" s="13" t="str">
        <f t="shared" si="277"/>
        <v>MEDIANA</v>
      </c>
    </row>
    <row r="1476" spans="1:20" ht="16.5">
      <c r="A1476" s="73">
        <v>1470</v>
      </c>
      <c r="B1476" s="40">
        <v>906836</v>
      </c>
      <c r="C1476" s="40"/>
      <c r="D1476" s="66" t="s">
        <v>1953</v>
      </c>
      <c r="E1476" s="121" t="s">
        <v>21</v>
      </c>
      <c r="F1476" s="74">
        <v>1</v>
      </c>
      <c r="G1476" s="122">
        <v>0</v>
      </c>
      <c r="H1476" s="123">
        <v>0</v>
      </c>
      <c r="I1476" s="90">
        <v>89900</v>
      </c>
      <c r="J1476" s="94">
        <v>94200</v>
      </c>
      <c r="K1476" s="50"/>
      <c r="L1476" s="51">
        <f t="shared" si="271"/>
        <v>89900</v>
      </c>
      <c r="M1476" s="51">
        <f t="shared" si="272"/>
        <v>92050</v>
      </c>
      <c r="N1476" s="52">
        <f t="shared" si="273"/>
        <v>92050</v>
      </c>
      <c r="O1476" s="53">
        <f t="shared" si="274"/>
        <v>92024.887937992084</v>
      </c>
      <c r="P1476" s="52">
        <f t="shared" si="275"/>
        <v>1520.2795795510772</v>
      </c>
      <c r="Q1476" s="54">
        <f t="shared" si="276"/>
        <v>1.6515802059218654E-2</v>
      </c>
      <c r="R1476" s="30">
        <f t="shared" si="278"/>
        <v>89900</v>
      </c>
      <c r="S1476" s="52">
        <f t="shared" si="279"/>
        <v>89900</v>
      </c>
      <c r="T1476" s="13" t="str">
        <f t="shared" si="277"/>
        <v>MENOR VALOR</v>
      </c>
    </row>
    <row r="1477" spans="1:20" ht="33">
      <c r="A1477" s="73">
        <v>1471</v>
      </c>
      <c r="B1477" s="40">
        <v>906858</v>
      </c>
      <c r="C1477" s="40"/>
      <c r="D1477" s="66" t="s">
        <v>1954</v>
      </c>
      <c r="E1477" s="121" t="s">
        <v>21</v>
      </c>
      <c r="F1477" s="74">
        <v>1</v>
      </c>
      <c r="G1477" s="122">
        <v>0</v>
      </c>
      <c r="H1477" s="123">
        <v>0</v>
      </c>
      <c r="I1477" s="90">
        <v>123800</v>
      </c>
      <c r="J1477" s="91" t="s">
        <v>28</v>
      </c>
      <c r="K1477" s="50"/>
      <c r="L1477" s="51">
        <f t="shared" si="271"/>
        <v>123800</v>
      </c>
      <c r="M1477" s="51">
        <f t="shared" si="272"/>
        <v>123800</v>
      </c>
      <c r="N1477" s="52">
        <f t="shared" si="273"/>
        <v>123800</v>
      </c>
      <c r="O1477" s="53">
        <f t="shared" si="274"/>
        <v>123800</v>
      </c>
      <c r="P1477" s="52">
        <f t="shared" si="275"/>
        <v>0</v>
      </c>
      <c r="Q1477" s="54">
        <f t="shared" si="276"/>
        <v>0</v>
      </c>
      <c r="R1477" s="30">
        <f t="shared" si="278"/>
        <v>123800</v>
      </c>
      <c r="S1477" s="52">
        <f t="shared" si="279"/>
        <v>123800</v>
      </c>
      <c r="T1477" s="13" t="str">
        <f t="shared" si="277"/>
        <v>MENOR VALOR</v>
      </c>
    </row>
    <row r="1478" spans="1:20" ht="16.5">
      <c r="A1478" s="95">
        <v>1472</v>
      </c>
      <c r="B1478" s="40">
        <v>906905</v>
      </c>
      <c r="C1478" s="40"/>
      <c r="D1478" s="66" t="s">
        <v>1955</v>
      </c>
      <c r="E1478" s="121" t="s">
        <v>21</v>
      </c>
      <c r="F1478" s="74">
        <v>1</v>
      </c>
      <c r="G1478" s="122">
        <v>0</v>
      </c>
      <c r="H1478" s="123">
        <v>0</v>
      </c>
      <c r="I1478" s="90">
        <v>126800</v>
      </c>
      <c r="J1478" s="94">
        <v>151700</v>
      </c>
      <c r="K1478" s="50"/>
      <c r="L1478" s="51">
        <f t="shared" ref="L1478:L1540" si="280">MIN(I1478,J1478)</f>
        <v>126800</v>
      </c>
      <c r="M1478" s="51">
        <f t="shared" ref="M1478:M1540" si="281">AVERAGE(I1478,J1478)</f>
        <v>139250</v>
      </c>
      <c r="N1478" s="52">
        <f t="shared" ref="N1478:N1540" si="282">MEDIAN(J1478,I1478)</f>
        <v>139250</v>
      </c>
      <c r="O1478" s="53">
        <f t="shared" ref="O1478:O1540" si="283">GEOMEAN(I1478,J1478)</f>
        <v>138692.32134476659</v>
      </c>
      <c r="P1478" s="52">
        <f t="shared" ref="P1478:P1540" si="284">STDEVA(N1478,L1478)</f>
        <v>8803.4794257725171</v>
      </c>
      <c r="Q1478" s="54">
        <f t="shared" ref="Q1478:Q1540" si="285">P1478/N1478*100%</f>
        <v>6.3220678102495639E-2</v>
      </c>
      <c r="R1478" s="30">
        <f t="shared" si="278"/>
        <v>126800</v>
      </c>
      <c r="S1478" s="52">
        <f t="shared" si="279"/>
        <v>126800</v>
      </c>
      <c r="T1478" s="13" t="str">
        <f t="shared" si="277"/>
        <v>MENOR VALOR</v>
      </c>
    </row>
    <row r="1479" spans="1:20" ht="16.5">
      <c r="A1479" s="73">
        <v>1473</v>
      </c>
      <c r="B1479" s="40">
        <v>906906</v>
      </c>
      <c r="C1479" s="40"/>
      <c r="D1479" s="66" t="s">
        <v>1956</v>
      </c>
      <c r="E1479" s="121" t="s">
        <v>21</v>
      </c>
      <c r="F1479" s="74">
        <v>1</v>
      </c>
      <c r="G1479" s="122">
        <v>0</v>
      </c>
      <c r="H1479" s="123">
        <v>0</v>
      </c>
      <c r="I1479" s="90">
        <v>144600</v>
      </c>
      <c r="J1479" s="94">
        <v>151700</v>
      </c>
      <c r="K1479" s="50"/>
      <c r="L1479" s="51">
        <f t="shared" si="280"/>
        <v>144600</v>
      </c>
      <c r="M1479" s="51">
        <f t="shared" si="281"/>
        <v>148150</v>
      </c>
      <c r="N1479" s="52">
        <f t="shared" si="282"/>
        <v>148150</v>
      </c>
      <c r="O1479" s="53">
        <f t="shared" si="283"/>
        <v>148107.46098694691</v>
      </c>
      <c r="P1479" s="52">
        <f t="shared" si="284"/>
        <v>2510.2290732122437</v>
      </c>
      <c r="Q1479" s="54">
        <f t="shared" si="285"/>
        <v>1.6943834446252068E-2</v>
      </c>
      <c r="R1479" s="30">
        <f t="shared" si="278"/>
        <v>144600</v>
      </c>
      <c r="S1479" s="52">
        <f t="shared" si="279"/>
        <v>144600</v>
      </c>
      <c r="T1479" s="13" t="str">
        <f t="shared" si="277"/>
        <v>MENOR VALOR</v>
      </c>
    </row>
    <row r="1480" spans="1:20" ht="16.5">
      <c r="A1480" s="73">
        <v>1474</v>
      </c>
      <c r="B1480" s="40">
        <v>906907</v>
      </c>
      <c r="C1480" s="40"/>
      <c r="D1480" s="66" t="s">
        <v>1957</v>
      </c>
      <c r="E1480" s="121" t="s">
        <v>21</v>
      </c>
      <c r="F1480" s="74">
        <v>1</v>
      </c>
      <c r="G1480" s="122">
        <v>0</v>
      </c>
      <c r="H1480" s="123">
        <v>0</v>
      </c>
      <c r="I1480" s="90">
        <v>126800</v>
      </c>
      <c r="J1480" s="94">
        <v>60100</v>
      </c>
      <c r="K1480" s="50"/>
      <c r="L1480" s="51">
        <f t="shared" si="280"/>
        <v>60100</v>
      </c>
      <c r="M1480" s="51">
        <f t="shared" si="281"/>
        <v>93450</v>
      </c>
      <c r="N1480" s="52">
        <f t="shared" si="282"/>
        <v>93450</v>
      </c>
      <c r="O1480" s="53">
        <f t="shared" si="283"/>
        <v>87296.50623020374</v>
      </c>
      <c r="P1480" s="52">
        <f t="shared" si="284"/>
        <v>23582.011152571358</v>
      </c>
      <c r="Q1480" s="54">
        <f t="shared" si="285"/>
        <v>0.25234896899487808</v>
      </c>
      <c r="R1480" s="30">
        <f t="shared" si="278"/>
        <v>93450</v>
      </c>
      <c r="S1480" s="52">
        <f t="shared" si="279"/>
        <v>93500</v>
      </c>
      <c r="T1480" s="13" t="str">
        <f t="shared" si="277"/>
        <v>MEDIANA</v>
      </c>
    </row>
    <row r="1481" spans="1:20" ht="16.5">
      <c r="A1481" s="95">
        <v>1475</v>
      </c>
      <c r="B1481" s="40">
        <v>906908</v>
      </c>
      <c r="C1481" s="40"/>
      <c r="D1481" s="66" t="s">
        <v>1958</v>
      </c>
      <c r="E1481" s="121" t="s">
        <v>21</v>
      </c>
      <c r="F1481" s="74">
        <v>1</v>
      </c>
      <c r="G1481" s="122">
        <v>0</v>
      </c>
      <c r="H1481" s="123">
        <v>0</v>
      </c>
      <c r="I1481" s="90">
        <v>144600</v>
      </c>
      <c r="J1481" s="94">
        <v>137100</v>
      </c>
      <c r="K1481" s="50"/>
      <c r="L1481" s="51">
        <f t="shared" si="280"/>
        <v>137100</v>
      </c>
      <c r="M1481" s="51">
        <f t="shared" si="281"/>
        <v>140850</v>
      </c>
      <c r="N1481" s="52">
        <f t="shared" si="282"/>
        <v>140850</v>
      </c>
      <c r="O1481" s="53">
        <f t="shared" si="283"/>
        <v>140800.07102270937</v>
      </c>
      <c r="P1481" s="52">
        <f t="shared" si="284"/>
        <v>2651.650429449553</v>
      </c>
      <c r="Q1481" s="54">
        <f t="shared" si="285"/>
        <v>1.8826059137022032E-2</v>
      </c>
      <c r="R1481" s="30">
        <f t="shared" si="278"/>
        <v>137100</v>
      </c>
      <c r="S1481" s="52">
        <f t="shared" si="279"/>
        <v>137100</v>
      </c>
      <c r="T1481" s="13" t="str">
        <f t="shared" ref="T1481:T1540" si="286">IF(Q1481&lt;=$Q$1,"MENOR VALOR","MEDIANA")</f>
        <v>MENOR VALOR</v>
      </c>
    </row>
    <row r="1482" spans="1:20" ht="33">
      <c r="A1482" s="73">
        <v>1476</v>
      </c>
      <c r="B1482" s="40">
        <v>906910</v>
      </c>
      <c r="C1482" s="40"/>
      <c r="D1482" s="66" t="s">
        <v>1959</v>
      </c>
      <c r="E1482" s="121" t="s">
        <v>21</v>
      </c>
      <c r="F1482" s="74">
        <v>1</v>
      </c>
      <c r="G1482" s="122">
        <v>0</v>
      </c>
      <c r="H1482" s="123">
        <v>0</v>
      </c>
      <c r="I1482" s="90">
        <v>23300</v>
      </c>
      <c r="J1482" s="91" t="s">
        <v>28</v>
      </c>
      <c r="K1482" s="50"/>
      <c r="L1482" s="51">
        <f t="shared" si="280"/>
        <v>23300</v>
      </c>
      <c r="M1482" s="51">
        <f t="shared" si="281"/>
        <v>23300</v>
      </c>
      <c r="N1482" s="52">
        <f t="shared" si="282"/>
        <v>23300</v>
      </c>
      <c r="O1482" s="53">
        <f t="shared" si="283"/>
        <v>23300</v>
      </c>
      <c r="P1482" s="52">
        <f t="shared" si="284"/>
        <v>0</v>
      </c>
      <c r="Q1482" s="54">
        <f t="shared" si="285"/>
        <v>0</v>
      </c>
      <c r="R1482" s="30">
        <f t="shared" si="278"/>
        <v>23300</v>
      </c>
      <c r="S1482" s="52">
        <f t="shared" si="279"/>
        <v>23300</v>
      </c>
      <c r="T1482" s="13" t="str">
        <f t="shared" si="286"/>
        <v>MENOR VALOR</v>
      </c>
    </row>
    <row r="1483" spans="1:20" ht="16.5">
      <c r="A1483" s="73">
        <v>1477</v>
      </c>
      <c r="B1483" s="40">
        <v>906911</v>
      </c>
      <c r="C1483" s="40"/>
      <c r="D1483" s="66" t="s">
        <v>1960</v>
      </c>
      <c r="E1483" s="121" t="s">
        <v>21</v>
      </c>
      <c r="F1483" s="74">
        <v>1</v>
      </c>
      <c r="G1483" s="122">
        <v>0</v>
      </c>
      <c r="H1483" s="123">
        <v>0</v>
      </c>
      <c r="I1483" s="90">
        <v>23300</v>
      </c>
      <c r="J1483" s="94">
        <v>24800</v>
      </c>
      <c r="K1483" s="50"/>
      <c r="L1483" s="51">
        <f t="shared" si="280"/>
        <v>23300</v>
      </c>
      <c r="M1483" s="51">
        <f t="shared" si="281"/>
        <v>24050</v>
      </c>
      <c r="N1483" s="52">
        <f t="shared" si="282"/>
        <v>24050</v>
      </c>
      <c r="O1483" s="53">
        <f t="shared" si="283"/>
        <v>24038.302768706446</v>
      </c>
      <c r="P1483" s="52">
        <f t="shared" si="284"/>
        <v>530.33008588991061</v>
      </c>
      <c r="Q1483" s="54">
        <f t="shared" si="285"/>
        <v>2.2051147022449504E-2</v>
      </c>
      <c r="R1483" s="30">
        <f t="shared" si="278"/>
        <v>23300</v>
      </c>
      <c r="S1483" s="52">
        <f t="shared" si="279"/>
        <v>23300</v>
      </c>
      <c r="T1483" s="13" t="str">
        <f t="shared" si="286"/>
        <v>MENOR VALOR</v>
      </c>
    </row>
    <row r="1484" spans="1:20" ht="33">
      <c r="A1484" s="95">
        <v>1478</v>
      </c>
      <c r="B1484" s="40">
        <v>906913</v>
      </c>
      <c r="C1484" s="40"/>
      <c r="D1484" s="66" t="s">
        <v>1961</v>
      </c>
      <c r="E1484" s="121" t="s">
        <v>21</v>
      </c>
      <c r="F1484" s="74">
        <v>1</v>
      </c>
      <c r="G1484" s="122">
        <v>0</v>
      </c>
      <c r="H1484" s="123">
        <v>0</v>
      </c>
      <c r="I1484" s="90">
        <v>62800</v>
      </c>
      <c r="J1484" s="94">
        <v>74900</v>
      </c>
      <c r="K1484" s="50"/>
      <c r="L1484" s="51">
        <f t="shared" si="280"/>
        <v>62800</v>
      </c>
      <c r="M1484" s="51">
        <f t="shared" si="281"/>
        <v>68850</v>
      </c>
      <c r="N1484" s="52">
        <f t="shared" si="282"/>
        <v>68850</v>
      </c>
      <c r="O1484" s="53">
        <f t="shared" si="283"/>
        <v>68583.671526100152</v>
      </c>
      <c r="P1484" s="52">
        <f t="shared" si="284"/>
        <v>4277.9960261786127</v>
      </c>
      <c r="Q1484" s="54">
        <f t="shared" si="285"/>
        <v>6.2135018535637077E-2</v>
      </c>
      <c r="R1484" s="30">
        <f t="shared" si="278"/>
        <v>62800</v>
      </c>
      <c r="S1484" s="52">
        <f t="shared" si="279"/>
        <v>62800</v>
      </c>
      <c r="T1484" s="13" t="str">
        <f t="shared" si="286"/>
        <v>MENOR VALOR</v>
      </c>
    </row>
    <row r="1485" spans="1:20" ht="33">
      <c r="A1485" s="73">
        <v>1479</v>
      </c>
      <c r="B1485" s="40">
        <v>906914</v>
      </c>
      <c r="C1485" s="40"/>
      <c r="D1485" s="66" t="s">
        <v>1962</v>
      </c>
      <c r="E1485" s="121" t="s">
        <v>21</v>
      </c>
      <c r="F1485" s="74">
        <v>1</v>
      </c>
      <c r="G1485" s="122">
        <v>0</v>
      </c>
      <c r="H1485" s="123">
        <v>0</v>
      </c>
      <c r="I1485" s="90">
        <v>21200</v>
      </c>
      <c r="J1485" s="94">
        <v>21900</v>
      </c>
      <c r="K1485" s="50"/>
      <c r="L1485" s="51">
        <f t="shared" si="280"/>
        <v>21200</v>
      </c>
      <c r="M1485" s="51">
        <f t="shared" si="281"/>
        <v>21550</v>
      </c>
      <c r="N1485" s="52">
        <f t="shared" si="282"/>
        <v>21550</v>
      </c>
      <c r="O1485" s="53">
        <f t="shared" si="283"/>
        <v>21547.15758516654</v>
      </c>
      <c r="P1485" s="52">
        <f t="shared" si="284"/>
        <v>247.48737341529164</v>
      </c>
      <c r="Q1485" s="54">
        <f t="shared" si="285"/>
        <v>1.1484332873099381E-2</v>
      </c>
      <c r="R1485" s="30">
        <f t="shared" si="278"/>
        <v>21200</v>
      </c>
      <c r="S1485" s="52">
        <f t="shared" si="279"/>
        <v>21200</v>
      </c>
      <c r="T1485" s="13" t="str">
        <f t="shared" si="286"/>
        <v>MENOR VALOR</v>
      </c>
    </row>
    <row r="1486" spans="1:20" ht="16.5">
      <c r="A1486" s="73">
        <v>1480</v>
      </c>
      <c r="B1486" s="40">
        <v>906915</v>
      </c>
      <c r="C1486" s="40"/>
      <c r="D1486" s="66" t="s">
        <v>1963</v>
      </c>
      <c r="E1486" s="121" t="s">
        <v>21</v>
      </c>
      <c r="F1486" s="74">
        <v>1</v>
      </c>
      <c r="G1486" s="122">
        <v>0</v>
      </c>
      <c r="H1486" s="123">
        <v>0</v>
      </c>
      <c r="I1486" s="90">
        <v>22500</v>
      </c>
      <c r="J1486" s="94">
        <v>23800</v>
      </c>
      <c r="K1486" s="50"/>
      <c r="L1486" s="51">
        <f t="shared" si="280"/>
        <v>22500</v>
      </c>
      <c r="M1486" s="51">
        <f t="shared" si="281"/>
        <v>23150</v>
      </c>
      <c r="N1486" s="52">
        <f t="shared" si="282"/>
        <v>23150</v>
      </c>
      <c r="O1486" s="53">
        <f t="shared" si="283"/>
        <v>23140.872930812267</v>
      </c>
      <c r="P1486" s="52">
        <f t="shared" si="284"/>
        <v>459.61940777125591</v>
      </c>
      <c r="Q1486" s="54">
        <f t="shared" si="285"/>
        <v>1.9853970098110407E-2</v>
      </c>
      <c r="R1486" s="30">
        <f t="shared" si="278"/>
        <v>22500</v>
      </c>
      <c r="S1486" s="52">
        <f t="shared" si="279"/>
        <v>22500</v>
      </c>
      <c r="T1486" s="13" t="str">
        <f t="shared" si="286"/>
        <v>MENOR VALOR</v>
      </c>
    </row>
    <row r="1487" spans="1:20" ht="16.5">
      <c r="A1487" s="95">
        <v>1481</v>
      </c>
      <c r="B1487" s="40">
        <v>907002</v>
      </c>
      <c r="C1487" s="40"/>
      <c r="D1487" s="66" t="s">
        <v>1964</v>
      </c>
      <c r="E1487" s="121" t="s">
        <v>21</v>
      </c>
      <c r="F1487" s="74">
        <v>1</v>
      </c>
      <c r="G1487" s="122">
        <v>0</v>
      </c>
      <c r="H1487" s="123">
        <v>0</v>
      </c>
      <c r="I1487" s="90">
        <v>14000</v>
      </c>
      <c r="J1487" s="94">
        <v>14500</v>
      </c>
      <c r="K1487" s="50"/>
      <c r="L1487" s="51">
        <f t="shared" si="280"/>
        <v>14000</v>
      </c>
      <c r="M1487" s="51">
        <f t="shared" si="281"/>
        <v>14250</v>
      </c>
      <c r="N1487" s="52">
        <f t="shared" si="282"/>
        <v>14250</v>
      </c>
      <c r="O1487" s="53">
        <f t="shared" si="283"/>
        <v>14247.806848775006</v>
      </c>
      <c r="P1487" s="52">
        <f t="shared" si="284"/>
        <v>176.77669529663689</v>
      </c>
      <c r="Q1487" s="54">
        <f t="shared" si="285"/>
        <v>1.2405382126079782E-2</v>
      </c>
      <c r="R1487" s="30">
        <f t="shared" si="278"/>
        <v>14000</v>
      </c>
      <c r="S1487" s="52">
        <f t="shared" si="279"/>
        <v>14000</v>
      </c>
      <c r="T1487" s="13" t="str">
        <f t="shared" si="286"/>
        <v>MENOR VALOR</v>
      </c>
    </row>
    <row r="1488" spans="1:20" ht="16.5">
      <c r="A1488" s="73">
        <v>1482</v>
      </c>
      <c r="B1488" s="40">
        <v>907003</v>
      </c>
      <c r="C1488" s="40"/>
      <c r="D1488" s="66" t="s">
        <v>1965</v>
      </c>
      <c r="E1488" s="121" t="s">
        <v>21</v>
      </c>
      <c r="F1488" s="74">
        <v>1</v>
      </c>
      <c r="G1488" s="122">
        <v>0</v>
      </c>
      <c r="H1488" s="123">
        <v>0</v>
      </c>
      <c r="I1488" s="90">
        <v>21600</v>
      </c>
      <c r="J1488" s="94">
        <v>21900</v>
      </c>
      <c r="K1488" s="50"/>
      <c r="L1488" s="51">
        <f t="shared" si="280"/>
        <v>21600</v>
      </c>
      <c r="M1488" s="51">
        <f t="shared" si="281"/>
        <v>21750</v>
      </c>
      <c r="N1488" s="52">
        <f t="shared" si="282"/>
        <v>21750</v>
      </c>
      <c r="O1488" s="53">
        <f t="shared" si="283"/>
        <v>21749.48275247023</v>
      </c>
      <c r="P1488" s="52">
        <f t="shared" si="284"/>
        <v>106.06601717798213</v>
      </c>
      <c r="Q1488" s="54">
        <f t="shared" si="285"/>
        <v>4.8765984909417076E-3</v>
      </c>
      <c r="R1488" s="30">
        <f t="shared" si="278"/>
        <v>21600</v>
      </c>
      <c r="S1488" s="52">
        <f t="shared" si="279"/>
        <v>21600</v>
      </c>
      <c r="T1488" s="13" t="str">
        <f t="shared" si="286"/>
        <v>MENOR VALOR</v>
      </c>
    </row>
    <row r="1489" spans="1:20" ht="16.5">
      <c r="A1489" s="73">
        <v>1483</v>
      </c>
      <c r="B1489" s="40">
        <v>907004</v>
      </c>
      <c r="C1489" s="40"/>
      <c r="D1489" s="66" t="s">
        <v>1966</v>
      </c>
      <c r="E1489" s="121" t="s">
        <v>21</v>
      </c>
      <c r="F1489" s="74">
        <v>1</v>
      </c>
      <c r="G1489" s="122">
        <v>0</v>
      </c>
      <c r="H1489" s="123">
        <v>0</v>
      </c>
      <c r="I1489" s="90">
        <v>55100</v>
      </c>
      <c r="J1489" s="94">
        <v>57800</v>
      </c>
      <c r="K1489" s="50"/>
      <c r="L1489" s="51">
        <f t="shared" si="280"/>
        <v>55100</v>
      </c>
      <c r="M1489" s="51">
        <f t="shared" si="281"/>
        <v>56450</v>
      </c>
      <c r="N1489" s="52">
        <f t="shared" si="282"/>
        <v>56450</v>
      </c>
      <c r="O1489" s="53">
        <f t="shared" si="283"/>
        <v>56433.855087172626</v>
      </c>
      <c r="P1489" s="52">
        <f t="shared" si="284"/>
        <v>954.59415460183914</v>
      </c>
      <c r="Q1489" s="54">
        <f t="shared" si="285"/>
        <v>1.6910436751139755E-2</v>
      </c>
      <c r="R1489" s="30">
        <f t="shared" si="278"/>
        <v>55100</v>
      </c>
      <c r="S1489" s="52">
        <f t="shared" si="279"/>
        <v>55100</v>
      </c>
      <c r="T1489" s="13" t="str">
        <f t="shared" si="286"/>
        <v>MENOR VALOR</v>
      </c>
    </row>
    <row r="1490" spans="1:20" ht="16.5">
      <c r="A1490" s="95">
        <v>1484</v>
      </c>
      <c r="B1490" s="40">
        <v>907005</v>
      </c>
      <c r="C1490" s="40"/>
      <c r="D1490" s="66" t="s">
        <v>1967</v>
      </c>
      <c r="E1490" s="121" t="s">
        <v>21</v>
      </c>
      <c r="F1490" s="74">
        <v>1</v>
      </c>
      <c r="G1490" s="122">
        <v>0</v>
      </c>
      <c r="H1490" s="123">
        <v>0</v>
      </c>
      <c r="I1490" s="90">
        <v>28300</v>
      </c>
      <c r="J1490" s="94">
        <v>34100</v>
      </c>
      <c r="K1490" s="50"/>
      <c r="L1490" s="51">
        <f t="shared" si="280"/>
        <v>28300</v>
      </c>
      <c r="M1490" s="51">
        <f t="shared" si="281"/>
        <v>31200</v>
      </c>
      <c r="N1490" s="52">
        <f t="shared" si="282"/>
        <v>31200</v>
      </c>
      <c r="O1490" s="53">
        <f t="shared" si="283"/>
        <v>31064.931997350322</v>
      </c>
      <c r="P1490" s="52">
        <f t="shared" si="284"/>
        <v>2050.609665440988</v>
      </c>
      <c r="Q1490" s="54">
        <f t="shared" si="285"/>
        <v>6.5724668764134228E-2</v>
      </c>
      <c r="R1490" s="30">
        <f t="shared" si="278"/>
        <v>28300</v>
      </c>
      <c r="S1490" s="52">
        <f t="shared" si="279"/>
        <v>28300</v>
      </c>
      <c r="T1490" s="13" t="str">
        <f t="shared" si="286"/>
        <v>MENOR VALOR</v>
      </c>
    </row>
    <row r="1491" spans="1:20" ht="16.5">
      <c r="A1491" s="73">
        <v>1485</v>
      </c>
      <c r="B1491" s="40">
        <v>907006</v>
      </c>
      <c r="C1491" s="40"/>
      <c r="D1491" s="66" t="s">
        <v>1968</v>
      </c>
      <c r="E1491" s="121" t="s">
        <v>21</v>
      </c>
      <c r="F1491" s="74">
        <v>1</v>
      </c>
      <c r="G1491" s="122">
        <v>0</v>
      </c>
      <c r="H1491" s="123">
        <v>0</v>
      </c>
      <c r="I1491" s="90">
        <v>26400</v>
      </c>
      <c r="J1491" s="94">
        <v>31600</v>
      </c>
      <c r="K1491" s="50"/>
      <c r="L1491" s="51">
        <f t="shared" si="280"/>
        <v>26400</v>
      </c>
      <c r="M1491" s="51">
        <f t="shared" si="281"/>
        <v>29000</v>
      </c>
      <c r="N1491" s="52">
        <f t="shared" si="282"/>
        <v>29000</v>
      </c>
      <c r="O1491" s="53">
        <f t="shared" si="283"/>
        <v>28883.213117657113</v>
      </c>
      <c r="P1491" s="52">
        <f t="shared" si="284"/>
        <v>1838.4776310850236</v>
      </c>
      <c r="Q1491" s="54">
        <f t="shared" si="285"/>
        <v>6.3395780382242195E-2</v>
      </c>
      <c r="R1491" s="30">
        <f t="shared" si="278"/>
        <v>26400</v>
      </c>
      <c r="S1491" s="52">
        <f t="shared" si="279"/>
        <v>26400</v>
      </c>
      <c r="T1491" s="13" t="str">
        <f t="shared" si="286"/>
        <v>MENOR VALOR</v>
      </c>
    </row>
    <row r="1492" spans="1:20" ht="33">
      <c r="A1492" s="73">
        <v>1486</v>
      </c>
      <c r="B1492" s="40">
        <v>907007</v>
      </c>
      <c r="C1492" s="40"/>
      <c r="D1492" s="66" t="s">
        <v>1969</v>
      </c>
      <c r="E1492" s="121" t="s">
        <v>21</v>
      </c>
      <c r="F1492" s="74">
        <v>1</v>
      </c>
      <c r="G1492" s="122">
        <v>0</v>
      </c>
      <c r="H1492" s="123">
        <v>0</v>
      </c>
      <c r="I1492" s="90">
        <v>16000</v>
      </c>
      <c r="J1492" s="94">
        <v>17700</v>
      </c>
      <c r="K1492" s="50"/>
      <c r="L1492" s="51">
        <f t="shared" si="280"/>
        <v>16000</v>
      </c>
      <c r="M1492" s="51">
        <f t="shared" si="281"/>
        <v>16850</v>
      </c>
      <c r="N1492" s="52">
        <f t="shared" si="282"/>
        <v>16850</v>
      </c>
      <c r="O1492" s="53">
        <f t="shared" si="283"/>
        <v>16828.547174370105</v>
      </c>
      <c r="P1492" s="52">
        <f t="shared" si="284"/>
        <v>601.04076400856536</v>
      </c>
      <c r="Q1492" s="54">
        <f t="shared" si="285"/>
        <v>3.5670075015345123E-2</v>
      </c>
      <c r="R1492" s="30">
        <f t="shared" si="278"/>
        <v>16000</v>
      </c>
      <c r="S1492" s="52">
        <f t="shared" si="279"/>
        <v>16000</v>
      </c>
      <c r="T1492" s="13" t="str">
        <f t="shared" si="286"/>
        <v>MENOR VALOR</v>
      </c>
    </row>
    <row r="1493" spans="1:20" ht="33">
      <c r="A1493" s="95">
        <v>1487</v>
      </c>
      <c r="B1493" s="40">
        <v>907008</v>
      </c>
      <c r="C1493" s="40"/>
      <c r="D1493" s="66" t="s">
        <v>1970</v>
      </c>
      <c r="E1493" s="121" t="s">
        <v>21</v>
      </c>
      <c r="F1493" s="74">
        <v>1</v>
      </c>
      <c r="G1493" s="122">
        <v>0</v>
      </c>
      <c r="H1493" s="123">
        <v>0</v>
      </c>
      <c r="I1493" s="90">
        <v>10600</v>
      </c>
      <c r="J1493" s="94">
        <v>11300</v>
      </c>
      <c r="K1493" s="50"/>
      <c r="L1493" s="51">
        <f t="shared" si="280"/>
        <v>10600</v>
      </c>
      <c r="M1493" s="51">
        <f t="shared" si="281"/>
        <v>10950</v>
      </c>
      <c r="N1493" s="52">
        <f t="shared" si="282"/>
        <v>10950</v>
      </c>
      <c r="O1493" s="53">
        <f t="shared" si="283"/>
        <v>10944.404963267762</v>
      </c>
      <c r="P1493" s="52">
        <f t="shared" si="284"/>
        <v>247.48737341529164</v>
      </c>
      <c r="Q1493" s="54">
        <f t="shared" si="285"/>
        <v>2.2601586613268644E-2</v>
      </c>
      <c r="R1493" s="30">
        <f t="shared" si="278"/>
        <v>10600</v>
      </c>
      <c r="S1493" s="52">
        <f t="shared" si="279"/>
        <v>10600</v>
      </c>
      <c r="T1493" s="13" t="str">
        <f t="shared" si="286"/>
        <v>MENOR VALOR</v>
      </c>
    </row>
    <row r="1494" spans="1:20" ht="49.5">
      <c r="A1494" s="73">
        <v>1488</v>
      </c>
      <c r="B1494" s="40">
        <v>907009</v>
      </c>
      <c r="C1494" s="40"/>
      <c r="D1494" s="66" t="s">
        <v>1971</v>
      </c>
      <c r="E1494" s="121" t="s">
        <v>21</v>
      </c>
      <c r="F1494" s="74">
        <v>1</v>
      </c>
      <c r="G1494" s="122">
        <v>0</v>
      </c>
      <c r="H1494" s="123">
        <v>0</v>
      </c>
      <c r="I1494" s="90">
        <v>10400</v>
      </c>
      <c r="J1494" s="94">
        <v>11300</v>
      </c>
      <c r="K1494" s="50"/>
      <c r="L1494" s="51">
        <f t="shared" si="280"/>
        <v>10400</v>
      </c>
      <c r="M1494" s="51">
        <f t="shared" si="281"/>
        <v>10850</v>
      </c>
      <c r="N1494" s="52">
        <f t="shared" si="282"/>
        <v>10850</v>
      </c>
      <c r="O1494" s="53">
        <f t="shared" si="283"/>
        <v>10840.664186294121</v>
      </c>
      <c r="P1494" s="52">
        <f t="shared" si="284"/>
        <v>318.1980515339464</v>
      </c>
      <c r="Q1494" s="54">
        <f t="shared" si="285"/>
        <v>2.932700935796741E-2</v>
      </c>
      <c r="R1494" s="30">
        <f t="shared" si="278"/>
        <v>10400</v>
      </c>
      <c r="S1494" s="52">
        <f t="shared" si="279"/>
        <v>10400</v>
      </c>
      <c r="T1494" s="13" t="str">
        <f t="shared" si="286"/>
        <v>MENOR VALOR</v>
      </c>
    </row>
    <row r="1495" spans="1:20" ht="16.5">
      <c r="A1495" s="73">
        <v>1489</v>
      </c>
      <c r="B1495" s="40">
        <v>907102</v>
      </c>
      <c r="C1495" s="40"/>
      <c r="D1495" s="66" t="s">
        <v>1972</v>
      </c>
      <c r="E1495" s="121" t="s">
        <v>21</v>
      </c>
      <c r="F1495" s="74">
        <v>1</v>
      </c>
      <c r="G1495" s="122">
        <v>0</v>
      </c>
      <c r="H1495" s="123">
        <v>0</v>
      </c>
      <c r="I1495" s="90">
        <v>34200</v>
      </c>
      <c r="J1495" s="91" t="s">
        <v>28</v>
      </c>
      <c r="K1495" s="50"/>
      <c r="L1495" s="51">
        <f t="shared" si="280"/>
        <v>34200</v>
      </c>
      <c r="M1495" s="51">
        <f t="shared" si="281"/>
        <v>34200</v>
      </c>
      <c r="N1495" s="52">
        <f t="shared" si="282"/>
        <v>34200</v>
      </c>
      <c r="O1495" s="53">
        <f t="shared" si="283"/>
        <v>34200</v>
      </c>
      <c r="P1495" s="52">
        <f t="shared" si="284"/>
        <v>0</v>
      </c>
      <c r="Q1495" s="54">
        <f t="shared" si="285"/>
        <v>0</v>
      </c>
      <c r="R1495" s="30">
        <f t="shared" si="278"/>
        <v>34200</v>
      </c>
      <c r="S1495" s="52">
        <f t="shared" si="279"/>
        <v>34200</v>
      </c>
      <c r="T1495" s="13" t="str">
        <f t="shared" si="286"/>
        <v>MENOR VALOR</v>
      </c>
    </row>
    <row r="1496" spans="1:20" ht="16.5">
      <c r="A1496" s="95">
        <v>1490</v>
      </c>
      <c r="B1496" s="40">
        <v>907103</v>
      </c>
      <c r="C1496" s="40"/>
      <c r="D1496" s="66" t="s">
        <v>1973</v>
      </c>
      <c r="E1496" s="121" t="s">
        <v>21</v>
      </c>
      <c r="F1496" s="74">
        <v>1</v>
      </c>
      <c r="G1496" s="122">
        <v>0</v>
      </c>
      <c r="H1496" s="123">
        <v>0</v>
      </c>
      <c r="I1496" s="90">
        <v>25760</v>
      </c>
      <c r="J1496" s="91" t="s">
        <v>28</v>
      </c>
      <c r="K1496" s="50"/>
      <c r="L1496" s="51">
        <f t="shared" si="280"/>
        <v>25760</v>
      </c>
      <c r="M1496" s="51">
        <f t="shared" si="281"/>
        <v>25760</v>
      </c>
      <c r="N1496" s="52">
        <f t="shared" si="282"/>
        <v>25760</v>
      </c>
      <c r="O1496" s="53">
        <f t="shared" si="283"/>
        <v>25760</v>
      </c>
      <c r="P1496" s="52">
        <f t="shared" si="284"/>
        <v>0</v>
      </c>
      <c r="Q1496" s="54">
        <f t="shared" si="285"/>
        <v>0</v>
      </c>
      <c r="R1496" s="30">
        <f t="shared" si="278"/>
        <v>25760</v>
      </c>
      <c r="S1496" s="52">
        <f t="shared" si="279"/>
        <v>25800</v>
      </c>
      <c r="T1496" s="13" t="str">
        <f t="shared" si="286"/>
        <v>MENOR VALOR</v>
      </c>
    </row>
    <row r="1497" spans="1:20" ht="16.5">
      <c r="A1497" s="73">
        <v>1491</v>
      </c>
      <c r="B1497" s="40">
        <v>907106</v>
      </c>
      <c r="C1497" s="40"/>
      <c r="D1497" s="66" t="s">
        <v>1974</v>
      </c>
      <c r="E1497" s="121" t="s">
        <v>21</v>
      </c>
      <c r="F1497" s="74">
        <v>1</v>
      </c>
      <c r="G1497" s="122">
        <v>0</v>
      </c>
      <c r="H1497" s="123">
        <v>0</v>
      </c>
      <c r="I1497" s="90">
        <v>22500</v>
      </c>
      <c r="J1497" s="94">
        <v>23700</v>
      </c>
      <c r="K1497" s="50"/>
      <c r="L1497" s="51">
        <f t="shared" si="280"/>
        <v>22500</v>
      </c>
      <c r="M1497" s="51">
        <f t="shared" si="281"/>
        <v>23100</v>
      </c>
      <c r="N1497" s="52">
        <f t="shared" si="282"/>
        <v>23100</v>
      </c>
      <c r="O1497" s="53">
        <f t="shared" si="283"/>
        <v>23092.206477510979</v>
      </c>
      <c r="P1497" s="52">
        <f t="shared" si="284"/>
        <v>424.26406871192853</v>
      </c>
      <c r="Q1497" s="54">
        <f t="shared" si="285"/>
        <v>1.8366409900949288E-2</v>
      </c>
      <c r="R1497" s="30">
        <f t="shared" si="278"/>
        <v>22500</v>
      </c>
      <c r="S1497" s="52">
        <f t="shared" si="279"/>
        <v>22500</v>
      </c>
      <c r="T1497" s="13" t="str">
        <f t="shared" si="286"/>
        <v>MENOR VALOR</v>
      </c>
    </row>
    <row r="1498" spans="1:20" ht="16.5">
      <c r="A1498" s="73">
        <v>1492</v>
      </c>
      <c r="B1498" s="40">
        <v>907107</v>
      </c>
      <c r="C1498" s="40"/>
      <c r="D1498" s="66" t="s">
        <v>1975</v>
      </c>
      <c r="E1498" s="121" t="s">
        <v>21</v>
      </c>
      <c r="F1498" s="74">
        <v>1</v>
      </c>
      <c r="G1498" s="122">
        <v>0</v>
      </c>
      <c r="H1498" s="123">
        <v>0</v>
      </c>
      <c r="I1498" s="90">
        <v>19700</v>
      </c>
      <c r="J1498" s="91" t="s">
        <v>28</v>
      </c>
      <c r="K1498" s="50"/>
      <c r="L1498" s="51">
        <f t="shared" si="280"/>
        <v>19700</v>
      </c>
      <c r="M1498" s="51">
        <f t="shared" si="281"/>
        <v>19700</v>
      </c>
      <c r="N1498" s="52">
        <f t="shared" si="282"/>
        <v>19700</v>
      </c>
      <c r="O1498" s="53">
        <f t="shared" si="283"/>
        <v>19700</v>
      </c>
      <c r="P1498" s="52">
        <f t="shared" si="284"/>
        <v>0</v>
      </c>
      <c r="Q1498" s="54">
        <f t="shared" si="285"/>
        <v>0</v>
      </c>
      <c r="R1498" s="30">
        <f t="shared" si="278"/>
        <v>19700</v>
      </c>
      <c r="S1498" s="52">
        <f t="shared" si="279"/>
        <v>19700</v>
      </c>
      <c r="T1498" s="13" t="str">
        <f t="shared" si="286"/>
        <v>MENOR VALOR</v>
      </c>
    </row>
    <row r="1499" spans="1:20" ht="16.5">
      <c r="A1499" s="95">
        <v>1493</v>
      </c>
      <c r="B1499" s="40">
        <v>907108</v>
      </c>
      <c r="C1499" s="40"/>
      <c r="D1499" s="66" t="s">
        <v>1976</v>
      </c>
      <c r="E1499" s="121" t="s">
        <v>21</v>
      </c>
      <c r="F1499" s="74">
        <v>1</v>
      </c>
      <c r="G1499" s="122">
        <v>0</v>
      </c>
      <c r="H1499" s="123">
        <v>0</v>
      </c>
      <c r="I1499" s="90">
        <v>16800</v>
      </c>
      <c r="J1499" s="91" t="s">
        <v>28</v>
      </c>
      <c r="K1499" s="50"/>
      <c r="L1499" s="51">
        <f t="shared" si="280"/>
        <v>16800</v>
      </c>
      <c r="M1499" s="51">
        <f t="shared" si="281"/>
        <v>16800</v>
      </c>
      <c r="N1499" s="52">
        <f t="shared" si="282"/>
        <v>16800</v>
      </c>
      <c r="O1499" s="53">
        <f t="shared" si="283"/>
        <v>16800</v>
      </c>
      <c r="P1499" s="52">
        <f t="shared" si="284"/>
        <v>0</v>
      </c>
      <c r="Q1499" s="54">
        <f t="shared" si="285"/>
        <v>0</v>
      </c>
      <c r="R1499" s="30">
        <f t="shared" si="278"/>
        <v>16800</v>
      </c>
      <c r="S1499" s="52">
        <f t="shared" si="279"/>
        <v>16800</v>
      </c>
      <c r="T1499" s="13" t="str">
        <f t="shared" si="286"/>
        <v>MENOR VALOR</v>
      </c>
    </row>
    <row r="1500" spans="1:20" ht="16.5">
      <c r="A1500" s="73">
        <v>1494</v>
      </c>
      <c r="B1500" s="40">
        <v>908404</v>
      </c>
      <c r="C1500" s="40"/>
      <c r="D1500" s="66" t="s">
        <v>1977</v>
      </c>
      <c r="E1500" s="121" t="s">
        <v>21</v>
      </c>
      <c r="F1500" s="74">
        <v>1</v>
      </c>
      <c r="G1500" s="122">
        <v>0</v>
      </c>
      <c r="H1500" s="123">
        <v>0</v>
      </c>
      <c r="I1500" s="90">
        <v>807400</v>
      </c>
      <c r="J1500" s="91" t="s">
        <v>28</v>
      </c>
      <c r="K1500" s="50"/>
      <c r="L1500" s="51">
        <f t="shared" si="280"/>
        <v>807400</v>
      </c>
      <c r="M1500" s="51">
        <f t="shared" si="281"/>
        <v>807400</v>
      </c>
      <c r="N1500" s="52">
        <f t="shared" si="282"/>
        <v>807400</v>
      </c>
      <c r="O1500" s="53">
        <f t="shared" si="283"/>
        <v>807400</v>
      </c>
      <c r="P1500" s="52">
        <f t="shared" si="284"/>
        <v>0</v>
      </c>
      <c r="Q1500" s="54">
        <f t="shared" si="285"/>
        <v>0</v>
      </c>
      <c r="R1500" s="30">
        <f t="shared" si="278"/>
        <v>807400</v>
      </c>
      <c r="S1500" s="52">
        <f t="shared" si="279"/>
        <v>807400</v>
      </c>
      <c r="T1500" s="13" t="str">
        <f t="shared" si="286"/>
        <v>MENOR VALOR</v>
      </c>
    </row>
    <row r="1501" spans="1:20" ht="16.5">
      <c r="A1501" s="73">
        <v>1495</v>
      </c>
      <c r="B1501" s="40">
        <v>908805</v>
      </c>
      <c r="C1501" s="40"/>
      <c r="D1501" s="66" t="s">
        <v>1978</v>
      </c>
      <c r="E1501" s="121" t="s">
        <v>21</v>
      </c>
      <c r="F1501" s="74">
        <v>1</v>
      </c>
      <c r="G1501" s="122">
        <v>0</v>
      </c>
      <c r="H1501" s="123">
        <v>0</v>
      </c>
      <c r="I1501" s="90">
        <v>746000</v>
      </c>
      <c r="J1501" s="91" t="s">
        <v>28</v>
      </c>
      <c r="K1501" s="50"/>
      <c r="L1501" s="51">
        <f t="shared" si="280"/>
        <v>746000</v>
      </c>
      <c r="M1501" s="51">
        <f t="shared" si="281"/>
        <v>746000</v>
      </c>
      <c r="N1501" s="52">
        <f t="shared" si="282"/>
        <v>746000</v>
      </c>
      <c r="O1501" s="53">
        <f t="shared" si="283"/>
        <v>746000</v>
      </c>
      <c r="P1501" s="52">
        <f t="shared" si="284"/>
        <v>0</v>
      </c>
      <c r="Q1501" s="54">
        <f t="shared" si="285"/>
        <v>0</v>
      </c>
      <c r="R1501" s="30">
        <f t="shared" si="278"/>
        <v>746000</v>
      </c>
      <c r="S1501" s="52">
        <f t="shared" si="279"/>
        <v>746000</v>
      </c>
      <c r="T1501" s="13" t="str">
        <f t="shared" si="286"/>
        <v>MENOR VALOR</v>
      </c>
    </row>
    <row r="1502" spans="1:20" ht="33">
      <c r="A1502" s="95">
        <v>1496</v>
      </c>
      <c r="B1502" s="40">
        <v>908872</v>
      </c>
      <c r="C1502" s="40"/>
      <c r="D1502" s="66" t="s">
        <v>1979</v>
      </c>
      <c r="E1502" s="121" t="s">
        <v>21</v>
      </c>
      <c r="F1502" s="74">
        <v>1</v>
      </c>
      <c r="G1502" s="122">
        <v>0</v>
      </c>
      <c r="H1502" s="123">
        <v>0</v>
      </c>
      <c r="I1502" s="90">
        <v>473300</v>
      </c>
      <c r="J1502" s="91" t="s">
        <v>28</v>
      </c>
      <c r="K1502" s="50"/>
      <c r="L1502" s="51">
        <f t="shared" si="280"/>
        <v>473300</v>
      </c>
      <c r="M1502" s="51">
        <f t="shared" si="281"/>
        <v>473300</v>
      </c>
      <c r="N1502" s="52">
        <f t="shared" si="282"/>
        <v>473300</v>
      </c>
      <c r="O1502" s="53">
        <f t="shared" si="283"/>
        <v>473300</v>
      </c>
      <c r="P1502" s="52">
        <f t="shared" si="284"/>
        <v>0</v>
      </c>
      <c r="Q1502" s="54">
        <f t="shared" si="285"/>
        <v>0</v>
      </c>
      <c r="R1502" s="30">
        <f t="shared" si="278"/>
        <v>473300</v>
      </c>
      <c r="S1502" s="52">
        <f t="shared" si="279"/>
        <v>473300</v>
      </c>
      <c r="T1502" s="13" t="str">
        <f t="shared" si="286"/>
        <v>MENOR VALOR</v>
      </c>
    </row>
    <row r="1503" spans="1:20" ht="33">
      <c r="A1503" s="73">
        <v>1497</v>
      </c>
      <c r="B1503" s="40">
        <v>908885</v>
      </c>
      <c r="C1503" s="40"/>
      <c r="D1503" s="66" t="s">
        <v>1980</v>
      </c>
      <c r="E1503" s="121" t="s">
        <v>21</v>
      </c>
      <c r="F1503" s="74">
        <v>1</v>
      </c>
      <c r="G1503" s="122">
        <v>0</v>
      </c>
      <c r="H1503" s="123">
        <v>0</v>
      </c>
      <c r="I1503" s="90">
        <v>280800</v>
      </c>
      <c r="J1503" s="94">
        <v>294400</v>
      </c>
      <c r="K1503" s="50"/>
      <c r="L1503" s="51">
        <f t="shared" si="280"/>
        <v>280800</v>
      </c>
      <c r="M1503" s="51">
        <f t="shared" si="281"/>
        <v>287600</v>
      </c>
      <c r="N1503" s="52">
        <f t="shared" si="282"/>
        <v>287600</v>
      </c>
      <c r="O1503" s="53">
        <f t="shared" si="283"/>
        <v>287519.59933194122</v>
      </c>
      <c r="P1503" s="52">
        <f t="shared" si="284"/>
        <v>4808.3261120685229</v>
      </c>
      <c r="Q1503" s="54">
        <f t="shared" si="285"/>
        <v>1.6718797329862735E-2</v>
      </c>
      <c r="R1503" s="30">
        <f t="shared" si="278"/>
        <v>280800</v>
      </c>
      <c r="S1503" s="52">
        <f t="shared" si="279"/>
        <v>280800</v>
      </c>
      <c r="T1503" s="13" t="str">
        <f t="shared" si="286"/>
        <v>MENOR VALOR</v>
      </c>
    </row>
    <row r="1504" spans="1:20" ht="33">
      <c r="A1504" s="73">
        <v>1498</v>
      </c>
      <c r="B1504" s="40">
        <v>908890</v>
      </c>
      <c r="C1504" s="40"/>
      <c r="D1504" s="66" t="s">
        <v>1981</v>
      </c>
      <c r="E1504" s="121" t="s">
        <v>21</v>
      </c>
      <c r="F1504" s="74">
        <v>1</v>
      </c>
      <c r="G1504" s="122">
        <v>0</v>
      </c>
      <c r="H1504" s="123">
        <v>0</v>
      </c>
      <c r="I1504" s="117">
        <v>108800</v>
      </c>
      <c r="J1504" s="91" t="s">
        <v>28</v>
      </c>
      <c r="K1504" s="50"/>
      <c r="L1504" s="51">
        <f t="shared" si="280"/>
        <v>108800</v>
      </c>
      <c r="M1504" s="51">
        <f t="shared" si="281"/>
        <v>108800</v>
      </c>
      <c r="N1504" s="52">
        <f t="shared" si="282"/>
        <v>108800</v>
      </c>
      <c r="O1504" s="53">
        <f t="shared" si="283"/>
        <v>108800</v>
      </c>
      <c r="P1504" s="52">
        <f t="shared" si="284"/>
        <v>0</v>
      </c>
      <c r="Q1504" s="54">
        <f t="shared" si="285"/>
        <v>0</v>
      </c>
      <c r="R1504" s="30">
        <f t="shared" si="278"/>
        <v>108800</v>
      </c>
      <c r="S1504" s="52">
        <f t="shared" si="279"/>
        <v>108800</v>
      </c>
      <c r="T1504" s="13" t="str">
        <f t="shared" si="286"/>
        <v>MENOR VALOR</v>
      </c>
    </row>
    <row r="1505" spans="1:20" ht="82.5">
      <c r="A1505" s="95">
        <v>1499</v>
      </c>
      <c r="B1505" s="40">
        <v>911003</v>
      </c>
      <c r="C1505" s="40"/>
      <c r="D1505" s="66" t="s">
        <v>1982</v>
      </c>
      <c r="E1505" s="121" t="s">
        <v>21</v>
      </c>
      <c r="F1505" s="74">
        <v>1</v>
      </c>
      <c r="G1505" s="122">
        <v>0</v>
      </c>
      <c r="H1505" s="123">
        <v>0</v>
      </c>
      <c r="I1505" s="90">
        <v>57300</v>
      </c>
      <c r="J1505" s="94">
        <v>60100</v>
      </c>
      <c r="K1505" s="50"/>
      <c r="L1505" s="51">
        <f t="shared" si="280"/>
        <v>57300</v>
      </c>
      <c r="M1505" s="51">
        <f t="shared" si="281"/>
        <v>58700</v>
      </c>
      <c r="N1505" s="52">
        <f t="shared" si="282"/>
        <v>58700</v>
      </c>
      <c r="O1505" s="53">
        <f t="shared" si="283"/>
        <v>58683.302565550963</v>
      </c>
      <c r="P1505" s="52">
        <f t="shared" si="284"/>
        <v>989.94949366116657</v>
      </c>
      <c r="Q1505" s="54">
        <f t="shared" si="285"/>
        <v>1.6864556961859737E-2</v>
      </c>
      <c r="R1505" s="30">
        <f t="shared" si="278"/>
        <v>57300</v>
      </c>
      <c r="S1505" s="52">
        <f t="shared" si="279"/>
        <v>57300</v>
      </c>
      <c r="T1505" s="13" t="str">
        <f t="shared" si="286"/>
        <v>MENOR VALOR</v>
      </c>
    </row>
    <row r="1506" spans="1:20" ht="49.5">
      <c r="A1506" s="73">
        <v>1500</v>
      </c>
      <c r="B1506" s="40">
        <v>911007</v>
      </c>
      <c r="C1506" s="40"/>
      <c r="D1506" s="66" t="s">
        <v>1983</v>
      </c>
      <c r="E1506" s="121" t="s">
        <v>21</v>
      </c>
      <c r="F1506" s="74">
        <v>1</v>
      </c>
      <c r="G1506" s="122">
        <v>0</v>
      </c>
      <c r="H1506" s="123">
        <v>0</v>
      </c>
      <c r="I1506" s="90">
        <v>73600</v>
      </c>
      <c r="J1506" s="94">
        <v>21300</v>
      </c>
      <c r="K1506" s="50"/>
      <c r="L1506" s="51">
        <f t="shared" si="280"/>
        <v>21300</v>
      </c>
      <c r="M1506" s="51">
        <f t="shared" si="281"/>
        <v>47450</v>
      </c>
      <c r="N1506" s="52">
        <f t="shared" si="282"/>
        <v>47450</v>
      </c>
      <c r="O1506" s="53">
        <f t="shared" si="283"/>
        <v>39593.938930093835</v>
      </c>
      <c r="P1506" s="52">
        <f t="shared" si="284"/>
        <v>18490.842328028219</v>
      </c>
      <c r="Q1506" s="54">
        <f t="shared" si="285"/>
        <v>0.38969109226613735</v>
      </c>
      <c r="R1506" s="30">
        <f t="shared" si="278"/>
        <v>47450</v>
      </c>
      <c r="S1506" s="52">
        <f t="shared" si="279"/>
        <v>47500</v>
      </c>
      <c r="T1506" s="13" t="str">
        <f t="shared" si="286"/>
        <v>MEDIANA</v>
      </c>
    </row>
    <row r="1507" spans="1:20" ht="16.5">
      <c r="A1507" s="73">
        <v>1501</v>
      </c>
      <c r="B1507" s="40">
        <v>911009</v>
      </c>
      <c r="C1507" s="40"/>
      <c r="D1507" s="66" t="s">
        <v>1984</v>
      </c>
      <c r="E1507" s="121" t="s">
        <v>21</v>
      </c>
      <c r="F1507" s="74">
        <v>1</v>
      </c>
      <c r="G1507" s="122">
        <v>0</v>
      </c>
      <c r="H1507" s="123">
        <v>0</v>
      </c>
      <c r="I1507" s="90">
        <v>23100</v>
      </c>
      <c r="J1507" s="94">
        <v>27500</v>
      </c>
      <c r="K1507" s="50"/>
      <c r="L1507" s="51">
        <f t="shared" si="280"/>
        <v>23100</v>
      </c>
      <c r="M1507" s="51">
        <f t="shared" si="281"/>
        <v>25300</v>
      </c>
      <c r="N1507" s="52">
        <f t="shared" si="282"/>
        <v>25300</v>
      </c>
      <c r="O1507" s="53">
        <f t="shared" si="283"/>
        <v>25204.166322257122</v>
      </c>
      <c r="P1507" s="52">
        <f t="shared" si="284"/>
        <v>1555.6349186104046</v>
      </c>
      <c r="Q1507" s="54">
        <f t="shared" si="285"/>
        <v>6.1487546190134572E-2</v>
      </c>
      <c r="R1507" s="30">
        <f t="shared" si="278"/>
        <v>23100</v>
      </c>
      <c r="S1507" s="52">
        <f t="shared" si="279"/>
        <v>23100</v>
      </c>
      <c r="T1507" s="13" t="str">
        <f t="shared" si="286"/>
        <v>MENOR VALOR</v>
      </c>
    </row>
    <row r="1508" spans="1:20" ht="16.5">
      <c r="A1508" s="95">
        <v>1502</v>
      </c>
      <c r="B1508" s="40">
        <v>911010</v>
      </c>
      <c r="C1508" s="40"/>
      <c r="D1508" s="66" t="s">
        <v>1985</v>
      </c>
      <c r="E1508" s="121" t="s">
        <v>21</v>
      </c>
      <c r="F1508" s="74">
        <v>1</v>
      </c>
      <c r="G1508" s="122">
        <v>0</v>
      </c>
      <c r="H1508" s="123">
        <v>0</v>
      </c>
      <c r="I1508" s="90">
        <v>23100</v>
      </c>
      <c r="J1508" s="91" t="s">
        <v>28</v>
      </c>
      <c r="K1508" s="50"/>
      <c r="L1508" s="51">
        <f t="shared" si="280"/>
        <v>23100</v>
      </c>
      <c r="M1508" s="51">
        <f t="shared" si="281"/>
        <v>23100</v>
      </c>
      <c r="N1508" s="52">
        <f t="shared" si="282"/>
        <v>23100</v>
      </c>
      <c r="O1508" s="53">
        <f t="shared" si="283"/>
        <v>23100</v>
      </c>
      <c r="P1508" s="52">
        <f t="shared" si="284"/>
        <v>0</v>
      </c>
      <c r="Q1508" s="54">
        <f t="shared" si="285"/>
        <v>0</v>
      </c>
      <c r="R1508" s="30">
        <f t="shared" si="278"/>
        <v>23100</v>
      </c>
      <c r="S1508" s="52">
        <f t="shared" si="279"/>
        <v>23100</v>
      </c>
      <c r="T1508" s="13" t="str">
        <f t="shared" si="286"/>
        <v>MENOR VALOR</v>
      </c>
    </row>
    <row r="1509" spans="1:20" ht="33">
      <c r="A1509" s="73">
        <v>1503</v>
      </c>
      <c r="B1509" s="40">
        <v>911015</v>
      </c>
      <c r="C1509" s="40"/>
      <c r="D1509" s="66" t="s">
        <v>1986</v>
      </c>
      <c r="E1509" s="121" t="s">
        <v>21</v>
      </c>
      <c r="F1509" s="74">
        <v>1</v>
      </c>
      <c r="G1509" s="122">
        <v>0</v>
      </c>
      <c r="H1509" s="123">
        <v>0</v>
      </c>
      <c r="I1509" s="90">
        <v>45000</v>
      </c>
      <c r="J1509" s="94">
        <v>47100</v>
      </c>
      <c r="K1509" s="50"/>
      <c r="L1509" s="51">
        <f t="shared" si="280"/>
        <v>45000</v>
      </c>
      <c r="M1509" s="51">
        <f t="shared" si="281"/>
        <v>46050</v>
      </c>
      <c r="N1509" s="52">
        <f t="shared" si="282"/>
        <v>46050</v>
      </c>
      <c r="O1509" s="53">
        <f t="shared" si="283"/>
        <v>46038.027759668417</v>
      </c>
      <c r="P1509" s="52">
        <f t="shared" si="284"/>
        <v>742.46212024587487</v>
      </c>
      <c r="Q1509" s="54">
        <f t="shared" si="285"/>
        <v>1.6122955922820301E-2</v>
      </c>
      <c r="R1509" s="30">
        <f t="shared" si="278"/>
        <v>45000</v>
      </c>
      <c r="S1509" s="52">
        <f t="shared" si="279"/>
        <v>45000</v>
      </c>
      <c r="T1509" s="13" t="str">
        <f t="shared" si="286"/>
        <v>MENOR VALOR</v>
      </c>
    </row>
    <row r="1510" spans="1:20" ht="49.5">
      <c r="A1510" s="73">
        <v>1504</v>
      </c>
      <c r="B1510" s="40">
        <v>911017</v>
      </c>
      <c r="C1510" s="40"/>
      <c r="D1510" s="66" t="s">
        <v>1987</v>
      </c>
      <c r="E1510" s="121" t="s">
        <v>21</v>
      </c>
      <c r="F1510" s="74">
        <v>1</v>
      </c>
      <c r="G1510" s="122">
        <v>0</v>
      </c>
      <c r="H1510" s="123">
        <v>0</v>
      </c>
      <c r="I1510" s="90">
        <v>16400</v>
      </c>
      <c r="J1510" s="94">
        <v>17700</v>
      </c>
      <c r="K1510" s="50"/>
      <c r="L1510" s="51">
        <f t="shared" si="280"/>
        <v>16400</v>
      </c>
      <c r="M1510" s="51">
        <f t="shared" si="281"/>
        <v>17050</v>
      </c>
      <c r="N1510" s="52">
        <f t="shared" si="282"/>
        <v>17050</v>
      </c>
      <c r="O1510" s="53">
        <f t="shared" si="283"/>
        <v>17037.605465557652</v>
      </c>
      <c r="P1510" s="52">
        <f t="shared" si="284"/>
        <v>459.61940777125591</v>
      </c>
      <c r="Q1510" s="54">
        <f t="shared" si="285"/>
        <v>2.6957150015909436E-2</v>
      </c>
      <c r="R1510" s="30">
        <f t="shared" si="278"/>
        <v>16400</v>
      </c>
      <c r="S1510" s="52">
        <f t="shared" si="279"/>
        <v>16400</v>
      </c>
      <c r="T1510" s="13" t="str">
        <f t="shared" si="286"/>
        <v>MENOR VALOR</v>
      </c>
    </row>
    <row r="1511" spans="1:20" ht="33">
      <c r="A1511" s="95">
        <v>1505</v>
      </c>
      <c r="B1511" s="40">
        <v>911019</v>
      </c>
      <c r="C1511" s="40"/>
      <c r="D1511" s="66" t="s">
        <v>1988</v>
      </c>
      <c r="E1511" s="121" t="s">
        <v>21</v>
      </c>
      <c r="F1511" s="74">
        <v>1</v>
      </c>
      <c r="G1511" s="122">
        <v>0</v>
      </c>
      <c r="H1511" s="123">
        <v>0</v>
      </c>
      <c r="I1511" s="90">
        <v>50000</v>
      </c>
      <c r="J1511" s="94">
        <v>52300</v>
      </c>
      <c r="K1511" s="50"/>
      <c r="L1511" s="51">
        <f t="shared" si="280"/>
        <v>50000</v>
      </c>
      <c r="M1511" s="51">
        <f t="shared" si="281"/>
        <v>51150</v>
      </c>
      <c r="N1511" s="52">
        <f t="shared" si="282"/>
        <v>51150</v>
      </c>
      <c r="O1511" s="53">
        <f t="shared" si="283"/>
        <v>51137.070702182384</v>
      </c>
      <c r="P1511" s="52">
        <f t="shared" si="284"/>
        <v>813.17279836452963</v>
      </c>
      <c r="Q1511" s="54">
        <f t="shared" si="285"/>
        <v>1.5897806419638897E-2</v>
      </c>
      <c r="R1511" s="30">
        <f t="shared" si="278"/>
        <v>50000</v>
      </c>
      <c r="S1511" s="52">
        <f t="shared" si="279"/>
        <v>50000</v>
      </c>
      <c r="T1511" s="13" t="str">
        <f t="shared" si="286"/>
        <v>MENOR VALOR</v>
      </c>
    </row>
    <row r="1512" spans="1:20" ht="33">
      <c r="A1512" s="73">
        <v>1506</v>
      </c>
      <c r="B1512" s="40">
        <v>911021</v>
      </c>
      <c r="C1512" s="40"/>
      <c r="D1512" s="66" t="s">
        <v>1989</v>
      </c>
      <c r="E1512" s="121" t="s">
        <v>21</v>
      </c>
      <c r="F1512" s="74">
        <v>1</v>
      </c>
      <c r="G1512" s="122">
        <v>0</v>
      </c>
      <c r="H1512" s="123">
        <v>0</v>
      </c>
      <c r="I1512" s="90">
        <v>60200</v>
      </c>
      <c r="J1512" s="94">
        <v>60100</v>
      </c>
      <c r="K1512" s="50"/>
      <c r="L1512" s="51">
        <f t="shared" si="280"/>
        <v>60100</v>
      </c>
      <c r="M1512" s="51">
        <f t="shared" si="281"/>
        <v>60150</v>
      </c>
      <c r="N1512" s="52">
        <f t="shared" si="282"/>
        <v>60150</v>
      </c>
      <c r="O1512" s="53">
        <f t="shared" si="283"/>
        <v>60149.979218616529</v>
      </c>
      <c r="P1512" s="52">
        <f t="shared" si="284"/>
        <v>35.355339059327378</v>
      </c>
      <c r="Q1512" s="54">
        <f t="shared" si="285"/>
        <v>5.8778618552497719E-4</v>
      </c>
      <c r="R1512" s="30">
        <f t="shared" si="278"/>
        <v>60100</v>
      </c>
      <c r="S1512" s="52">
        <f t="shared" si="279"/>
        <v>60100</v>
      </c>
      <c r="T1512" s="13" t="str">
        <f t="shared" si="286"/>
        <v>MENOR VALOR</v>
      </c>
    </row>
    <row r="1513" spans="1:20" ht="33">
      <c r="A1513" s="73">
        <v>1507</v>
      </c>
      <c r="B1513" s="40">
        <v>911106</v>
      </c>
      <c r="C1513" s="40"/>
      <c r="D1513" s="66" t="s">
        <v>1990</v>
      </c>
      <c r="E1513" s="121" t="s">
        <v>21</v>
      </c>
      <c r="F1513" s="74">
        <v>1</v>
      </c>
      <c r="G1513" s="122">
        <v>0</v>
      </c>
      <c r="H1513" s="123">
        <v>0</v>
      </c>
      <c r="I1513" s="90">
        <v>372400</v>
      </c>
      <c r="J1513" s="94">
        <v>445200</v>
      </c>
      <c r="K1513" s="50"/>
      <c r="L1513" s="51">
        <f t="shared" si="280"/>
        <v>372400</v>
      </c>
      <c r="M1513" s="51">
        <f t="shared" si="281"/>
        <v>408800</v>
      </c>
      <c r="N1513" s="52">
        <f t="shared" si="282"/>
        <v>408800</v>
      </c>
      <c r="O1513" s="53">
        <f t="shared" si="283"/>
        <v>407176.22720389755</v>
      </c>
      <c r="P1513" s="52">
        <f t="shared" si="284"/>
        <v>25738.686835190329</v>
      </c>
      <c r="Q1513" s="54">
        <f t="shared" si="285"/>
        <v>6.2961562708391219E-2</v>
      </c>
      <c r="R1513" s="30">
        <f t="shared" si="278"/>
        <v>372400</v>
      </c>
      <c r="S1513" s="52">
        <f t="shared" si="279"/>
        <v>372400</v>
      </c>
      <c r="T1513" s="13" t="str">
        <f t="shared" si="286"/>
        <v>MENOR VALOR</v>
      </c>
    </row>
    <row r="1514" spans="1:20" ht="33">
      <c r="A1514" s="95">
        <v>1508</v>
      </c>
      <c r="B1514" s="40">
        <v>912002</v>
      </c>
      <c r="C1514" s="40"/>
      <c r="D1514" s="66" t="s">
        <v>1991</v>
      </c>
      <c r="E1514" s="121" t="s">
        <v>21</v>
      </c>
      <c r="F1514" s="74">
        <v>1</v>
      </c>
      <c r="G1514" s="122">
        <v>0</v>
      </c>
      <c r="H1514" s="123">
        <v>0</v>
      </c>
      <c r="I1514" s="90">
        <v>99700</v>
      </c>
      <c r="J1514" s="94">
        <v>119000</v>
      </c>
      <c r="K1514" s="50"/>
      <c r="L1514" s="51">
        <f t="shared" si="280"/>
        <v>99700</v>
      </c>
      <c r="M1514" s="51">
        <f t="shared" si="281"/>
        <v>109350</v>
      </c>
      <c r="N1514" s="52">
        <f t="shared" si="282"/>
        <v>109350</v>
      </c>
      <c r="O1514" s="53">
        <f t="shared" si="283"/>
        <v>108923.36755719592</v>
      </c>
      <c r="P1514" s="52">
        <f t="shared" si="284"/>
        <v>6823.5804384501835</v>
      </c>
      <c r="Q1514" s="54">
        <f t="shared" si="285"/>
        <v>6.2401284302242191E-2</v>
      </c>
      <c r="R1514" s="30">
        <f t="shared" si="278"/>
        <v>99700</v>
      </c>
      <c r="S1514" s="52">
        <f t="shared" si="279"/>
        <v>99700</v>
      </c>
      <c r="T1514" s="13" t="str">
        <f t="shared" si="286"/>
        <v>MENOR VALOR</v>
      </c>
    </row>
    <row r="1515" spans="1:20" ht="16.5">
      <c r="A1515" s="73">
        <v>1509</v>
      </c>
      <c r="B1515" s="40" t="s">
        <v>1992</v>
      </c>
      <c r="C1515" s="40"/>
      <c r="D1515" s="66" t="s">
        <v>1993</v>
      </c>
      <c r="E1515" s="121" t="s">
        <v>21</v>
      </c>
      <c r="F1515" s="74">
        <v>1</v>
      </c>
      <c r="G1515" s="122">
        <v>0</v>
      </c>
      <c r="H1515" s="123">
        <v>0</v>
      </c>
      <c r="I1515" s="90">
        <v>32700</v>
      </c>
      <c r="J1515" s="94">
        <v>34200</v>
      </c>
      <c r="K1515" s="50"/>
      <c r="L1515" s="51">
        <f t="shared" si="280"/>
        <v>32700</v>
      </c>
      <c r="M1515" s="51">
        <f t="shared" si="281"/>
        <v>33450</v>
      </c>
      <c r="N1515" s="52">
        <f t="shared" si="282"/>
        <v>33450</v>
      </c>
      <c r="O1515" s="53">
        <f t="shared" si="283"/>
        <v>33441.590871248933</v>
      </c>
      <c r="P1515" s="52">
        <f t="shared" si="284"/>
        <v>530.33008588991061</v>
      </c>
      <c r="Q1515" s="54">
        <f t="shared" si="285"/>
        <v>1.5854412134227523E-2</v>
      </c>
      <c r="R1515" s="30">
        <f t="shared" si="278"/>
        <v>32700</v>
      </c>
      <c r="S1515" s="52">
        <f t="shared" si="279"/>
        <v>32700</v>
      </c>
      <c r="T1515" s="13" t="str">
        <f t="shared" si="286"/>
        <v>MENOR VALOR</v>
      </c>
    </row>
    <row r="1516" spans="1:20" ht="33">
      <c r="A1516" s="73">
        <v>1510</v>
      </c>
      <c r="B1516" s="40" t="s">
        <v>1994</v>
      </c>
      <c r="C1516" s="40"/>
      <c r="D1516" s="66" t="s">
        <v>1995</v>
      </c>
      <c r="E1516" s="121" t="s">
        <v>21</v>
      </c>
      <c r="F1516" s="74">
        <v>1</v>
      </c>
      <c r="G1516" s="122">
        <v>0</v>
      </c>
      <c r="H1516" s="123">
        <v>0</v>
      </c>
      <c r="I1516" s="90">
        <v>452400</v>
      </c>
      <c r="J1516" s="91" t="s">
        <v>28</v>
      </c>
      <c r="K1516" s="50"/>
      <c r="L1516" s="51">
        <f t="shared" si="280"/>
        <v>452400</v>
      </c>
      <c r="M1516" s="51">
        <f t="shared" si="281"/>
        <v>452400</v>
      </c>
      <c r="N1516" s="52">
        <f t="shared" si="282"/>
        <v>452400</v>
      </c>
      <c r="O1516" s="53">
        <f t="shared" si="283"/>
        <v>452400</v>
      </c>
      <c r="P1516" s="52">
        <f t="shared" si="284"/>
        <v>0</v>
      </c>
      <c r="Q1516" s="54">
        <f t="shared" si="285"/>
        <v>0</v>
      </c>
      <c r="R1516" s="30">
        <f t="shared" si="278"/>
        <v>452400</v>
      </c>
      <c r="S1516" s="52">
        <f t="shared" si="279"/>
        <v>452400</v>
      </c>
      <c r="T1516" s="13" t="str">
        <f t="shared" si="286"/>
        <v>MENOR VALOR</v>
      </c>
    </row>
    <row r="1517" spans="1:20" ht="33">
      <c r="A1517" s="95">
        <v>1511</v>
      </c>
      <c r="B1517" s="40" t="s">
        <v>1996</v>
      </c>
      <c r="C1517" s="40"/>
      <c r="D1517" s="66" t="s">
        <v>1997</v>
      </c>
      <c r="E1517" s="121" t="s">
        <v>21</v>
      </c>
      <c r="F1517" s="74">
        <v>1</v>
      </c>
      <c r="G1517" s="122">
        <v>0</v>
      </c>
      <c r="H1517" s="123">
        <v>0</v>
      </c>
      <c r="I1517" s="90">
        <v>70000</v>
      </c>
      <c r="J1517" s="94">
        <v>83400</v>
      </c>
      <c r="K1517" s="50"/>
      <c r="L1517" s="51">
        <f t="shared" si="280"/>
        <v>70000</v>
      </c>
      <c r="M1517" s="51">
        <f t="shared" si="281"/>
        <v>76700</v>
      </c>
      <c r="N1517" s="52">
        <f t="shared" si="282"/>
        <v>76700</v>
      </c>
      <c r="O1517" s="53">
        <f t="shared" si="283"/>
        <v>76406.805979572266</v>
      </c>
      <c r="P1517" s="52">
        <f t="shared" si="284"/>
        <v>4737.615433949868</v>
      </c>
      <c r="Q1517" s="54">
        <f t="shared" si="285"/>
        <v>6.1768128213166469E-2</v>
      </c>
      <c r="R1517" s="30">
        <f t="shared" ref="R1517:R1540" si="287">IF(Q1517&lt;=$Q$1,L1517,N1517)</f>
        <v>70000</v>
      </c>
      <c r="S1517" s="52">
        <f t="shared" si="279"/>
        <v>70000</v>
      </c>
      <c r="T1517" s="13" t="str">
        <f t="shared" si="286"/>
        <v>MENOR VALOR</v>
      </c>
    </row>
    <row r="1518" spans="1:20" ht="33">
      <c r="A1518" s="73">
        <v>1512</v>
      </c>
      <c r="B1518" s="40" t="s">
        <v>1998</v>
      </c>
      <c r="C1518" s="40"/>
      <c r="D1518" s="66" t="s">
        <v>1999</v>
      </c>
      <c r="E1518" s="121" t="s">
        <v>21</v>
      </c>
      <c r="F1518" s="74">
        <v>1</v>
      </c>
      <c r="G1518" s="122">
        <v>0</v>
      </c>
      <c r="H1518" s="123">
        <v>0</v>
      </c>
      <c r="I1518" s="90">
        <v>70000</v>
      </c>
      <c r="J1518" s="94">
        <v>124200</v>
      </c>
      <c r="K1518" s="50"/>
      <c r="L1518" s="51">
        <f t="shared" si="280"/>
        <v>70000</v>
      </c>
      <c r="M1518" s="51">
        <f t="shared" si="281"/>
        <v>97100</v>
      </c>
      <c r="N1518" s="52">
        <f t="shared" si="282"/>
        <v>97100</v>
      </c>
      <c r="O1518" s="53">
        <f t="shared" si="283"/>
        <v>93241.621607520312</v>
      </c>
      <c r="P1518" s="52">
        <f t="shared" si="284"/>
        <v>19162.593770155439</v>
      </c>
      <c r="Q1518" s="54">
        <f t="shared" si="285"/>
        <v>0.1973490604547419</v>
      </c>
      <c r="R1518" s="30">
        <f t="shared" si="287"/>
        <v>97100</v>
      </c>
      <c r="S1518" s="52">
        <f t="shared" si="279"/>
        <v>97100</v>
      </c>
      <c r="T1518" s="13" t="str">
        <f t="shared" si="286"/>
        <v>MEDIANA</v>
      </c>
    </row>
    <row r="1519" spans="1:20" ht="33">
      <c r="A1519" s="73">
        <v>1513</v>
      </c>
      <c r="B1519" s="40" t="s">
        <v>2000</v>
      </c>
      <c r="C1519" s="40"/>
      <c r="D1519" s="66" t="s">
        <v>2001</v>
      </c>
      <c r="E1519" s="121" t="s">
        <v>21</v>
      </c>
      <c r="F1519" s="74">
        <v>1</v>
      </c>
      <c r="G1519" s="122">
        <v>0</v>
      </c>
      <c r="H1519" s="123">
        <v>0</v>
      </c>
      <c r="I1519" s="90">
        <v>486700</v>
      </c>
      <c r="J1519" s="91" t="s">
        <v>28</v>
      </c>
      <c r="K1519" s="50"/>
      <c r="L1519" s="51">
        <f t="shared" si="280"/>
        <v>486700</v>
      </c>
      <c r="M1519" s="51">
        <f t="shared" si="281"/>
        <v>486700</v>
      </c>
      <c r="N1519" s="52">
        <f t="shared" si="282"/>
        <v>486700</v>
      </c>
      <c r="O1519" s="53">
        <f t="shared" si="283"/>
        <v>486700</v>
      </c>
      <c r="P1519" s="52">
        <f t="shared" si="284"/>
        <v>0</v>
      </c>
      <c r="Q1519" s="54">
        <f t="shared" si="285"/>
        <v>0</v>
      </c>
      <c r="R1519" s="30">
        <f t="shared" si="287"/>
        <v>486700</v>
      </c>
      <c r="S1519" s="52">
        <f t="shared" si="279"/>
        <v>486700</v>
      </c>
      <c r="T1519" s="13" t="str">
        <f t="shared" si="286"/>
        <v>MENOR VALOR</v>
      </c>
    </row>
    <row r="1520" spans="1:20" ht="16.5">
      <c r="A1520" s="95">
        <v>1514</v>
      </c>
      <c r="B1520" s="40" t="s">
        <v>2002</v>
      </c>
      <c r="C1520" s="40"/>
      <c r="D1520" s="66" t="s">
        <v>2003</v>
      </c>
      <c r="E1520" s="121" t="s">
        <v>21</v>
      </c>
      <c r="F1520" s="74">
        <v>1</v>
      </c>
      <c r="G1520" s="122">
        <v>0</v>
      </c>
      <c r="H1520" s="123">
        <v>0</v>
      </c>
      <c r="I1520" s="90">
        <v>32700</v>
      </c>
      <c r="J1520" s="94">
        <v>34200</v>
      </c>
      <c r="K1520" s="50"/>
      <c r="L1520" s="51">
        <f t="shared" si="280"/>
        <v>32700</v>
      </c>
      <c r="M1520" s="51">
        <f t="shared" si="281"/>
        <v>33450</v>
      </c>
      <c r="N1520" s="52">
        <f t="shared" si="282"/>
        <v>33450</v>
      </c>
      <c r="O1520" s="53">
        <f t="shared" si="283"/>
        <v>33441.590871248933</v>
      </c>
      <c r="P1520" s="52">
        <f t="shared" si="284"/>
        <v>530.33008588991061</v>
      </c>
      <c r="Q1520" s="54">
        <f t="shared" si="285"/>
        <v>1.5854412134227523E-2</v>
      </c>
      <c r="R1520" s="30">
        <f t="shared" si="287"/>
        <v>32700</v>
      </c>
      <c r="S1520" s="52">
        <f t="shared" si="279"/>
        <v>32700</v>
      </c>
      <c r="T1520" s="13" t="str">
        <f t="shared" si="286"/>
        <v>MENOR VALOR</v>
      </c>
    </row>
    <row r="1521" spans="1:20" ht="16.5">
      <c r="A1521" s="73">
        <v>1515</v>
      </c>
      <c r="B1521" s="40" t="s">
        <v>2004</v>
      </c>
      <c r="C1521" s="40"/>
      <c r="D1521" s="66" t="s">
        <v>2005</v>
      </c>
      <c r="E1521" s="121" t="s">
        <v>21</v>
      </c>
      <c r="F1521" s="74">
        <v>1</v>
      </c>
      <c r="G1521" s="122">
        <v>0</v>
      </c>
      <c r="H1521" s="123">
        <v>0</v>
      </c>
      <c r="I1521" s="90">
        <v>32700</v>
      </c>
      <c r="J1521" s="94">
        <v>34200</v>
      </c>
      <c r="K1521" s="50"/>
      <c r="L1521" s="51">
        <f t="shared" si="280"/>
        <v>32700</v>
      </c>
      <c r="M1521" s="51">
        <f t="shared" si="281"/>
        <v>33450</v>
      </c>
      <c r="N1521" s="52">
        <f t="shared" si="282"/>
        <v>33450</v>
      </c>
      <c r="O1521" s="53">
        <f t="shared" si="283"/>
        <v>33441.590871248933</v>
      </c>
      <c r="P1521" s="52">
        <f t="shared" si="284"/>
        <v>530.33008588991061</v>
      </c>
      <c r="Q1521" s="54">
        <f t="shared" si="285"/>
        <v>1.5854412134227523E-2</v>
      </c>
      <c r="R1521" s="30">
        <f t="shared" si="287"/>
        <v>32700</v>
      </c>
      <c r="S1521" s="52">
        <f t="shared" si="279"/>
        <v>32700</v>
      </c>
      <c r="T1521" s="13" t="str">
        <f t="shared" si="286"/>
        <v>MENOR VALOR</v>
      </c>
    </row>
    <row r="1522" spans="1:20" ht="16.5">
      <c r="A1522" s="73">
        <v>1516</v>
      </c>
      <c r="B1522" s="40" t="s">
        <v>2006</v>
      </c>
      <c r="C1522" s="40"/>
      <c r="D1522" s="66" t="s">
        <v>2007</v>
      </c>
      <c r="E1522" s="121" t="s">
        <v>21</v>
      </c>
      <c r="F1522" s="74">
        <v>1</v>
      </c>
      <c r="G1522" s="122">
        <v>0</v>
      </c>
      <c r="H1522" s="123">
        <v>0</v>
      </c>
      <c r="I1522" s="90">
        <v>21200</v>
      </c>
      <c r="J1522" s="91" t="s">
        <v>28</v>
      </c>
      <c r="K1522" s="50"/>
      <c r="L1522" s="51">
        <f t="shared" si="280"/>
        <v>21200</v>
      </c>
      <c r="M1522" s="51">
        <f t="shared" si="281"/>
        <v>21200</v>
      </c>
      <c r="N1522" s="52">
        <f t="shared" si="282"/>
        <v>21200</v>
      </c>
      <c r="O1522" s="53">
        <f t="shared" si="283"/>
        <v>21200</v>
      </c>
      <c r="P1522" s="52">
        <f t="shared" si="284"/>
        <v>0</v>
      </c>
      <c r="Q1522" s="54">
        <f t="shared" si="285"/>
        <v>0</v>
      </c>
      <c r="R1522" s="30">
        <f t="shared" si="287"/>
        <v>21200</v>
      </c>
      <c r="S1522" s="52">
        <f t="shared" si="279"/>
        <v>21200</v>
      </c>
      <c r="T1522" s="13" t="str">
        <f t="shared" si="286"/>
        <v>MENOR VALOR</v>
      </c>
    </row>
    <row r="1523" spans="1:20" ht="16.5">
      <c r="A1523" s="95">
        <v>1517</v>
      </c>
      <c r="B1523" s="40" t="s">
        <v>2008</v>
      </c>
      <c r="C1523" s="40"/>
      <c r="D1523" s="66" t="s">
        <v>2009</v>
      </c>
      <c r="E1523" s="121" t="s">
        <v>21</v>
      </c>
      <c r="F1523" s="74">
        <v>1</v>
      </c>
      <c r="G1523" s="122">
        <v>0</v>
      </c>
      <c r="H1523" s="123">
        <v>0</v>
      </c>
      <c r="I1523" s="90">
        <v>32700</v>
      </c>
      <c r="J1523" s="94">
        <v>57200</v>
      </c>
      <c r="K1523" s="50"/>
      <c r="L1523" s="51">
        <f t="shared" si="280"/>
        <v>32700</v>
      </c>
      <c r="M1523" s="51">
        <f t="shared" si="281"/>
        <v>44950</v>
      </c>
      <c r="N1523" s="52">
        <f t="shared" si="282"/>
        <v>44950</v>
      </c>
      <c r="O1523" s="53">
        <f t="shared" si="283"/>
        <v>43248.583791842248</v>
      </c>
      <c r="P1523" s="52">
        <f t="shared" si="284"/>
        <v>8662.0580695352073</v>
      </c>
      <c r="Q1523" s="54">
        <f t="shared" si="285"/>
        <v>0.19270429520656746</v>
      </c>
      <c r="R1523" s="30">
        <f t="shared" si="287"/>
        <v>44950</v>
      </c>
      <c r="S1523" s="52">
        <f t="shared" si="279"/>
        <v>45000</v>
      </c>
      <c r="T1523" s="13" t="str">
        <f t="shared" si="286"/>
        <v>MEDIANA</v>
      </c>
    </row>
    <row r="1524" spans="1:20" ht="16.5">
      <c r="A1524" s="73">
        <v>1518</v>
      </c>
      <c r="B1524" s="40" t="s">
        <v>2010</v>
      </c>
      <c r="C1524" s="40"/>
      <c r="D1524" s="66" t="s">
        <v>2011</v>
      </c>
      <c r="E1524" s="121" t="s">
        <v>21</v>
      </c>
      <c r="F1524" s="74">
        <v>1</v>
      </c>
      <c r="G1524" s="122">
        <v>0</v>
      </c>
      <c r="H1524" s="123">
        <v>0</v>
      </c>
      <c r="I1524" s="90">
        <v>31400</v>
      </c>
      <c r="J1524" s="94">
        <v>32900</v>
      </c>
      <c r="K1524" s="50"/>
      <c r="L1524" s="51">
        <f t="shared" si="280"/>
        <v>31400</v>
      </c>
      <c r="M1524" s="51">
        <f t="shared" si="281"/>
        <v>32150</v>
      </c>
      <c r="N1524" s="52">
        <f t="shared" si="282"/>
        <v>32150</v>
      </c>
      <c r="O1524" s="53">
        <f t="shared" si="283"/>
        <v>32141.250753509888</v>
      </c>
      <c r="P1524" s="52">
        <f t="shared" si="284"/>
        <v>530.33008588991061</v>
      </c>
      <c r="Q1524" s="54">
        <f t="shared" si="285"/>
        <v>1.649549256267218E-2</v>
      </c>
      <c r="R1524" s="30">
        <f t="shared" si="287"/>
        <v>31400</v>
      </c>
      <c r="S1524" s="52">
        <f t="shared" si="279"/>
        <v>31400</v>
      </c>
      <c r="T1524" s="13" t="str">
        <f t="shared" si="286"/>
        <v>MENOR VALOR</v>
      </c>
    </row>
    <row r="1525" spans="1:20" ht="16.5">
      <c r="A1525" s="73">
        <v>1519</v>
      </c>
      <c r="B1525" s="40" t="s">
        <v>2012</v>
      </c>
      <c r="C1525" s="40"/>
      <c r="D1525" s="66" t="s">
        <v>2013</v>
      </c>
      <c r="E1525" s="121" t="s">
        <v>21</v>
      </c>
      <c r="F1525" s="74">
        <v>1</v>
      </c>
      <c r="G1525" s="122">
        <v>0</v>
      </c>
      <c r="H1525" s="123">
        <v>0</v>
      </c>
      <c r="I1525" s="90">
        <v>41600</v>
      </c>
      <c r="J1525" s="94">
        <v>43800</v>
      </c>
      <c r="K1525" s="50"/>
      <c r="L1525" s="51">
        <f t="shared" si="280"/>
        <v>41600</v>
      </c>
      <c r="M1525" s="51">
        <f t="shared" si="281"/>
        <v>42700</v>
      </c>
      <c r="N1525" s="52">
        <f t="shared" si="282"/>
        <v>42700</v>
      </c>
      <c r="O1525" s="53">
        <f t="shared" si="283"/>
        <v>42685.829030253117</v>
      </c>
      <c r="P1525" s="52">
        <f t="shared" si="284"/>
        <v>777.81745930520231</v>
      </c>
      <c r="Q1525" s="54">
        <f t="shared" si="285"/>
        <v>1.8215865557498882E-2</v>
      </c>
      <c r="R1525" s="30">
        <f t="shared" si="287"/>
        <v>41600</v>
      </c>
      <c r="S1525" s="52">
        <f t="shared" si="279"/>
        <v>41600</v>
      </c>
      <c r="T1525" s="13" t="str">
        <f t="shared" si="286"/>
        <v>MENOR VALOR</v>
      </c>
    </row>
    <row r="1526" spans="1:20" ht="16.5">
      <c r="A1526" s="95">
        <v>1520</v>
      </c>
      <c r="B1526" s="40" t="s">
        <v>2014</v>
      </c>
      <c r="C1526" s="40"/>
      <c r="D1526" s="66" t="s">
        <v>2015</v>
      </c>
      <c r="E1526" s="121" t="s">
        <v>21</v>
      </c>
      <c r="F1526" s="74">
        <v>1</v>
      </c>
      <c r="G1526" s="122">
        <v>0</v>
      </c>
      <c r="H1526" s="123">
        <v>0</v>
      </c>
      <c r="I1526" s="90">
        <v>91600</v>
      </c>
      <c r="J1526" s="94">
        <v>95900</v>
      </c>
      <c r="K1526" s="50"/>
      <c r="L1526" s="51">
        <f t="shared" si="280"/>
        <v>91600</v>
      </c>
      <c r="M1526" s="51">
        <f t="shared" si="281"/>
        <v>93750</v>
      </c>
      <c r="N1526" s="52">
        <f t="shared" si="282"/>
        <v>93750</v>
      </c>
      <c r="O1526" s="53">
        <f t="shared" si="283"/>
        <v>93725.343424284132</v>
      </c>
      <c r="P1526" s="52">
        <f t="shared" si="284"/>
        <v>1520.2795795510772</v>
      </c>
      <c r="Q1526" s="54">
        <f t="shared" si="285"/>
        <v>1.621631551521149E-2</v>
      </c>
      <c r="R1526" s="30">
        <f t="shared" si="287"/>
        <v>91600</v>
      </c>
      <c r="S1526" s="52">
        <f t="shared" si="279"/>
        <v>91600</v>
      </c>
      <c r="T1526" s="13" t="str">
        <f t="shared" si="286"/>
        <v>MENOR VALOR</v>
      </c>
    </row>
    <row r="1527" spans="1:20" ht="33">
      <c r="A1527" s="73">
        <v>1521</v>
      </c>
      <c r="B1527" s="40" t="s">
        <v>2016</v>
      </c>
      <c r="C1527" s="40"/>
      <c r="D1527" s="66" t="s">
        <v>2017</v>
      </c>
      <c r="E1527" s="121" t="s">
        <v>21</v>
      </c>
      <c r="F1527" s="74">
        <v>1</v>
      </c>
      <c r="G1527" s="122">
        <v>0</v>
      </c>
      <c r="H1527" s="123">
        <v>0</v>
      </c>
      <c r="I1527" s="90">
        <v>51300</v>
      </c>
      <c r="J1527" s="94">
        <v>53700</v>
      </c>
      <c r="K1527" s="50"/>
      <c r="L1527" s="51">
        <f t="shared" si="280"/>
        <v>51300</v>
      </c>
      <c r="M1527" s="51">
        <f t="shared" si="281"/>
        <v>52500</v>
      </c>
      <c r="N1527" s="52">
        <f t="shared" si="282"/>
        <v>52500</v>
      </c>
      <c r="O1527" s="53">
        <f t="shared" si="283"/>
        <v>52486.283922563998</v>
      </c>
      <c r="P1527" s="52">
        <f t="shared" si="284"/>
        <v>848.52813742385706</v>
      </c>
      <c r="Q1527" s="54">
        <f t="shared" si="285"/>
        <v>1.6162440712835374E-2</v>
      </c>
      <c r="R1527" s="30">
        <f t="shared" si="287"/>
        <v>51300</v>
      </c>
      <c r="S1527" s="52">
        <f t="shared" si="279"/>
        <v>51300</v>
      </c>
      <c r="T1527" s="13" t="str">
        <f t="shared" si="286"/>
        <v>MENOR VALOR</v>
      </c>
    </row>
    <row r="1528" spans="1:20" ht="16.5">
      <c r="A1528" s="73">
        <v>1522</v>
      </c>
      <c r="B1528" s="40" t="s">
        <v>2018</v>
      </c>
      <c r="C1528" s="40"/>
      <c r="D1528" s="66" t="s">
        <v>2019</v>
      </c>
      <c r="E1528" s="121" t="s">
        <v>21</v>
      </c>
      <c r="F1528" s="74">
        <v>1</v>
      </c>
      <c r="G1528" s="122">
        <v>0</v>
      </c>
      <c r="H1528" s="123">
        <v>0</v>
      </c>
      <c r="I1528" s="90">
        <v>51300</v>
      </c>
      <c r="J1528" s="94">
        <v>53700</v>
      </c>
      <c r="K1528" s="50"/>
      <c r="L1528" s="51">
        <f t="shared" si="280"/>
        <v>51300</v>
      </c>
      <c r="M1528" s="51">
        <f t="shared" si="281"/>
        <v>52500</v>
      </c>
      <c r="N1528" s="52">
        <f t="shared" si="282"/>
        <v>52500</v>
      </c>
      <c r="O1528" s="53">
        <f t="shared" si="283"/>
        <v>52486.283922563998</v>
      </c>
      <c r="P1528" s="52">
        <f>STDEVA(N1528,L1528)</f>
        <v>848.52813742385706</v>
      </c>
      <c r="Q1528" s="54">
        <f t="shared" si="285"/>
        <v>1.6162440712835374E-2</v>
      </c>
      <c r="R1528" s="30">
        <f t="shared" si="287"/>
        <v>51300</v>
      </c>
      <c r="S1528" s="52">
        <f t="shared" si="279"/>
        <v>51300</v>
      </c>
      <c r="T1528" s="13" t="str">
        <f t="shared" si="286"/>
        <v>MENOR VALOR</v>
      </c>
    </row>
    <row r="1529" spans="1:20" ht="16.5">
      <c r="A1529" s="95">
        <v>1523</v>
      </c>
      <c r="B1529" s="40" t="s">
        <v>2020</v>
      </c>
      <c r="C1529" s="40"/>
      <c r="D1529" s="66" t="s">
        <v>2021</v>
      </c>
      <c r="E1529" s="121" t="s">
        <v>21</v>
      </c>
      <c r="F1529" s="74">
        <v>1</v>
      </c>
      <c r="G1529" s="122">
        <v>0</v>
      </c>
      <c r="H1529" s="123">
        <v>0</v>
      </c>
      <c r="I1529" s="90">
        <v>53900</v>
      </c>
      <c r="J1529" s="94">
        <v>49500</v>
      </c>
      <c r="K1529" s="50"/>
      <c r="L1529" s="51">
        <f t="shared" si="280"/>
        <v>49500</v>
      </c>
      <c r="M1529" s="51">
        <f t="shared" si="281"/>
        <v>51700</v>
      </c>
      <c r="N1529" s="52">
        <f t="shared" si="282"/>
        <v>51700</v>
      </c>
      <c r="O1529" s="53">
        <f t="shared" si="283"/>
        <v>51653.17028024514</v>
      </c>
      <c r="P1529" s="52">
        <f t="shared" si="284"/>
        <v>1555.6349186104046</v>
      </c>
      <c r="Q1529" s="54">
        <f t="shared" si="285"/>
        <v>3.0089650263257342E-2</v>
      </c>
      <c r="R1529" s="30">
        <f t="shared" si="287"/>
        <v>49500</v>
      </c>
      <c r="S1529" s="52">
        <f t="shared" si="279"/>
        <v>49500</v>
      </c>
      <c r="T1529" s="13" t="str">
        <f t="shared" si="286"/>
        <v>MENOR VALOR</v>
      </c>
    </row>
    <row r="1530" spans="1:20" ht="16.5">
      <c r="A1530" s="73">
        <v>1524</v>
      </c>
      <c r="B1530" s="40" t="s">
        <v>2022</v>
      </c>
      <c r="C1530" s="40"/>
      <c r="D1530" s="66" t="s">
        <v>2023</v>
      </c>
      <c r="E1530" s="121" t="s">
        <v>21</v>
      </c>
      <c r="F1530" s="74">
        <v>1</v>
      </c>
      <c r="G1530" s="122">
        <v>0</v>
      </c>
      <c r="H1530" s="123">
        <v>0</v>
      </c>
      <c r="I1530" s="117">
        <v>0</v>
      </c>
      <c r="J1530" s="91" t="s">
        <v>28</v>
      </c>
      <c r="K1530" s="50"/>
      <c r="L1530" s="51">
        <f t="shared" si="280"/>
        <v>0</v>
      </c>
      <c r="M1530" s="51">
        <f t="shared" si="281"/>
        <v>0</v>
      </c>
      <c r="N1530" s="52">
        <f t="shared" si="282"/>
        <v>0</v>
      </c>
      <c r="O1530" s="53" t="e">
        <f t="shared" si="283"/>
        <v>#NUM!</v>
      </c>
      <c r="P1530" s="52">
        <f t="shared" si="284"/>
        <v>0</v>
      </c>
      <c r="Q1530" s="54" t="e">
        <f t="shared" si="285"/>
        <v>#DIV/0!</v>
      </c>
      <c r="R1530" s="30" t="e">
        <f t="shared" si="287"/>
        <v>#DIV/0!</v>
      </c>
      <c r="S1530" s="52" t="e">
        <f t="shared" si="279"/>
        <v>#DIV/0!</v>
      </c>
      <c r="T1530" s="13" t="e">
        <f t="shared" si="286"/>
        <v>#DIV/0!</v>
      </c>
    </row>
    <row r="1531" spans="1:20" ht="16.5">
      <c r="A1531" s="73">
        <v>1525</v>
      </c>
      <c r="B1531" s="40" t="s">
        <v>2024</v>
      </c>
      <c r="C1531" s="40"/>
      <c r="D1531" s="66" t="s">
        <v>2025</v>
      </c>
      <c r="E1531" s="121" t="s">
        <v>21</v>
      </c>
      <c r="F1531" s="74">
        <v>1</v>
      </c>
      <c r="G1531" s="122">
        <v>0</v>
      </c>
      <c r="H1531" s="123">
        <v>0</v>
      </c>
      <c r="I1531" s="90">
        <v>74200</v>
      </c>
      <c r="J1531" s="91" t="s">
        <v>28</v>
      </c>
      <c r="K1531" s="50"/>
      <c r="L1531" s="51">
        <f t="shared" si="280"/>
        <v>74200</v>
      </c>
      <c r="M1531" s="51">
        <f t="shared" si="281"/>
        <v>74200</v>
      </c>
      <c r="N1531" s="52">
        <f t="shared" si="282"/>
        <v>74200</v>
      </c>
      <c r="O1531" s="53">
        <f t="shared" si="283"/>
        <v>74200</v>
      </c>
      <c r="P1531" s="52">
        <f t="shared" si="284"/>
        <v>0</v>
      </c>
      <c r="Q1531" s="54">
        <f t="shared" si="285"/>
        <v>0</v>
      </c>
      <c r="R1531" s="30">
        <f t="shared" si="287"/>
        <v>74200</v>
      </c>
      <c r="S1531" s="52">
        <f t="shared" si="279"/>
        <v>74200</v>
      </c>
      <c r="T1531" s="13" t="str">
        <f t="shared" si="286"/>
        <v>MENOR VALOR</v>
      </c>
    </row>
    <row r="1532" spans="1:20" ht="16.5">
      <c r="A1532" s="95">
        <v>1526</v>
      </c>
      <c r="B1532" s="40" t="s">
        <v>2026</v>
      </c>
      <c r="C1532" s="40"/>
      <c r="D1532" s="66" t="s">
        <v>2027</v>
      </c>
      <c r="E1532" s="121" t="s">
        <v>21</v>
      </c>
      <c r="F1532" s="74">
        <v>1</v>
      </c>
      <c r="G1532" s="122">
        <v>0</v>
      </c>
      <c r="H1532" s="123">
        <v>0</v>
      </c>
      <c r="I1532" s="90">
        <v>31300</v>
      </c>
      <c r="J1532" s="94">
        <v>37100</v>
      </c>
      <c r="K1532" s="50"/>
      <c r="L1532" s="51">
        <f t="shared" si="280"/>
        <v>31300</v>
      </c>
      <c r="M1532" s="51">
        <f t="shared" si="281"/>
        <v>34200</v>
      </c>
      <c r="N1532" s="52">
        <f t="shared" si="282"/>
        <v>34200</v>
      </c>
      <c r="O1532" s="53">
        <f t="shared" si="283"/>
        <v>34076.824969471556</v>
      </c>
      <c r="P1532" s="52">
        <f t="shared" si="284"/>
        <v>2050.609665440988</v>
      </c>
      <c r="Q1532" s="54">
        <f t="shared" si="285"/>
        <v>5.9959346942718948E-2</v>
      </c>
      <c r="R1532" s="30">
        <f t="shared" si="287"/>
        <v>31300</v>
      </c>
      <c r="S1532" s="52">
        <f t="shared" si="279"/>
        <v>31300</v>
      </c>
      <c r="T1532" s="13" t="str">
        <f t="shared" si="286"/>
        <v>MENOR VALOR</v>
      </c>
    </row>
    <row r="1533" spans="1:20" ht="33">
      <c r="A1533" s="73">
        <v>1527</v>
      </c>
      <c r="B1533" s="40" t="s">
        <v>2028</v>
      </c>
      <c r="C1533" s="40"/>
      <c r="D1533" s="66" t="s">
        <v>2029</v>
      </c>
      <c r="E1533" s="121" t="s">
        <v>21</v>
      </c>
      <c r="F1533" s="74">
        <v>1</v>
      </c>
      <c r="G1533" s="122">
        <v>0</v>
      </c>
      <c r="H1533" s="123">
        <v>0</v>
      </c>
      <c r="I1533" s="90">
        <v>486700</v>
      </c>
      <c r="J1533" s="94">
        <v>85700</v>
      </c>
      <c r="K1533" s="50"/>
      <c r="L1533" s="51">
        <f t="shared" si="280"/>
        <v>85700</v>
      </c>
      <c r="M1533" s="51">
        <f t="shared" si="281"/>
        <v>286200</v>
      </c>
      <c r="N1533" s="52">
        <f t="shared" si="282"/>
        <v>286200</v>
      </c>
      <c r="O1533" s="53">
        <f t="shared" si="283"/>
        <v>204230.72736490952</v>
      </c>
      <c r="P1533" s="52">
        <f t="shared" si="284"/>
        <v>141774.90962790279</v>
      </c>
      <c r="Q1533" s="54">
        <f t="shared" si="285"/>
        <v>0.49537005460483152</v>
      </c>
      <c r="R1533" s="30">
        <f t="shared" si="287"/>
        <v>286200</v>
      </c>
      <c r="S1533" s="52">
        <f t="shared" si="279"/>
        <v>286200</v>
      </c>
      <c r="T1533" s="13" t="str">
        <f t="shared" si="286"/>
        <v>MEDIANA</v>
      </c>
    </row>
    <row r="1534" spans="1:20" ht="33">
      <c r="A1534" s="73">
        <v>1528</v>
      </c>
      <c r="B1534" s="40" t="s">
        <v>2030</v>
      </c>
      <c r="C1534" s="40"/>
      <c r="D1534" s="66" t="s">
        <v>2031</v>
      </c>
      <c r="E1534" s="121" t="s">
        <v>21</v>
      </c>
      <c r="F1534" s="74">
        <v>1</v>
      </c>
      <c r="G1534" s="122">
        <v>0</v>
      </c>
      <c r="H1534" s="123">
        <v>0</v>
      </c>
      <c r="I1534" s="90">
        <v>828200</v>
      </c>
      <c r="J1534" s="91" t="s">
        <v>28</v>
      </c>
      <c r="K1534" s="50"/>
      <c r="L1534" s="51">
        <f t="shared" si="280"/>
        <v>828200</v>
      </c>
      <c r="M1534" s="51">
        <f t="shared" si="281"/>
        <v>828200</v>
      </c>
      <c r="N1534" s="52">
        <f t="shared" si="282"/>
        <v>828200</v>
      </c>
      <c r="O1534" s="53">
        <f t="shared" si="283"/>
        <v>828200</v>
      </c>
      <c r="P1534" s="52">
        <f t="shared" si="284"/>
        <v>0</v>
      </c>
      <c r="Q1534" s="54">
        <f t="shared" si="285"/>
        <v>0</v>
      </c>
      <c r="R1534" s="30">
        <f t="shared" si="287"/>
        <v>828200</v>
      </c>
      <c r="S1534" s="52">
        <f t="shared" si="279"/>
        <v>828200</v>
      </c>
      <c r="T1534" s="13" t="str">
        <f t="shared" si="286"/>
        <v>MENOR VALOR</v>
      </c>
    </row>
    <row r="1535" spans="1:20" ht="33">
      <c r="A1535" s="95">
        <v>1529</v>
      </c>
      <c r="B1535" s="40" t="s">
        <v>2032</v>
      </c>
      <c r="C1535" s="40"/>
      <c r="D1535" s="66" t="s">
        <v>2033</v>
      </c>
      <c r="E1535" s="121" t="s">
        <v>21</v>
      </c>
      <c r="F1535" s="74">
        <v>1</v>
      </c>
      <c r="G1535" s="122">
        <v>0</v>
      </c>
      <c r="H1535" s="123">
        <v>0</v>
      </c>
      <c r="I1535" s="90">
        <v>322700</v>
      </c>
      <c r="J1535" s="91" t="s">
        <v>28</v>
      </c>
      <c r="K1535" s="50"/>
      <c r="L1535" s="51">
        <f t="shared" si="280"/>
        <v>322700</v>
      </c>
      <c r="M1535" s="51">
        <f t="shared" si="281"/>
        <v>322700</v>
      </c>
      <c r="N1535" s="52">
        <f t="shared" si="282"/>
        <v>322700</v>
      </c>
      <c r="O1535" s="53">
        <f t="shared" si="283"/>
        <v>322700</v>
      </c>
      <c r="P1535" s="52">
        <f t="shared" si="284"/>
        <v>0</v>
      </c>
      <c r="Q1535" s="54">
        <f t="shared" si="285"/>
        <v>0</v>
      </c>
      <c r="R1535" s="30">
        <f t="shared" si="287"/>
        <v>322700</v>
      </c>
      <c r="S1535" s="52">
        <f t="shared" si="279"/>
        <v>322700</v>
      </c>
      <c r="T1535" s="13" t="str">
        <f t="shared" si="286"/>
        <v>MENOR VALOR</v>
      </c>
    </row>
    <row r="1536" spans="1:20" ht="33">
      <c r="A1536" s="73">
        <v>1530</v>
      </c>
      <c r="B1536" s="40" t="s">
        <v>2034</v>
      </c>
      <c r="C1536" s="40"/>
      <c r="D1536" s="66" t="s">
        <v>24</v>
      </c>
      <c r="E1536" s="121" t="s">
        <v>21</v>
      </c>
      <c r="F1536" s="74">
        <v>1</v>
      </c>
      <c r="G1536" s="122">
        <v>0</v>
      </c>
      <c r="H1536" s="123">
        <v>0</v>
      </c>
      <c r="I1536" s="117">
        <v>0</v>
      </c>
      <c r="J1536" s="91" t="s">
        <v>28</v>
      </c>
      <c r="K1536" s="50"/>
      <c r="L1536" s="51">
        <f t="shared" si="280"/>
        <v>0</v>
      </c>
      <c r="M1536" s="51">
        <f t="shared" si="281"/>
        <v>0</v>
      </c>
      <c r="N1536" s="52">
        <f t="shared" si="282"/>
        <v>0</v>
      </c>
      <c r="O1536" s="53" t="e">
        <f t="shared" si="283"/>
        <v>#NUM!</v>
      </c>
      <c r="P1536" s="52">
        <f t="shared" si="284"/>
        <v>0</v>
      </c>
      <c r="Q1536" s="54" t="e">
        <f t="shared" si="285"/>
        <v>#DIV/0!</v>
      </c>
      <c r="R1536" s="30" t="e">
        <f t="shared" si="287"/>
        <v>#DIV/0!</v>
      </c>
      <c r="S1536" s="52" t="e">
        <f t="shared" si="279"/>
        <v>#DIV/0!</v>
      </c>
      <c r="T1536" s="13" t="e">
        <f t="shared" si="286"/>
        <v>#DIV/0!</v>
      </c>
    </row>
    <row r="1537" spans="1:20" ht="33">
      <c r="A1537" s="73">
        <v>1531</v>
      </c>
      <c r="B1537" s="40" t="s">
        <v>2035</v>
      </c>
      <c r="C1537" s="40"/>
      <c r="D1537" s="66" t="s">
        <v>2036</v>
      </c>
      <c r="E1537" s="121" t="s">
        <v>21</v>
      </c>
      <c r="F1537" s="74">
        <v>1</v>
      </c>
      <c r="G1537" s="122">
        <v>0</v>
      </c>
      <c r="H1537" s="123">
        <v>0</v>
      </c>
      <c r="I1537" s="117">
        <v>0</v>
      </c>
      <c r="J1537" s="91" t="s">
        <v>28</v>
      </c>
      <c r="K1537" s="50"/>
      <c r="L1537" s="51">
        <f t="shared" si="280"/>
        <v>0</v>
      </c>
      <c r="M1537" s="51">
        <f t="shared" si="281"/>
        <v>0</v>
      </c>
      <c r="N1537" s="52">
        <f t="shared" si="282"/>
        <v>0</v>
      </c>
      <c r="O1537" s="53" t="e">
        <f t="shared" si="283"/>
        <v>#NUM!</v>
      </c>
      <c r="P1537" s="52">
        <f t="shared" si="284"/>
        <v>0</v>
      </c>
      <c r="Q1537" s="54" t="e">
        <f t="shared" si="285"/>
        <v>#DIV/0!</v>
      </c>
      <c r="R1537" s="30" t="e">
        <f t="shared" si="287"/>
        <v>#DIV/0!</v>
      </c>
      <c r="S1537" s="52" t="e">
        <f t="shared" ref="S1537:S1540" si="288">+ROUND(R1537,-2)</f>
        <v>#DIV/0!</v>
      </c>
      <c r="T1537" s="13" t="e">
        <f t="shared" si="286"/>
        <v>#DIV/0!</v>
      </c>
    </row>
    <row r="1538" spans="1:20" ht="33">
      <c r="A1538" s="95">
        <v>1532</v>
      </c>
      <c r="B1538" s="40" t="s">
        <v>2037</v>
      </c>
      <c r="C1538" s="40"/>
      <c r="D1538" s="66" t="s">
        <v>2038</v>
      </c>
      <c r="E1538" s="121" t="s">
        <v>21</v>
      </c>
      <c r="F1538" s="74">
        <v>1</v>
      </c>
      <c r="G1538" s="122">
        <v>0</v>
      </c>
      <c r="H1538" s="123">
        <v>0</v>
      </c>
      <c r="I1538" s="90">
        <v>828200</v>
      </c>
      <c r="J1538" s="94">
        <v>23300</v>
      </c>
      <c r="K1538" s="50"/>
      <c r="L1538" s="51">
        <f t="shared" si="280"/>
        <v>23300</v>
      </c>
      <c r="M1538" s="51">
        <f t="shared" si="281"/>
        <v>425750</v>
      </c>
      <c r="N1538" s="52">
        <f t="shared" si="282"/>
        <v>425750</v>
      </c>
      <c r="O1538" s="53">
        <f t="shared" si="283"/>
        <v>138913.85819996506</v>
      </c>
      <c r="P1538" s="52">
        <f t="shared" si="284"/>
        <v>284575.12408852606</v>
      </c>
      <c r="Q1538" s="54">
        <f t="shared" si="285"/>
        <v>0.66840898200475884</v>
      </c>
      <c r="R1538" s="30">
        <f t="shared" si="287"/>
        <v>425750</v>
      </c>
      <c r="S1538" s="52">
        <f t="shared" si="288"/>
        <v>425800</v>
      </c>
      <c r="T1538" s="13" t="str">
        <f t="shared" si="286"/>
        <v>MEDIANA</v>
      </c>
    </row>
    <row r="1539" spans="1:20" ht="33">
      <c r="A1539" s="73">
        <v>1533</v>
      </c>
      <c r="B1539" s="40" t="s">
        <v>2039</v>
      </c>
      <c r="C1539" s="40"/>
      <c r="D1539" s="66" t="s">
        <v>2040</v>
      </c>
      <c r="E1539" s="121" t="s">
        <v>21</v>
      </c>
      <c r="F1539" s="74">
        <v>1</v>
      </c>
      <c r="G1539" s="122">
        <v>0</v>
      </c>
      <c r="H1539" s="123">
        <v>0</v>
      </c>
      <c r="I1539" s="90">
        <v>302800</v>
      </c>
      <c r="J1539" s="94">
        <v>276100</v>
      </c>
      <c r="K1539" s="50"/>
      <c r="L1539" s="51">
        <f t="shared" si="280"/>
        <v>276100</v>
      </c>
      <c r="M1539" s="51">
        <f t="shared" si="281"/>
        <v>289450</v>
      </c>
      <c r="N1539" s="52">
        <f t="shared" si="282"/>
        <v>289450</v>
      </c>
      <c r="O1539" s="53">
        <f t="shared" si="283"/>
        <v>289141.97204833478</v>
      </c>
      <c r="P1539" s="52">
        <f t="shared" si="284"/>
        <v>9439.87552884041</v>
      </c>
      <c r="Q1539" s="54">
        <f t="shared" si="285"/>
        <v>3.2613147448058079E-2</v>
      </c>
      <c r="R1539" s="30">
        <f t="shared" si="287"/>
        <v>276100</v>
      </c>
      <c r="S1539" s="52">
        <f t="shared" si="288"/>
        <v>276100</v>
      </c>
      <c r="T1539" s="13" t="str">
        <f t="shared" si="286"/>
        <v>MENOR VALOR</v>
      </c>
    </row>
    <row r="1540" spans="1:20" ht="16.5">
      <c r="A1540" s="73">
        <v>1534</v>
      </c>
      <c r="B1540" s="40" t="s">
        <v>2065</v>
      </c>
      <c r="C1540" s="40">
        <v>5</v>
      </c>
      <c r="D1540" s="66" t="s">
        <v>2041</v>
      </c>
      <c r="E1540" s="121" t="s">
        <v>21</v>
      </c>
      <c r="F1540" s="74">
        <v>1</v>
      </c>
      <c r="G1540" s="122">
        <v>0</v>
      </c>
      <c r="H1540" s="123">
        <v>0</v>
      </c>
      <c r="I1540" s="51"/>
      <c r="J1540" s="94">
        <v>89700</v>
      </c>
      <c r="K1540" s="50"/>
      <c r="L1540" s="51">
        <f t="shared" si="280"/>
        <v>89700</v>
      </c>
      <c r="M1540" s="51">
        <f t="shared" si="281"/>
        <v>89700</v>
      </c>
      <c r="N1540" s="52">
        <f t="shared" si="282"/>
        <v>89700</v>
      </c>
      <c r="O1540" s="53">
        <f t="shared" si="283"/>
        <v>89700</v>
      </c>
      <c r="P1540" s="52">
        <f t="shared" si="284"/>
        <v>0</v>
      </c>
      <c r="Q1540" s="54">
        <f t="shared" si="285"/>
        <v>0</v>
      </c>
      <c r="R1540" s="30">
        <f t="shared" si="287"/>
        <v>89700</v>
      </c>
      <c r="S1540" s="52">
        <f t="shared" si="288"/>
        <v>89700</v>
      </c>
      <c r="T1540" s="13" t="str">
        <f t="shared" si="286"/>
        <v>MENOR VALOR</v>
      </c>
    </row>
    <row r="1541" spans="1:20" ht="16.5">
      <c r="A1541" s="59"/>
      <c r="B1541" s="63"/>
      <c r="C1541" s="63"/>
      <c r="D1541" s="61"/>
      <c r="E1541" s="62"/>
      <c r="F1541" s="67">
        <v>1</v>
      </c>
      <c r="G1541" s="68">
        <v>0</v>
      </c>
      <c r="H1541" s="69">
        <v>0</v>
      </c>
      <c r="I1541" s="39">
        <f>SUM(I8:I1540)</f>
        <v>1634782620</v>
      </c>
      <c r="J1541" s="39">
        <f>SUM(J8:J1540)</f>
        <v>766123922</v>
      </c>
      <c r="K1541" s="39">
        <f t="shared" ref="K1541:T1541" si="289">SUM(K8:K1540)</f>
        <v>8032900</v>
      </c>
      <c r="L1541" s="39">
        <f t="shared" si="289"/>
        <v>1588660700</v>
      </c>
      <c r="M1541" s="39">
        <f t="shared" si="289"/>
        <v>1772424091</v>
      </c>
      <c r="N1541" s="39">
        <f t="shared" si="289"/>
        <v>1772424091</v>
      </c>
      <c r="O1541" s="39" t="e">
        <f t="shared" si="289"/>
        <v>#NUM!</v>
      </c>
      <c r="P1541" s="39">
        <f t="shared" si="289"/>
        <v>129940339.90993482</v>
      </c>
      <c r="Q1541" s="39" t="e">
        <f t="shared" si="289"/>
        <v>#DIV/0!</v>
      </c>
      <c r="R1541" s="39" t="e">
        <f t="shared" si="289"/>
        <v>#DIV/0!</v>
      </c>
      <c r="S1541" s="39" t="e">
        <f t="shared" si="289"/>
        <v>#DIV/0!</v>
      </c>
      <c r="T1541" s="39" t="e">
        <f t="shared" si="289"/>
        <v>#DIV/0!</v>
      </c>
    </row>
    <row r="1542" spans="1:20">
      <c r="A1542" s="49"/>
      <c r="B1542" s="38"/>
      <c r="C1542" s="38"/>
    </row>
  </sheetData>
  <autoFilter ref="A6:AG1541"/>
  <mergeCells count="28">
    <mergeCell ref="B1:D1"/>
    <mergeCell ref="F1:H1"/>
    <mergeCell ref="I1:J2"/>
    <mergeCell ref="B2:D2"/>
    <mergeCell ref="F2:H2"/>
    <mergeCell ref="P2:Q2"/>
    <mergeCell ref="J3:K3"/>
    <mergeCell ref="L4:T4"/>
    <mergeCell ref="A5:A6"/>
    <mergeCell ref="B5:B6"/>
    <mergeCell ref="D5:D6"/>
    <mergeCell ref="E5:E6"/>
    <mergeCell ref="F5:F6"/>
    <mergeCell ref="L2:M2"/>
    <mergeCell ref="T5:T6"/>
    <mergeCell ref="A4:J4"/>
    <mergeCell ref="G5:G6"/>
    <mergeCell ref="H5:H6"/>
    <mergeCell ref="L5:L6"/>
    <mergeCell ref="M5:M6"/>
    <mergeCell ref="C5:C6"/>
    <mergeCell ref="X5:AA5"/>
    <mergeCell ref="N5:N6"/>
    <mergeCell ref="P5:P6"/>
    <mergeCell ref="Q5:Q6"/>
    <mergeCell ref="R5:R6"/>
    <mergeCell ref="S5:S6"/>
    <mergeCell ref="O5:O6"/>
  </mergeCells>
  <conditionalFormatting sqref="X1:X1048576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:Z1048576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1541:T1541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:K5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542:Q1048576 Q2:Q44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5:Q6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64:Q1540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7:B16">
    <cfRule type="duplicateValues" dxfId="7" priority="9"/>
  </conditionalFormatting>
  <conditionalFormatting sqref="B17:B206">
    <cfRule type="duplicateValues" dxfId="6" priority="8"/>
  </conditionalFormatting>
  <conditionalFormatting sqref="B207:B306">
    <cfRule type="duplicateValues" dxfId="5" priority="7"/>
  </conditionalFormatting>
  <conditionalFormatting sqref="B307:B506">
    <cfRule type="duplicateValues" dxfId="4" priority="6"/>
  </conditionalFormatting>
  <conditionalFormatting sqref="B507:B1006">
    <cfRule type="duplicateValues" dxfId="3" priority="5"/>
  </conditionalFormatting>
  <conditionalFormatting sqref="J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7:C1208">
    <cfRule type="duplicateValues" dxfId="2" priority="3"/>
  </conditionalFormatting>
  <conditionalFormatting sqref="B7:C1540">
    <cfRule type="duplicateValues" dxfId="1" priority="2"/>
  </conditionalFormatting>
  <conditionalFormatting sqref="B1:B4 B7:B1048576">
    <cfRule type="duplicateValues" dxfId="0" priority="1"/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AMBULANCIA OK GRUPO 1 CAQUETA</vt:lpstr>
      <vt:lpstr>AMBULANCIA  GRUPO 2 PUTUMAYO</vt:lpstr>
      <vt:lpstr>SERV MEDICOS LOTE 1 MOCOA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Gutierrez Leon</dc:creator>
  <cp:lastModifiedBy>usuario</cp:lastModifiedBy>
  <dcterms:created xsi:type="dcterms:W3CDTF">2020-02-24T13:24:20Z</dcterms:created>
  <dcterms:modified xsi:type="dcterms:W3CDTF">2023-05-23T02:50:22Z</dcterms:modified>
</cp:coreProperties>
</file>