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sheetId="1" r:id="rId4"/>
    <sheet state="visible" name="APU" sheetId="2" r:id="rId5"/>
    <sheet state="visible" name="CONCEPTOS TECNICOS " sheetId="3" r:id="rId6"/>
    <sheet state="visible" name="personal" sheetId="4" r:id="rId7"/>
  </sheets>
  <definedNames/>
  <calcPr/>
  <extLst>
    <ext uri="GoogleSheetsCustomDataVersion2">
      <go:sheetsCustomData xmlns:go="http://customooxmlschemas.google.com/" r:id="rId8" roundtripDataChecksum="6dcChlI/+0camtxrlG0wQoXqTY+7MMU4LintyQAzHxI="/>
    </ext>
  </extLst>
</workbook>
</file>

<file path=xl/sharedStrings.xml><?xml version="1.0" encoding="utf-8"?>
<sst xmlns="http://schemas.openxmlformats.org/spreadsheetml/2006/main" count="525" uniqueCount="238">
  <si>
    <t>PRESUPUESTO EMERGENCIA    IDE INSTITUTO TECNICO DE COMERCIO SEDE 2</t>
  </si>
  <si>
    <t>ÍTEM</t>
  </si>
  <si>
    <t>DESCRIPCIÓN 
(Corresponde a los ítems o productos contratados)</t>
  </si>
  <si>
    <t>UNIDAD</t>
  </si>
  <si>
    <t>CONDICIONES INCIALES DEL CONTRATO</t>
  </si>
  <si>
    <t>CANTIDAD CONTRATO</t>
  </si>
  <si>
    <t>VALOR UNITARIO</t>
  </si>
  <si>
    <t>VALOR TOTAL</t>
  </si>
  <si>
    <t xml:space="preserve">MANTENIMIENTO DE CUBIERTA EN LAMINA ONDULADA INCLUYE AMARRES Y GANCHOS </t>
  </si>
  <si>
    <t>M2</t>
  </si>
  <si>
    <t>SUMINISTRO E INSTRALACION DE LAMINA SUPER BOARD 6mm</t>
  </si>
  <si>
    <t>PINTURA EN VINILO PARA CIELO RASO, A TRES MANOS, TIPO VINILTEX O SIMILAR</t>
  </si>
  <si>
    <t>IMPERMEABILIZACIÓN CON MANTO EDIL O SIMILAR DE 3MM, ACABADO EN PINTURA BITUMINOSA</t>
  </si>
  <si>
    <t>DESMONTE DE CANALETA Y RETIRO DE MATERIAL</t>
  </si>
  <si>
    <t>ML</t>
  </si>
  <si>
    <t xml:space="preserve">SUMINISTRO E INSTALACION DE CANALETA LAMINA GALVANIZADA PARA AGUAS LLUVIAS </t>
  </si>
  <si>
    <t xml:space="preserve">VALOR TOTAL COSTOS DIRECTOS </t>
  </si>
  <si>
    <t xml:space="preserve">VALOR TOTAL COSTOS INDIRECTOS </t>
  </si>
  <si>
    <t xml:space="preserve">VALOR TOTAL COSTOS DIRECTOS E INDIRECTOS </t>
  </si>
  <si>
    <t>ANÁLISIS DE PRECIOS UNITARIOS</t>
  </si>
  <si>
    <t>APU</t>
  </si>
  <si>
    <t>0030</t>
  </si>
  <si>
    <t>UNIDAD :  M2</t>
  </si>
  <si>
    <t>VR. UNITARIO</t>
  </si>
  <si>
    <t xml:space="preserve">   II. MATERIALES EN OBRA</t>
  </si>
  <si>
    <t xml:space="preserve">   Descripción</t>
  </si>
  <si>
    <t>Precio - Unit.</t>
  </si>
  <si>
    <t>Cantidad</t>
  </si>
  <si>
    <t>Desperdicio</t>
  </si>
  <si>
    <t>Valor - Unit</t>
  </si>
  <si>
    <t xml:space="preserve">AMARRE PARA TEJA DE ETERNIT </t>
  </si>
  <si>
    <t>MANTO EDIL 3.5 MM</t>
  </si>
  <si>
    <t>ROLLO</t>
  </si>
  <si>
    <t>GANCHOS PARA AMARRES LAMINAS ETERNIT</t>
  </si>
  <si>
    <t>PATERNIT 1/16</t>
  </si>
  <si>
    <t>1/16 GALON</t>
  </si>
  <si>
    <t>Sub-Total</t>
  </si>
  <si>
    <t xml:space="preserve">   I. EQUIPO</t>
  </si>
  <si>
    <t xml:space="preserve">ANDAMIOS Y TABLONES </t>
  </si>
  <si>
    <t>DD</t>
  </si>
  <si>
    <t>HERRAMIENTAS MENORES</t>
  </si>
  <si>
    <t>GL</t>
  </si>
  <si>
    <t xml:space="preserve">   III. TRANSPORTES</t>
  </si>
  <si>
    <t xml:space="preserve">   IV. MANO DE OBRA</t>
  </si>
  <si>
    <t xml:space="preserve">   Trabajador</t>
  </si>
  <si>
    <t>CUADRILLA (OFICIAL + 1 AYUDANTES) PREST. 88.32%</t>
  </si>
  <si>
    <t>JR</t>
  </si>
  <si>
    <t xml:space="preserve">  Total</t>
  </si>
  <si>
    <t>0106</t>
  </si>
  <si>
    <t>SUMINISTRO E INSTRALACION DE LAMINA SUPER BOARD</t>
  </si>
  <si>
    <t>LAMINA SUPER BOARD DE 1.22X2.44</t>
  </si>
  <si>
    <t>UND</t>
  </si>
  <si>
    <t xml:space="preserve">PERFIL CANAL PU PARA MURO DRYWALL </t>
  </si>
  <si>
    <t>CINTADE PAPEL</t>
  </si>
  <si>
    <t>MASILLA DE 28 KG</t>
  </si>
  <si>
    <t>CUÑETE</t>
  </si>
  <si>
    <t>PERFIL PARAL PC PARA MURO DRYWALL</t>
  </si>
  <si>
    <t>TORNILLO DE ESTRUCTURA PARA CIELO</t>
  </si>
  <si>
    <t>LB</t>
  </si>
  <si>
    <t xml:space="preserve">TORILLO PARA PANEL YESO </t>
  </si>
  <si>
    <t xml:space="preserve">BROCA TALADRO Y EXTENSION </t>
  </si>
  <si>
    <t>PISTOLA NEUMATICA</t>
  </si>
  <si>
    <t>HERRAMIENTAS MENOR</t>
  </si>
  <si>
    <t>0217</t>
  </si>
  <si>
    <t>UNIDAD : M2</t>
  </si>
  <si>
    <t>PINTURA VINILTEX TIPO 1A</t>
  </si>
  <si>
    <t>GAL</t>
  </si>
  <si>
    <t>BROCHA DE 4"</t>
  </si>
  <si>
    <t xml:space="preserve">HERRAMIENTA MENOR </t>
  </si>
  <si>
    <t>ANDAMIOS CERTIFICADOS &lt; 3,00 MTS</t>
  </si>
  <si>
    <t>DIA</t>
  </si>
  <si>
    <t>CUADRILLA 1 (OFICIAL + AYUDANTE)</t>
  </si>
  <si>
    <t>JOR</t>
  </si>
  <si>
    <t>0207</t>
  </si>
  <si>
    <t>MANTO EDIL 3MM</t>
  </si>
  <si>
    <t>PRIMER SUPER EDIL</t>
  </si>
  <si>
    <t>PINTURA DE ALUMINIO EDIL X CUÑETE</t>
  </si>
  <si>
    <t>CILINDRO Y SOPLETE DE GAS</t>
  </si>
  <si>
    <t>0067</t>
  </si>
  <si>
    <t>UNIDAD : ML</t>
  </si>
  <si>
    <t>ANDAMIOS Y TABLONES</t>
  </si>
  <si>
    <t>VOLQUETA 8 M3</t>
  </si>
  <si>
    <t>VIAJE</t>
  </si>
  <si>
    <t>CUADRILLA 1 ( Oficial + ayudante )</t>
  </si>
  <si>
    <t>0113</t>
  </si>
  <si>
    <t xml:space="preserve">SUMINISTRO E INSTALACION CANALETA LAMINA GALVANIZADA PARA AGUAS LLUVIAS </t>
  </si>
  <si>
    <t>MANTENIMIENTO DE CUBIERTA EN LAMINA ONDULADA INCLUYE AMARRES Y GANCHOS</t>
  </si>
  <si>
    <t>Ítem: 0030</t>
  </si>
  <si>
    <t>UNIDAD DE MEDIDA</t>
  </si>
  <si>
    <t xml:space="preserve"> M2 - Metro Cuadrado</t>
  </si>
  <si>
    <t>DESCRIPCIÓN</t>
  </si>
  <si>
    <t>Este ítem se refiere al suministro y aplicación de materiales de fijación e impermeabilización y actividades necesarias que las cubiertas pre existentes requieran para el mantenimiento de las mismas .</t>
  </si>
  <si>
    <t>PROCEDIMIENTO PARA EJECUCIÓN DEL ÍTEM</t>
  </si>
  <si>
    <t xml:space="preserve"> -Realizar inspección preliminar de las cubiertas a intervenir para verificar estado de esta, y de esta manera realizar diagnostico para establecer nivel de intervención (mantenimiento o reemplazo)</t>
  </si>
  <si>
    <t xml:space="preserve"> -Asegurar el área a intervenir y disponer del uso correcto de equipos para trabajo en altura y labores de intervención.</t>
  </si>
  <si>
    <t xml:space="preserve"> -En los casos que aplique realizar el desmonte de las láminas deterioradas para realizar el respectivo retiro o mantenimiento de estas.</t>
  </si>
  <si>
    <t xml:space="preserve"> -Remontar y realizar las reparaciones, fijaciones y mantenimientos requeridos.</t>
  </si>
  <si>
    <t>ALCANCE</t>
  </si>
  <si>
    <r>
      <rPr>
        <rFont val="Noto Sans Symbols"/>
        <color rgb="FF000000"/>
        <sz val="11.0"/>
      </rPr>
      <t>·</t>
    </r>
    <r>
      <rPr>
        <rFont val="Times New Roman"/>
        <color rgb="FF000000"/>
        <sz val="7.0"/>
      </rPr>
      <t xml:space="preserve">         </t>
    </r>
    <r>
      <rPr>
        <rFont val="Calibri"/>
        <color rgb="FF000000"/>
        <sz val="11.0"/>
      </rPr>
      <t>Materiales descritos en la sección “MATERIALES”.</t>
    </r>
  </si>
  <si>
    <r>
      <rPr>
        <rFont val="Noto Sans Symbols"/>
        <color rgb="FF000000"/>
        <sz val="11.0"/>
      </rPr>
      <t>·</t>
    </r>
    <r>
      <rPr>
        <rFont val="Times New Roman"/>
        <color rgb="FF000000"/>
        <sz val="7.0"/>
      </rPr>
      <t xml:space="preserve">         </t>
    </r>
    <r>
      <rPr>
        <rFont val="Calibri"/>
        <color rgb="FF000000"/>
        <sz val="11.0"/>
      </rPr>
      <t>Equipos y herramientas descritas en la sección “EQUIPO”</t>
    </r>
  </si>
  <si>
    <r>
      <rPr>
        <rFont val="Noto Sans Symbols"/>
        <color rgb="FF000000"/>
        <sz val="11.0"/>
      </rPr>
      <t>·</t>
    </r>
    <r>
      <rPr>
        <rFont val="Times New Roman"/>
        <color rgb="FF000000"/>
        <sz val="7.0"/>
      </rPr>
      <t xml:space="preserve">         </t>
    </r>
    <r>
      <rPr>
        <rFont val="Calibri"/>
        <color rgb="FF000000"/>
        <sz val="11.0"/>
      </rPr>
      <t>Transporte dentro y fuera de la obra.</t>
    </r>
  </si>
  <si>
    <t>ENSAYOS A REALIZAR</t>
  </si>
  <si>
    <r>
      <rPr>
        <rFont val="Noto Sans Symbols"/>
        <color rgb="FF000000"/>
        <sz val="11.0"/>
      </rPr>
      <t>·</t>
    </r>
    <r>
      <rPr>
        <rFont val="Times New Roman"/>
        <color rgb="FF000000"/>
        <sz val="7.0"/>
      </rPr>
      <t xml:space="preserve">         </t>
    </r>
    <r>
      <rPr>
        <rFont val="Calibri"/>
        <color rgb="FF000000"/>
        <sz val="11.0"/>
      </rPr>
      <t>No aplica.</t>
    </r>
  </si>
  <si>
    <t>TOLERANCIASPARA APROBACIÓN DEL ITEM</t>
  </si>
  <si>
    <r>
      <rPr>
        <rFont val="Noto Sans Symbols"/>
        <color rgb="FF000000"/>
        <sz val="11.0"/>
      </rPr>
      <t>·</t>
    </r>
    <r>
      <rPr>
        <rFont val="Times New Roman"/>
        <color rgb="FF000000"/>
        <sz val="7.0"/>
      </rPr>
      <t xml:space="preserve">         </t>
    </r>
    <r>
      <rPr>
        <rFont val="Calibri"/>
        <color rgb="FF000000"/>
        <sz val="11.0"/>
      </rPr>
      <t>Información completa.</t>
    </r>
  </si>
  <si>
    <r>
      <rPr>
        <rFont val="Noto Sans Symbols"/>
        <color rgb="FF000000"/>
        <sz val="11.0"/>
      </rPr>
      <t>·</t>
    </r>
    <r>
      <rPr>
        <rFont val="Times New Roman"/>
        <color rgb="FF000000"/>
        <sz val="7.0"/>
      </rPr>
      <t xml:space="preserve">         </t>
    </r>
    <r>
      <rPr>
        <rFont val="Calibri"/>
        <color rgb="FF000000"/>
        <sz val="11.0"/>
      </rPr>
      <t>Información legible.</t>
    </r>
  </si>
  <si>
    <t>MATERIALES</t>
  </si>
  <si>
    <r>
      <rPr>
        <rFont val="Noto Sans Symbols"/>
        <color rgb="FF000000"/>
        <sz val="11.0"/>
      </rPr>
      <t>·</t>
    </r>
    <r>
      <rPr>
        <rFont val="Times New Roman"/>
        <color rgb="FF000000"/>
        <sz val="7.0"/>
      </rPr>
      <t xml:space="preserve">         </t>
    </r>
    <r>
      <rPr>
        <rFont val="Calibri"/>
        <color rgb="FF000000"/>
        <sz val="11.0"/>
      </rPr>
      <t>AMARRE PARA TEJA DE ETERNIT</t>
    </r>
  </si>
  <si>
    <r>
      <rPr>
        <rFont val="Noto Sans Symbols"/>
        <color rgb="FF000000"/>
        <sz val="11.0"/>
      </rPr>
      <t>·</t>
    </r>
    <r>
      <rPr>
        <rFont val="Times New Roman"/>
        <color rgb="FF000000"/>
        <sz val="7.0"/>
      </rPr>
      <t xml:space="preserve">         </t>
    </r>
    <r>
      <rPr>
        <rFont val="Calibri"/>
        <color rgb="FF000000"/>
        <sz val="11.0"/>
      </rPr>
      <t>MANTO EDIL 3.5 MM  (se consideran parches de 0.1*0.1 (6 por m2)</t>
    </r>
  </si>
  <si>
    <r>
      <rPr>
        <rFont val="Noto Sans Symbols"/>
        <color rgb="FF000000"/>
        <sz val="11.0"/>
      </rPr>
      <t>·</t>
    </r>
    <r>
      <rPr>
        <rFont val="Times New Roman"/>
        <color rgb="FF000000"/>
        <sz val="7.0"/>
      </rPr>
      <t xml:space="preserve">         </t>
    </r>
    <r>
      <rPr>
        <rFont val="Calibri"/>
        <color rgb="FF000000"/>
        <sz val="11.0"/>
      </rPr>
      <t>GANCHOS PARA AMARRES LAMINAS ETERNIT (cada lamina consume 6 ganchos por metro 2)</t>
    </r>
  </si>
  <si>
    <r>
      <rPr>
        <rFont val="Noto Sans Symbols"/>
        <color rgb="FF000000"/>
        <sz val="11.0"/>
      </rPr>
      <t>·</t>
    </r>
    <r>
      <rPr>
        <rFont val="Times New Roman"/>
        <color rgb="FF000000"/>
        <sz val="7.0"/>
      </rPr>
      <t xml:space="preserve">         </t>
    </r>
    <r>
      <rPr>
        <rFont val="Calibri"/>
        <color rgb="FF000000"/>
        <sz val="11.0"/>
      </rPr>
      <t>PATERNIT 1/16 (rendimiento producto 50 gr/ (1/16 gl)</t>
    </r>
  </si>
  <si>
    <t>EQUIPO</t>
  </si>
  <si>
    <r>
      <rPr>
        <rFont val="Noto Sans Symbols"/>
        <color rgb="FF000000"/>
        <sz val="11.0"/>
      </rPr>
      <t>·</t>
    </r>
    <r>
      <rPr>
        <rFont val="Times New Roman"/>
        <color rgb="FF000000"/>
        <sz val="7.0"/>
      </rPr>
      <t xml:space="preserve">         </t>
    </r>
    <r>
      <rPr>
        <rFont val="Calibri"/>
        <color rgb="FF000000"/>
        <sz val="11.0"/>
      </rPr>
      <t>Herramienta menor.</t>
    </r>
  </si>
  <si>
    <r>
      <rPr>
        <rFont val="Noto Sans Symbols"/>
        <color rgb="FF000000"/>
        <sz val="11.0"/>
      </rPr>
      <t>·</t>
    </r>
    <r>
      <rPr>
        <rFont val="Times New Roman"/>
        <color rgb="FF000000"/>
        <sz val="7.0"/>
      </rPr>
      <t xml:space="preserve">         </t>
    </r>
    <r>
      <rPr>
        <rFont val="Calibri"/>
        <color rgb="FF000000"/>
        <sz val="11.0"/>
      </rPr>
      <t xml:space="preserve">Andamios y tablones </t>
    </r>
  </si>
  <si>
    <t>OTRAS ESPECIFICACIONES</t>
  </si>
  <si>
    <r>
      <rPr>
        <rFont val="Noto Sans Symbols"/>
        <color rgb="FF000000"/>
        <sz val="11.0"/>
      </rPr>
      <t>·</t>
    </r>
    <r>
      <rPr>
        <rFont val="Times New Roman"/>
        <color rgb="FF000000"/>
        <sz val="7.0"/>
      </rPr>
      <t xml:space="preserve">         </t>
    </r>
    <r>
      <rPr>
        <rFont val="Calibri"/>
        <color rgb="FF000000"/>
        <sz val="11.0"/>
      </rPr>
      <t>Cuidar y preservar los pisos, enchapes y accesorios para una próxima reutilización si la interventoría lo requiere</t>
    </r>
  </si>
  <si>
    <t>SUMINISTRO E INSTALACION DE LAMINA SUPER BOARD 6mm</t>
  </si>
  <si>
    <t>Ítem: 0106</t>
  </si>
  <si>
    <t>Suminstro e instalacion de laminas de superwoard para cielo raso, suminstro e instalacion de estructura en perfiles metalicos de soporte para cielo raso (angulo,omegas,viguetas) apoyadas a la estructura de cubierta.</t>
  </si>
  <si>
    <t>.  Revisar que la estructura de la cuberta no se encuentra deteriorada ni desnivelada</t>
  </si>
  <si>
    <t>• Consultar planos arquitectónicos y de detalle</t>
  </si>
  <si>
    <t>• Se marca la posición exacta donde se colocarán los perfiles y elementos de soporte según lo indique el fabricante</t>
  </si>
  <si>
    <t>• Si es necesario se deberá rigidizar la estructura mediante platinas u otros elementos. Consultar recomendaciones del fabricante.</t>
  </si>
  <si>
    <t xml:space="preserve">  • Se  procede a medir y a cortas las placas, para ser instaladas y fijadas </t>
  </si>
  <si>
    <t xml:space="preserve">  • Las placas se fijan a la estructura con tornillos autoperforantes </t>
  </si>
  <si>
    <t xml:space="preserve">  • Los bordes de las placas en las juntas deben quedar al mismo nivel </t>
  </si>
  <si>
    <t xml:space="preserve">     Una vez instaladas y fijadas las plcas se procede a sellar las juntas mediante la aplicación de mastique o similar y posterior colocacion de la cinta.</t>
  </si>
  <si>
    <t xml:space="preserve">Cubrir los tornillos y juntas con masillas en capas delgadas con llana y finalmente correjir las imperfecciones con lija </t>
  </si>
  <si>
    <t xml:space="preserve">    Para el acabado final aplicar pintura tipo koraza o similar </t>
  </si>
  <si>
    <t xml:space="preserve"> Verificar acabado final para aceptacion </t>
  </si>
  <si>
    <r>
      <rPr>
        <rFont val="Noto Sans Symbols"/>
        <color rgb="FF000000"/>
        <sz val="11.0"/>
      </rPr>
      <t>·</t>
    </r>
    <r>
      <rPr>
        <rFont val="Times New Roman"/>
        <color rgb="FF000000"/>
        <sz val="7.0"/>
      </rPr>
      <t xml:space="preserve">         </t>
    </r>
    <r>
      <rPr>
        <rFont val="Calibri"/>
        <color rgb="FF000000"/>
        <sz val="11.0"/>
      </rPr>
      <t>Materiales descritos en la sección “MATERIALES”.</t>
    </r>
  </si>
  <si>
    <r>
      <rPr>
        <rFont val="Noto Sans Symbols"/>
        <color rgb="FF000000"/>
        <sz val="11.0"/>
      </rPr>
      <t>·</t>
    </r>
    <r>
      <rPr>
        <rFont val="Times New Roman"/>
        <color rgb="FF000000"/>
        <sz val="7.0"/>
      </rPr>
      <t xml:space="preserve">         </t>
    </r>
    <r>
      <rPr>
        <rFont val="Calibri"/>
        <color rgb="FF000000"/>
        <sz val="11.0"/>
      </rPr>
      <t>Equipos y herramientas descritas en la sección “EQUIPO”</t>
    </r>
  </si>
  <si>
    <r>
      <rPr>
        <rFont val="Noto Sans Symbols"/>
        <color rgb="FF000000"/>
        <sz val="11.0"/>
      </rPr>
      <t>·</t>
    </r>
    <r>
      <rPr>
        <rFont val="Times New Roman"/>
        <color rgb="FF000000"/>
        <sz val="7.0"/>
      </rPr>
      <t xml:space="preserve">         </t>
    </r>
    <r>
      <rPr>
        <rFont val="Calibri"/>
        <color rgb="FF000000"/>
        <sz val="11.0"/>
      </rPr>
      <t>Transporte dentro y fuera de la obra.</t>
    </r>
  </si>
  <si>
    <r>
      <rPr>
        <rFont val="Noto Sans Symbols"/>
        <color rgb="FF000000"/>
        <sz val="11.0"/>
      </rPr>
      <t>·</t>
    </r>
    <r>
      <rPr>
        <rFont val="Times New Roman"/>
        <color rgb="FF000000"/>
        <sz val="7.0"/>
      </rPr>
      <t xml:space="preserve">         </t>
    </r>
    <r>
      <rPr>
        <rFont val="Calibri"/>
        <color rgb="FF000000"/>
        <sz val="11.0"/>
      </rPr>
      <t>No aplica.</t>
    </r>
  </si>
  <si>
    <r>
      <rPr>
        <rFont val="Noto Sans Symbols"/>
        <color rgb="FF000000"/>
        <sz val="11.0"/>
      </rPr>
      <t>·</t>
    </r>
    <r>
      <rPr>
        <rFont val="Times New Roman"/>
        <color rgb="FF000000"/>
        <sz val="7.0"/>
      </rPr>
      <t xml:space="preserve">         </t>
    </r>
    <r>
      <rPr>
        <rFont val="Calibri"/>
        <color rgb="FF000000"/>
        <sz val="11.0"/>
      </rPr>
      <t>Información completa.</t>
    </r>
  </si>
  <si>
    <r>
      <rPr>
        <rFont val="Noto Sans Symbols"/>
        <color rgb="FF000000"/>
        <sz val="11.0"/>
      </rPr>
      <t>·</t>
    </r>
    <r>
      <rPr>
        <rFont val="Times New Roman"/>
        <color rgb="FF000000"/>
        <sz val="7.0"/>
      </rPr>
      <t xml:space="preserve">         </t>
    </r>
    <r>
      <rPr>
        <rFont val="Calibri"/>
        <color rgb="FF000000"/>
        <sz val="11.0"/>
      </rPr>
      <t>Información legible.</t>
    </r>
  </si>
  <si>
    <t xml:space="preserve"> </t>
  </si>
  <si>
    <r>
      <rPr>
        <rFont val="Noto Sans Symbols"/>
        <color rgb="FF000000"/>
        <sz val="11.0"/>
      </rPr>
      <t>·</t>
    </r>
    <r>
      <rPr>
        <rFont val="Times New Roman"/>
        <color rgb="FF000000"/>
        <sz val="7.0"/>
      </rPr>
      <t xml:space="preserve">         </t>
    </r>
    <r>
      <rPr>
        <rFont val="Times New Roman"/>
        <color rgb="FF000000"/>
        <sz val="10.0"/>
      </rPr>
      <t>LAMINAS DE SUPERBOARD DE 6MM DE 1,22 X 2,44 FIBROCEMENTO</t>
    </r>
  </si>
  <si>
    <r>
      <rPr>
        <rFont val="Noto Sans Symbols"/>
        <color rgb="FF000000"/>
        <sz val="11.0"/>
      </rPr>
      <t>·</t>
    </r>
    <r>
      <rPr>
        <rFont val="Times New Roman"/>
        <color rgb="FF000000"/>
        <sz val="7.0"/>
      </rPr>
      <t xml:space="preserve">         </t>
    </r>
    <r>
      <rPr>
        <rFont val="Times New Roman"/>
        <color rgb="FF000000"/>
        <sz val="10.0"/>
      </rPr>
      <t xml:space="preserve">PERFILES Y ELEMNENTOS DE SOPORTE Y ANCLAJE </t>
    </r>
  </si>
  <si>
    <r>
      <rPr>
        <rFont val="Noto Sans Symbols"/>
        <color rgb="FF000000"/>
        <sz val="11.0"/>
      </rPr>
      <t>·</t>
    </r>
    <r>
      <rPr>
        <rFont val="Times New Roman"/>
        <color rgb="FF000000"/>
        <sz val="7.0"/>
      </rPr>
      <t xml:space="preserve">         </t>
    </r>
    <r>
      <rPr>
        <rFont val="Times New Roman"/>
        <color rgb="FF000000"/>
        <sz val="10.0"/>
      </rPr>
      <t xml:space="preserve">TORNILLOS DE FIJACION </t>
    </r>
  </si>
  <si>
    <r>
      <rPr>
        <rFont val="Noto Sans Symbols"/>
        <color rgb="FF000000"/>
        <sz val="11.0"/>
      </rPr>
      <t>·</t>
    </r>
    <r>
      <rPr>
        <rFont val="Times New Roman"/>
        <color rgb="FF000000"/>
        <sz val="7.0"/>
      </rPr>
      <t xml:space="preserve">         </t>
    </r>
    <r>
      <rPr>
        <rFont val="Times New Roman"/>
        <color rgb="FF000000"/>
        <sz val="10.0"/>
      </rPr>
      <t xml:space="preserve">MASILLADO JUNTAS Y TORNILLOS </t>
    </r>
  </si>
  <si>
    <r>
      <rPr>
        <rFont val="Noto Sans Symbols"/>
        <color rgb="FF000000"/>
        <sz val="11.0"/>
      </rPr>
      <t>·</t>
    </r>
    <r>
      <rPr>
        <rFont val="Times New Roman"/>
        <color rgb="FF000000"/>
        <sz val="7.0"/>
      </rPr>
      <t xml:space="preserve">         </t>
    </r>
    <r>
      <rPr>
        <rFont val="Times New Roman"/>
        <color rgb="FF000000"/>
        <sz val="10.0"/>
      </rPr>
      <t>CINTA MALLA FIBRA DE VIDRIO</t>
    </r>
  </si>
  <si>
    <r>
      <rPr>
        <rFont val="Noto Sans Symbols"/>
        <color rgb="FF000000"/>
        <sz val="11.0"/>
      </rPr>
      <t>·</t>
    </r>
    <r>
      <rPr>
        <rFont val="Times New Roman"/>
        <color rgb="FF000000"/>
        <sz val="7.0"/>
      </rPr>
      <t xml:space="preserve">         </t>
    </r>
    <r>
      <rPr>
        <rFont val="Times New Roman"/>
        <color rgb="FF000000"/>
        <sz val="10.0"/>
      </rPr>
      <t>CINTA MALLA FIBRA DE VIDRIO</t>
    </r>
  </si>
  <si>
    <r>
      <rPr>
        <rFont val="Noto Sans Symbols"/>
        <color rgb="FF000000"/>
        <sz val="11.0"/>
      </rPr>
      <t>·</t>
    </r>
    <r>
      <rPr>
        <rFont val="Times New Roman"/>
        <color rgb="FF000000"/>
        <sz val="7.0"/>
      </rPr>
      <t xml:space="preserve">         </t>
    </r>
    <r>
      <rPr>
        <rFont val="Times New Roman"/>
        <color rgb="FF000000"/>
        <sz val="10.0"/>
      </rPr>
      <t xml:space="preserve">PINTURA KORAZA O EQUIVALENTE </t>
    </r>
  </si>
  <si>
    <r>
      <rPr>
        <rFont val="Noto Sans Symbols"/>
        <color rgb="FF000000"/>
        <sz val="11.0"/>
      </rPr>
      <t>·</t>
    </r>
    <r>
      <rPr>
        <rFont val="Times New Roman"/>
        <color rgb="FF000000"/>
        <sz val="7.0"/>
      </rPr>
      <t xml:space="preserve">         </t>
    </r>
    <r>
      <rPr>
        <rFont val="Calibri"/>
        <color rgb="FF000000"/>
        <sz val="11.0"/>
      </rPr>
      <t>Herramienta menor.</t>
    </r>
  </si>
  <si>
    <r>
      <rPr>
        <rFont val="Noto Sans Symbols"/>
        <color rgb="FF000000"/>
        <sz val="11.0"/>
      </rPr>
      <t>·</t>
    </r>
    <r>
      <rPr>
        <rFont val="Times New Roman"/>
        <color rgb="FF000000"/>
        <sz val="7.0"/>
      </rPr>
      <t xml:space="preserve">         </t>
    </r>
    <r>
      <rPr>
        <rFont val="Calibri"/>
        <color rgb="FF000000"/>
        <sz val="11.0"/>
      </rPr>
      <t xml:space="preserve">Andamios y tablones </t>
    </r>
  </si>
  <si>
    <r>
      <rPr>
        <rFont val="Noto Sans Symbols"/>
        <color rgb="FF000000"/>
        <sz val="11.0"/>
      </rPr>
      <t>·</t>
    </r>
    <r>
      <rPr>
        <rFont val="Times New Roman"/>
        <color rgb="FF000000"/>
        <sz val="7.0"/>
      </rPr>
      <t xml:space="preserve">         </t>
    </r>
    <r>
      <rPr>
        <rFont val="Calibri"/>
        <color rgb="FF000000"/>
        <sz val="11.0"/>
      </rPr>
      <t xml:space="preserve">Cuidar y preservar los pisos, paredes </t>
    </r>
  </si>
  <si>
    <t>Ítem: 0217</t>
  </si>
  <si>
    <t xml:space="preserve">Utilizar pintura para interiores tipo 1, pintar una vez y dejar secar, aplicar segunda vez dejar secar y buscar un acabado uniforme </t>
  </si>
  <si>
    <t>• Limpiá el techo con un paño húmedo para retirar el polvo y controlá que no hayan quedado telarañas o restos de polvo.</t>
  </si>
  <si>
    <t>• Si el techo tiene signos de decoloración o mancha, te recomendamos aplicar una pintura base en las zonas afectadas</t>
  </si>
  <si>
    <t>•  Lo mejor es trabajar alejado de las fuentes de luz, buscá la ventana más grande y empezá por ahí, así podés ver lo que pintaste y no te quedan “huecos”</t>
  </si>
  <si>
    <t xml:space="preserve">  • Recortá los bordes del techo con un pincel mediano (lo ideal es un pincel sintético con cerdas de 2 pulgadas de largo). Es recomendable usar cinta de enmascarar en las uniones de las paredes con el techo para alcanzar el mejor resultado posible.</t>
  </si>
  <si>
    <t xml:space="preserve">  • Una vez que has recortado todos los bordes y esquinas, podrás empezar a pintar el techo con el rodillo. Si tu techo es particularmente alto, podés usar un palo de extensión para evitar subir y bajas las escaleras. Si el techo es texturado, se recomienda usar un rodillo más mullido.</t>
  </si>
  <si>
    <t xml:space="preserve">  • Una vez cumplidos todos los pasos detallados, aplicá una seguna mano de pintura una vez que la primera se haya secado por completo y usá un rodillo pequeño (no un pincel) para retocar las zonas desparejas.</t>
  </si>
  <si>
    <r>
      <rPr>
        <rFont val="Noto Sans Symbols"/>
        <color rgb="FF000000"/>
        <sz val="11.0"/>
      </rPr>
      <t>·</t>
    </r>
    <r>
      <rPr>
        <rFont val="Times New Roman"/>
        <color rgb="FF000000"/>
        <sz val="7.0"/>
      </rPr>
      <t xml:space="preserve">         </t>
    </r>
    <r>
      <rPr>
        <rFont val="Calibri"/>
        <color rgb="FF000000"/>
        <sz val="11.0"/>
      </rPr>
      <t>Materiales descritos en la sección “MATERIALES”.</t>
    </r>
  </si>
  <si>
    <r>
      <rPr>
        <rFont val="Noto Sans Symbols"/>
        <color rgb="FF000000"/>
        <sz val="11.0"/>
      </rPr>
      <t>·</t>
    </r>
    <r>
      <rPr>
        <rFont val="Times New Roman"/>
        <color rgb="FF000000"/>
        <sz val="7.0"/>
      </rPr>
      <t xml:space="preserve">         </t>
    </r>
    <r>
      <rPr>
        <rFont val="Calibri"/>
        <color rgb="FF000000"/>
        <sz val="11.0"/>
      </rPr>
      <t>Equipos y herramientas descritas en la sección “EQUIPO”</t>
    </r>
  </si>
  <si>
    <r>
      <rPr>
        <rFont val="Noto Sans Symbols"/>
        <color rgb="FF000000"/>
        <sz val="11.0"/>
      </rPr>
      <t>·</t>
    </r>
    <r>
      <rPr>
        <rFont val="Times New Roman"/>
        <color rgb="FF000000"/>
        <sz val="7.0"/>
      </rPr>
      <t xml:space="preserve">         </t>
    </r>
    <r>
      <rPr>
        <rFont val="Calibri"/>
        <color rgb="FF000000"/>
        <sz val="11.0"/>
      </rPr>
      <t>Transporte dentro y fuera de la obra.</t>
    </r>
  </si>
  <si>
    <r>
      <rPr>
        <rFont val="Noto Sans Symbols"/>
        <color rgb="FF000000"/>
        <sz val="11.0"/>
      </rPr>
      <t>·</t>
    </r>
    <r>
      <rPr>
        <rFont val="Times New Roman"/>
        <color rgb="FF000000"/>
        <sz val="7.0"/>
      </rPr>
      <t xml:space="preserve">         </t>
    </r>
    <r>
      <rPr>
        <rFont val="Calibri"/>
        <color rgb="FF000000"/>
        <sz val="11.0"/>
      </rPr>
      <t>No aplica.</t>
    </r>
  </si>
  <si>
    <r>
      <rPr>
        <rFont val="Noto Sans Symbols"/>
        <color rgb="FF000000"/>
        <sz val="11.0"/>
      </rPr>
      <t>·</t>
    </r>
    <r>
      <rPr>
        <rFont val="Times New Roman"/>
        <color rgb="FF000000"/>
        <sz val="7.0"/>
      </rPr>
      <t xml:space="preserve">         </t>
    </r>
    <r>
      <rPr>
        <rFont val="Calibri"/>
        <color rgb="FF000000"/>
        <sz val="11.0"/>
      </rPr>
      <t>Información completa.</t>
    </r>
  </si>
  <si>
    <r>
      <rPr>
        <rFont val="Noto Sans Symbols"/>
        <color rgb="FF000000"/>
        <sz val="11.0"/>
      </rPr>
      <t>·</t>
    </r>
    <r>
      <rPr>
        <rFont val="Times New Roman"/>
        <color rgb="FF000000"/>
        <sz val="7.0"/>
      </rPr>
      <t xml:space="preserve">         </t>
    </r>
    <r>
      <rPr>
        <rFont val="Calibri"/>
        <color rgb="FF000000"/>
        <sz val="11.0"/>
      </rPr>
      <t>Información legible.</t>
    </r>
  </si>
  <si>
    <r>
      <rPr>
        <rFont val="Noto Sans Symbols"/>
        <color rgb="FF000000"/>
        <sz val="11.0"/>
      </rPr>
      <t>·</t>
    </r>
    <r>
      <rPr>
        <rFont val="Times New Roman"/>
        <color rgb="FF000000"/>
        <sz val="7.0"/>
      </rPr>
      <t xml:space="preserve">         </t>
    </r>
    <r>
      <rPr>
        <rFont val="Times New Roman"/>
        <color rgb="FF000000"/>
        <sz val="10.0"/>
      </rPr>
      <t xml:space="preserve">LONA PLATICA PARA PROTEGER PISOS </t>
    </r>
  </si>
  <si>
    <r>
      <rPr>
        <rFont val="Noto Sans Symbols"/>
        <color rgb="FF000000"/>
        <sz val="11.0"/>
      </rPr>
      <t>·</t>
    </r>
    <r>
      <rPr>
        <rFont val="Times New Roman"/>
        <color rgb="FF000000"/>
        <sz val="7.0"/>
      </rPr>
      <t xml:space="preserve">         </t>
    </r>
    <r>
      <rPr>
        <rFont val="Times New Roman"/>
        <color rgb="FF000000"/>
        <sz val="10.0"/>
      </rPr>
      <t>PINTURA TIPO 1  PARA INETERIORES</t>
    </r>
  </si>
  <si>
    <r>
      <rPr>
        <rFont val="Noto Sans Symbols"/>
        <color rgb="FF000000"/>
        <sz val="11.0"/>
      </rPr>
      <t>·</t>
    </r>
    <r>
      <rPr>
        <rFont val="Times New Roman"/>
        <color rgb="FF000000"/>
        <sz val="7.0"/>
      </rPr>
      <t xml:space="preserve">         </t>
    </r>
    <r>
      <rPr>
        <rFont val="Times New Roman"/>
        <color rgb="FF000000"/>
        <sz val="10.0"/>
      </rPr>
      <t xml:space="preserve">RODILLOS DE ALGODÓN O SIMILAES </t>
    </r>
  </si>
  <si>
    <r>
      <rPr>
        <rFont val="Noto Sans Symbols"/>
        <color rgb="FF000000"/>
        <sz val="11.0"/>
      </rPr>
      <t>·</t>
    </r>
    <r>
      <rPr>
        <rFont val="Times New Roman"/>
        <color rgb="FF000000"/>
        <sz val="7.0"/>
      </rPr>
      <t xml:space="preserve">         </t>
    </r>
    <r>
      <rPr>
        <rFont val="Times New Roman"/>
        <color rgb="FF000000"/>
        <sz val="10.0"/>
      </rPr>
      <t xml:space="preserve">BROCHAS </t>
    </r>
  </si>
  <si>
    <r>
      <rPr>
        <rFont val="Noto Sans Symbols"/>
        <color rgb="FF000000"/>
        <sz val="11.0"/>
      </rPr>
      <t>·</t>
    </r>
    <r>
      <rPr>
        <rFont val="Times New Roman"/>
        <color rgb="FF000000"/>
        <sz val="7.0"/>
      </rPr>
      <t xml:space="preserve">         </t>
    </r>
    <r>
      <rPr>
        <rFont val="Calibri"/>
        <color rgb="FF000000"/>
        <sz val="11.0"/>
      </rPr>
      <t>Herramienta menor.</t>
    </r>
  </si>
  <si>
    <r>
      <rPr>
        <rFont val="Noto Sans Symbols"/>
        <color rgb="FF000000"/>
        <sz val="11.0"/>
      </rPr>
      <t>·</t>
    </r>
    <r>
      <rPr>
        <rFont val="Times New Roman"/>
        <color rgb="FF000000"/>
        <sz val="7.0"/>
      </rPr>
      <t xml:space="preserve">         </t>
    </r>
    <r>
      <rPr>
        <rFont val="Calibri"/>
        <color rgb="FF000000"/>
        <sz val="11.0"/>
      </rPr>
      <t xml:space="preserve">Andamios y tablones </t>
    </r>
  </si>
  <si>
    <r>
      <rPr>
        <rFont val="Noto Sans Symbols"/>
        <color rgb="FF000000"/>
        <sz val="11.0"/>
      </rPr>
      <t>·</t>
    </r>
    <r>
      <rPr>
        <rFont val="Times New Roman"/>
        <color rgb="FF000000"/>
        <sz val="7.0"/>
      </rPr>
      <t xml:space="preserve">         </t>
    </r>
    <r>
      <rPr>
        <rFont val="Calibri"/>
        <color rgb="FF000000"/>
        <sz val="11.0"/>
      </rPr>
      <t xml:space="preserve">Cuidar y preservar los pisos, paredes </t>
    </r>
  </si>
  <si>
    <t>ITEM:  0207</t>
  </si>
  <si>
    <t xml:space="preserve"> un – m2</t>
  </si>
  <si>
    <t>Este ítem se refiere al suministro e instalación de impermeabilización cubierta  para evitar filtraciones de agua a través de está, estas instalaciones deben ejecutarse con las normas de seguridad en alturas y en manejo de sopletes, tomando las precauciones necesarias para evitar accidentes de los trabajadores o terceras personas, y daños a las obras que se construyen en la propiedad.</t>
  </si>
  <si>
    <t>PROCEDIMIENTO PARA EJECUCIÓN DEL ITEM</t>
  </si>
  <si>
    <t>Localizar la dimensión de la cubierta para calcular el manto necesario para cubrirla.
Asegurarse que se tenga acceso a la cubierta plana donde debe realizarse la impermeabilización.
Revisar los planos de la cubierta para conocer la inclinación o pendiente que está tiene.
Subirse sobre la cubierta teniendo en cuenta las precauciones necesarias para el trabajo en alturas. (El personal que se suba a la cubierta debe usar arnés, casco, botas y gafas para su seguridad, así mismo debe tener un control y manejo de trabajo en alturas).
Revisar la inclinación de la cubierta.
Identificar los desagües sobre la cubierta para tener cuidado de no cubrirlos con el manto.
Limpiar la superficie de la cubierta plana, retirando cualquier clase de mugre o grasa que pueden estar adherida a está.
Rectificar que la superficie este totalmente plana, que no tenga huecos ni protuberancias de ser así deben ser niveladas retirando la protuberancia y rellanado los huecos.
Rectificar que la cubierta tenga la inclinación hacia los desagües y bajantes.
Previamente a la colocación del manto, se debe aplicar con rodillo sobre la superficie una emulsión asfáltica para sellar los poros del concreto y así permitir una mayor adherencia del manto a la superficie de la cubierta.
Dejar secar la emulsión asfáltica sobre la superficie de la cubierta por 12 horas.
Cortar el manto según las longitudes de la cubierta plana
Colocar sobre la cubierta el manto, aplicando sobre está una llama a gas de 10° a 60° centígrados con el soplete y luego colocar el manto con una poco de presión sobre la superficie de la cubierta.
Colocar una tira o franja del manto sobre otra con un solape de 10 cm como mínimo.
Repesar cada solape de las franjas o tiras del manto, colocando sobre este la llama del soplete y esparciendo el manto con un palustre, para así fijar o unir un tira de manto a la otra.
Alrededor de los desagües se debe colocar manto teniendo en cuenta las medidas de la tubería sin tapar el orificio de esta. (La impermeabilización debe iniciarse por el desagüe hacia lo extremos).</t>
  </si>
  <si>
    <t>El bajante debe ser construido con una pendiente adecuada para asegurar el flujo constante de agua evacuada de la cubierta y el canal de desague. También se debe prever un sistema de mantenimiento y limpieza del bajante para asegurar su buen funcionamiento.</t>
  </si>
  <si>
    <t>Después de la construcción, se deben realizar pruebas y ensayos para asegurar el buen funcionamiento del canal de agua. Se deben realizar pruebas de presión, caudal y estanqueidad para verificar que el canal cumple con las especificaciones técnicas establecidas.</t>
  </si>
  <si>
    <t>El manto debe ir solapado desde el sumidero o desagüe.</t>
  </si>
  <si>
    <t xml:space="preserve">El contorno del sumidero o desagüe debe estar reforzado y totalmente impermeabilizado. </t>
  </si>
  <si>
    <t>Manto edil 3mm</t>
  </si>
  <si>
    <t>Primer Super Edil</t>
  </si>
  <si>
    <t>Pintura De Aluminio</t>
  </si>
  <si>
    <t>Cilindro de gas</t>
  </si>
  <si>
    <t xml:space="preserve">Herramienta menor </t>
  </si>
  <si>
    <t>Andamios certificados</t>
  </si>
  <si>
    <t>MEDIDAS Y FORMA DE PAGO</t>
  </si>
  <si>
    <t>La unidad de medida de pago será el número de metros cuadrados (M2) de manto edil, incluyendo los demás materiales necesarios para su instalación, debidamente ejecutado y aprobado por la interventoría.
Su forma de pago se hará según los precios establecidos en el contrato. En este valor se incluye el costo de equipo, herramienta, mano de obra y transporte.</t>
  </si>
  <si>
    <t>ITEM:  0067</t>
  </si>
  <si>
    <t xml:space="preserve"> un – ml</t>
  </si>
  <si>
    <t>Este ítem se refiere a los trabajos necesarios para desmontar y retirar de las zonas sometidas a adecuación, las la canal, indicadas en los planos arquitectónicos, en las especificaciones particulares o definidas por la interventoría</t>
  </si>
  <si>
    <t>Ubicar lugar de trabajo.</t>
  </si>
  <si>
    <t>Asegurarse que las tejas y estructura de la cubierta ya estén retiradas.</t>
  </si>
  <si>
    <t>Retirar los puntos o tubos de desagües</t>
  </si>
  <si>
    <t>Retirar o cortar los amarres que sostienen la canal.</t>
  </si>
  <si>
    <t>Halar la canal.</t>
  </si>
  <si>
    <t>El desmonte se realizará en secciones, comenzando por el extremo más alejado de la salida de la canal. Se utilizará una sierra circular para cortar la canal en secciones, se retirarán las secciones cortadas y se continuarán cortando hasta retirar toda la canal.</t>
  </si>
  <si>
    <r>
      <rPr>
        <rFont val="Noto Sans Symbols"/>
        <color rgb="FF000000"/>
        <sz val="11.0"/>
      </rPr>
      <t>·</t>
    </r>
    <r>
      <rPr>
        <rFont val="Times New Roman"/>
        <color rgb="FF000000"/>
        <sz val="7.0"/>
      </rPr>
      <t xml:space="preserve">         </t>
    </r>
    <r>
      <rPr>
        <rFont val="Calibri"/>
        <color rgb="FF000000"/>
        <sz val="11.0"/>
      </rPr>
      <t>No aplica.</t>
    </r>
  </si>
  <si>
    <t>Se debe realizar una evaluación de los riesgos y se deben tomar medidas de seguridad adecuadas para minimizar los riesgos.</t>
  </si>
  <si>
    <t>Se debe elaborar un plan detallado de la actividad, que incluya el procedimiento de desmonte, la disposición de los materiales y la limpieza del sitio.</t>
  </si>
  <si>
    <t>No requiere</t>
  </si>
  <si>
    <t>Alicate</t>
  </si>
  <si>
    <t>Cegueta</t>
  </si>
  <si>
    <t>Volqueta</t>
  </si>
  <si>
    <t>La unidad de medida de pago será por metro lineal (ML) de canal desmontada, recibidos a satisfacción por la interventoría. El pago se hará por precios unitarios ya establecidos en el contrato que incluyen herramienta, mano de obra, equipos y transporte necesario para su ejecución.</t>
  </si>
  <si>
    <t>ITEM:  0113</t>
  </si>
  <si>
    <t xml:space="preserve">Este ítem se refiere al suministro y adecuación de las canaletas colectoras de aguas lluvias para su drenaje. Deberá garantizar una pendiente longitudinal del 2 %, para facilidad de drenaje, ser sólida, resistente, de manera que ofrezca continuidad para evitar tropiezos y accidentes.
 </t>
  </si>
  <si>
    <t>Ubicar el lugar de la canaleta y trazar el desnivel que deberá llevar para el flujo del agua. Para esto utilizar la manguera de nivel y marcar los bordes de la canal.</t>
  </si>
  <si>
    <t>Anclar los ángulos en L que soportaran la canaleta con tornillos a la viga de coronación.</t>
  </si>
  <si>
    <t>Unir las canaletas si es necesario para luces muy grandes. Estas uniones se harán con remaches y se le aplicara un epóxico para evitar la filtración del agua.</t>
  </si>
  <si>
    <t>Colocar la canal sobre los soportes anclados y verificar los niveles.</t>
  </si>
  <si>
    <t>Anclar con remaches la canal a los soportes.</t>
  </si>
  <si>
    <t xml:space="preserve">Instalar rejillas a los bajantes </t>
  </si>
  <si>
    <t xml:space="preserve">Instalar las calates metalicas según las dimenciones y lugares establecidos previamente </t>
  </si>
  <si>
    <r>
      <rPr>
        <rFont val="Noto Sans Symbols"/>
        <color rgb="FF000000"/>
        <sz val="11.0"/>
      </rPr>
      <t>·</t>
    </r>
    <r>
      <rPr>
        <rFont val="Times New Roman"/>
        <color rgb="FF000000"/>
        <sz val="7.0"/>
      </rPr>
      <t xml:space="preserve">         </t>
    </r>
    <r>
      <rPr>
        <rFont val="Times New Roman"/>
        <color rgb="FF000000"/>
        <sz val="10.0"/>
      </rPr>
      <t xml:space="preserve">REALIZAR ENSAYOS CON LA APLICACIÓN DE AGUAS A LAS CANALES PARA DETERMINAR PENDIENTES Y EVACUCION DE LAS MISMAS </t>
    </r>
  </si>
  <si>
    <t xml:space="preserve">LA CANAL DEBE DE TENER PENDIENTES PARA EL CORRIDO DEL AGUA Y SIN FILTRACIONES </t>
  </si>
  <si>
    <t>CANAL GALVANIZADA CALIBRE 22</t>
  </si>
  <si>
    <t>ANDAMIOS TUBULARES</t>
  </si>
  <si>
    <t xml:space="preserve">NIVEL DE MANGUERA </t>
  </si>
  <si>
    <t>TALADROS</t>
  </si>
  <si>
    <t xml:space="preserve">CINTA METRICA </t>
  </si>
  <si>
    <t>La unidad de medida de pago será por metro lineal (ML) de canal INSTALADA , recibidos a satisfacción por la interventoría. El pago se hará por precios unitarios ya establecidos en el contrato que incluyen herramienta, mano de obra, equipos y transporte necesario para su ejecución.</t>
  </si>
  <si>
    <t>PERSONAL MÍNIMO REQUERIDO PARA EJECUCIÓN DE OBRA</t>
  </si>
  <si>
    <t>CANTIDAD</t>
  </si>
  <si>
    <t>CARGO A DESMPEÑAR</t>
  </si>
  <si>
    <t>FORMACIÓN ACADÉMICA</t>
  </si>
  <si>
    <t>EXPERIENCIA GENERAL</t>
  </si>
  <si>
    <t>EXPERENCIA ESPECIFICA</t>
  </si>
  <si>
    <t>% DE DEDICACIÓN EN LA DURACIÓN TOTAL DE CONTRATACIÓN.</t>
  </si>
  <si>
    <t>COMO/EN</t>
  </si>
  <si>
    <t>REQUERIMIENTO/ PARTICULAR</t>
  </si>
  <si>
    <t>Coordinador de obra</t>
  </si>
  <si>
    <t>Ingeniero civil/Arquitecto</t>
  </si>
  <si>
    <t>1 AÑO</t>
  </si>
  <si>
    <t>Proyectos de infraestructura.</t>
  </si>
  <si>
    <t>n.a</t>
  </si>
  <si>
    <t>Responsable SST Y Ambiental.</t>
  </si>
  <si>
    <t>Profesional/ Especialista/ técnico o tecnólogo en seguridad industrial o ambiental.</t>
  </si>
  <si>
    <t>6 Meses</t>
  </si>
  <si>
    <t>Encargado del seguimiento en seguridad industrial o ambiental en proyectos de obra.</t>
  </si>
  <si>
    <t>Licencia en seguridad y salud en el trabajo, curso de alturas vigente.</t>
  </si>
</sst>
</file>

<file path=xl/styles.xml><?xml version="1.0" encoding="utf-8"?>
<styleSheet xmlns="http://schemas.openxmlformats.org/spreadsheetml/2006/main" xmlns:x14ac="http://schemas.microsoft.com/office/spreadsheetml/2009/9/ac" xmlns:mc="http://schemas.openxmlformats.org/markup-compatibility/2006">
  <numFmts count="12">
    <numFmt numFmtId="164" formatCode="_-&quot;$&quot;\ * #,##0.00_-;\-&quot;$&quot;\ * #,##0.00_-;_-&quot;$&quot;\ * &quot;-&quot;??_-;_-@"/>
    <numFmt numFmtId="165" formatCode="_-&quot;$&quot;\ * #,##0.00_-;\-&quot;$&quot;\ * #,##0.00_-;_-&quot;$&quot;\ * &quot;-&quot;_-;_-@"/>
    <numFmt numFmtId="166" formatCode="_-&quot;$&quot;* #,##0.00_-;\-&quot;$&quot;* #,##0.00_-;_-&quot;$&quot;* &quot;-&quot;_-;_-@"/>
    <numFmt numFmtId="167" formatCode="_-&quot;$&quot;\ * #,##0_-;\-&quot;$&quot;\ * #,##0_-;_-&quot;$&quot;\ * &quot;-&quot;??_-;_-@"/>
    <numFmt numFmtId="168" formatCode="0.0000"/>
    <numFmt numFmtId="169" formatCode="0.000000"/>
    <numFmt numFmtId="170" formatCode="_-[$$-240A]\ * #,##0.00_-;\-[$$-240A]\ * #,##0.00_-;_-[$$-240A]\ * &quot;-&quot;??_-;_-@"/>
    <numFmt numFmtId="171" formatCode="&quot;$&quot;#,##0"/>
    <numFmt numFmtId="172" formatCode="0.000"/>
    <numFmt numFmtId="173" formatCode="_-&quot;$&quot;* #,##0.00_-;\-&quot;$&quot;* #,##0.00_-;_-&quot;$&quot;* &quot;-&quot;??_-;_-@"/>
    <numFmt numFmtId="174" formatCode="#,##0.0"/>
    <numFmt numFmtId="175" formatCode="&quot;$&quot;\ #,##0.00"/>
  </numFmts>
  <fonts count="25">
    <font>
      <sz val="11.0"/>
      <color theme="1"/>
      <name val="Calibri"/>
      <scheme val="minor"/>
    </font>
    <font>
      <sz val="10.0"/>
      <color theme="1"/>
      <name val="Calibri"/>
    </font>
    <font>
      <b/>
      <sz val="12.0"/>
      <color theme="1"/>
      <name val="Calibri"/>
    </font>
    <font/>
    <font>
      <b/>
      <sz val="10.0"/>
      <color rgb="FF000000"/>
      <name val="Arial Narrow"/>
    </font>
    <font>
      <sz val="10.0"/>
      <color rgb="FF000000"/>
      <name val="Arial"/>
    </font>
    <font>
      <sz val="10.0"/>
      <color theme="1"/>
      <name val="Arial"/>
    </font>
    <font>
      <sz val="11.0"/>
      <color theme="1"/>
      <name val="Arial Narrow"/>
    </font>
    <font>
      <color theme="1"/>
      <name val="Calibri"/>
      <scheme val="minor"/>
    </font>
    <font>
      <b/>
      <sz val="10.0"/>
      <color theme="1"/>
      <name val="Arial"/>
    </font>
    <font>
      <b/>
      <color theme="1"/>
      <name val="Calibri"/>
      <scheme val="minor"/>
    </font>
    <font>
      <b/>
      <sz val="9.0"/>
      <color theme="1"/>
      <name val="Arial"/>
    </font>
    <font>
      <sz val="11.0"/>
      <color rgb="FF000000"/>
      <name val="Calibri"/>
    </font>
    <font>
      <sz val="9.0"/>
      <color theme="1"/>
      <name val="Calibri"/>
    </font>
    <font>
      <sz val="9.0"/>
      <color theme="1"/>
      <name val="Arial"/>
    </font>
    <font>
      <b/>
      <sz val="14.0"/>
      <color theme="1"/>
      <name val="Arial"/>
    </font>
    <font>
      <sz val="11.0"/>
      <color theme="1"/>
      <name val="Calibri"/>
    </font>
    <font>
      <sz val="8.0"/>
      <color theme="1"/>
      <name val="Arial"/>
    </font>
    <font>
      <b/>
      <sz val="11.0"/>
      <color theme="1"/>
      <name val="Arial"/>
    </font>
    <font>
      <b/>
      <sz val="12.0"/>
      <color theme="1"/>
      <name val="Arial"/>
    </font>
    <font>
      <b/>
      <sz val="11.0"/>
      <color rgb="FFFFFFFF"/>
      <name val="Calibri"/>
    </font>
    <font>
      <sz val="11.0"/>
      <color rgb="FF000000"/>
      <name val="Noto Sans Symbols"/>
    </font>
    <font>
      <sz val="7.0"/>
      <color rgb="FF000000"/>
      <name val="Noto Sans Symbols"/>
    </font>
    <font>
      <sz val="12.0"/>
      <color rgb="FF000000"/>
      <name val="Calibri"/>
    </font>
    <font>
      <b/>
      <sz val="9.0"/>
      <color theme="0"/>
      <name val="Arial"/>
    </font>
  </fonts>
  <fills count="8">
    <fill>
      <patternFill patternType="none"/>
    </fill>
    <fill>
      <patternFill patternType="lightGray"/>
    </fill>
    <fill>
      <patternFill patternType="solid">
        <fgColor theme="9"/>
        <bgColor theme="9"/>
      </patternFill>
    </fill>
    <fill>
      <patternFill patternType="solid">
        <fgColor rgb="FFFFFFFF"/>
        <bgColor rgb="FFFFFFFF"/>
      </patternFill>
    </fill>
    <fill>
      <patternFill patternType="solid">
        <fgColor rgb="FFD0CECE"/>
        <bgColor rgb="FFD0CECE"/>
      </patternFill>
    </fill>
    <fill>
      <patternFill patternType="solid">
        <fgColor theme="0"/>
        <bgColor theme="0"/>
      </patternFill>
    </fill>
    <fill>
      <patternFill patternType="solid">
        <fgColor rgb="FF1D6194"/>
        <bgColor rgb="FF1D6194"/>
      </patternFill>
    </fill>
    <fill>
      <patternFill patternType="solid">
        <fgColor rgb="FF2E75B5"/>
        <bgColor rgb="FF2E75B5"/>
      </patternFill>
    </fill>
  </fills>
  <borders count="8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bottom/>
    </border>
    <border>
      <left style="thin">
        <color rgb="FF000000"/>
      </left>
      <right style="thin">
        <color rgb="FF000000"/>
      </right>
      <top style="thin">
        <color rgb="FF000000"/>
      </top>
      <bottom style="thin">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rder>
    <border>
      <left style="medium">
        <color rgb="FF000000"/>
      </left>
      <right style="medium">
        <color rgb="FF000000"/>
      </right>
      <bottom style="medium">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top style="thin">
        <color rgb="FF000000"/>
      </top>
      <bottom style="thin">
        <color rgb="FF000000"/>
      </bottom>
    </border>
    <border>
      <left style="medium">
        <color rgb="FF000000"/>
      </left>
      <right style="medium">
        <color rgb="FF000000"/>
      </right>
      <top style="thin">
        <color rgb="FF000000"/>
      </top>
    </border>
    <border>
      <left style="medium">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right style="thin">
        <color rgb="FF000000"/>
      </right>
      <bottom style="thin">
        <color rgb="FF000000"/>
      </bottom>
    </border>
    <border>
      <left style="thin">
        <color rgb="FF000000"/>
      </left>
      <bottom style="thin">
        <color rgb="FF000000"/>
      </bottom>
    </border>
    <border>
      <left style="thin">
        <color rgb="FF000000"/>
      </left>
      <top style="thin">
        <color rgb="FF000000"/>
      </top>
      <bottom style="medium">
        <color rgb="FF000000"/>
      </bottom>
    </border>
    <border>
      <left style="medium">
        <color rgb="FF000000"/>
      </left>
      <right style="medium">
        <color rgb="FF000000"/>
      </right>
      <top style="thin">
        <color rgb="FF000000"/>
      </top>
      <bottom style="thin">
        <color rgb="FF000000"/>
      </bottom>
    </border>
    <border>
      <left style="thin">
        <color rgb="FF000000"/>
      </left>
      <right style="thin">
        <color rgb="FF000000"/>
      </right>
      <top style="medium">
        <color rgb="FF000000"/>
      </top>
    </border>
    <border>
      <left style="thin">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left style="thin">
        <color rgb="FF000000"/>
      </left>
    </border>
    <border>
      <left style="thin">
        <color rgb="FF000000"/>
      </left>
      <bottom style="medium">
        <color rgb="FF000000"/>
      </bottom>
    </border>
    <border>
      <left style="medium">
        <color rgb="FF000000"/>
      </left>
      <right style="medium">
        <color rgb="FF000000"/>
      </right>
      <top style="thin">
        <color rgb="FF000000"/>
      </top>
      <bottom style="medium">
        <color rgb="FF000000"/>
      </bottom>
    </border>
    <border>
      <left/>
      <right/>
      <top/>
      <bottom/>
    </border>
    <border>
      <left style="medium">
        <color rgb="FF000000"/>
      </left>
      <right/>
      <top style="medium">
        <color rgb="FF000000"/>
      </top>
      <bottom style="medium">
        <color rgb="FF000000"/>
      </bottom>
    </border>
    <border>
      <left style="medium">
        <color rgb="FF000000"/>
      </left>
      <right style="medium">
        <color rgb="FF000000"/>
      </right>
      <top style="thin">
        <color rgb="FF000000"/>
      </top>
      <bottom/>
    </border>
    <border>
      <left style="medium">
        <color rgb="FF000000"/>
      </left>
      <right style="medium">
        <color rgb="FF000000"/>
      </right>
      <top/>
      <bottom style="medium">
        <color rgb="FF000000"/>
      </bottom>
    </border>
    <border>
      <left/>
      <right style="thin">
        <color rgb="FF000000"/>
      </right>
      <top/>
      <bottom style="thin">
        <color rgb="FF000000"/>
      </bottom>
    </border>
    <border>
      <left style="thin">
        <color rgb="FF000000"/>
      </left>
      <right/>
      <top/>
      <bottom style="thin">
        <color rgb="FF000000"/>
      </bottom>
    </border>
    <border>
      <left style="thin">
        <color rgb="FF000000"/>
      </left>
      <right/>
      <top style="thin">
        <color rgb="FF000000"/>
      </top>
      <bottom style="thin">
        <color rgb="FF000000"/>
      </bottom>
    </border>
    <border>
      <left style="medium">
        <color rgb="FF000000"/>
      </left>
      <right/>
      <top style="thin">
        <color rgb="FF000000"/>
      </top>
      <bottom style="medium">
        <color rgb="FF000000"/>
      </bottom>
    </border>
    <border>
      <left/>
      <right style="thin">
        <color rgb="FF000000"/>
      </right>
      <top style="thin">
        <color rgb="FF000000"/>
      </top>
      <bottom style="medium">
        <color rgb="FF000000"/>
      </bottom>
    </border>
    <border>
      <left style="thin">
        <color rgb="FF000000"/>
      </left>
      <right/>
      <top style="thin">
        <color rgb="FF000000"/>
      </top>
      <bottom style="medium">
        <color rgb="FF000000"/>
      </bottom>
    </border>
    <border>
      <left style="medium">
        <color rgb="FF000000"/>
      </left>
      <right style="medium">
        <color rgb="FF000000"/>
      </right>
      <top style="medium">
        <color rgb="FF000000"/>
      </top>
      <bottom/>
    </border>
    <border>
      <left style="thin">
        <color rgb="FF000000"/>
      </left>
      <right style="thin">
        <color rgb="FF000000"/>
      </right>
      <top/>
      <bottom style="thin">
        <color rgb="FF000000"/>
      </bottom>
    </border>
    <border>
      <left style="thin">
        <color rgb="FF000000"/>
      </left>
      <right/>
      <top style="medium">
        <color rgb="FF000000"/>
      </top>
      <bottom style="thin">
        <color rgb="FF000000"/>
      </bottom>
    </border>
    <border>
      <left style="thin">
        <color rgb="FF000000"/>
      </left>
      <right/>
      <top/>
      <bottom/>
    </border>
    <border>
      <left style="thin">
        <color rgb="FF000000"/>
      </left>
      <right/>
      <top/>
      <bottom style="medium">
        <color rgb="FF000000"/>
      </bottom>
    </border>
    <border>
      <left/>
      <top/>
      <bottom/>
    </border>
    <border>
      <right/>
      <top/>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right style="medium">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style="thin">
        <color rgb="FF000000"/>
      </left>
      <right style="medium">
        <color rgb="FF000000"/>
      </right>
      <bottom style="thin">
        <color rgb="FF000000"/>
      </bottom>
    </border>
    <border>
      <top style="thin">
        <color rgb="FF000000"/>
      </top>
    </border>
    <border>
      <left style="medium">
        <color rgb="FF000000"/>
      </left>
      <right style="medium">
        <color rgb="FF000000"/>
      </right>
    </border>
    <border>
      <left style="thin">
        <color rgb="FF000000"/>
      </left>
      <right style="thin">
        <color rgb="FF000000"/>
      </right>
    </border>
    <border>
      <top style="thin">
        <color rgb="FF000000"/>
      </top>
      <bottom style="medium">
        <color rgb="FF000000"/>
      </bottom>
    </border>
    <border>
      <left style="medium">
        <color rgb="FF000000"/>
      </left>
      <right style="thin">
        <color rgb="FF000000"/>
      </right>
      <bottom style="thin">
        <color rgb="FF000000"/>
      </bottom>
    </border>
    <border>
      <left style="medium">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right style="thin">
        <color rgb="FF000000"/>
      </right>
      <top style="medium">
        <color rgb="FF000000"/>
      </top>
      <bottom style="thin">
        <color rgb="FF000000"/>
      </bottom>
    </border>
    <border>
      <left style="medium">
        <color rgb="FF000000"/>
      </left>
      <bottom style="thin">
        <color rgb="FF000000"/>
      </bottom>
    </border>
    <border>
      <right style="medium">
        <color rgb="FF000000"/>
      </right>
      <bottom style="thin">
        <color rgb="FF000000"/>
      </bottom>
    </border>
    <border>
      <top style="medium">
        <color rgb="FF000000"/>
      </top>
      <bottom style="thin">
        <color rgb="FF000000"/>
      </bottom>
    </border>
    <border>
      <right style="thin">
        <color rgb="FF000000"/>
      </right>
      <top style="thin">
        <color rgb="FF000000"/>
      </top>
    </border>
    <border>
      <left style="thin">
        <color rgb="FF000000"/>
      </left>
      <top style="thin">
        <color rgb="FF000000"/>
      </top>
    </border>
    <border>
      <left style="medium">
        <color rgb="FF000000"/>
      </left>
      <top style="thin">
        <color rgb="FF000000"/>
      </top>
    </border>
    <border>
      <right style="medium">
        <color rgb="FF000000"/>
      </right>
      <top style="thin">
        <color rgb="FF000000"/>
      </top>
    </border>
    <border>
      <right style="thin">
        <color rgb="FF000000"/>
      </right>
    </border>
    <border>
      <left style="thin">
        <color rgb="FF000000"/>
      </left>
      <right style="medium">
        <color rgb="FF000000"/>
      </right>
      <top style="thin">
        <color rgb="FF000000"/>
      </top>
    </border>
    <border>
      <bottom style="thin">
        <color rgb="FF000000"/>
      </bottom>
    </border>
    <border>
      <left/>
      <right style="medium">
        <color rgb="FF000000"/>
      </right>
      <top style="medium">
        <color rgb="FF000000"/>
      </top>
      <bottom style="medium">
        <color rgb="FF000000"/>
      </bottom>
    </border>
    <border>
      <left style="medium">
        <color rgb="FF000000"/>
      </left>
      <top style="medium">
        <color rgb="FF000000"/>
      </top>
      <bottom/>
    </border>
    <border>
      <right style="medium">
        <color rgb="FF000000"/>
      </right>
      <top style="medium">
        <color rgb="FF000000"/>
      </top>
      <bottom/>
    </border>
    <border>
      <left style="medium">
        <color rgb="FF000000"/>
      </left>
      <top/>
      <bottom style="medium">
        <color rgb="FF000000"/>
      </bottom>
    </border>
    <border>
      <right style="medium">
        <color rgb="FF000000"/>
      </right>
      <top/>
      <bottom style="medium">
        <color rgb="FF000000"/>
      </bottom>
    </border>
  </borders>
  <cellStyleXfs count="1">
    <xf borderId="0" fillId="0" fontId="0" numFmtId="0" applyAlignment="1" applyFont="1"/>
  </cellStyleXfs>
  <cellXfs count="36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4" fillId="3" fontId="4" numFmtId="0" xfId="0" applyAlignment="1" applyBorder="1" applyFill="1" applyFont="1">
      <alignment horizontal="center" vertical="center"/>
    </xf>
    <xf borderId="4" fillId="4" fontId="4" numFmtId="0" xfId="0" applyAlignment="1" applyBorder="1" applyFill="1" applyFont="1">
      <alignment horizontal="center" shrinkToFit="0" vertical="center" wrapText="1"/>
    </xf>
    <xf borderId="1" fillId="4" fontId="4" numFmtId="0" xfId="0" applyAlignment="1" applyBorder="1" applyFont="1">
      <alignment horizontal="center" shrinkToFit="0" vertical="center" wrapText="1"/>
    </xf>
    <xf borderId="5" fillId="0" fontId="3" numFmtId="0" xfId="0" applyBorder="1" applyFont="1"/>
    <xf borderId="6" fillId="0" fontId="3" numFmtId="0" xfId="0" applyBorder="1" applyFont="1"/>
    <xf borderId="7" fillId="4" fontId="4" numFmtId="0" xfId="0" applyAlignment="1" applyBorder="1" applyFont="1">
      <alignment horizontal="center" shrinkToFit="0" vertical="center" wrapText="1"/>
    </xf>
    <xf borderId="7" fillId="4" fontId="4" numFmtId="164" xfId="0" applyAlignment="1" applyBorder="1" applyFont="1" applyNumberFormat="1">
      <alignment horizontal="center" shrinkToFit="0" vertical="center" wrapText="1"/>
    </xf>
    <xf borderId="1" fillId="0" fontId="5" numFmtId="0" xfId="0" applyAlignment="1" applyBorder="1" applyFont="1">
      <alignment horizontal="center" vertical="center"/>
    </xf>
    <xf borderId="4" fillId="0" fontId="6" numFmtId="0" xfId="0" applyAlignment="1" applyBorder="1" applyFont="1">
      <alignment shrinkToFit="0" vertical="center" wrapText="1"/>
    </xf>
    <xf borderId="4" fillId="0" fontId="6" numFmtId="0" xfId="0" applyAlignment="1" applyBorder="1" applyFont="1">
      <alignment horizontal="center" shrinkToFit="0" vertical="center" wrapText="1"/>
    </xf>
    <xf borderId="3" fillId="0" fontId="6" numFmtId="2" xfId="0" applyAlignment="1" applyBorder="1" applyFont="1" applyNumberFormat="1">
      <alignment horizontal="center" readingOrder="0" vertical="center"/>
    </xf>
    <xf borderId="7" fillId="0" fontId="5" numFmtId="165" xfId="0" applyAlignment="1" applyBorder="1" applyFont="1" applyNumberFormat="1">
      <alignment vertical="center"/>
    </xf>
    <xf borderId="7" fillId="0" fontId="6" numFmtId="164" xfId="0" applyAlignment="1" applyBorder="1" applyFont="1" applyNumberFormat="1">
      <alignment horizontal="center" vertical="center"/>
    </xf>
    <xf borderId="7" fillId="0" fontId="5" numFmtId="0" xfId="0" applyAlignment="1" applyBorder="1" applyFont="1">
      <alignment horizontal="left" shrinkToFit="0" vertical="center" wrapText="1"/>
    </xf>
    <xf borderId="3" fillId="0" fontId="6" numFmtId="0" xfId="0" applyAlignment="1" applyBorder="1" applyFont="1">
      <alignment horizontal="center" vertical="center"/>
    </xf>
    <xf borderId="7" fillId="5" fontId="7" numFmtId="166" xfId="0" applyAlignment="1" applyBorder="1" applyFill="1" applyFont="1" applyNumberFormat="1">
      <alignment vertical="center"/>
    </xf>
    <xf borderId="7" fillId="0" fontId="6" numFmtId="0" xfId="0" applyAlignment="1" applyBorder="1" applyFont="1">
      <alignment shrinkToFit="0" vertical="center" wrapText="1"/>
    </xf>
    <xf borderId="7" fillId="0" fontId="6" numFmtId="0" xfId="0" applyAlignment="1" applyBorder="1" applyFont="1">
      <alignment horizontal="center" shrinkToFit="0" vertical="center" wrapText="1"/>
    </xf>
    <xf borderId="0" fillId="0" fontId="8" numFmtId="0" xfId="0" applyAlignment="1" applyFont="1">
      <alignment readingOrder="0"/>
    </xf>
    <xf borderId="7" fillId="0" fontId="6" numFmtId="0" xfId="0" applyAlignment="1" applyBorder="1" applyFont="1">
      <alignment horizontal="left" shrinkToFit="0" vertical="top" wrapText="1"/>
    </xf>
    <xf borderId="1" fillId="0" fontId="9" numFmtId="0" xfId="0" applyAlignment="1" applyBorder="1" applyFont="1">
      <alignment horizontal="center"/>
    </xf>
    <xf borderId="7" fillId="0" fontId="6" numFmtId="4" xfId="0" applyAlignment="1" applyBorder="1" applyFont="1" applyNumberFormat="1">
      <alignment horizontal="center" vertical="center"/>
    </xf>
    <xf borderId="7" fillId="0" fontId="9" numFmtId="167" xfId="0" applyAlignment="1" applyBorder="1" applyFont="1" applyNumberFormat="1">
      <alignment horizontal="center" vertical="center"/>
    </xf>
    <xf borderId="7" fillId="0" fontId="9" numFmtId="0" xfId="0" applyBorder="1" applyFont="1"/>
    <xf borderId="7" fillId="0" fontId="9" numFmtId="167" xfId="0" applyAlignment="1" applyBorder="1" applyFont="1" applyNumberFormat="1">
      <alignment horizontal="right" readingOrder="0" vertical="center"/>
    </xf>
    <xf borderId="7" fillId="0" fontId="9" numFmtId="3" xfId="0" applyAlignment="1" applyBorder="1" applyFont="1" applyNumberFormat="1">
      <alignment horizontal="center" vertical="center"/>
    </xf>
    <xf borderId="0" fillId="0" fontId="10" numFmtId="0" xfId="0" applyFont="1"/>
    <xf borderId="8" fillId="0" fontId="11" numFmtId="3" xfId="0" applyAlignment="1" applyBorder="1" applyFont="1" applyNumberFormat="1">
      <alignment horizontal="center" shrinkToFit="0" vertical="center" wrapText="1"/>
    </xf>
    <xf borderId="9" fillId="0" fontId="3" numFmtId="0" xfId="0" applyBorder="1" applyFont="1"/>
    <xf borderId="10" fillId="0" fontId="3" numFmtId="0" xfId="0" applyBorder="1" applyFont="1"/>
    <xf borderId="0" fillId="0" fontId="12" numFmtId="0" xfId="0" applyFont="1"/>
    <xf borderId="11" fillId="0" fontId="3" numFmtId="0" xfId="0" applyBorder="1" applyFont="1"/>
    <xf borderId="12" fillId="0" fontId="3" numFmtId="0" xfId="0" applyBorder="1" applyFont="1"/>
    <xf borderId="13" fillId="0" fontId="3" numFmtId="0" xfId="0" applyBorder="1" applyFont="1"/>
    <xf borderId="14" fillId="0" fontId="3" numFmtId="0" xfId="0" applyBorder="1" applyFont="1"/>
    <xf borderId="15" fillId="0" fontId="3" numFmtId="0" xfId="0" applyBorder="1" applyFont="1"/>
    <xf borderId="0" fillId="0" fontId="11" numFmtId="3" xfId="0" applyAlignment="1" applyFont="1" applyNumberFormat="1">
      <alignment vertical="center"/>
    </xf>
    <xf borderId="0" fillId="0" fontId="13" numFmtId="49" xfId="0" applyAlignment="1" applyFont="1" applyNumberFormat="1">
      <alignment horizontal="right" vertical="center"/>
    </xf>
    <xf borderId="0" fillId="0" fontId="13" numFmtId="0" xfId="0" applyAlignment="1" applyFont="1">
      <alignment horizontal="center" vertical="center"/>
    </xf>
    <xf borderId="0" fillId="0" fontId="13" numFmtId="3" xfId="0" applyAlignment="1" applyFont="1" applyNumberFormat="1">
      <alignment vertical="center"/>
    </xf>
    <xf borderId="0" fillId="0" fontId="13" numFmtId="4" xfId="0" applyAlignment="1" applyFont="1" applyNumberFormat="1">
      <alignment vertical="center"/>
    </xf>
    <xf borderId="0" fillId="0" fontId="13" numFmtId="4" xfId="0" applyAlignment="1" applyFont="1" applyNumberFormat="1">
      <alignment horizontal="right" vertical="center"/>
    </xf>
    <xf borderId="16" fillId="0" fontId="11" numFmtId="0" xfId="0" applyAlignment="1" applyBorder="1" applyFont="1">
      <alignment horizontal="center" vertical="center"/>
    </xf>
    <xf borderId="16" fillId="0" fontId="11" numFmtId="49" xfId="0" applyAlignment="1" applyBorder="1" applyFont="1" applyNumberFormat="1">
      <alignment horizontal="center" shrinkToFit="0" vertical="center" wrapText="1"/>
    </xf>
    <xf borderId="8" fillId="0" fontId="14" numFmtId="0" xfId="0" applyAlignment="1" applyBorder="1" applyFont="1">
      <alignment horizontal="center" shrinkToFit="0" vertical="center" wrapText="1"/>
    </xf>
    <xf borderId="16" fillId="0" fontId="14" numFmtId="0" xfId="0" applyAlignment="1" applyBorder="1" applyFont="1">
      <alignment horizontal="center" shrinkToFit="0" vertical="center" wrapText="1"/>
    </xf>
    <xf borderId="16" fillId="0" fontId="11" numFmtId="3" xfId="0" applyAlignment="1" applyBorder="1" applyFont="1" applyNumberFormat="1">
      <alignment horizontal="center" vertical="center"/>
    </xf>
    <xf borderId="16" fillId="0" fontId="14" numFmtId="164" xfId="0" applyAlignment="1" applyBorder="1" applyFont="1" applyNumberFormat="1">
      <alignment horizontal="center" vertical="center"/>
    </xf>
    <xf borderId="17" fillId="0" fontId="3" numFmtId="0" xfId="0" applyBorder="1" applyFont="1"/>
    <xf borderId="0" fillId="0" fontId="13" numFmtId="0" xfId="0" applyAlignment="1" applyFont="1">
      <alignment vertical="center"/>
    </xf>
    <xf borderId="0" fillId="0" fontId="14" numFmtId="49" xfId="0" applyAlignment="1" applyFont="1" applyNumberFormat="1">
      <alignment vertical="center"/>
    </xf>
    <xf borderId="0" fillId="0" fontId="11" numFmtId="0" xfId="0" applyAlignment="1" applyFont="1">
      <alignment vertical="center"/>
    </xf>
    <xf borderId="0" fillId="0" fontId="14" numFmtId="0" xfId="0" applyAlignment="1" applyFont="1">
      <alignment horizontal="center" vertical="center"/>
    </xf>
    <xf borderId="0" fillId="0" fontId="14" numFmtId="3" xfId="0" applyAlignment="1" applyFont="1" applyNumberFormat="1">
      <alignment vertical="center"/>
    </xf>
    <xf borderId="0" fillId="0" fontId="14" numFmtId="4" xfId="0" applyAlignment="1" applyFont="1" applyNumberFormat="1">
      <alignment horizontal="center" vertical="center"/>
    </xf>
    <xf borderId="0" fillId="0" fontId="14" numFmtId="3" xfId="0" applyAlignment="1" applyFont="1" applyNumberFormat="1">
      <alignment horizontal="center" vertical="center"/>
    </xf>
    <xf borderId="18" fillId="0" fontId="11" numFmtId="0" xfId="0" applyAlignment="1" applyBorder="1" applyFont="1">
      <alignment horizontal="left" vertical="center"/>
    </xf>
    <xf borderId="19" fillId="0" fontId="3" numFmtId="0" xfId="0" applyBorder="1" applyFont="1"/>
    <xf borderId="18" fillId="0" fontId="11" numFmtId="0" xfId="0" applyAlignment="1" applyBorder="1" applyFont="1">
      <alignment horizontal="center" vertical="center"/>
    </xf>
    <xf borderId="20" fillId="0" fontId="11" numFmtId="4" xfId="0" applyAlignment="1" applyBorder="1" applyFont="1" applyNumberFormat="1">
      <alignment horizontal="center" vertical="center"/>
    </xf>
    <xf borderId="21" fillId="0" fontId="14" numFmtId="0" xfId="0" applyAlignment="1" applyBorder="1" applyFont="1">
      <alignment horizontal="left"/>
    </xf>
    <xf borderId="7" fillId="0" fontId="14" numFmtId="0" xfId="0" applyAlignment="1" applyBorder="1" applyFont="1">
      <alignment horizontal="center" vertical="center"/>
    </xf>
    <xf borderId="7" fillId="0" fontId="14" numFmtId="164" xfId="0" applyAlignment="1" applyBorder="1" applyFont="1" applyNumberFormat="1">
      <alignment horizontal="center" vertical="center"/>
    </xf>
    <xf borderId="7" fillId="0" fontId="14" numFmtId="168" xfId="0" applyAlignment="1" applyBorder="1" applyFont="1" applyNumberFormat="1">
      <alignment horizontal="center" vertical="center"/>
    </xf>
    <xf borderId="7" fillId="0" fontId="14" numFmtId="9" xfId="0" applyAlignment="1" applyBorder="1" applyFont="1" applyNumberFormat="1">
      <alignment horizontal="center" vertical="center"/>
    </xf>
    <xf borderId="22" fillId="0" fontId="14" numFmtId="164" xfId="0" applyBorder="1" applyFont="1" applyNumberFormat="1"/>
    <xf borderId="7" fillId="0" fontId="14" numFmtId="169" xfId="0" applyAlignment="1" applyBorder="1" applyFont="1" applyNumberFormat="1">
      <alignment horizontal="center" vertical="center"/>
    </xf>
    <xf borderId="23" fillId="0" fontId="14" numFmtId="0" xfId="0" applyAlignment="1" applyBorder="1" applyFont="1">
      <alignment horizontal="left"/>
    </xf>
    <xf borderId="24" fillId="0" fontId="3" numFmtId="0" xfId="0" applyBorder="1" applyFont="1"/>
    <xf borderId="25" fillId="0" fontId="14" numFmtId="0" xfId="0" applyAlignment="1" applyBorder="1" applyFont="1">
      <alignment horizontal="center" vertical="center"/>
    </xf>
    <xf borderId="25" fillId="0" fontId="14" numFmtId="164" xfId="0" applyAlignment="1" applyBorder="1" applyFont="1" applyNumberFormat="1">
      <alignment horizontal="center" vertical="center"/>
    </xf>
    <xf borderId="25" fillId="0" fontId="14" numFmtId="168" xfId="0" applyAlignment="1" applyBorder="1" applyFont="1" applyNumberFormat="1">
      <alignment horizontal="center" vertical="center"/>
    </xf>
    <xf borderId="26" fillId="0" fontId="14" numFmtId="9" xfId="0" applyAlignment="1" applyBorder="1" applyFont="1" applyNumberFormat="1">
      <alignment horizontal="center" vertical="center"/>
    </xf>
    <xf borderId="0" fillId="0" fontId="14" numFmtId="0" xfId="0" applyAlignment="1" applyFont="1">
      <alignment vertical="center"/>
    </xf>
    <xf borderId="0" fillId="0" fontId="13" numFmtId="4" xfId="0" applyAlignment="1" applyFont="1" applyNumberFormat="1">
      <alignment horizontal="center" vertical="center"/>
    </xf>
    <xf borderId="17" fillId="0" fontId="11" numFmtId="3" xfId="0" applyAlignment="1" applyBorder="1" applyFont="1" applyNumberFormat="1">
      <alignment horizontal="center" vertical="center"/>
    </xf>
    <xf borderId="20" fillId="0" fontId="11" numFmtId="164" xfId="0" applyAlignment="1" applyBorder="1" applyFont="1" applyNumberFormat="1">
      <alignment horizontal="right" vertical="center"/>
    </xf>
    <xf borderId="0" fillId="0" fontId="14" numFmtId="4" xfId="0" applyAlignment="1" applyFont="1" applyNumberFormat="1">
      <alignment vertical="center"/>
    </xf>
    <xf borderId="21" fillId="0" fontId="14" numFmtId="0" xfId="0" applyBorder="1" applyFont="1"/>
    <xf borderId="3" fillId="0" fontId="14" numFmtId="49" xfId="0" applyBorder="1" applyFont="1" applyNumberFormat="1"/>
    <xf borderId="27" fillId="0" fontId="14" numFmtId="0" xfId="0" applyAlignment="1" applyBorder="1" applyFont="1">
      <alignment horizontal="center" vertical="center"/>
    </xf>
    <xf borderId="28" fillId="0" fontId="14" numFmtId="164" xfId="0" applyAlignment="1" applyBorder="1" applyFont="1" applyNumberFormat="1">
      <alignment horizontal="center" vertical="center"/>
    </xf>
    <xf borderId="7" fillId="0" fontId="14" numFmtId="170" xfId="0" applyAlignment="1" applyBorder="1" applyFont="1" applyNumberFormat="1">
      <alignment horizontal="center" vertical="center"/>
    </xf>
    <xf borderId="7" fillId="0" fontId="14" numFmtId="4" xfId="0" applyAlignment="1" applyBorder="1" applyFont="1" applyNumberFormat="1">
      <alignment horizontal="center" vertical="center"/>
    </xf>
    <xf borderId="7" fillId="0" fontId="14" numFmtId="3" xfId="0" applyAlignment="1" applyBorder="1" applyFont="1" applyNumberFormat="1">
      <alignment vertical="center"/>
    </xf>
    <xf borderId="1" fillId="0" fontId="14" numFmtId="171" xfId="0" applyAlignment="1" applyBorder="1" applyFont="1" applyNumberFormat="1">
      <alignment horizontal="center" vertical="center"/>
    </xf>
    <xf borderId="23" fillId="0" fontId="14" numFmtId="0" xfId="0" applyAlignment="1" applyBorder="1" applyFont="1">
      <alignment vertical="center"/>
    </xf>
    <xf borderId="24" fillId="0" fontId="14" numFmtId="49" xfId="0" applyAlignment="1" applyBorder="1" applyFont="1" applyNumberFormat="1">
      <alignment vertical="center"/>
    </xf>
    <xf borderId="25" fillId="0" fontId="14" numFmtId="3" xfId="0" applyAlignment="1" applyBorder="1" applyFont="1" applyNumberFormat="1">
      <alignment vertical="center"/>
    </xf>
    <xf borderId="25" fillId="0" fontId="14" numFmtId="4" xfId="0" applyAlignment="1" applyBorder="1" applyFont="1" applyNumberFormat="1">
      <alignment horizontal="center" vertical="center"/>
    </xf>
    <xf borderId="29" fillId="0" fontId="14" numFmtId="171" xfId="0" applyAlignment="1" applyBorder="1" applyFont="1" applyNumberFormat="1">
      <alignment horizontal="center" vertical="center"/>
    </xf>
    <xf borderId="20" fillId="0" fontId="11" numFmtId="3" xfId="0" applyAlignment="1" applyBorder="1" applyFont="1" applyNumberFormat="1">
      <alignment horizontal="center" vertical="center"/>
    </xf>
    <xf borderId="16" fillId="0" fontId="14" numFmtId="164" xfId="0" applyBorder="1" applyFont="1" applyNumberFormat="1"/>
    <xf borderId="5" fillId="0" fontId="14" numFmtId="2" xfId="0" applyAlignment="1" applyBorder="1" applyFont="1" applyNumberFormat="1">
      <alignment horizontal="center" vertical="center"/>
    </xf>
    <xf borderId="30" fillId="0" fontId="14" numFmtId="164" xfId="0" applyBorder="1" applyFont="1" applyNumberFormat="1"/>
    <xf borderId="7" fillId="0" fontId="14" numFmtId="2" xfId="0" applyAlignment="1" applyBorder="1" applyFont="1" applyNumberFormat="1">
      <alignment horizontal="center" vertical="center"/>
    </xf>
    <xf borderId="7" fillId="0" fontId="14" numFmtId="4" xfId="0" applyAlignment="1" applyBorder="1" applyFont="1" applyNumberFormat="1">
      <alignment vertical="center"/>
    </xf>
    <xf borderId="0" fillId="0" fontId="11" numFmtId="3" xfId="0" applyAlignment="1" applyFont="1" applyNumberFormat="1">
      <alignment horizontal="center" vertical="center"/>
    </xf>
    <xf borderId="31" fillId="0" fontId="14" numFmtId="0" xfId="0" applyAlignment="1" applyBorder="1" applyFont="1">
      <alignment horizontal="center" vertical="center"/>
    </xf>
    <xf borderId="32" fillId="0" fontId="14" numFmtId="164" xfId="0" applyAlignment="1" applyBorder="1" applyFont="1" applyNumberFormat="1">
      <alignment horizontal="center" vertical="center"/>
    </xf>
    <xf borderId="7" fillId="0" fontId="14" numFmtId="168" xfId="0" applyAlignment="1" applyBorder="1" applyFont="1" applyNumberFormat="1">
      <alignment horizontal="center" readingOrder="0" vertical="center"/>
    </xf>
    <xf borderId="33" fillId="0" fontId="14" numFmtId="0" xfId="0" applyAlignment="1" applyBorder="1" applyFont="1">
      <alignment horizontal="center" vertical="center"/>
    </xf>
    <xf borderId="7" fillId="0" fontId="13" numFmtId="0" xfId="0" applyBorder="1" applyFont="1"/>
    <xf borderId="34" fillId="0" fontId="14" numFmtId="0" xfId="0" applyAlignment="1" applyBorder="1" applyFont="1">
      <alignment horizontal="center" vertical="center"/>
    </xf>
    <xf borderId="5" fillId="0" fontId="14" numFmtId="0" xfId="0" applyAlignment="1" applyBorder="1" applyFont="1">
      <alignment horizontal="center" vertical="center"/>
    </xf>
    <xf borderId="1" fillId="0" fontId="14" numFmtId="0" xfId="0" applyAlignment="1" applyBorder="1" applyFont="1">
      <alignment horizontal="center" vertical="center"/>
    </xf>
    <xf borderId="23" fillId="0" fontId="14" numFmtId="0" xfId="0" applyAlignment="1" applyBorder="1" applyFont="1">
      <alignment horizontal="center" vertical="center"/>
    </xf>
    <xf borderId="35" fillId="0" fontId="14" numFmtId="171" xfId="0" applyAlignment="1" applyBorder="1" applyFont="1" applyNumberFormat="1">
      <alignment horizontal="center" vertical="center"/>
    </xf>
    <xf borderId="36" fillId="0" fontId="14" numFmtId="4" xfId="0" applyAlignment="1" applyBorder="1" applyFont="1" applyNumberFormat="1">
      <alignment horizontal="right" vertical="center"/>
    </xf>
    <xf borderId="0" fillId="0" fontId="11" numFmtId="0" xfId="0" applyAlignment="1" applyFont="1">
      <alignment horizontal="right" vertical="center"/>
    </xf>
    <xf borderId="8" fillId="0" fontId="15" numFmtId="3" xfId="0" applyAlignment="1" applyBorder="1" applyFont="1" applyNumberFormat="1">
      <alignment horizontal="center" shrinkToFit="0" vertical="center" wrapText="1"/>
    </xf>
    <xf borderId="0" fillId="0" fontId="9" numFmtId="3" xfId="0" applyAlignment="1" applyFont="1" applyNumberFormat="1">
      <alignment vertical="center"/>
    </xf>
    <xf borderId="0" fillId="0" fontId="16" numFmtId="49" xfId="0" applyAlignment="1" applyFont="1" applyNumberFormat="1">
      <alignment horizontal="right" vertical="center"/>
    </xf>
    <xf borderId="0" fillId="0" fontId="16" numFmtId="0" xfId="0" applyAlignment="1" applyFont="1">
      <alignment horizontal="center" vertical="center"/>
    </xf>
    <xf borderId="0" fillId="0" fontId="16" numFmtId="3" xfId="0" applyAlignment="1" applyFont="1" applyNumberFormat="1">
      <alignment vertical="center"/>
    </xf>
    <xf borderId="0" fillId="0" fontId="16" numFmtId="4" xfId="0" applyAlignment="1" applyFont="1" applyNumberFormat="1">
      <alignment vertical="center"/>
    </xf>
    <xf borderId="0" fillId="0" fontId="16" numFmtId="4" xfId="0" applyAlignment="1" applyFont="1" applyNumberFormat="1">
      <alignment horizontal="right" vertical="center"/>
    </xf>
    <xf borderId="16" fillId="5" fontId="9" numFmtId="0" xfId="0" applyAlignment="1" applyBorder="1" applyFont="1">
      <alignment horizontal="center" vertical="center"/>
    </xf>
    <xf borderId="16" fillId="5" fontId="9" numFmtId="49" xfId="0" applyAlignment="1" applyBorder="1" applyFont="1" applyNumberFormat="1">
      <alignment horizontal="center" shrinkToFit="0" vertical="center" wrapText="1"/>
    </xf>
    <xf borderId="8" fillId="5" fontId="6" numFmtId="0" xfId="0" applyAlignment="1" applyBorder="1" applyFont="1">
      <alignment horizontal="center" shrinkToFit="0" vertical="center" wrapText="1"/>
    </xf>
    <xf borderId="16" fillId="5" fontId="6" numFmtId="0" xfId="0" applyAlignment="1" applyBorder="1" applyFont="1">
      <alignment horizontal="center" shrinkToFit="0" vertical="center" wrapText="1"/>
    </xf>
    <xf borderId="16" fillId="5" fontId="9" numFmtId="3" xfId="0" applyAlignment="1" applyBorder="1" applyFont="1" applyNumberFormat="1">
      <alignment horizontal="center" vertical="center"/>
    </xf>
    <xf borderId="16" fillId="5" fontId="6" numFmtId="164" xfId="0" applyAlignment="1" applyBorder="1" applyFont="1" applyNumberFormat="1">
      <alignment horizontal="center" vertical="center"/>
    </xf>
    <xf borderId="37" fillId="5" fontId="16" numFmtId="0" xfId="0" applyAlignment="1" applyBorder="1" applyFont="1">
      <alignment vertical="center"/>
    </xf>
    <xf borderId="37" fillId="5" fontId="17" numFmtId="49" xfId="0" applyAlignment="1" applyBorder="1" applyFont="1" applyNumberFormat="1">
      <alignment vertical="center"/>
    </xf>
    <xf borderId="37" fillId="5" fontId="16" numFmtId="0" xfId="0" applyAlignment="1" applyBorder="1" applyFont="1">
      <alignment horizontal="center" vertical="center"/>
    </xf>
    <xf borderId="37" fillId="5" fontId="16" numFmtId="3" xfId="0" applyAlignment="1" applyBorder="1" applyFont="1" applyNumberFormat="1">
      <alignment vertical="center"/>
    </xf>
    <xf borderId="37" fillId="5" fontId="16" numFmtId="4" xfId="0" applyAlignment="1" applyBorder="1" applyFont="1" applyNumberFormat="1">
      <alignment vertical="center"/>
    </xf>
    <xf borderId="37" fillId="5" fontId="16" numFmtId="4" xfId="0" applyAlignment="1" applyBorder="1" applyFont="1" applyNumberFormat="1">
      <alignment horizontal="right" vertical="center"/>
    </xf>
    <xf borderId="37" fillId="5" fontId="18" numFmtId="0" xfId="0" applyAlignment="1" applyBorder="1" applyFont="1">
      <alignment vertical="center"/>
    </xf>
    <xf borderId="37" fillId="5" fontId="17" numFmtId="0" xfId="0" applyAlignment="1" applyBorder="1" applyFont="1">
      <alignment horizontal="center" vertical="center"/>
    </xf>
    <xf borderId="37" fillId="5" fontId="17" numFmtId="3" xfId="0" applyAlignment="1" applyBorder="1" applyFont="1" applyNumberFormat="1">
      <alignment vertical="center"/>
    </xf>
    <xf borderId="37" fillId="5" fontId="17" numFmtId="4" xfId="0" applyAlignment="1" applyBorder="1" applyFont="1" applyNumberFormat="1">
      <alignment horizontal="center" vertical="center"/>
    </xf>
    <xf borderId="37" fillId="5" fontId="17" numFmtId="3" xfId="0" applyAlignment="1" applyBorder="1" applyFont="1" applyNumberFormat="1">
      <alignment horizontal="center" vertical="center"/>
    </xf>
    <xf borderId="18" fillId="5" fontId="18" numFmtId="0" xfId="0" applyAlignment="1" applyBorder="1" applyFont="1">
      <alignment horizontal="left" vertical="center"/>
    </xf>
    <xf borderId="38" fillId="5" fontId="18" numFmtId="0" xfId="0" applyAlignment="1" applyBorder="1" applyFont="1">
      <alignment horizontal="center" vertical="center"/>
    </xf>
    <xf borderId="20" fillId="5" fontId="18" numFmtId="4" xfId="0" applyAlignment="1" applyBorder="1" applyFont="1" applyNumberFormat="1">
      <alignment horizontal="center" vertical="center"/>
    </xf>
    <xf borderId="21" fillId="5" fontId="14" numFmtId="0" xfId="0" applyAlignment="1" applyBorder="1" applyFont="1">
      <alignment horizontal="left"/>
    </xf>
    <xf borderId="7" fillId="5" fontId="14" numFmtId="0" xfId="0" applyAlignment="1" applyBorder="1" applyFont="1">
      <alignment horizontal="center" vertical="center"/>
    </xf>
    <xf borderId="7" fillId="5" fontId="14" numFmtId="164" xfId="0" applyAlignment="1" applyBorder="1" applyFont="1" applyNumberFormat="1">
      <alignment horizontal="center" vertical="center"/>
    </xf>
    <xf borderId="7" fillId="5" fontId="14" numFmtId="168" xfId="0" applyAlignment="1" applyBorder="1" applyFont="1" applyNumberFormat="1">
      <alignment horizontal="center" vertical="center"/>
    </xf>
    <xf borderId="7" fillId="5" fontId="14" numFmtId="9" xfId="0" applyAlignment="1" applyBorder="1" applyFont="1" applyNumberFormat="1">
      <alignment horizontal="center" vertical="center"/>
    </xf>
    <xf borderId="39" fillId="5" fontId="14" numFmtId="164" xfId="0" applyBorder="1" applyFont="1" applyNumberFormat="1"/>
    <xf borderId="7" fillId="0" fontId="16" numFmtId="164" xfId="0" applyAlignment="1" applyBorder="1" applyFont="1" applyNumberFormat="1">
      <alignment vertical="center"/>
    </xf>
    <xf borderId="37" fillId="5" fontId="17" numFmtId="0" xfId="0" applyAlignment="1" applyBorder="1" applyFont="1">
      <alignment vertical="center"/>
    </xf>
    <xf borderId="37" fillId="5" fontId="16" numFmtId="4" xfId="0" applyAlignment="1" applyBorder="1" applyFont="1" applyNumberFormat="1">
      <alignment horizontal="center" vertical="center"/>
    </xf>
    <xf borderId="40" fillId="5" fontId="19" numFmtId="3" xfId="0" applyAlignment="1" applyBorder="1" applyFont="1" applyNumberFormat="1">
      <alignment horizontal="center" vertical="center"/>
    </xf>
    <xf borderId="20" fillId="5" fontId="19" numFmtId="164" xfId="0" applyAlignment="1" applyBorder="1" applyFont="1" applyNumberFormat="1">
      <alignment horizontal="right" vertical="center"/>
    </xf>
    <xf borderId="37" fillId="5" fontId="17" numFmtId="4" xfId="0" applyAlignment="1" applyBorder="1" applyFont="1" applyNumberFormat="1">
      <alignment vertical="center"/>
    </xf>
    <xf borderId="20" fillId="5" fontId="18" numFmtId="0" xfId="0" applyAlignment="1" applyBorder="1" applyFont="1">
      <alignment horizontal="center" vertical="center"/>
    </xf>
    <xf borderId="41" fillId="5" fontId="14" numFmtId="0" xfId="0" applyAlignment="1" applyBorder="1" applyFont="1">
      <alignment horizontal="center" vertical="center"/>
    </xf>
    <xf borderId="42" fillId="5" fontId="14" numFmtId="164" xfId="0" applyAlignment="1" applyBorder="1" applyFont="1" applyNumberFormat="1">
      <alignment horizontal="center" vertical="center"/>
    </xf>
    <xf borderId="7" fillId="5" fontId="14" numFmtId="170" xfId="0" applyAlignment="1" applyBorder="1" applyFont="1" applyNumberFormat="1">
      <alignment horizontal="center" vertical="center"/>
    </xf>
    <xf borderId="7" fillId="5" fontId="14" numFmtId="4" xfId="0" applyAlignment="1" applyBorder="1" applyFont="1" applyNumberFormat="1">
      <alignment horizontal="center" vertical="center"/>
    </xf>
    <xf borderId="7" fillId="5" fontId="14" numFmtId="3" xfId="0" applyAlignment="1" applyBorder="1" applyFont="1" applyNumberFormat="1">
      <alignment vertical="center"/>
    </xf>
    <xf borderId="43" fillId="5" fontId="14" numFmtId="171" xfId="0" applyAlignment="1" applyBorder="1" applyFont="1" applyNumberFormat="1">
      <alignment horizontal="center" vertical="center"/>
    </xf>
    <xf borderId="44" fillId="5" fontId="14" numFmtId="0" xfId="0" applyAlignment="1" applyBorder="1" applyFont="1">
      <alignment vertical="center"/>
    </xf>
    <xf borderId="45" fillId="5" fontId="14" numFmtId="49" xfId="0" applyAlignment="1" applyBorder="1" applyFont="1" applyNumberFormat="1">
      <alignment vertical="center"/>
    </xf>
    <xf borderId="25" fillId="5" fontId="14" numFmtId="0" xfId="0" applyAlignment="1" applyBorder="1" applyFont="1">
      <alignment horizontal="center" vertical="center"/>
    </xf>
    <xf borderId="25" fillId="5" fontId="14" numFmtId="3" xfId="0" applyAlignment="1" applyBorder="1" applyFont="1" applyNumberFormat="1">
      <alignment vertical="center"/>
    </xf>
    <xf borderId="25" fillId="5" fontId="14" numFmtId="4" xfId="0" applyAlignment="1" applyBorder="1" applyFont="1" applyNumberFormat="1">
      <alignment horizontal="center" vertical="center"/>
    </xf>
    <xf borderId="46" fillId="5" fontId="14" numFmtId="171" xfId="0" applyAlignment="1" applyBorder="1" applyFont="1" applyNumberFormat="1">
      <alignment horizontal="center" vertical="center"/>
    </xf>
    <xf borderId="20" fillId="5" fontId="19" numFmtId="3" xfId="0" applyAlignment="1" applyBorder="1" applyFont="1" applyNumberFormat="1">
      <alignment horizontal="center" vertical="center"/>
    </xf>
    <xf borderId="47" fillId="5" fontId="14" numFmtId="164" xfId="0" applyBorder="1" applyFont="1" applyNumberFormat="1"/>
    <xf borderId="48" fillId="5" fontId="14" numFmtId="2" xfId="0" applyAlignment="1" applyBorder="1" applyFont="1" applyNumberFormat="1">
      <alignment horizontal="center" vertical="center"/>
    </xf>
    <xf borderId="30" fillId="5" fontId="14" numFmtId="164" xfId="0" applyBorder="1" applyFont="1" applyNumberFormat="1"/>
    <xf borderId="7" fillId="5" fontId="14" numFmtId="2" xfId="0" applyAlignment="1" applyBorder="1" applyFont="1" applyNumberFormat="1">
      <alignment horizontal="center" vertical="center"/>
    </xf>
    <xf borderId="7" fillId="5" fontId="14" numFmtId="4" xfId="0" applyAlignment="1" applyBorder="1" applyFont="1" applyNumberFormat="1">
      <alignment vertical="center"/>
    </xf>
    <xf borderId="37" fillId="5" fontId="19" numFmtId="3" xfId="0" applyAlignment="1" applyBorder="1" applyFont="1" applyNumberFormat="1">
      <alignment horizontal="center" vertical="center"/>
    </xf>
    <xf borderId="18" fillId="5" fontId="19" numFmtId="0" xfId="0" applyAlignment="1" applyBorder="1" applyFont="1">
      <alignment horizontal="left" vertical="center"/>
    </xf>
    <xf borderId="38" fillId="5" fontId="19" numFmtId="0" xfId="0" applyAlignment="1" applyBorder="1" applyFont="1">
      <alignment horizontal="center" vertical="center"/>
    </xf>
    <xf borderId="37" fillId="5" fontId="14" numFmtId="168" xfId="0" applyAlignment="1" applyBorder="1" applyFont="1" applyNumberFormat="1">
      <alignment horizontal="center" vertical="center"/>
    </xf>
    <xf borderId="49" fillId="5" fontId="14" numFmtId="0" xfId="0" applyAlignment="1" applyBorder="1" applyFont="1">
      <alignment horizontal="center" vertical="center"/>
    </xf>
    <xf borderId="50" fillId="5" fontId="14" numFmtId="0" xfId="0" applyAlignment="1" applyBorder="1" applyFont="1">
      <alignment horizontal="center" vertical="center"/>
    </xf>
    <xf borderId="48" fillId="5" fontId="14" numFmtId="0" xfId="0" applyAlignment="1" applyBorder="1" applyFont="1">
      <alignment horizontal="center" vertical="center"/>
    </xf>
    <xf borderId="43" fillId="5" fontId="14" numFmtId="0" xfId="0" applyAlignment="1" applyBorder="1" applyFont="1">
      <alignment horizontal="center" vertical="center"/>
    </xf>
    <xf borderId="23" fillId="5" fontId="14" numFmtId="0" xfId="0" applyAlignment="1" applyBorder="1" applyFont="1">
      <alignment horizontal="center" vertical="center"/>
    </xf>
    <xf borderId="51" fillId="5" fontId="14" numFmtId="171" xfId="0" applyAlignment="1" applyBorder="1" applyFont="1" applyNumberFormat="1">
      <alignment horizontal="center" vertical="center"/>
    </xf>
    <xf borderId="36" fillId="5" fontId="14" numFmtId="4" xfId="0" applyAlignment="1" applyBorder="1" applyFont="1" applyNumberFormat="1">
      <alignment horizontal="right" vertical="center"/>
    </xf>
    <xf borderId="37" fillId="5" fontId="9" numFmtId="0" xfId="0" applyAlignment="1" applyBorder="1" applyFont="1">
      <alignment vertical="center"/>
    </xf>
    <xf borderId="52" fillId="5" fontId="19" numFmtId="0" xfId="0" applyAlignment="1" applyBorder="1" applyFont="1">
      <alignment horizontal="right" vertical="center"/>
    </xf>
    <xf borderId="53" fillId="0" fontId="3" numFmtId="0" xfId="0" applyBorder="1" applyFont="1"/>
    <xf borderId="38" fillId="5" fontId="19" numFmtId="0" xfId="0" applyAlignment="1" applyBorder="1" applyFont="1">
      <alignment horizontal="left" vertical="center"/>
    </xf>
    <xf borderId="0" fillId="0" fontId="16" numFmtId="0" xfId="0" applyAlignment="1" applyFont="1">
      <alignment horizontal="right" vertical="center"/>
    </xf>
    <xf borderId="8" fillId="0" fontId="6" numFmtId="0" xfId="0" applyAlignment="1" applyBorder="1" applyFont="1">
      <alignment horizontal="center" shrinkToFit="0" vertical="center" wrapText="1"/>
    </xf>
    <xf borderId="16" fillId="0" fontId="6" numFmtId="0" xfId="0" applyAlignment="1" applyBorder="1" applyFont="1">
      <alignment horizontal="center" shrinkToFit="0" vertical="center" wrapText="1"/>
    </xf>
    <xf borderId="16" fillId="0" fontId="9" numFmtId="3" xfId="0" applyAlignment="1" applyBorder="1" applyFont="1" applyNumberFormat="1">
      <alignment horizontal="center" vertical="center"/>
    </xf>
    <xf borderId="16" fillId="0" fontId="6" numFmtId="164" xfId="0" applyAlignment="1" applyBorder="1" applyFont="1" applyNumberFormat="1">
      <alignment horizontal="center" vertical="center"/>
    </xf>
    <xf borderId="0" fillId="0" fontId="16" numFmtId="0" xfId="0" applyAlignment="1" applyFont="1">
      <alignment vertical="center"/>
    </xf>
    <xf borderId="0" fillId="0" fontId="17" numFmtId="0" xfId="0" applyAlignment="1" applyFont="1">
      <alignment vertical="center"/>
    </xf>
    <xf borderId="0" fillId="0" fontId="16" numFmtId="0" xfId="0" applyAlignment="1" applyFont="1">
      <alignment horizontal="center"/>
    </xf>
    <xf borderId="0" fillId="0" fontId="18" numFmtId="0" xfId="0" applyAlignment="1" applyFont="1">
      <alignment vertical="center"/>
    </xf>
    <xf borderId="0" fillId="0" fontId="17" numFmtId="0" xfId="0" applyAlignment="1" applyFont="1">
      <alignment horizontal="center" vertical="center"/>
    </xf>
    <xf borderId="0" fillId="0" fontId="17" numFmtId="3" xfId="0" applyAlignment="1" applyFont="1" applyNumberFormat="1">
      <alignment vertical="center"/>
    </xf>
    <xf borderId="0" fillId="0" fontId="17" numFmtId="4" xfId="0" applyAlignment="1" applyFont="1" applyNumberFormat="1">
      <alignment horizontal="center" vertical="center"/>
    </xf>
    <xf borderId="0" fillId="0" fontId="17" numFmtId="3" xfId="0" applyAlignment="1" applyFont="1" applyNumberFormat="1">
      <alignment horizontal="center" vertical="center"/>
    </xf>
    <xf borderId="18" fillId="0" fontId="18" numFmtId="0" xfId="0" applyAlignment="1" applyBorder="1" applyFont="1">
      <alignment horizontal="left" vertical="center"/>
    </xf>
    <xf borderId="20" fillId="0" fontId="18" numFmtId="0" xfId="0" applyAlignment="1" applyBorder="1" applyFont="1">
      <alignment horizontal="center" vertical="center"/>
    </xf>
    <xf borderId="20" fillId="0" fontId="18" numFmtId="4" xfId="0" applyAlignment="1" applyBorder="1" applyFont="1" applyNumberFormat="1">
      <alignment horizontal="center" vertical="center"/>
    </xf>
    <xf borderId="54" fillId="0" fontId="14" numFmtId="0" xfId="0" applyAlignment="1" applyBorder="1" applyFont="1">
      <alignment horizontal="left" shrinkToFit="0" wrapText="1"/>
    </xf>
    <xf borderId="55" fillId="0" fontId="3" numFmtId="0" xfId="0" applyBorder="1" applyFont="1"/>
    <xf borderId="5" fillId="0" fontId="14" numFmtId="164" xfId="0" applyAlignment="1" applyBorder="1" applyFont="1" applyNumberFormat="1">
      <alignment horizontal="center" vertical="center"/>
    </xf>
    <xf borderId="5" fillId="0" fontId="14" numFmtId="172" xfId="0" applyAlignment="1" applyBorder="1" applyFont="1" applyNumberFormat="1">
      <alignment horizontal="center" vertical="center"/>
    </xf>
    <xf borderId="32" fillId="0" fontId="18" numFmtId="0" xfId="0" applyAlignment="1" applyBorder="1" applyFont="1">
      <alignment horizontal="center" vertical="center"/>
    </xf>
    <xf borderId="56" fillId="0" fontId="14" numFmtId="173" xfId="0" applyAlignment="1" applyBorder="1" applyFont="1" applyNumberFormat="1">
      <alignment vertical="center"/>
    </xf>
    <xf borderId="21" fillId="0" fontId="14" numFmtId="0" xfId="0" applyAlignment="1" applyBorder="1" applyFont="1">
      <alignment horizontal="left" shrinkToFit="0" wrapText="1"/>
    </xf>
    <xf borderId="57" fillId="0" fontId="3" numFmtId="0" xfId="0" applyBorder="1" applyFont="1"/>
    <xf borderId="28" fillId="0" fontId="14" numFmtId="9" xfId="0" applyAlignment="1" applyBorder="1" applyFont="1" applyNumberFormat="1">
      <alignment horizontal="center" vertical="center"/>
    </xf>
    <xf borderId="3" fillId="0" fontId="14" numFmtId="0" xfId="0" applyAlignment="1" applyBorder="1" applyFont="1">
      <alignment horizontal="center" vertical="center"/>
    </xf>
    <xf borderId="7" fillId="0" fontId="14" numFmtId="172" xfId="0" applyAlignment="1" applyBorder="1" applyFont="1" applyNumberFormat="1">
      <alignment horizontal="center" vertical="center"/>
    </xf>
    <xf borderId="1" fillId="0" fontId="14" numFmtId="9" xfId="0" applyAlignment="1" applyBorder="1" applyFont="1" applyNumberFormat="1">
      <alignment horizontal="center" vertical="center"/>
    </xf>
    <xf borderId="58" fillId="0" fontId="14" numFmtId="173" xfId="0" applyAlignment="1" applyBorder="1" applyFont="1" applyNumberFormat="1">
      <alignment vertical="center"/>
    </xf>
    <xf borderId="5" fillId="0" fontId="14" numFmtId="168" xfId="0" applyAlignment="1" applyBorder="1" applyFont="1" applyNumberFormat="1">
      <alignment horizontal="center" vertical="center"/>
    </xf>
    <xf borderId="58" fillId="0" fontId="14" numFmtId="4" xfId="0" applyAlignment="1" applyBorder="1" applyFont="1" applyNumberFormat="1">
      <alignment horizontal="right" vertical="center"/>
    </xf>
    <xf borderId="5" fillId="0" fontId="14" numFmtId="170" xfId="0" applyAlignment="1" applyBorder="1" applyFont="1" applyNumberFormat="1">
      <alignment horizontal="center" vertical="center"/>
    </xf>
    <xf borderId="3" fillId="0" fontId="14" numFmtId="3" xfId="0" applyAlignment="1" applyBorder="1" applyFont="1" applyNumberFormat="1">
      <alignment horizontal="center" vertical="center"/>
    </xf>
    <xf borderId="59" fillId="0" fontId="3" numFmtId="0" xfId="0" applyBorder="1" applyFont="1"/>
    <xf borderId="24" fillId="0" fontId="14" numFmtId="0" xfId="0" applyAlignment="1" applyBorder="1" applyFont="1">
      <alignment horizontal="center" vertical="center"/>
    </xf>
    <xf borderId="29" fillId="0" fontId="14" numFmtId="9" xfId="0" applyAlignment="1" applyBorder="1" applyFont="1" applyNumberFormat="1">
      <alignment horizontal="center" vertical="center"/>
    </xf>
    <xf borderId="26" fillId="0" fontId="14" numFmtId="4" xfId="0" applyAlignment="1" applyBorder="1" applyFont="1" applyNumberFormat="1">
      <alignment horizontal="right" vertical="center"/>
    </xf>
    <xf borderId="0" fillId="0" fontId="16" numFmtId="4" xfId="0" applyAlignment="1" applyFont="1" applyNumberFormat="1">
      <alignment horizontal="center" vertical="center"/>
    </xf>
    <xf borderId="13" fillId="0" fontId="19" numFmtId="3" xfId="0" applyAlignment="1" applyBorder="1" applyFont="1" applyNumberFormat="1">
      <alignment horizontal="center" vertical="center"/>
    </xf>
    <xf borderId="17" fillId="0" fontId="19" numFmtId="164" xfId="0" applyAlignment="1" applyBorder="1" applyFont="1" applyNumberFormat="1">
      <alignment horizontal="right" vertical="center"/>
    </xf>
    <xf borderId="0" fillId="0" fontId="17" numFmtId="4" xfId="0" applyAlignment="1" applyFont="1" applyNumberFormat="1">
      <alignment vertical="center"/>
    </xf>
    <xf borderId="54" fillId="0" fontId="14" numFmtId="0" xfId="0" applyAlignment="1" applyBorder="1" applyFont="1">
      <alignment horizontal="left"/>
    </xf>
    <xf borderId="60" fillId="0" fontId="14" numFmtId="0" xfId="0" applyAlignment="1" applyBorder="1" applyFont="1">
      <alignment horizontal="center" vertical="center"/>
    </xf>
    <xf borderId="27" fillId="0" fontId="14" numFmtId="164" xfId="0" applyAlignment="1" applyBorder="1" applyFont="1" applyNumberFormat="1">
      <alignment horizontal="center" vertical="center"/>
    </xf>
    <xf borderId="61" fillId="0" fontId="14" numFmtId="164" xfId="0" applyBorder="1" applyFont="1" applyNumberFormat="1"/>
    <xf borderId="30" fillId="0" fontId="14" numFmtId="0" xfId="0" applyAlignment="1" applyBorder="1" applyFont="1">
      <alignment horizontal="center" vertical="center"/>
    </xf>
    <xf borderId="20" fillId="0" fontId="14" numFmtId="164" xfId="0" applyBorder="1" applyFont="1" applyNumberFormat="1"/>
    <xf borderId="21" fillId="0" fontId="14" numFmtId="0" xfId="0" applyAlignment="1" applyBorder="1" applyFont="1">
      <alignment horizontal="left" vertical="center"/>
    </xf>
    <xf borderId="30" fillId="0" fontId="14" numFmtId="2" xfId="0" applyAlignment="1" applyBorder="1" applyFont="1" applyNumberFormat="1">
      <alignment horizontal="center" vertical="center"/>
    </xf>
    <xf borderId="3" fillId="0" fontId="14" numFmtId="164" xfId="0" applyAlignment="1" applyBorder="1" applyFont="1" applyNumberFormat="1">
      <alignment horizontal="center" vertical="center"/>
    </xf>
    <xf borderId="58" fillId="0" fontId="14" numFmtId="164" xfId="0" applyBorder="1" applyFont="1" applyNumberFormat="1"/>
    <xf borderId="22" fillId="0" fontId="14" numFmtId="0" xfId="0" applyAlignment="1" applyBorder="1" applyFont="1">
      <alignment horizontal="center" vertical="center"/>
    </xf>
    <xf borderId="62" fillId="0" fontId="14" numFmtId="164" xfId="0" applyAlignment="1" applyBorder="1" applyFont="1" applyNumberFormat="1">
      <alignment horizontal="center" vertical="center"/>
    </xf>
    <xf borderId="4" fillId="0" fontId="14" numFmtId="172" xfId="0" applyAlignment="1" applyBorder="1" applyFont="1" applyNumberFormat="1">
      <alignment horizontal="center" vertical="center"/>
    </xf>
    <xf borderId="63" fillId="0" fontId="14" numFmtId="0" xfId="0" applyAlignment="1" applyBorder="1" applyFont="1">
      <alignment horizontal="center" vertical="center"/>
    </xf>
    <xf borderId="0" fillId="0" fontId="14" numFmtId="164" xfId="0" applyAlignment="1" applyFont="1" applyNumberFormat="1">
      <alignment horizontal="center" vertical="center"/>
    </xf>
    <xf borderId="64" fillId="0" fontId="14" numFmtId="172" xfId="0" applyAlignment="1" applyBorder="1" applyFont="1" applyNumberFormat="1">
      <alignment horizontal="center" vertical="center"/>
    </xf>
    <xf borderId="36" fillId="0" fontId="14" numFmtId="0" xfId="0" applyAlignment="1" applyBorder="1" applyFont="1">
      <alignment horizontal="center" vertical="center"/>
    </xf>
    <xf borderId="65" fillId="0" fontId="14" numFmtId="164" xfId="0" applyAlignment="1" applyBorder="1" applyFont="1" applyNumberFormat="1">
      <alignment horizontal="center" vertical="center"/>
    </xf>
    <xf borderId="25" fillId="0" fontId="14" numFmtId="172" xfId="0" applyAlignment="1" applyBorder="1" applyFont="1" applyNumberFormat="1">
      <alignment horizontal="center" vertical="center"/>
    </xf>
    <xf borderId="35" fillId="0" fontId="14" numFmtId="0" xfId="0" applyAlignment="1" applyBorder="1" applyFont="1">
      <alignment horizontal="center" vertical="center"/>
    </xf>
    <xf borderId="26" fillId="0" fontId="14" numFmtId="164" xfId="0" applyBorder="1" applyFont="1" applyNumberFormat="1"/>
    <xf borderId="20" fillId="0" fontId="19" numFmtId="164" xfId="0" applyAlignment="1" applyBorder="1" applyFont="1" applyNumberFormat="1">
      <alignment horizontal="right" vertical="center"/>
    </xf>
    <xf borderId="18" fillId="0" fontId="18" numFmtId="0" xfId="0" applyAlignment="1" applyBorder="1" applyFont="1">
      <alignment horizontal="center" vertical="center"/>
    </xf>
    <xf borderId="54" fillId="0" fontId="14" numFmtId="0" xfId="0" applyAlignment="1" applyBorder="1" applyFont="1">
      <alignment horizontal="left" vertical="center"/>
    </xf>
    <xf borderId="27" fillId="0" fontId="14" numFmtId="2" xfId="0" applyAlignment="1" applyBorder="1" applyFont="1" applyNumberFormat="1">
      <alignment horizontal="center" vertical="center"/>
    </xf>
    <xf borderId="66" fillId="0" fontId="14" numFmtId="0" xfId="0" applyAlignment="1" applyBorder="1" applyFont="1">
      <alignment horizontal="center" vertical="center"/>
    </xf>
    <xf borderId="61" fillId="0" fontId="14" numFmtId="2" xfId="0" applyAlignment="1" applyBorder="1" applyFont="1" applyNumberFormat="1">
      <alignment horizontal="center" vertical="center"/>
    </xf>
    <xf borderId="67" fillId="0" fontId="14" numFmtId="164" xfId="0" applyAlignment="1" applyBorder="1" applyFont="1" applyNumberFormat="1">
      <alignment horizontal="right" vertical="center"/>
    </xf>
    <xf borderId="68" fillId="0" fontId="14" numFmtId="0" xfId="0" applyAlignment="1" applyBorder="1" applyFont="1">
      <alignment shrinkToFit="0" vertical="center" wrapText="1"/>
    </xf>
    <xf borderId="58" fillId="0" fontId="14" numFmtId="0" xfId="0" applyAlignment="1" applyBorder="1" applyFont="1">
      <alignment vertical="center"/>
    </xf>
    <xf borderId="3" fillId="0" fontId="14" numFmtId="2" xfId="0" applyAlignment="1" applyBorder="1" applyFont="1" applyNumberFormat="1">
      <alignment horizontal="center" vertical="center"/>
    </xf>
    <xf borderId="69" fillId="0" fontId="14" numFmtId="0" xfId="0" applyAlignment="1" applyBorder="1" applyFont="1">
      <alignment vertical="center"/>
    </xf>
    <xf borderId="26" fillId="0" fontId="14" numFmtId="0" xfId="0" applyAlignment="1" applyBorder="1" applyFont="1">
      <alignment vertical="center"/>
    </xf>
    <xf borderId="20" fillId="0" fontId="19" numFmtId="3" xfId="0" applyAlignment="1" applyBorder="1" applyFont="1" applyNumberFormat="1">
      <alignment horizontal="center" vertical="center"/>
    </xf>
    <xf borderId="0" fillId="0" fontId="19" numFmtId="3" xfId="0" applyAlignment="1" applyFont="1" applyNumberFormat="1">
      <alignment horizontal="center" vertical="center"/>
    </xf>
    <xf borderId="18" fillId="0" fontId="19" numFmtId="0" xfId="0" applyAlignment="1" applyBorder="1" applyFont="1">
      <alignment horizontal="left" vertical="center"/>
    </xf>
    <xf borderId="18" fillId="0" fontId="19" numFmtId="0" xfId="0" applyAlignment="1" applyBorder="1" applyFont="1">
      <alignment horizontal="center" vertical="center"/>
    </xf>
    <xf borderId="70" fillId="0" fontId="3" numFmtId="0" xfId="0" applyBorder="1" applyFont="1"/>
    <xf borderId="32" fillId="0" fontId="14" numFmtId="0" xfId="0" applyAlignment="1" applyBorder="1" applyFont="1">
      <alignment horizontal="center" vertical="center"/>
    </xf>
    <xf borderId="20" fillId="0" fontId="14" numFmtId="173" xfId="0" applyBorder="1" applyFont="1" applyNumberFormat="1"/>
    <xf borderId="21" fillId="0" fontId="14" numFmtId="0" xfId="0" applyAlignment="1" applyBorder="1" applyFont="1">
      <alignment shrinkToFit="0" wrapText="1"/>
    </xf>
    <xf borderId="69" fillId="0" fontId="14" numFmtId="0" xfId="0" applyBorder="1" applyFont="1"/>
    <xf borderId="24" fillId="0" fontId="14" numFmtId="0" xfId="0" applyBorder="1" applyFont="1"/>
    <xf borderId="4" fillId="0" fontId="14" numFmtId="168" xfId="0" applyAlignment="1" applyBorder="1" applyFont="1" applyNumberFormat="1">
      <alignment horizontal="center" vertical="center"/>
    </xf>
    <xf borderId="58" fillId="0" fontId="14" numFmtId="0" xfId="0" applyAlignment="1" applyBorder="1" applyFont="1">
      <alignment horizontal="center" vertical="center"/>
    </xf>
    <xf borderId="36" fillId="0" fontId="14" numFmtId="173" xfId="0" applyBorder="1" applyFont="1" applyNumberFormat="1"/>
    <xf borderId="10" fillId="0" fontId="16" numFmtId="4" xfId="0" applyAlignment="1" applyBorder="1" applyFont="1" applyNumberFormat="1">
      <alignment vertical="center"/>
    </xf>
    <xf borderId="0" fillId="0" fontId="16" numFmtId="174" xfId="0" applyAlignment="1" applyFont="1" applyNumberFormat="1">
      <alignment vertical="center"/>
    </xf>
    <xf borderId="0" fillId="0" fontId="19" numFmtId="164" xfId="0" applyAlignment="1" applyFont="1" applyNumberFormat="1">
      <alignment horizontal="right" vertical="center"/>
    </xf>
    <xf borderId="0" fillId="0" fontId="9" numFmtId="0" xfId="0" applyAlignment="1" applyFont="1">
      <alignment vertical="center"/>
    </xf>
    <xf borderId="0" fillId="0" fontId="19" numFmtId="0" xfId="0" applyAlignment="1" applyFont="1">
      <alignment horizontal="right" vertical="center"/>
    </xf>
    <xf borderId="8" fillId="0" fontId="17" numFmtId="0" xfId="0" applyAlignment="1" applyBorder="1" applyFont="1">
      <alignment horizontal="center" shrinkToFit="0" vertical="center" wrapText="1"/>
    </xf>
    <xf borderId="71" fillId="0" fontId="14" numFmtId="0" xfId="0" applyAlignment="1" applyBorder="1" applyFont="1">
      <alignment horizontal="left" shrinkToFit="0" wrapText="1"/>
    </xf>
    <xf borderId="72" fillId="0" fontId="3" numFmtId="0" xfId="0" applyBorder="1" applyFont="1"/>
    <xf borderId="8" fillId="0" fontId="18" numFmtId="0" xfId="0" applyAlignment="1" applyBorder="1" applyFont="1">
      <alignment horizontal="left" vertical="center"/>
    </xf>
    <xf borderId="8" fillId="0" fontId="18" numFmtId="0" xfId="0" applyAlignment="1" applyBorder="1" applyFont="1">
      <alignment horizontal="center" vertical="center"/>
    </xf>
    <xf borderId="16" fillId="0" fontId="18" numFmtId="4" xfId="0" applyAlignment="1" applyBorder="1" applyFont="1" applyNumberFormat="1">
      <alignment horizontal="center" vertical="center"/>
    </xf>
    <xf borderId="70" fillId="0" fontId="14" numFmtId="0" xfId="0" applyAlignment="1" applyBorder="1" applyFont="1">
      <alignment horizontal="center" vertical="center"/>
    </xf>
    <xf borderId="34" fillId="0" fontId="14" numFmtId="164" xfId="0" applyAlignment="1" applyBorder="1" applyFont="1" applyNumberFormat="1">
      <alignment horizontal="center" vertical="center"/>
    </xf>
    <xf borderId="73" fillId="0" fontId="14" numFmtId="0" xfId="0" applyAlignment="1" applyBorder="1" applyFont="1">
      <alignment horizontal="center" vertical="center"/>
    </xf>
    <xf borderId="56" fillId="0" fontId="14" numFmtId="164" xfId="0" applyBorder="1" applyFont="1" applyNumberFormat="1"/>
    <xf borderId="74" fillId="0" fontId="14" numFmtId="0" xfId="0" applyAlignment="1" applyBorder="1" applyFont="1">
      <alignment horizontal="center" vertical="center"/>
    </xf>
    <xf borderId="75" fillId="0" fontId="14" numFmtId="164" xfId="0" applyAlignment="1" applyBorder="1" applyFont="1" applyNumberFormat="1">
      <alignment horizontal="center" vertical="center"/>
    </xf>
    <xf borderId="75" fillId="0" fontId="14" numFmtId="0" xfId="0" applyAlignment="1" applyBorder="1" applyFont="1">
      <alignment horizontal="center" vertical="center"/>
    </xf>
    <xf borderId="63" fillId="0" fontId="14" numFmtId="173" xfId="0" applyBorder="1" applyFont="1" applyNumberFormat="1"/>
    <xf borderId="76" fillId="0" fontId="14" numFmtId="0" xfId="0" applyAlignment="1" applyBorder="1" applyFont="1">
      <alignment horizontal="left"/>
    </xf>
    <xf borderId="77" fillId="0" fontId="3" numFmtId="0" xfId="0" applyBorder="1" applyFont="1"/>
    <xf borderId="71" fillId="0" fontId="14" numFmtId="0" xfId="0" applyAlignment="1" applyBorder="1" applyFont="1">
      <alignment horizontal="left"/>
    </xf>
    <xf borderId="78" fillId="0" fontId="14" numFmtId="0" xfId="0" applyAlignment="1" applyBorder="1" applyFont="1">
      <alignment horizontal="center" vertical="center"/>
    </xf>
    <xf borderId="29" fillId="0" fontId="14" numFmtId="164" xfId="0" applyAlignment="1" applyBorder="1" applyFont="1" applyNumberFormat="1">
      <alignment horizontal="center" vertical="center"/>
    </xf>
    <xf borderId="79" fillId="0" fontId="14" numFmtId="164" xfId="0" applyBorder="1" applyFont="1" applyNumberFormat="1"/>
    <xf borderId="5" fillId="0" fontId="14" numFmtId="175" xfId="0" applyAlignment="1" applyBorder="1" applyFont="1" applyNumberFormat="1">
      <alignment horizontal="center" vertical="center"/>
    </xf>
    <xf borderId="21" fillId="0" fontId="14" numFmtId="0" xfId="0" applyAlignment="1" applyBorder="1" applyFont="1">
      <alignment horizontal="center" vertical="center"/>
    </xf>
    <xf borderId="7" fillId="0" fontId="14" numFmtId="0" xfId="0" applyAlignment="1" applyBorder="1" applyFont="1">
      <alignment vertical="center"/>
    </xf>
    <xf borderId="25" fillId="0" fontId="14" numFmtId="0" xfId="0" applyAlignment="1" applyBorder="1" applyFont="1">
      <alignment vertical="center"/>
    </xf>
    <xf borderId="16" fillId="0" fontId="9" numFmtId="0" xfId="0" applyAlignment="1" applyBorder="1" applyFont="1">
      <alignment horizontal="center" vertical="center"/>
    </xf>
    <xf borderId="16" fillId="0" fontId="9" numFmtId="49" xfId="0" applyAlignment="1" applyBorder="1" applyFont="1" applyNumberFormat="1">
      <alignment horizontal="center" shrinkToFit="0" vertical="center" wrapText="1"/>
    </xf>
    <xf borderId="0" fillId="0" fontId="17" numFmtId="49" xfId="0" applyAlignment="1" applyFont="1" applyNumberFormat="1">
      <alignment vertical="center"/>
    </xf>
    <xf borderId="17" fillId="0" fontId="19" numFmtId="3" xfId="0" applyAlignment="1" applyBorder="1" applyFont="1" applyNumberFormat="1">
      <alignment horizontal="center" vertical="center"/>
    </xf>
    <xf borderId="80" fillId="0" fontId="14" numFmtId="0" xfId="0" applyAlignment="1" applyBorder="1" applyFont="1">
      <alignment horizontal="center" vertical="center"/>
    </xf>
    <xf borderId="7" fillId="0" fontId="14" numFmtId="164" xfId="0" applyBorder="1" applyFont="1" applyNumberFormat="1"/>
    <xf borderId="3" fillId="0" fontId="14" numFmtId="1" xfId="0" applyAlignment="1" applyBorder="1" applyFont="1" applyNumberFormat="1">
      <alignment horizontal="center" vertical="center"/>
    </xf>
    <xf borderId="7" fillId="0" fontId="14" numFmtId="1" xfId="0" applyAlignment="1" applyBorder="1" applyFont="1" applyNumberFormat="1">
      <alignment horizontal="center" vertical="center"/>
    </xf>
    <xf borderId="25" fillId="0" fontId="14" numFmtId="1" xfId="0" applyAlignment="1" applyBorder="1" applyFont="1" applyNumberFormat="1">
      <alignment horizontal="center" vertical="center"/>
    </xf>
    <xf borderId="9" fillId="0" fontId="19" numFmtId="0" xfId="0" applyAlignment="1" applyBorder="1" applyFont="1">
      <alignment horizontal="left" vertical="center"/>
    </xf>
    <xf borderId="9" fillId="0" fontId="19" numFmtId="164" xfId="0" applyAlignment="1" applyBorder="1" applyFont="1" applyNumberFormat="1">
      <alignment horizontal="right" vertical="center"/>
    </xf>
    <xf borderId="58" fillId="0" fontId="19" numFmtId="0" xfId="0" applyAlignment="1" applyBorder="1" applyFont="1">
      <alignment horizontal="left" vertical="center"/>
    </xf>
    <xf borderId="68" fillId="0" fontId="19" numFmtId="164" xfId="0" applyAlignment="1" applyBorder="1" applyFont="1" applyNumberFormat="1">
      <alignment horizontal="right" vertical="center"/>
    </xf>
    <xf borderId="20" fillId="0" fontId="19" numFmtId="0" xfId="0" applyAlignment="1" applyBorder="1" applyFont="1">
      <alignment horizontal="left" vertical="center"/>
    </xf>
    <xf borderId="47" fillId="6" fontId="20" numFmtId="0" xfId="0" applyAlignment="1" applyBorder="1" applyFill="1" applyFont="1">
      <alignment horizontal="left" vertical="center"/>
    </xf>
    <xf borderId="16" fillId="6" fontId="20" numFmtId="0" xfId="0" applyAlignment="1" applyBorder="1" applyFont="1">
      <alignment horizontal="left" vertical="center"/>
    </xf>
    <xf borderId="40" fillId="6" fontId="20" numFmtId="0" xfId="0" applyAlignment="1" applyBorder="1" applyFont="1">
      <alignment horizontal="left" vertical="center"/>
    </xf>
    <xf borderId="15" fillId="0" fontId="12" numFmtId="0" xfId="0" applyAlignment="1" applyBorder="1" applyFont="1">
      <alignment horizontal="left" vertical="center"/>
    </xf>
    <xf borderId="18" fillId="6" fontId="20" numFmtId="0" xfId="0" applyAlignment="1" applyBorder="1" applyFont="1">
      <alignment horizontal="left" vertical="center"/>
    </xf>
    <xf borderId="18" fillId="0" fontId="12" numFmtId="0" xfId="0" applyAlignment="1" applyBorder="1" applyFont="1">
      <alignment horizontal="left" shrinkToFit="0" vertical="center" wrapText="1"/>
    </xf>
    <xf borderId="8" fillId="0" fontId="12" numFmtId="0" xfId="0" applyAlignment="1" applyBorder="1" applyFont="1">
      <alignment horizontal="left" shrinkToFit="0" vertical="center" wrapText="1"/>
    </xf>
    <xf borderId="11" fillId="0" fontId="12" numFmtId="0" xfId="0" applyAlignment="1" applyBorder="1" applyFont="1">
      <alignment horizontal="left" shrinkToFit="0" vertical="center" wrapText="1"/>
    </xf>
    <xf borderId="13" fillId="0" fontId="12" numFmtId="0" xfId="0" applyAlignment="1" applyBorder="1" applyFont="1">
      <alignment horizontal="left" shrinkToFit="0" vertical="center" wrapText="1"/>
    </xf>
    <xf borderId="8" fillId="0" fontId="21" numFmtId="0" xfId="0" applyAlignment="1" applyBorder="1" applyFont="1">
      <alignment horizontal="left" vertical="center"/>
    </xf>
    <xf borderId="11" fillId="0" fontId="21" numFmtId="0" xfId="0" applyAlignment="1" applyBorder="1" applyFont="1">
      <alignment horizontal="left" vertical="center"/>
    </xf>
    <xf borderId="13" fillId="0" fontId="21" numFmtId="0" xfId="0" applyAlignment="1" applyBorder="1" applyFont="1">
      <alignment horizontal="left" vertical="center"/>
    </xf>
    <xf borderId="18" fillId="0" fontId="21" numFmtId="0" xfId="0" applyAlignment="1" applyBorder="1" applyFont="1">
      <alignment horizontal="left" vertical="center"/>
    </xf>
    <xf borderId="0" fillId="0" fontId="16" numFmtId="0" xfId="0" applyAlignment="1" applyFont="1">
      <alignment horizontal="left" vertical="center"/>
    </xf>
    <xf borderId="11" fillId="0" fontId="12" numFmtId="0" xfId="0" applyAlignment="1" applyBorder="1" applyFont="1">
      <alignment horizontal="center" shrinkToFit="0" vertical="center" wrapText="1"/>
    </xf>
    <xf borderId="8" fillId="0" fontId="22" numFmtId="0" xfId="0" applyAlignment="1" applyBorder="1" applyFont="1">
      <alignment horizontal="left" vertical="center"/>
    </xf>
    <xf borderId="20" fillId="6" fontId="20" numFmtId="0" xfId="0" applyAlignment="1" applyBorder="1" applyFont="1">
      <alignment horizontal="left" vertical="center"/>
    </xf>
    <xf borderId="81" fillId="6" fontId="20" numFmtId="0" xfId="0" applyAlignment="1" applyBorder="1" applyFont="1">
      <alignment horizontal="left" shrinkToFit="0" vertical="center" wrapText="1"/>
    </xf>
    <xf borderId="8" fillId="0" fontId="12" numFmtId="49" xfId="0" applyAlignment="1" applyBorder="1" applyFont="1" applyNumberFormat="1">
      <alignment shrinkToFit="0" vertical="top" wrapText="1"/>
    </xf>
    <xf borderId="8" fillId="0" fontId="12" numFmtId="0" xfId="0" applyAlignment="1" applyBorder="1" applyFont="1">
      <alignment horizontal="left" shrinkToFit="0" vertical="top" wrapText="1"/>
    </xf>
    <xf borderId="11" fillId="0" fontId="23" numFmtId="0" xfId="0" applyAlignment="1" applyBorder="1" applyFont="1">
      <alignment horizontal="left" shrinkToFit="0" vertical="center" wrapText="1"/>
    </xf>
    <xf borderId="82" fillId="6" fontId="20" numFmtId="0" xfId="0" applyAlignment="1" applyBorder="1" applyFont="1">
      <alignment horizontal="left" vertical="center"/>
    </xf>
    <xf borderId="83" fillId="0" fontId="3" numFmtId="0" xfId="0" applyBorder="1" applyFont="1"/>
    <xf borderId="54" fillId="0" fontId="23" numFmtId="0" xfId="0" applyAlignment="1" applyBorder="1" applyFont="1">
      <alignment shrinkToFit="0" vertical="center" wrapText="1"/>
    </xf>
    <xf borderId="21" fillId="0" fontId="23" numFmtId="0" xfId="0" applyAlignment="1" applyBorder="1" applyFont="1">
      <alignment shrinkToFit="0" vertical="center" wrapText="1"/>
    </xf>
    <xf borderId="21" fillId="0" fontId="23" numFmtId="0" xfId="0" applyAlignment="1" applyBorder="1" applyFont="1">
      <alignment horizontal="left" shrinkToFit="0" vertical="center" wrapText="1"/>
    </xf>
    <xf borderId="84" fillId="6" fontId="20" numFmtId="0" xfId="0" applyAlignment="1" applyBorder="1" applyFont="1">
      <alignment horizontal="left" vertical="center"/>
    </xf>
    <xf borderId="85" fillId="0" fontId="3" numFmtId="0" xfId="0" applyBorder="1" applyFont="1"/>
    <xf borderId="8" fillId="0" fontId="23" numFmtId="0" xfId="0" applyAlignment="1" applyBorder="1" applyFont="1">
      <alignment shrinkToFit="0" vertical="center" wrapText="1"/>
    </xf>
    <xf borderId="11" fillId="0" fontId="23" numFmtId="0" xfId="0" applyAlignment="1" applyBorder="1" applyFont="1">
      <alignment shrinkToFit="0" vertical="center" wrapText="1"/>
    </xf>
    <xf borderId="8" fillId="0" fontId="12" numFmtId="0" xfId="0" applyAlignment="1" applyBorder="1" applyFont="1">
      <alignment horizontal="left" vertical="center"/>
    </xf>
    <xf borderId="11" fillId="0" fontId="12" numFmtId="0" xfId="0" applyAlignment="1" applyBorder="1" applyFont="1">
      <alignment horizontal="left" vertical="center"/>
    </xf>
    <xf borderId="13" fillId="0" fontId="12" numFmtId="0" xfId="0" applyAlignment="1" applyBorder="1" applyFont="1">
      <alignment horizontal="left" vertical="center"/>
    </xf>
    <xf borderId="13" fillId="0" fontId="23" numFmtId="0" xfId="0" applyAlignment="1" applyBorder="1" applyFont="1">
      <alignment shrinkToFit="0" vertical="center" wrapText="1"/>
    </xf>
    <xf borderId="18" fillId="0" fontId="12" numFmtId="0" xfId="0" applyAlignment="1" applyBorder="1" applyFont="1">
      <alignment horizontal="left" vertical="center"/>
    </xf>
    <xf borderId="7" fillId="7" fontId="24" numFmtId="0" xfId="0" applyAlignment="1" applyBorder="1" applyFill="1" applyFont="1">
      <alignment horizontal="left" shrinkToFit="0" vertical="top" wrapText="1"/>
    </xf>
    <xf borderId="1" fillId="0" fontId="17" numFmtId="0" xfId="0" applyAlignment="1" applyBorder="1" applyFont="1">
      <alignment horizontal="center" vertical="bottom"/>
    </xf>
    <xf borderId="64" fillId="0" fontId="17" numFmtId="0" xfId="0" applyAlignment="1" applyBorder="1" applyFont="1">
      <alignment vertical="bottom"/>
    </xf>
    <xf borderId="78" fillId="0" fontId="17" numFmtId="0" xfId="0" applyAlignment="1" applyBorder="1" applyFont="1">
      <alignment shrinkToFit="0" vertical="bottom" wrapText="1"/>
    </xf>
    <xf borderId="80" fillId="0" fontId="17" numFmtId="0" xfId="0" applyAlignment="1" applyBorder="1" applyFont="1">
      <alignment vertical="bottom"/>
    </xf>
    <xf borderId="27" fillId="0" fontId="3" numFmtId="0" xfId="0" applyBorder="1" applyFont="1"/>
    <xf borderId="27" fillId="0" fontId="17" numFmtId="0" xfId="0" applyAlignment="1" applyBorder="1" applyFont="1">
      <alignment vertical="bottom"/>
    </xf>
    <xf borderId="27" fillId="0" fontId="17" numFmtId="0" xfId="0" applyAlignment="1" applyBorder="1" applyFont="1">
      <alignment shrinkToFit="0" vertical="bottom" wrapText="1"/>
    </xf>
    <xf borderId="5" fillId="0" fontId="17" numFmtId="0" xfId="0" applyAlignment="1" applyBorder="1" applyFont="1">
      <alignment horizontal="right" vertical="bottom"/>
    </xf>
    <xf borderId="27" fillId="0" fontId="17" numFmtId="0" xfId="0" applyAlignment="1" applyBorder="1" applyFont="1">
      <alignment horizontal="righ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2.43"/>
    <col customWidth="1" min="3" max="3" width="53.0"/>
    <col customWidth="1" min="4" max="4" width="10.71"/>
    <col customWidth="1" min="5" max="5" width="13.57"/>
    <col customWidth="1" min="6" max="6" width="13.43"/>
    <col customWidth="1" min="7" max="7" width="22.43"/>
    <col customWidth="1" min="8" max="26" width="10.71"/>
  </cols>
  <sheetData>
    <row r="3">
      <c r="B3" s="1"/>
      <c r="C3" s="2" t="s">
        <v>0</v>
      </c>
      <c r="D3" s="3"/>
      <c r="E3" s="3"/>
      <c r="F3" s="4"/>
      <c r="G3" s="1"/>
    </row>
    <row r="4" ht="19.5" customHeight="1">
      <c r="B4" s="5" t="s">
        <v>1</v>
      </c>
      <c r="C4" s="6" t="s">
        <v>2</v>
      </c>
      <c r="D4" s="6" t="s">
        <v>3</v>
      </c>
      <c r="E4" s="7" t="s">
        <v>4</v>
      </c>
      <c r="F4" s="3"/>
      <c r="G4" s="4"/>
    </row>
    <row r="5" ht="44.25" customHeight="1">
      <c r="B5" s="8"/>
      <c r="C5" s="9"/>
      <c r="D5" s="9"/>
      <c r="E5" s="10" t="s">
        <v>5</v>
      </c>
      <c r="F5" s="11" t="s">
        <v>6</v>
      </c>
      <c r="G5" s="11" t="s">
        <v>7</v>
      </c>
    </row>
    <row r="6" ht="28.5" customHeight="1">
      <c r="B6" s="12">
        <v>30.0</v>
      </c>
      <c r="C6" s="13" t="s">
        <v>8</v>
      </c>
      <c r="D6" s="14" t="s">
        <v>9</v>
      </c>
      <c r="E6" s="15">
        <v>516.77471</v>
      </c>
      <c r="F6" s="16">
        <f>APU!G50</f>
        <v>40509.2014</v>
      </c>
      <c r="G6" s="17">
        <f t="shared" ref="G6:G11" si="1">E6*F6</f>
        <v>20934130.81</v>
      </c>
    </row>
    <row r="7" ht="38.25" customHeight="1">
      <c r="B7" s="12">
        <v>106.0</v>
      </c>
      <c r="C7" s="18" t="s">
        <v>10</v>
      </c>
      <c r="D7" s="14" t="s">
        <v>9</v>
      </c>
      <c r="E7" s="19">
        <v>300.0</v>
      </c>
      <c r="F7" s="20">
        <v>105268.81</v>
      </c>
      <c r="G7" s="17">
        <f t="shared" si="1"/>
        <v>31580643</v>
      </c>
    </row>
    <row r="8" ht="28.5" customHeight="1">
      <c r="B8" s="12">
        <v>217.0</v>
      </c>
      <c r="C8" s="13" t="s">
        <v>11</v>
      </c>
      <c r="D8" s="14" t="s">
        <v>9</v>
      </c>
      <c r="E8" s="19">
        <v>300.0</v>
      </c>
      <c r="F8" s="16">
        <v>14576.55</v>
      </c>
      <c r="G8" s="17">
        <f t="shared" si="1"/>
        <v>4372965</v>
      </c>
    </row>
    <row r="9" ht="28.5" customHeight="1">
      <c r="B9" s="12">
        <v>207.0</v>
      </c>
      <c r="C9" s="13" t="s">
        <v>12</v>
      </c>
      <c r="D9" s="14" t="s">
        <v>9</v>
      </c>
      <c r="E9" s="19">
        <v>200.0</v>
      </c>
      <c r="F9" s="16">
        <v>45641.5</v>
      </c>
      <c r="G9" s="17">
        <f t="shared" si="1"/>
        <v>9128300</v>
      </c>
    </row>
    <row r="10" ht="28.5" customHeight="1">
      <c r="B10" s="12">
        <v>67.0</v>
      </c>
      <c r="C10" s="21" t="s">
        <v>13</v>
      </c>
      <c r="D10" s="22" t="s">
        <v>14</v>
      </c>
      <c r="E10" s="19">
        <v>40.0</v>
      </c>
      <c r="F10" s="16">
        <v>12202.97</v>
      </c>
      <c r="G10" s="17">
        <f t="shared" si="1"/>
        <v>488118.8</v>
      </c>
      <c r="I10" s="23">
        <v>1.02537445E8</v>
      </c>
    </row>
    <row r="11" ht="33.0" customHeight="1">
      <c r="B11" s="12">
        <v>113.0</v>
      </c>
      <c r="C11" s="24" t="s">
        <v>15</v>
      </c>
      <c r="D11" s="22" t="s">
        <v>14</v>
      </c>
      <c r="E11" s="19">
        <v>40.0</v>
      </c>
      <c r="F11" s="16">
        <v>309270.0</v>
      </c>
      <c r="G11" s="17">
        <f t="shared" si="1"/>
        <v>12370800</v>
      </c>
    </row>
    <row r="12">
      <c r="B12" s="25" t="s">
        <v>16</v>
      </c>
      <c r="C12" s="3"/>
      <c r="D12" s="3"/>
      <c r="E12" s="4"/>
      <c r="F12" s="26"/>
      <c r="G12" s="27">
        <f>G6+G7+G8+G9+G10+G11</f>
        <v>78874957.61</v>
      </c>
    </row>
    <row r="13">
      <c r="B13" s="25" t="s">
        <v>17</v>
      </c>
      <c r="C13" s="3"/>
      <c r="D13" s="3"/>
      <c r="E13" s="4"/>
      <c r="F13" s="28"/>
      <c r="G13" s="29">
        <f>G12*0.3</f>
        <v>23662487.28</v>
      </c>
      <c r="H13" s="23">
        <v>2.365336136E7</v>
      </c>
    </row>
    <row r="14">
      <c r="B14" s="25" t="s">
        <v>18</v>
      </c>
      <c r="C14" s="3"/>
      <c r="D14" s="3"/>
      <c r="E14" s="3"/>
      <c r="F14" s="4"/>
      <c r="G14" s="30">
        <f>G12+G13</f>
        <v>102537444.9</v>
      </c>
    </row>
    <row r="18" ht="15.75" customHeight="1"/>
    <row r="19" ht="15.75" customHeight="1">
      <c r="C19" s="31"/>
    </row>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8">
    <mergeCell ref="C3:F3"/>
    <mergeCell ref="B4:B5"/>
    <mergeCell ref="C4:C5"/>
    <mergeCell ref="D4:D5"/>
    <mergeCell ref="E4:G4"/>
    <mergeCell ref="B12:E12"/>
    <mergeCell ref="B13:E13"/>
    <mergeCell ref="B14:F14"/>
  </mergeCells>
  <printOptions/>
  <pageMargins bottom="0.75" footer="0.0" header="0.0" left="0.25" right="0.25" top="0.75"/>
  <pageSetup paperSize="9"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 width="10.71"/>
    <col customWidth="1" min="4" max="4" width="12.43"/>
    <col customWidth="1" min="5" max="5" width="11.57"/>
    <col customWidth="1" min="6" max="6" width="10.71"/>
    <col customWidth="1" min="7" max="7" width="15.71"/>
    <col customWidth="1" min="8" max="8" width="10.71"/>
    <col customWidth="1" min="9" max="9" width="11.43"/>
    <col customWidth="1" min="10" max="26" width="10.71"/>
  </cols>
  <sheetData>
    <row r="2">
      <c r="A2" s="32" t="s">
        <v>19</v>
      </c>
      <c r="B2" s="33"/>
      <c r="C2" s="33"/>
      <c r="D2" s="33"/>
      <c r="E2" s="33"/>
      <c r="F2" s="33"/>
      <c r="G2" s="34"/>
      <c r="I2" s="35"/>
    </row>
    <row r="3">
      <c r="A3" s="36"/>
      <c r="G3" s="37"/>
    </row>
    <row r="4" ht="15.75" customHeight="1">
      <c r="A4" s="36"/>
      <c r="G4" s="37"/>
    </row>
    <row r="5" ht="15.75" customHeight="1">
      <c r="A5" s="36"/>
      <c r="G5" s="37"/>
    </row>
    <row r="6" ht="15.75" customHeight="1">
      <c r="A6" s="38"/>
      <c r="B6" s="39"/>
      <c r="C6" s="39"/>
      <c r="D6" s="39"/>
      <c r="E6" s="39"/>
      <c r="F6" s="39"/>
      <c r="G6" s="40"/>
    </row>
    <row r="7" ht="15.75" customHeight="1">
      <c r="A7" s="41"/>
      <c r="B7" s="42"/>
      <c r="C7" s="43"/>
      <c r="D7" s="44"/>
      <c r="E7" s="45"/>
      <c r="F7" s="44"/>
      <c r="G7" s="46"/>
    </row>
    <row r="8">
      <c r="A8" s="47" t="s">
        <v>20</v>
      </c>
      <c r="B8" s="48" t="s">
        <v>21</v>
      </c>
      <c r="C8" s="49" t="s">
        <v>8</v>
      </c>
      <c r="D8" s="34"/>
      <c r="E8" s="50" t="s">
        <v>22</v>
      </c>
      <c r="F8" s="51" t="s">
        <v>23</v>
      </c>
      <c r="G8" s="52">
        <f>+G50</f>
        <v>40509.2014</v>
      </c>
    </row>
    <row r="9" ht="35.25" customHeight="1">
      <c r="A9" s="53"/>
      <c r="B9" s="53"/>
      <c r="C9" s="38"/>
      <c r="D9" s="40"/>
      <c r="E9" s="53"/>
      <c r="F9" s="53"/>
      <c r="G9" s="53"/>
    </row>
    <row r="10">
      <c r="A10" s="54"/>
      <c r="B10" s="55"/>
      <c r="C10" s="43"/>
      <c r="D10" s="44"/>
      <c r="E10" s="45"/>
      <c r="F10" s="44"/>
      <c r="G10" s="46"/>
    </row>
    <row r="11">
      <c r="A11" s="56" t="s">
        <v>24</v>
      </c>
      <c r="B11" s="55"/>
      <c r="C11" s="57"/>
      <c r="D11" s="58"/>
      <c r="E11" s="59"/>
      <c r="F11" s="60"/>
      <c r="G11" s="46"/>
    </row>
    <row r="12" ht="15.75" customHeight="1">
      <c r="A12" s="61" t="s">
        <v>25</v>
      </c>
      <c r="B12" s="62"/>
      <c r="C12" s="63" t="s">
        <v>3</v>
      </c>
      <c r="D12" s="63" t="s">
        <v>26</v>
      </c>
      <c r="E12" s="63" t="s">
        <v>27</v>
      </c>
      <c r="F12" s="63" t="s">
        <v>28</v>
      </c>
      <c r="G12" s="64" t="s">
        <v>29</v>
      </c>
    </row>
    <row r="13" ht="15.75" customHeight="1">
      <c r="A13" s="65" t="s">
        <v>30</v>
      </c>
      <c r="B13" s="4"/>
      <c r="C13" s="66" t="s">
        <v>3</v>
      </c>
      <c r="D13" s="67">
        <v>200.0</v>
      </c>
      <c r="E13" s="68">
        <v>8.0</v>
      </c>
      <c r="F13" s="69">
        <v>0.05</v>
      </c>
      <c r="G13" s="70">
        <f t="shared" ref="G13:G20" si="1">D13*E13*(1+F13)</f>
        <v>1680</v>
      </c>
    </row>
    <row r="14" ht="15.75" customHeight="1">
      <c r="A14" s="65" t="s">
        <v>31</v>
      </c>
      <c r="B14" s="4"/>
      <c r="C14" s="66" t="s">
        <v>32</v>
      </c>
      <c r="D14" s="67">
        <v>169900.0</v>
      </c>
      <c r="E14" s="71">
        <f>(0.1)*(6*0.1*0.1)</f>
        <v>0.006</v>
      </c>
      <c r="F14" s="69">
        <v>0.05</v>
      </c>
      <c r="G14" s="70">
        <f t="shared" si="1"/>
        <v>1070.37</v>
      </c>
    </row>
    <row r="15" ht="15.75" customHeight="1">
      <c r="A15" s="65" t="s">
        <v>33</v>
      </c>
      <c r="B15" s="4"/>
      <c r="C15" s="66" t="s">
        <v>3</v>
      </c>
      <c r="D15" s="67">
        <v>650.0</v>
      </c>
      <c r="E15" s="68">
        <v>6.0</v>
      </c>
      <c r="F15" s="69">
        <v>0.05</v>
      </c>
      <c r="G15" s="70">
        <f t="shared" si="1"/>
        <v>4095</v>
      </c>
    </row>
    <row r="16" ht="15.75" customHeight="1">
      <c r="A16" s="65" t="s">
        <v>34</v>
      </c>
      <c r="B16" s="4"/>
      <c r="C16" s="66" t="s">
        <v>35</v>
      </c>
      <c r="D16" s="67">
        <v>29900.0</v>
      </c>
      <c r="E16" s="68">
        <f>0.02*6</f>
        <v>0.12</v>
      </c>
      <c r="F16" s="69">
        <v>0.05</v>
      </c>
      <c r="G16" s="70">
        <f t="shared" si="1"/>
        <v>3767.4</v>
      </c>
    </row>
    <row r="17" ht="15.0" customHeight="1">
      <c r="A17" s="65"/>
      <c r="B17" s="4"/>
      <c r="C17" s="66"/>
      <c r="D17" s="67"/>
      <c r="E17" s="68"/>
      <c r="F17" s="69"/>
      <c r="G17" s="70">
        <f t="shared" si="1"/>
        <v>0</v>
      </c>
    </row>
    <row r="18" ht="15.75" customHeight="1">
      <c r="A18" s="65"/>
      <c r="B18" s="4"/>
      <c r="C18" s="66"/>
      <c r="D18" s="67"/>
      <c r="E18" s="68"/>
      <c r="F18" s="69"/>
      <c r="G18" s="70">
        <f t="shared" si="1"/>
        <v>0</v>
      </c>
    </row>
    <row r="19" ht="15.75" customHeight="1">
      <c r="A19" s="65"/>
      <c r="B19" s="4"/>
      <c r="C19" s="66"/>
      <c r="D19" s="67"/>
      <c r="E19" s="68"/>
      <c r="F19" s="69"/>
      <c r="G19" s="70">
        <f t="shared" si="1"/>
        <v>0</v>
      </c>
    </row>
    <row r="20" ht="15.75" customHeight="1">
      <c r="A20" s="72"/>
      <c r="B20" s="73"/>
      <c r="C20" s="74"/>
      <c r="D20" s="75"/>
      <c r="E20" s="76"/>
      <c r="F20" s="77"/>
      <c r="G20" s="70">
        <f t="shared" si="1"/>
        <v>0</v>
      </c>
    </row>
    <row r="21" ht="15.75" customHeight="1">
      <c r="A21" s="78"/>
      <c r="B21" s="55"/>
      <c r="C21" s="57"/>
      <c r="D21" s="60"/>
      <c r="E21" s="79"/>
      <c r="F21" s="80" t="s">
        <v>36</v>
      </c>
      <c r="G21" s="81">
        <f>SUM(G13:G20)</f>
        <v>10612.77</v>
      </c>
    </row>
    <row r="22" ht="15.75" customHeight="1">
      <c r="A22" s="56" t="s">
        <v>37</v>
      </c>
      <c r="B22" s="55"/>
      <c r="C22" s="57"/>
      <c r="D22" s="58"/>
      <c r="E22" s="82"/>
      <c r="F22" s="58"/>
      <c r="G22" s="46"/>
    </row>
    <row r="23" ht="15.75" customHeight="1">
      <c r="A23" s="61" t="s">
        <v>25</v>
      </c>
      <c r="B23" s="62"/>
      <c r="C23" s="63" t="s">
        <v>3</v>
      </c>
      <c r="D23" s="63" t="s">
        <v>26</v>
      </c>
      <c r="E23" s="63" t="s">
        <v>27</v>
      </c>
      <c r="F23" s="63" t="s">
        <v>28</v>
      </c>
      <c r="G23" s="64" t="s">
        <v>29</v>
      </c>
    </row>
    <row r="24" ht="15.75" customHeight="1">
      <c r="A24" s="83" t="s">
        <v>38</v>
      </c>
      <c r="B24" s="84"/>
      <c r="C24" s="85" t="s">
        <v>39</v>
      </c>
      <c r="D24" s="86">
        <v>3527.05</v>
      </c>
      <c r="E24" s="68">
        <v>0.1</v>
      </c>
      <c r="F24" s="85"/>
      <c r="G24" s="70">
        <f t="shared" ref="G24:G30" si="2">D24*E24*(1+F24)</f>
        <v>352.705</v>
      </c>
    </row>
    <row r="25" ht="15.75" customHeight="1">
      <c r="A25" s="65" t="s">
        <v>40</v>
      </c>
      <c r="B25" s="4"/>
      <c r="C25" s="85" t="s">
        <v>41</v>
      </c>
      <c r="D25" s="86">
        <v>500.0</v>
      </c>
      <c r="E25" s="68">
        <v>1.0</v>
      </c>
      <c r="F25" s="85"/>
      <c r="G25" s="70">
        <f t="shared" si="2"/>
        <v>500</v>
      </c>
    </row>
    <row r="26" ht="15.75" customHeight="1">
      <c r="A26" s="65"/>
      <c r="B26" s="4"/>
      <c r="C26" s="85"/>
      <c r="D26" s="86"/>
      <c r="E26" s="68"/>
      <c r="F26" s="85"/>
      <c r="G26" s="70">
        <f t="shared" si="2"/>
        <v>0</v>
      </c>
    </row>
    <row r="27" ht="15.75" customHeight="1">
      <c r="A27" s="65"/>
      <c r="B27" s="4"/>
      <c r="C27" s="66"/>
      <c r="D27" s="87"/>
      <c r="E27" s="88"/>
      <c r="F27" s="87"/>
      <c r="G27" s="70">
        <f t="shared" si="2"/>
        <v>0</v>
      </c>
    </row>
    <row r="28" ht="15.75" customHeight="1">
      <c r="A28" s="65"/>
      <c r="B28" s="4"/>
      <c r="C28" s="66"/>
      <c r="D28" s="89"/>
      <c r="E28" s="88"/>
      <c r="F28" s="88"/>
      <c r="G28" s="70">
        <f t="shared" si="2"/>
        <v>0</v>
      </c>
    </row>
    <row r="29" ht="15.75" customHeight="1">
      <c r="A29" s="65"/>
      <c r="B29" s="4"/>
      <c r="C29" s="66"/>
      <c r="D29" s="89"/>
      <c r="E29" s="88"/>
      <c r="F29" s="90"/>
      <c r="G29" s="70">
        <f t="shared" si="2"/>
        <v>0</v>
      </c>
    </row>
    <row r="30" ht="15.75" customHeight="1">
      <c r="A30" s="91"/>
      <c r="B30" s="92"/>
      <c r="C30" s="74"/>
      <c r="D30" s="93"/>
      <c r="E30" s="94"/>
      <c r="F30" s="95"/>
      <c r="G30" s="70">
        <f t="shared" si="2"/>
        <v>0</v>
      </c>
    </row>
    <row r="31" ht="15.75" customHeight="1">
      <c r="A31" s="78"/>
      <c r="B31" s="55"/>
      <c r="C31" s="57"/>
      <c r="D31" s="58"/>
      <c r="E31" s="45"/>
      <c r="F31" s="96" t="s">
        <v>36</v>
      </c>
      <c r="G31" s="81">
        <f>SUM(G24:G30)</f>
        <v>852.705</v>
      </c>
    </row>
    <row r="32" ht="15.75" customHeight="1">
      <c r="A32" s="56" t="s">
        <v>42</v>
      </c>
      <c r="B32" s="55"/>
      <c r="C32" s="57"/>
      <c r="D32" s="58"/>
      <c r="E32" s="59"/>
      <c r="F32" s="60"/>
      <c r="G32" s="46"/>
    </row>
    <row r="33" ht="15.75" customHeight="1">
      <c r="A33" s="61" t="s">
        <v>25</v>
      </c>
      <c r="B33" s="62"/>
      <c r="C33" s="63" t="s">
        <v>3</v>
      </c>
      <c r="D33" s="63" t="s">
        <v>26</v>
      </c>
      <c r="E33" s="63" t="s">
        <v>27</v>
      </c>
      <c r="F33" s="63" t="s">
        <v>28</v>
      </c>
      <c r="G33" s="64" t="s">
        <v>29</v>
      </c>
    </row>
    <row r="34" ht="15.75" customHeight="1">
      <c r="A34" s="65"/>
      <c r="B34" s="4"/>
      <c r="C34" s="66"/>
      <c r="D34" s="67"/>
      <c r="E34" s="68"/>
      <c r="F34" s="69"/>
      <c r="G34" s="97">
        <f t="shared" ref="G34:G40" si="3">D34*E34</f>
        <v>0</v>
      </c>
    </row>
    <row r="35" ht="15.75" customHeight="1">
      <c r="A35" s="65"/>
      <c r="B35" s="4"/>
      <c r="C35" s="98"/>
      <c r="D35" s="98"/>
      <c r="E35" s="98"/>
      <c r="F35" s="90"/>
      <c r="G35" s="99">
        <f t="shared" si="3"/>
        <v>0</v>
      </c>
    </row>
    <row r="36" ht="15.75" customHeight="1">
      <c r="A36" s="65"/>
      <c r="B36" s="4"/>
      <c r="C36" s="98"/>
      <c r="D36" s="98"/>
      <c r="E36" s="98"/>
      <c r="F36" s="90"/>
      <c r="G36" s="99">
        <f t="shared" si="3"/>
        <v>0</v>
      </c>
    </row>
    <row r="37" ht="15.75" customHeight="1">
      <c r="A37" s="65"/>
      <c r="B37" s="4"/>
      <c r="C37" s="98"/>
      <c r="D37" s="98"/>
      <c r="E37" s="98"/>
      <c r="F37" s="90"/>
      <c r="G37" s="99">
        <f t="shared" si="3"/>
        <v>0</v>
      </c>
    </row>
    <row r="38" ht="15.75" customHeight="1">
      <c r="A38" s="65"/>
      <c r="B38" s="4"/>
      <c r="C38" s="98"/>
      <c r="D38" s="98"/>
      <c r="E38" s="98"/>
      <c r="F38" s="90"/>
      <c r="G38" s="99">
        <f t="shared" si="3"/>
        <v>0</v>
      </c>
    </row>
    <row r="39" ht="15.75" customHeight="1">
      <c r="A39" s="65"/>
      <c r="B39" s="4"/>
      <c r="C39" s="100"/>
      <c r="D39" s="101"/>
      <c r="E39" s="89"/>
      <c r="F39" s="90"/>
      <c r="G39" s="99">
        <f t="shared" si="3"/>
        <v>0</v>
      </c>
    </row>
    <row r="40" ht="15.75" customHeight="1">
      <c r="A40" s="65"/>
      <c r="B40" s="4"/>
      <c r="C40" s="74"/>
      <c r="D40" s="93"/>
      <c r="E40" s="94"/>
      <c r="F40" s="95"/>
      <c r="G40" s="99">
        <f t="shared" si="3"/>
        <v>0</v>
      </c>
    </row>
    <row r="41" ht="15.75" customHeight="1">
      <c r="A41" s="78"/>
      <c r="B41" s="55"/>
      <c r="C41" s="57"/>
      <c r="D41" s="58"/>
      <c r="E41" s="45"/>
      <c r="F41" s="96" t="s">
        <v>36</v>
      </c>
      <c r="G41" s="81">
        <f>SUM(G34:G40)</f>
        <v>0</v>
      </c>
    </row>
    <row r="42" ht="15.75" customHeight="1">
      <c r="A42" s="56" t="s">
        <v>43</v>
      </c>
      <c r="B42" s="55"/>
      <c r="C42" s="57"/>
      <c r="D42" s="58"/>
      <c r="E42" s="59"/>
      <c r="F42" s="102"/>
      <c r="G42" s="46"/>
    </row>
    <row r="43" ht="15.75" customHeight="1">
      <c r="A43" s="61" t="s">
        <v>44</v>
      </c>
      <c r="B43" s="62"/>
      <c r="C43" s="63" t="s">
        <v>3</v>
      </c>
      <c r="D43" s="63" t="s">
        <v>26</v>
      </c>
      <c r="E43" s="63" t="s">
        <v>27</v>
      </c>
      <c r="F43" s="63" t="s">
        <v>28</v>
      </c>
      <c r="G43" s="64" t="s">
        <v>29</v>
      </c>
    </row>
    <row r="44" ht="15.75" customHeight="1">
      <c r="A44" s="65" t="s">
        <v>45</v>
      </c>
      <c r="B44" s="4"/>
      <c r="C44" s="103" t="s">
        <v>46</v>
      </c>
      <c r="D44" s="104">
        <v>130000.0</v>
      </c>
      <c r="E44" s="105">
        <v>0.22341328</v>
      </c>
      <c r="F44" s="106"/>
      <c r="G44" s="97">
        <f>D44*E44</f>
        <v>29043.7264</v>
      </c>
    </row>
    <row r="45" ht="15.75" customHeight="1">
      <c r="A45" s="65"/>
      <c r="B45" s="4"/>
      <c r="C45" s="66"/>
      <c r="D45" s="67"/>
      <c r="E45" s="107"/>
      <c r="F45" s="108"/>
      <c r="G45" s="99">
        <f>D45*E44*(1+F45)</f>
        <v>0</v>
      </c>
    </row>
    <row r="46" ht="15.75" customHeight="1">
      <c r="A46" s="65"/>
      <c r="B46" s="4"/>
      <c r="C46" s="109"/>
      <c r="D46" s="109"/>
      <c r="E46" s="66"/>
      <c r="F46" s="110"/>
      <c r="G46" s="99">
        <f>D46*E46*(1+F46)</f>
        <v>0</v>
      </c>
    </row>
    <row r="47" ht="15.75" customHeight="1">
      <c r="A47" s="111"/>
      <c r="B47" s="73"/>
      <c r="C47" s="74"/>
      <c r="D47" s="93"/>
      <c r="E47" s="94"/>
      <c r="F47" s="112"/>
      <c r="G47" s="113"/>
    </row>
    <row r="48" ht="15.75" customHeight="1">
      <c r="A48" s="78"/>
      <c r="B48" s="55"/>
      <c r="C48" s="57"/>
      <c r="D48" s="58"/>
      <c r="E48" s="45"/>
      <c r="F48" s="96" t="s">
        <v>36</v>
      </c>
      <c r="G48" s="81">
        <f>SUM(G44:G47)</f>
        <v>29043.7264</v>
      </c>
    </row>
    <row r="49" ht="15.75" customHeight="1">
      <c r="A49" s="78"/>
      <c r="B49" s="55"/>
      <c r="C49" s="57"/>
      <c r="D49" s="58"/>
      <c r="E49" s="59"/>
      <c r="F49" s="60"/>
      <c r="G49" s="46"/>
    </row>
    <row r="50" ht="15.75" customHeight="1">
      <c r="A50" s="56"/>
      <c r="B50" s="55"/>
      <c r="C50" s="57"/>
      <c r="D50" s="114"/>
      <c r="F50" s="61" t="s">
        <v>47</v>
      </c>
      <c r="G50" s="81">
        <f>G48+G31+G21</f>
        <v>40509.2014</v>
      </c>
    </row>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c r="A61" s="115" t="s">
        <v>19</v>
      </c>
      <c r="B61" s="33"/>
      <c r="C61" s="33"/>
      <c r="D61" s="33"/>
      <c r="E61" s="33"/>
      <c r="F61" s="33"/>
      <c r="G61" s="34"/>
    </row>
    <row r="62" ht="15.75" customHeight="1">
      <c r="A62" s="36"/>
      <c r="G62" s="37"/>
    </row>
    <row r="63" ht="15.75" customHeight="1">
      <c r="A63" s="36"/>
      <c r="G63" s="37"/>
    </row>
    <row r="64" ht="15.75" customHeight="1">
      <c r="A64" s="36"/>
      <c r="G64" s="37"/>
    </row>
    <row r="65" ht="15.75" customHeight="1">
      <c r="A65" s="38"/>
      <c r="B65" s="39"/>
      <c r="C65" s="39"/>
      <c r="D65" s="39"/>
      <c r="E65" s="39"/>
      <c r="F65" s="39"/>
      <c r="G65" s="40"/>
    </row>
    <row r="66" ht="15.75" customHeight="1">
      <c r="A66" s="116"/>
      <c r="B66" s="117"/>
      <c r="C66" s="118"/>
      <c r="D66" s="119"/>
      <c r="E66" s="120"/>
      <c r="F66" s="119"/>
      <c r="G66" s="121"/>
    </row>
    <row r="67" ht="15.75" customHeight="1">
      <c r="A67" s="122" t="s">
        <v>20</v>
      </c>
      <c r="B67" s="123" t="s">
        <v>48</v>
      </c>
      <c r="C67" s="124" t="s">
        <v>49</v>
      </c>
      <c r="D67" s="34"/>
      <c r="E67" s="125" t="s">
        <v>22</v>
      </c>
      <c r="F67" s="126" t="s">
        <v>23</v>
      </c>
      <c r="G67" s="127">
        <f>+G108</f>
        <v>105268.811</v>
      </c>
    </row>
    <row r="68" ht="33.75" customHeight="1">
      <c r="A68" s="53"/>
      <c r="B68" s="53"/>
      <c r="C68" s="38"/>
      <c r="D68" s="40"/>
      <c r="E68" s="53"/>
      <c r="F68" s="53"/>
      <c r="G68" s="53"/>
    </row>
    <row r="69" ht="15.75" customHeight="1">
      <c r="A69" s="128"/>
      <c r="B69" s="129"/>
      <c r="C69" s="130"/>
      <c r="D69" s="131"/>
      <c r="E69" s="132"/>
      <c r="F69" s="131"/>
      <c r="G69" s="133"/>
    </row>
    <row r="70" ht="15.75" customHeight="1">
      <c r="A70" s="134" t="s">
        <v>24</v>
      </c>
      <c r="B70" s="129"/>
      <c r="C70" s="135"/>
      <c r="D70" s="136"/>
      <c r="E70" s="137"/>
      <c r="F70" s="138"/>
      <c r="G70" s="133"/>
    </row>
    <row r="71" ht="15.75" customHeight="1">
      <c r="A71" s="139" t="s">
        <v>25</v>
      </c>
      <c r="B71" s="62"/>
      <c r="C71" s="140" t="s">
        <v>3</v>
      </c>
      <c r="D71" s="140" t="s">
        <v>26</v>
      </c>
      <c r="E71" s="140" t="s">
        <v>27</v>
      </c>
      <c r="F71" s="140" t="s">
        <v>28</v>
      </c>
      <c r="G71" s="141" t="s">
        <v>29</v>
      </c>
    </row>
    <row r="72" ht="15.75" customHeight="1">
      <c r="A72" s="142" t="s">
        <v>50</v>
      </c>
      <c r="B72" s="4"/>
      <c r="C72" s="143" t="s">
        <v>51</v>
      </c>
      <c r="D72" s="144">
        <v>19990.0</v>
      </c>
      <c r="E72" s="145">
        <v>1.0</v>
      </c>
      <c r="F72" s="146"/>
      <c r="G72" s="147">
        <f t="shared" ref="G72:G78" si="4">D72*E72*(1+F72)</f>
        <v>19990</v>
      </c>
    </row>
    <row r="73" ht="15.75" customHeight="1">
      <c r="A73" s="142" t="s">
        <v>52</v>
      </c>
      <c r="B73" s="4"/>
      <c r="C73" s="143" t="s">
        <v>51</v>
      </c>
      <c r="D73" s="144">
        <v>11800.0</v>
      </c>
      <c r="E73" s="145">
        <v>0.37</v>
      </c>
      <c r="F73" s="146"/>
      <c r="G73" s="147">
        <f t="shared" si="4"/>
        <v>4366</v>
      </c>
    </row>
    <row r="74" ht="15.75" customHeight="1">
      <c r="A74" s="142" t="s">
        <v>53</v>
      </c>
      <c r="B74" s="4"/>
      <c r="C74" s="143" t="s">
        <v>51</v>
      </c>
      <c r="D74" s="144">
        <v>6521.0</v>
      </c>
      <c r="E74" s="145">
        <v>0.025</v>
      </c>
      <c r="F74" s="146"/>
      <c r="G74" s="147">
        <f t="shared" si="4"/>
        <v>163.025</v>
      </c>
    </row>
    <row r="75" ht="15.75" customHeight="1">
      <c r="A75" s="142" t="s">
        <v>54</v>
      </c>
      <c r="B75" s="4"/>
      <c r="C75" s="143" t="s">
        <v>55</v>
      </c>
      <c r="D75" s="144">
        <v>33800.0</v>
      </c>
      <c r="E75" s="145">
        <v>0.035</v>
      </c>
      <c r="F75" s="146"/>
      <c r="G75" s="147">
        <f t="shared" si="4"/>
        <v>1183</v>
      </c>
    </row>
    <row r="76" ht="15.75" customHeight="1">
      <c r="A76" s="142" t="s">
        <v>56</v>
      </c>
      <c r="B76" s="4"/>
      <c r="C76" s="143" t="s">
        <v>51</v>
      </c>
      <c r="D76" s="144">
        <v>10714.2</v>
      </c>
      <c r="E76" s="145">
        <v>0.83</v>
      </c>
      <c r="F76" s="146"/>
      <c r="G76" s="147">
        <f t="shared" si="4"/>
        <v>8892.786</v>
      </c>
    </row>
    <row r="77" ht="15.75" customHeight="1">
      <c r="A77" s="142" t="s">
        <v>57</v>
      </c>
      <c r="B77" s="4"/>
      <c r="C77" s="143" t="s">
        <v>58</v>
      </c>
      <c r="D77" s="148">
        <v>2500.0</v>
      </c>
      <c r="E77" s="145">
        <v>0.14</v>
      </c>
      <c r="F77" s="146"/>
      <c r="G77" s="147">
        <f t="shared" si="4"/>
        <v>350</v>
      </c>
    </row>
    <row r="78" ht="15.75" customHeight="1">
      <c r="A78" s="142" t="s">
        <v>59</v>
      </c>
      <c r="B78" s="4"/>
      <c r="C78" s="143" t="s">
        <v>51</v>
      </c>
      <c r="D78" s="144">
        <v>2300.0</v>
      </c>
      <c r="E78" s="145">
        <v>0.6</v>
      </c>
      <c r="F78" s="146"/>
      <c r="G78" s="147">
        <f t="shared" si="4"/>
        <v>1380</v>
      </c>
    </row>
    <row r="79" ht="15.75" customHeight="1">
      <c r="A79" s="149"/>
      <c r="B79" s="129"/>
      <c r="C79" s="135"/>
      <c r="D79" s="138"/>
      <c r="E79" s="150"/>
      <c r="F79" s="151" t="s">
        <v>36</v>
      </c>
      <c r="G79" s="152">
        <f>SUM(G72:G78)</f>
        <v>36324.811</v>
      </c>
    </row>
    <row r="80" ht="15.75" customHeight="1">
      <c r="A80" s="134" t="s">
        <v>37</v>
      </c>
      <c r="B80" s="129"/>
      <c r="C80" s="135"/>
      <c r="D80" s="136"/>
      <c r="E80" s="153"/>
      <c r="F80" s="136"/>
      <c r="G80" s="133"/>
    </row>
    <row r="81" ht="15.75" customHeight="1">
      <c r="A81" s="139" t="s">
        <v>25</v>
      </c>
      <c r="B81" s="62"/>
      <c r="C81" s="140" t="s">
        <v>3</v>
      </c>
      <c r="D81" s="154" t="s">
        <v>26</v>
      </c>
      <c r="E81" s="140" t="s">
        <v>27</v>
      </c>
      <c r="F81" s="140" t="s">
        <v>28</v>
      </c>
      <c r="G81" s="141" t="s">
        <v>29</v>
      </c>
    </row>
    <row r="82" ht="15.75" customHeight="1">
      <c r="A82" s="142" t="s">
        <v>60</v>
      </c>
      <c r="B82" s="4"/>
      <c r="C82" s="155" t="s">
        <v>41</v>
      </c>
      <c r="D82" s="148">
        <v>41000.0</v>
      </c>
      <c r="E82" s="145">
        <v>1.0</v>
      </c>
      <c r="F82" s="155"/>
      <c r="G82" s="147">
        <f t="shared" ref="G82:G88" si="5">D82*E82*(1+F82)</f>
        <v>41000</v>
      </c>
    </row>
    <row r="83" ht="15.75" customHeight="1">
      <c r="A83" s="142" t="s">
        <v>61</v>
      </c>
      <c r="B83" s="4"/>
      <c r="C83" s="155" t="s">
        <v>51</v>
      </c>
      <c r="D83" s="156">
        <v>20000.0</v>
      </c>
      <c r="E83" s="145">
        <v>0.04</v>
      </c>
      <c r="F83" s="155"/>
      <c r="G83" s="147">
        <f t="shared" si="5"/>
        <v>800</v>
      </c>
    </row>
    <row r="84" ht="15.75" customHeight="1">
      <c r="A84" s="142" t="s">
        <v>62</v>
      </c>
      <c r="B84" s="4"/>
      <c r="C84" s="155" t="s">
        <v>41</v>
      </c>
      <c r="D84" s="156">
        <v>11440.0</v>
      </c>
      <c r="E84" s="145">
        <v>0.1</v>
      </c>
      <c r="F84" s="155"/>
      <c r="G84" s="147">
        <f t="shared" si="5"/>
        <v>1144</v>
      </c>
    </row>
    <row r="85" ht="15.75" customHeight="1">
      <c r="A85" s="142"/>
      <c r="B85" s="4"/>
      <c r="C85" s="143"/>
      <c r="D85" s="157"/>
      <c r="E85" s="158"/>
      <c r="F85" s="157"/>
      <c r="G85" s="147">
        <f t="shared" si="5"/>
        <v>0</v>
      </c>
    </row>
    <row r="86" ht="15.75" customHeight="1">
      <c r="A86" s="142"/>
      <c r="B86" s="4"/>
      <c r="C86" s="143"/>
      <c r="D86" s="159"/>
      <c r="E86" s="158"/>
      <c r="F86" s="158"/>
      <c r="G86" s="147">
        <f t="shared" si="5"/>
        <v>0</v>
      </c>
    </row>
    <row r="87" ht="15.75" customHeight="1">
      <c r="A87" s="142"/>
      <c r="B87" s="4"/>
      <c r="C87" s="143"/>
      <c r="D87" s="159"/>
      <c r="E87" s="158"/>
      <c r="F87" s="160"/>
      <c r="G87" s="147">
        <f t="shared" si="5"/>
        <v>0</v>
      </c>
    </row>
    <row r="88" ht="15.75" customHeight="1">
      <c r="A88" s="161"/>
      <c r="B88" s="162"/>
      <c r="C88" s="163"/>
      <c r="D88" s="164"/>
      <c r="E88" s="165"/>
      <c r="F88" s="166"/>
      <c r="G88" s="147">
        <f t="shared" si="5"/>
        <v>0</v>
      </c>
    </row>
    <row r="89" ht="15.75" customHeight="1">
      <c r="A89" s="149"/>
      <c r="B89" s="129"/>
      <c r="C89" s="135"/>
      <c r="D89" s="136"/>
      <c r="E89" s="132"/>
      <c r="F89" s="167" t="s">
        <v>36</v>
      </c>
      <c r="G89" s="152">
        <f>SUM(G82:G88)</f>
        <v>42944</v>
      </c>
    </row>
    <row r="90" ht="15.75" customHeight="1">
      <c r="A90" s="134" t="s">
        <v>42</v>
      </c>
      <c r="B90" s="129"/>
      <c r="C90" s="135"/>
      <c r="D90" s="136"/>
      <c r="E90" s="137"/>
      <c r="F90" s="138"/>
      <c r="G90" s="133"/>
    </row>
    <row r="91" ht="15.75" customHeight="1">
      <c r="A91" s="139" t="s">
        <v>25</v>
      </c>
      <c r="B91" s="62"/>
      <c r="C91" s="140" t="s">
        <v>3</v>
      </c>
      <c r="D91" s="140" t="s">
        <v>26</v>
      </c>
      <c r="E91" s="140" t="s">
        <v>27</v>
      </c>
      <c r="F91" s="140" t="s">
        <v>28</v>
      </c>
      <c r="G91" s="141" t="s">
        <v>29</v>
      </c>
    </row>
    <row r="92" ht="15.75" customHeight="1">
      <c r="A92" s="142"/>
      <c r="B92" s="4"/>
      <c r="C92" s="143"/>
      <c r="D92" s="144"/>
      <c r="E92" s="145"/>
      <c r="F92" s="146"/>
      <c r="G92" s="168">
        <f t="shared" ref="G92:G98" si="6">D92*E92</f>
        <v>0</v>
      </c>
    </row>
    <row r="93" ht="15.75" customHeight="1">
      <c r="A93" s="142"/>
      <c r="B93" s="4"/>
      <c r="C93" s="169"/>
      <c r="D93" s="169"/>
      <c r="E93" s="169"/>
      <c r="F93" s="160"/>
      <c r="G93" s="170">
        <f t="shared" si="6"/>
        <v>0</v>
      </c>
    </row>
    <row r="94" ht="15.75" customHeight="1">
      <c r="A94" s="142"/>
      <c r="B94" s="4"/>
      <c r="C94" s="169"/>
      <c r="D94" s="169"/>
      <c r="E94" s="169"/>
      <c r="F94" s="160"/>
      <c r="G94" s="170">
        <f t="shared" si="6"/>
        <v>0</v>
      </c>
    </row>
    <row r="95" ht="15.75" customHeight="1">
      <c r="A95" s="142"/>
      <c r="B95" s="4"/>
      <c r="C95" s="169"/>
      <c r="D95" s="169"/>
      <c r="E95" s="169"/>
      <c r="F95" s="160"/>
      <c r="G95" s="170">
        <f t="shared" si="6"/>
        <v>0</v>
      </c>
    </row>
    <row r="96" ht="15.75" customHeight="1">
      <c r="A96" s="142"/>
      <c r="B96" s="4"/>
      <c r="C96" s="169"/>
      <c r="D96" s="169"/>
      <c r="E96" s="169"/>
      <c r="F96" s="160"/>
      <c r="G96" s="170">
        <f t="shared" si="6"/>
        <v>0</v>
      </c>
    </row>
    <row r="97" ht="15.75" customHeight="1">
      <c r="A97" s="142"/>
      <c r="B97" s="4"/>
      <c r="C97" s="171"/>
      <c r="D97" s="172"/>
      <c r="E97" s="159"/>
      <c r="F97" s="160"/>
      <c r="G97" s="170">
        <f t="shared" si="6"/>
        <v>0</v>
      </c>
    </row>
    <row r="98" ht="15.75" customHeight="1">
      <c r="A98" s="142"/>
      <c r="B98" s="4"/>
      <c r="C98" s="163"/>
      <c r="D98" s="164"/>
      <c r="E98" s="165"/>
      <c r="F98" s="166"/>
      <c r="G98" s="170">
        <f t="shared" si="6"/>
        <v>0</v>
      </c>
    </row>
    <row r="99" ht="15.75" customHeight="1">
      <c r="A99" s="149"/>
      <c r="B99" s="129"/>
      <c r="C99" s="135"/>
      <c r="D99" s="136"/>
      <c r="E99" s="132"/>
      <c r="F99" s="167" t="s">
        <v>36</v>
      </c>
      <c r="G99" s="152">
        <f>SUM(G92:G98)</f>
        <v>0</v>
      </c>
    </row>
    <row r="100" ht="15.75" customHeight="1">
      <c r="A100" s="134" t="s">
        <v>43</v>
      </c>
      <c r="B100" s="129"/>
      <c r="C100" s="135"/>
      <c r="D100" s="136"/>
      <c r="E100" s="137"/>
      <c r="F100" s="173"/>
      <c r="G100" s="133"/>
    </row>
    <row r="101" ht="15.75" customHeight="1">
      <c r="A101" s="174" t="s">
        <v>44</v>
      </c>
      <c r="B101" s="62"/>
      <c r="C101" s="175" t="s">
        <v>3</v>
      </c>
      <c r="D101" s="140" t="s">
        <v>26</v>
      </c>
      <c r="E101" s="140" t="s">
        <v>27</v>
      </c>
      <c r="F101" s="140" t="s">
        <v>28</v>
      </c>
      <c r="G101" s="141" t="s">
        <v>29</v>
      </c>
    </row>
    <row r="102" ht="15.75" customHeight="1">
      <c r="A102" s="65" t="s">
        <v>45</v>
      </c>
      <c r="B102" s="4"/>
      <c r="C102" s="103" t="s">
        <v>46</v>
      </c>
      <c r="D102" s="104">
        <v>130000.0</v>
      </c>
      <c r="E102" s="176">
        <v>0.2</v>
      </c>
      <c r="F102" s="177"/>
      <c r="G102" s="168">
        <f>+D102*E102</f>
        <v>26000</v>
      </c>
    </row>
    <row r="103" ht="15.75" customHeight="1">
      <c r="A103" s="142"/>
      <c r="B103" s="4"/>
      <c r="C103" s="143"/>
      <c r="D103" s="144"/>
      <c r="E103" s="145"/>
      <c r="F103" s="178"/>
      <c r="G103" s="170">
        <f t="shared" ref="G103:G104" si="7">D103*E103*(1+F103)</f>
        <v>0</v>
      </c>
    </row>
    <row r="104" ht="15.75" customHeight="1">
      <c r="A104" s="142"/>
      <c r="B104" s="4"/>
      <c r="C104" s="179"/>
      <c r="D104" s="179"/>
      <c r="E104" s="179"/>
      <c r="F104" s="180"/>
      <c r="G104" s="170">
        <f t="shared" si="7"/>
        <v>0</v>
      </c>
    </row>
    <row r="105" ht="15.75" customHeight="1">
      <c r="A105" s="181"/>
      <c r="B105" s="73"/>
      <c r="C105" s="163"/>
      <c r="D105" s="164"/>
      <c r="E105" s="165"/>
      <c r="F105" s="182"/>
      <c r="G105" s="183"/>
    </row>
    <row r="106" ht="15.75" customHeight="1">
      <c r="A106" s="149"/>
      <c r="B106" s="129"/>
      <c r="C106" s="135"/>
      <c r="D106" s="136"/>
      <c r="E106" s="132"/>
      <c r="F106" s="167" t="s">
        <v>36</v>
      </c>
      <c r="G106" s="152">
        <f>SUM(G102:G105)</f>
        <v>26000</v>
      </c>
    </row>
    <row r="107" ht="15.75" customHeight="1">
      <c r="A107" s="149"/>
      <c r="B107" s="129"/>
      <c r="C107" s="135"/>
      <c r="D107" s="136"/>
      <c r="E107" s="137"/>
      <c r="F107" s="138"/>
      <c r="G107" s="133"/>
    </row>
    <row r="108" ht="15.75" customHeight="1">
      <c r="A108" s="184"/>
      <c r="B108" s="129"/>
      <c r="C108" s="135"/>
      <c r="D108" s="185"/>
      <c r="E108" s="186"/>
      <c r="F108" s="187" t="s">
        <v>47</v>
      </c>
      <c r="G108" s="152">
        <f>+G106+G99+G79+G89</f>
        <v>105268.811</v>
      </c>
    </row>
    <row r="109" ht="15.75" customHeight="1"/>
    <row r="110" ht="15.75" customHeight="1"/>
    <row r="111" ht="15.75" customHeight="1"/>
    <row r="112" ht="15.75" customHeight="1"/>
    <row r="113" ht="15.75" customHeight="1"/>
    <row r="114" ht="15.75" customHeight="1"/>
    <row r="115" ht="15.75" customHeight="1"/>
    <row r="116" ht="15.75" customHeight="1">
      <c r="A116" s="115" t="s">
        <v>19</v>
      </c>
      <c r="B116" s="33"/>
      <c r="C116" s="33"/>
      <c r="D116" s="33"/>
      <c r="E116" s="33"/>
      <c r="F116" s="33"/>
      <c r="G116" s="34"/>
    </row>
    <row r="117" ht="15.75" customHeight="1">
      <c r="A117" s="36"/>
      <c r="G117" s="37"/>
    </row>
    <row r="118" ht="15.75" customHeight="1">
      <c r="A118" s="36"/>
      <c r="G118" s="37"/>
    </row>
    <row r="119" ht="15.75" customHeight="1">
      <c r="A119" s="36"/>
      <c r="G119" s="37"/>
    </row>
    <row r="120" ht="15.75" customHeight="1">
      <c r="A120" s="38"/>
      <c r="B120" s="39"/>
      <c r="C120" s="39"/>
      <c r="D120" s="39"/>
      <c r="E120" s="39"/>
      <c r="F120" s="39"/>
      <c r="G120" s="40"/>
    </row>
    <row r="121" ht="15.75" customHeight="1">
      <c r="A121" s="116"/>
      <c r="B121" s="188"/>
      <c r="C121" s="118"/>
      <c r="D121" s="119"/>
      <c r="E121" s="120"/>
      <c r="F121" s="119"/>
      <c r="G121" s="121"/>
    </row>
    <row r="122" ht="15.75" customHeight="1">
      <c r="A122" s="122" t="s">
        <v>20</v>
      </c>
      <c r="B122" s="123" t="s">
        <v>63</v>
      </c>
      <c r="C122" s="189" t="s">
        <v>11</v>
      </c>
      <c r="D122" s="34"/>
      <c r="E122" s="190" t="s">
        <v>64</v>
      </c>
      <c r="F122" s="191" t="s">
        <v>23</v>
      </c>
      <c r="G122" s="192">
        <f>G170</f>
        <v>14576.54688</v>
      </c>
    </row>
    <row r="123" ht="15.75" customHeight="1">
      <c r="A123" s="53"/>
      <c r="B123" s="53"/>
      <c r="C123" s="38"/>
      <c r="D123" s="40"/>
      <c r="E123" s="53"/>
      <c r="F123" s="53"/>
      <c r="G123" s="53"/>
    </row>
    <row r="124" ht="15.75" customHeight="1">
      <c r="A124" s="193"/>
      <c r="B124" s="194"/>
      <c r="C124" s="195"/>
      <c r="D124" s="119"/>
      <c r="E124" s="120"/>
      <c r="F124" s="119"/>
      <c r="G124" s="121"/>
    </row>
    <row r="125" ht="15.75" customHeight="1">
      <c r="A125" s="196" t="s">
        <v>24</v>
      </c>
      <c r="B125" s="194"/>
      <c r="C125" s="197"/>
      <c r="D125" s="198"/>
      <c r="E125" s="199"/>
      <c r="F125" s="200"/>
      <c r="G125" s="121"/>
    </row>
    <row r="126" ht="15.75" customHeight="1">
      <c r="A126" s="201" t="s">
        <v>25</v>
      </c>
      <c r="B126" s="62"/>
      <c r="C126" s="202" t="s">
        <v>3</v>
      </c>
      <c r="D126" s="202" t="s">
        <v>26</v>
      </c>
      <c r="E126" s="202" t="s">
        <v>27</v>
      </c>
      <c r="F126" s="202" t="s">
        <v>28</v>
      </c>
      <c r="G126" s="203" t="s">
        <v>29</v>
      </c>
    </row>
    <row r="127" ht="15.75" customHeight="1">
      <c r="A127" s="204" t="s">
        <v>65</v>
      </c>
      <c r="B127" s="205"/>
      <c r="C127" s="85" t="s">
        <v>66</v>
      </c>
      <c r="D127" s="206">
        <v>78277.98</v>
      </c>
      <c r="E127" s="207">
        <v>0.056</v>
      </c>
      <c r="F127" s="208"/>
      <c r="G127" s="209">
        <f t="shared" ref="G127:G133" si="8">D127*E127</f>
        <v>4383.56688</v>
      </c>
    </row>
    <row r="128" ht="15.75" customHeight="1">
      <c r="A128" s="210" t="s">
        <v>67</v>
      </c>
      <c r="B128" s="211"/>
      <c r="C128" s="85" t="s">
        <v>51</v>
      </c>
      <c r="D128" s="206">
        <v>15900.0</v>
      </c>
      <c r="E128" s="207">
        <v>0.01</v>
      </c>
      <c r="F128" s="212"/>
      <c r="G128" s="209">
        <f t="shared" si="8"/>
        <v>159</v>
      </c>
    </row>
    <row r="129" ht="15.75" customHeight="1">
      <c r="A129" s="210"/>
      <c r="B129" s="211"/>
      <c r="C129" s="213"/>
      <c r="D129" s="67"/>
      <c r="E129" s="214"/>
      <c r="F129" s="215"/>
      <c r="G129" s="216">
        <f t="shared" si="8"/>
        <v>0</v>
      </c>
    </row>
    <row r="130" ht="15.75" customHeight="1">
      <c r="A130" s="210"/>
      <c r="B130" s="211"/>
      <c r="C130" s="213"/>
      <c r="D130" s="67"/>
      <c r="E130" s="214"/>
      <c r="F130" s="215"/>
      <c r="G130" s="216">
        <f t="shared" si="8"/>
        <v>0</v>
      </c>
    </row>
    <row r="131" ht="15.75" customHeight="1">
      <c r="A131" s="210"/>
      <c r="B131" s="211"/>
      <c r="C131" s="213"/>
      <c r="D131" s="67"/>
      <c r="E131" s="214"/>
      <c r="F131" s="212"/>
      <c r="G131" s="216">
        <f t="shared" si="8"/>
        <v>0</v>
      </c>
    </row>
    <row r="132" ht="15.75" customHeight="1">
      <c r="A132" s="210"/>
      <c r="B132" s="211"/>
      <c r="C132" s="213"/>
      <c r="D132" s="67"/>
      <c r="E132" s="214"/>
      <c r="F132" s="212"/>
      <c r="G132" s="216">
        <f t="shared" si="8"/>
        <v>0</v>
      </c>
    </row>
    <row r="133" ht="15.75" customHeight="1">
      <c r="A133" s="210"/>
      <c r="B133" s="211"/>
      <c r="C133" s="213"/>
      <c r="D133" s="67"/>
      <c r="E133" s="214"/>
      <c r="F133" s="212"/>
      <c r="G133" s="216">
        <f t="shared" si="8"/>
        <v>0</v>
      </c>
    </row>
    <row r="134" ht="15.75" customHeight="1">
      <c r="A134" s="210"/>
      <c r="B134" s="211"/>
      <c r="C134" s="213"/>
      <c r="D134" s="67"/>
      <c r="E134" s="214"/>
      <c r="F134" s="212"/>
      <c r="G134" s="216"/>
    </row>
    <row r="135" ht="15.75" customHeight="1">
      <c r="A135" s="65"/>
      <c r="B135" s="211"/>
      <c r="C135" s="85"/>
      <c r="D135" s="206"/>
      <c r="E135" s="217"/>
      <c r="F135" s="212"/>
      <c r="G135" s="218"/>
    </row>
    <row r="136" ht="15.75" customHeight="1">
      <c r="A136" s="65"/>
      <c r="B136" s="211"/>
      <c r="C136" s="85"/>
      <c r="D136" s="206"/>
      <c r="E136" s="217"/>
      <c r="F136" s="212"/>
      <c r="G136" s="218"/>
    </row>
    <row r="137" ht="15.75" customHeight="1">
      <c r="A137" s="65"/>
      <c r="B137" s="211"/>
      <c r="C137" s="85"/>
      <c r="D137" s="219"/>
      <c r="E137" s="217"/>
      <c r="F137" s="212"/>
      <c r="G137" s="218"/>
    </row>
    <row r="138" ht="15.75" customHeight="1">
      <c r="A138" s="65"/>
      <c r="B138" s="211"/>
      <c r="C138" s="220"/>
      <c r="D138" s="87"/>
      <c r="E138" s="88"/>
      <c r="F138" s="215"/>
      <c r="G138" s="218"/>
    </row>
    <row r="139" ht="15.75" customHeight="1">
      <c r="A139" s="65"/>
      <c r="B139" s="211"/>
      <c r="C139" s="220"/>
      <c r="D139" s="87"/>
      <c r="E139" s="88"/>
      <c r="F139" s="215"/>
      <c r="G139" s="218"/>
    </row>
    <row r="140" ht="15.75" customHeight="1">
      <c r="A140" s="65"/>
      <c r="B140" s="211"/>
      <c r="C140" s="220"/>
      <c r="D140" s="87"/>
      <c r="E140" s="88"/>
      <c r="F140" s="215"/>
      <c r="G140" s="218"/>
    </row>
    <row r="141" ht="15.75" customHeight="1">
      <c r="A141" s="72"/>
      <c r="B141" s="221"/>
      <c r="C141" s="222"/>
      <c r="D141" s="95"/>
      <c r="E141" s="94"/>
      <c r="F141" s="223"/>
      <c r="G141" s="224"/>
    </row>
    <row r="142" ht="15.75" customHeight="1">
      <c r="A142" s="194"/>
      <c r="B142" s="194"/>
      <c r="C142" s="197"/>
      <c r="D142" s="200"/>
      <c r="E142" s="225"/>
      <c r="F142" s="226" t="s">
        <v>36</v>
      </c>
      <c r="G142" s="227">
        <f>SUM(G127:G135)</f>
        <v>4542.56688</v>
      </c>
    </row>
    <row r="143" ht="15.75" customHeight="1">
      <c r="A143" s="196" t="s">
        <v>37</v>
      </c>
      <c r="B143" s="194"/>
      <c r="C143" s="197"/>
      <c r="D143" s="198"/>
      <c r="E143" s="228"/>
      <c r="F143" s="198"/>
      <c r="G143" s="121"/>
    </row>
    <row r="144" ht="15.75" customHeight="1">
      <c r="A144" s="201" t="s">
        <v>25</v>
      </c>
      <c r="B144" s="62"/>
      <c r="C144" s="202" t="s">
        <v>3</v>
      </c>
      <c r="D144" s="202" t="s">
        <v>26</v>
      </c>
      <c r="E144" s="202" t="s">
        <v>27</v>
      </c>
      <c r="F144" s="202" t="s">
        <v>28</v>
      </c>
      <c r="G144" s="203" t="s">
        <v>29</v>
      </c>
    </row>
    <row r="145" ht="15.75" customHeight="1">
      <c r="A145" s="229" t="s">
        <v>68</v>
      </c>
      <c r="B145" s="205"/>
      <c r="C145" s="230"/>
      <c r="D145" s="231">
        <v>5700.0</v>
      </c>
      <c r="E145" s="214">
        <v>0.043</v>
      </c>
      <c r="F145" s="109"/>
      <c r="G145" s="232">
        <f t="shared" ref="G145:G151" si="9">D145*E145</f>
        <v>245.1</v>
      </c>
    </row>
    <row r="146" ht="15.75" customHeight="1">
      <c r="A146" s="65" t="s">
        <v>69</v>
      </c>
      <c r="B146" s="211"/>
      <c r="C146" s="233" t="s">
        <v>70</v>
      </c>
      <c r="D146" s="231">
        <v>10000.0</v>
      </c>
      <c r="E146" s="214">
        <v>0.05</v>
      </c>
      <c r="F146" s="90"/>
      <c r="G146" s="234">
        <f t="shared" si="9"/>
        <v>500</v>
      </c>
    </row>
    <row r="147" ht="15.75" customHeight="1">
      <c r="A147" s="235"/>
      <c r="B147" s="211"/>
      <c r="C147" s="236"/>
      <c r="D147" s="237"/>
      <c r="E147" s="214"/>
      <c r="F147" s="66"/>
      <c r="G147" s="238">
        <f t="shared" si="9"/>
        <v>0</v>
      </c>
    </row>
    <row r="148" ht="15.75" customHeight="1">
      <c r="A148" s="65"/>
      <c r="B148" s="211"/>
      <c r="C148" s="239"/>
      <c r="D148" s="240"/>
      <c r="E148" s="241"/>
      <c r="F148" s="66"/>
      <c r="G148" s="238">
        <f t="shared" si="9"/>
        <v>0</v>
      </c>
    </row>
    <row r="149" ht="15.75" customHeight="1">
      <c r="A149" s="65"/>
      <c r="B149" s="211"/>
      <c r="C149" s="233"/>
      <c r="D149" s="237"/>
      <c r="E149" s="214"/>
      <c r="F149" s="66"/>
      <c r="G149" s="238">
        <f t="shared" si="9"/>
        <v>0</v>
      </c>
    </row>
    <row r="150" ht="15.75" customHeight="1">
      <c r="A150" s="65"/>
      <c r="B150" s="211"/>
      <c r="C150" s="242"/>
      <c r="D150" s="243"/>
      <c r="E150" s="244"/>
      <c r="F150" s="66"/>
      <c r="G150" s="238">
        <f t="shared" si="9"/>
        <v>0</v>
      </c>
    </row>
    <row r="151" ht="15.75" customHeight="1">
      <c r="A151" s="72"/>
      <c r="B151" s="221"/>
      <c r="C151" s="245"/>
      <c r="D151" s="246"/>
      <c r="E151" s="247"/>
      <c r="F151" s="248"/>
      <c r="G151" s="249">
        <f t="shared" si="9"/>
        <v>0</v>
      </c>
    </row>
    <row r="152" ht="15.75" customHeight="1">
      <c r="A152" s="194"/>
      <c r="B152" s="194"/>
      <c r="C152" s="197"/>
      <c r="D152" s="198"/>
      <c r="E152" s="120"/>
      <c r="F152" s="226" t="s">
        <v>36</v>
      </c>
      <c r="G152" s="250">
        <f>G145+G146+G147</f>
        <v>745.1</v>
      </c>
    </row>
    <row r="153" ht="15.75" customHeight="1">
      <c r="A153" s="196" t="s">
        <v>42</v>
      </c>
      <c r="B153" s="194"/>
      <c r="C153" s="197"/>
      <c r="D153" s="198"/>
      <c r="E153" s="199"/>
      <c r="F153" s="200"/>
      <c r="G153" s="121"/>
    </row>
    <row r="154" ht="15.75" customHeight="1">
      <c r="A154" s="201" t="s">
        <v>25</v>
      </c>
      <c r="B154" s="62"/>
      <c r="C154" s="251" t="s">
        <v>3</v>
      </c>
      <c r="D154" s="251" t="s">
        <v>26</v>
      </c>
      <c r="E154" s="251" t="s">
        <v>27</v>
      </c>
      <c r="F154" s="251" t="s">
        <v>28</v>
      </c>
      <c r="G154" s="203" t="s">
        <v>29</v>
      </c>
    </row>
    <row r="155" ht="15.75" customHeight="1">
      <c r="A155" s="252"/>
      <c r="B155" s="205"/>
      <c r="C155" s="253"/>
      <c r="D155" s="231"/>
      <c r="E155" s="207"/>
      <c r="F155" s="90"/>
      <c r="G155" s="234"/>
    </row>
    <row r="156" ht="15.75" customHeight="1">
      <c r="A156" s="65"/>
      <c r="B156" s="211"/>
      <c r="C156" s="233"/>
      <c r="D156" s="231"/>
      <c r="E156" s="214"/>
      <c r="F156" s="90"/>
      <c r="G156" s="234"/>
    </row>
    <row r="157" ht="15.75" customHeight="1">
      <c r="A157" s="254"/>
      <c r="B157" s="255"/>
      <c r="C157" s="253"/>
      <c r="D157" s="98"/>
      <c r="E157" s="98"/>
      <c r="F157" s="90"/>
      <c r="G157" s="256"/>
    </row>
    <row r="158" ht="15.75" customHeight="1">
      <c r="A158" s="254"/>
      <c r="B158" s="255"/>
      <c r="C158" s="253"/>
      <c r="D158" s="98"/>
      <c r="E158" s="98"/>
      <c r="F158" s="90"/>
      <c r="G158" s="256"/>
    </row>
    <row r="159" ht="15.75" customHeight="1">
      <c r="A159" s="254"/>
      <c r="B159" s="255"/>
      <c r="C159" s="253"/>
      <c r="D159" s="98"/>
      <c r="E159" s="98"/>
      <c r="F159" s="90"/>
      <c r="G159" s="256"/>
    </row>
    <row r="160" ht="15.75" customHeight="1">
      <c r="A160" s="257"/>
      <c r="B160" s="258"/>
      <c r="C160" s="259"/>
      <c r="D160" s="101"/>
      <c r="E160" s="89"/>
      <c r="F160" s="90"/>
      <c r="G160" s="256"/>
    </row>
    <row r="161" ht="15.75" customHeight="1">
      <c r="A161" s="260"/>
      <c r="B161" s="261"/>
      <c r="C161" s="222"/>
      <c r="D161" s="93"/>
      <c r="E161" s="94"/>
      <c r="F161" s="95"/>
      <c r="G161" s="256"/>
    </row>
    <row r="162" ht="15.75" customHeight="1">
      <c r="A162" s="194"/>
      <c r="B162" s="194"/>
      <c r="C162" s="197"/>
      <c r="D162" s="198"/>
      <c r="E162" s="120"/>
      <c r="F162" s="262" t="s">
        <v>36</v>
      </c>
      <c r="G162" s="250">
        <f>SUM(G155:G161)</f>
        <v>0</v>
      </c>
    </row>
    <row r="163" ht="15.75" customHeight="1">
      <c r="A163" s="196" t="s">
        <v>43</v>
      </c>
      <c r="B163" s="194"/>
      <c r="C163" s="197"/>
      <c r="D163" s="198"/>
      <c r="E163" s="199"/>
      <c r="F163" s="263"/>
      <c r="G163" s="121"/>
    </row>
    <row r="164" ht="15.75" customHeight="1">
      <c r="A164" s="264" t="s">
        <v>44</v>
      </c>
      <c r="B164" s="62"/>
      <c r="C164" s="265" t="s">
        <v>3</v>
      </c>
      <c r="D164" s="251" t="s">
        <v>26</v>
      </c>
      <c r="E164" s="251" t="s">
        <v>27</v>
      </c>
      <c r="F164" s="251" t="s">
        <v>28</v>
      </c>
      <c r="G164" s="203" t="s">
        <v>29</v>
      </c>
    </row>
    <row r="165" ht="15.75" customHeight="1">
      <c r="A165" s="229" t="s">
        <v>71</v>
      </c>
      <c r="B165" s="266"/>
      <c r="C165" s="267" t="s">
        <v>72</v>
      </c>
      <c r="D165" s="104">
        <v>185777.6</v>
      </c>
      <c r="E165" s="241">
        <v>0.05</v>
      </c>
      <c r="F165" s="106"/>
      <c r="G165" s="268">
        <f t="shared" ref="G165:G166" si="10">D165*E165*(1+F165)</f>
        <v>9288.88</v>
      </c>
    </row>
    <row r="166" ht="15.75" customHeight="1">
      <c r="A166" s="269"/>
      <c r="B166" s="4"/>
      <c r="C166" s="85"/>
      <c r="D166" s="67"/>
      <c r="E166" s="214"/>
      <c r="F166" s="57"/>
      <c r="G166" s="268">
        <f t="shared" si="10"/>
        <v>0</v>
      </c>
    </row>
    <row r="167" ht="15.75" customHeight="1">
      <c r="A167" s="270"/>
      <c r="B167" s="271"/>
      <c r="C167" s="74"/>
      <c r="D167" s="75"/>
      <c r="E167" s="272"/>
      <c r="F167" s="273"/>
      <c r="G167" s="274"/>
    </row>
    <row r="168" ht="15.75" customHeight="1">
      <c r="A168" s="194"/>
      <c r="B168" s="194"/>
      <c r="C168" s="197"/>
      <c r="D168" s="198"/>
      <c r="E168" s="275"/>
      <c r="F168" s="262" t="s">
        <v>36</v>
      </c>
      <c r="G168" s="250">
        <f>SUM(G165:G167)</f>
        <v>9288.88</v>
      </c>
    </row>
    <row r="169" ht="15.75" customHeight="1">
      <c r="A169" s="194"/>
      <c r="B169" s="194"/>
      <c r="C169" s="197"/>
      <c r="D169" s="198"/>
      <c r="E169" s="276"/>
      <c r="F169" s="263"/>
      <c r="G169" s="277"/>
    </row>
    <row r="170" ht="15.75" customHeight="1">
      <c r="A170" s="278"/>
      <c r="B170" s="194"/>
      <c r="C170" s="197"/>
      <c r="D170" s="279"/>
      <c r="E170" s="37"/>
      <c r="F170" s="264" t="s">
        <v>47</v>
      </c>
      <c r="G170" s="250">
        <f>G168+G152+G142</f>
        <v>14576.54688</v>
      </c>
    </row>
    <row r="171" ht="15.75" customHeight="1"/>
    <row r="172" ht="15.75" customHeight="1"/>
    <row r="173" ht="15.75" customHeight="1"/>
    <row r="174" ht="15.75" customHeight="1"/>
    <row r="175" ht="15.75" customHeight="1"/>
    <row r="176" ht="15.75" customHeight="1">
      <c r="A176" s="115" t="s">
        <v>19</v>
      </c>
      <c r="B176" s="33"/>
      <c r="C176" s="33"/>
      <c r="D176" s="33"/>
      <c r="E176" s="33"/>
      <c r="F176" s="33"/>
      <c r="G176" s="34"/>
    </row>
    <row r="177" ht="15.75" customHeight="1">
      <c r="A177" s="36"/>
      <c r="G177" s="37"/>
    </row>
    <row r="178" ht="15.75" customHeight="1">
      <c r="A178" s="36"/>
      <c r="G178" s="37"/>
    </row>
    <row r="179" ht="15.75" customHeight="1">
      <c r="A179" s="36"/>
      <c r="G179" s="37"/>
    </row>
    <row r="180" ht="15.75" customHeight="1">
      <c r="A180" s="38"/>
      <c r="B180" s="39"/>
      <c r="C180" s="39"/>
      <c r="D180" s="39"/>
      <c r="E180" s="39"/>
      <c r="F180" s="39"/>
      <c r="G180" s="40"/>
    </row>
    <row r="181" ht="15.75" customHeight="1">
      <c r="A181" s="116"/>
      <c r="B181" s="188"/>
      <c r="C181" s="118"/>
      <c r="D181" s="119"/>
      <c r="E181" s="120"/>
      <c r="F181" s="119"/>
      <c r="G181" s="121"/>
    </row>
    <row r="182" ht="15.75" customHeight="1">
      <c r="A182" s="122" t="s">
        <v>20</v>
      </c>
      <c r="B182" s="123" t="s">
        <v>73</v>
      </c>
      <c r="C182" s="280" t="s">
        <v>12</v>
      </c>
      <c r="D182" s="34"/>
      <c r="E182" s="190" t="s">
        <v>64</v>
      </c>
      <c r="F182" s="191" t="s">
        <v>23</v>
      </c>
      <c r="G182" s="192">
        <f>G230</f>
        <v>45641.4992</v>
      </c>
    </row>
    <row r="183" ht="15.75" customHeight="1">
      <c r="A183" s="53"/>
      <c r="B183" s="53"/>
      <c r="C183" s="38"/>
      <c r="D183" s="40"/>
      <c r="E183" s="53"/>
      <c r="F183" s="53"/>
      <c r="G183" s="53"/>
    </row>
    <row r="184" ht="15.75" customHeight="1">
      <c r="A184" s="193"/>
      <c r="B184" s="194"/>
      <c r="C184" s="195"/>
      <c r="D184" s="119"/>
      <c r="E184" s="120"/>
      <c r="F184" s="119"/>
      <c r="G184" s="121"/>
    </row>
    <row r="185" ht="15.75" customHeight="1">
      <c r="A185" s="196" t="s">
        <v>24</v>
      </c>
      <c r="B185" s="194"/>
      <c r="C185" s="197"/>
      <c r="D185" s="198"/>
      <c r="E185" s="199"/>
      <c r="F185" s="200"/>
      <c r="G185" s="121"/>
    </row>
    <row r="186" ht="15.75" customHeight="1">
      <c r="A186" s="201" t="s">
        <v>25</v>
      </c>
      <c r="B186" s="62"/>
      <c r="C186" s="202" t="s">
        <v>3</v>
      </c>
      <c r="D186" s="202" t="s">
        <v>26</v>
      </c>
      <c r="E186" s="202" t="s">
        <v>27</v>
      </c>
      <c r="F186" s="202" t="s">
        <v>28</v>
      </c>
      <c r="G186" s="203" t="s">
        <v>29</v>
      </c>
    </row>
    <row r="187" ht="15.75" customHeight="1">
      <c r="A187" s="281" t="s">
        <v>74</v>
      </c>
      <c r="B187" s="282"/>
      <c r="C187" s="85" t="s">
        <v>9</v>
      </c>
      <c r="D187" s="206">
        <v>22900.0</v>
      </c>
      <c r="E187" s="207">
        <v>1.1</v>
      </c>
      <c r="F187" s="208"/>
      <c r="G187" s="209">
        <f t="shared" ref="G187:G193" si="11">D187*E187</f>
        <v>25190</v>
      </c>
    </row>
    <row r="188" ht="15.75" customHeight="1">
      <c r="A188" s="281" t="s">
        <v>75</v>
      </c>
      <c r="B188" s="282"/>
      <c r="C188" s="85" t="s">
        <v>66</v>
      </c>
      <c r="D188" s="206">
        <v>53900.0</v>
      </c>
      <c r="E188" s="207">
        <v>0.04</v>
      </c>
      <c r="F188" s="212"/>
      <c r="G188" s="209">
        <f t="shared" si="11"/>
        <v>2156</v>
      </c>
    </row>
    <row r="189" ht="15.75" customHeight="1">
      <c r="A189" s="210" t="s">
        <v>76</v>
      </c>
      <c r="B189" s="211"/>
      <c r="C189" s="213" t="s">
        <v>66</v>
      </c>
      <c r="D189" s="67">
        <v>68000.0</v>
      </c>
      <c r="E189" s="214">
        <v>0.05</v>
      </c>
      <c r="F189" s="215"/>
      <c r="G189" s="216">
        <f t="shared" si="11"/>
        <v>3400</v>
      </c>
    </row>
    <row r="190" ht="15.75" customHeight="1">
      <c r="A190" s="281"/>
      <c r="B190" s="282"/>
      <c r="C190" s="213"/>
      <c r="D190" s="67"/>
      <c r="E190" s="214"/>
      <c r="F190" s="215"/>
      <c r="G190" s="216">
        <f t="shared" si="11"/>
        <v>0</v>
      </c>
    </row>
    <row r="191" ht="15.75" customHeight="1">
      <c r="A191" s="281"/>
      <c r="B191" s="282"/>
      <c r="C191" s="213"/>
      <c r="D191" s="67"/>
      <c r="E191" s="214"/>
      <c r="F191" s="212"/>
      <c r="G191" s="216">
        <f t="shared" si="11"/>
        <v>0</v>
      </c>
    </row>
    <row r="192" ht="15.75" customHeight="1">
      <c r="A192" s="210"/>
      <c r="B192" s="211"/>
      <c r="C192" s="213"/>
      <c r="D192" s="67"/>
      <c r="E192" s="214"/>
      <c r="F192" s="212"/>
      <c r="G192" s="216">
        <f t="shared" si="11"/>
        <v>0</v>
      </c>
    </row>
    <row r="193" ht="15.75" customHeight="1">
      <c r="A193" s="281"/>
      <c r="B193" s="282"/>
      <c r="C193" s="213"/>
      <c r="D193" s="67"/>
      <c r="E193" s="214"/>
      <c r="F193" s="212"/>
      <c r="G193" s="216">
        <f t="shared" si="11"/>
        <v>0</v>
      </c>
    </row>
    <row r="194" ht="15.75" customHeight="1">
      <c r="A194" s="281"/>
      <c r="B194" s="282"/>
      <c r="C194" s="213"/>
      <c r="D194" s="67"/>
      <c r="E194" s="214"/>
      <c r="F194" s="212"/>
      <c r="G194" s="216"/>
    </row>
    <row r="195" ht="15.75" customHeight="1">
      <c r="A195" s="65"/>
      <c r="B195" s="211"/>
      <c r="C195" s="85"/>
      <c r="D195" s="206"/>
      <c r="E195" s="217"/>
      <c r="F195" s="212"/>
      <c r="G195" s="218"/>
    </row>
    <row r="196" ht="15.75" customHeight="1">
      <c r="A196" s="65"/>
      <c r="B196" s="211"/>
      <c r="C196" s="85"/>
      <c r="D196" s="206"/>
      <c r="E196" s="217"/>
      <c r="F196" s="212"/>
      <c r="G196" s="218"/>
    </row>
    <row r="197" ht="15.75" customHeight="1">
      <c r="A197" s="65"/>
      <c r="B197" s="211"/>
      <c r="C197" s="85"/>
      <c r="D197" s="219"/>
      <c r="E197" s="217"/>
      <c r="F197" s="212"/>
      <c r="G197" s="218"/>
    </row>
    <row r="198" ht="15.75" customHeight="1">
      <c r="A198" s="65"/>
      <c r="B198" s="211"/>
      <c r="C198" s="220"/>
      <c r="D198" s="87"/>
      <c r="E198" s="88"/>
      <c r="F198" s="215"/>
      <c r="G198" s="218"/>
    </row>
    <row r="199" ht="15.75" customHeight="1">
      <c r="A199" s="65"/>
      <c r="B199" s="211"/>
      <c r="C199" s="220"/>
      <c r="D199" s="87"/>
      <c r="E199" s="88"/>
      <c r="F199" s="215"/>
      <c r="G199" s="218"/>
    </row>
    <row r="200" ht="15.75" customHeight="1">
      <c r="A200" s="65"/>
      <c r="B200" s="211"/>
      <c r="C200" s="220"/>
      <c r="D200" s="87"/>
      <c r="E200" s="88"/>
      <c r="F200" s="215"/>
      <c r="G200" s="218"/>
    </row>
    <row r="201" ht="15.75" customHeight="1">
      <c r="A201" s="72"/>
      <c r="B201" s="221"/>
      <c r="C201" s="222"/>
      <c r="D201" s="95"/>
      <c r="E201" s="94"/>
      <c r="F201" s="223"/>
      <c r="G201" s="224"/>
    </row>
    <row r="202" ht="15.75" customHeight="1">
      <c r="A202" s="194"/>
      <c r="B202" s="194"/>
      <c r="C202" s="197"/>
      <c r="D202" s="200"/>
      <c r="E202" s="225"/>
      <c r="F202" s="226" t="s">
        <v>36</v>
      </c>
      <c r="G202" s="227">
        <f>SUM(G187:G195)</f>
        <v>30746</v>
      </c>
    </row>
    <row r="203" ht="15.75" customHeight="1">
      <c r="A203" s="196" t="s">
        <v>37</v>
      </c>
      <c r="B203" s="194"/>
      <c r="C203" s="197"/>
      <c r="D203" s="198"/>
      <c r="E203" s="228"/>
      <c r="F203" s="198"/>
      <c r="G203" s="121"/>
    </row>
    <row r="204" ht="15.75" customHeight="1">
      <c r="A204" s="283" t="s">
        <v>25</v>
      </c>
      <c r="B204" s="34"/>
      <c r="C204" s="284" t="s">
        <v>3</v>
      </c>
      <c r="D204" s="202" t="s">
        <v>26</v>
      </c>
      <c r="E204" s="284" t="s">
        <v>27</v>
      </c>
      <c r="F204" s="284" t="s">
        <v>28</v>
      </c>
      <c r="G204" s="285" t="s">
        <v>29</v>
      </c>
    </row>
    <row r="205" ht="15.75" customHeight="1">
      <c r="A205" s="229" t="s">
        <v>68</v>
      </c>
      <c r="B205" s="205"/>
      <c r="C205" s="286"/>
      <c r="D205" s="287">
        <v>5200.0</v>
      </c>
      <c r="E205" s="241">
        <v>0.067</v>
      </c>
      <c r="F205" s="288"/>
      <c r="G205" s="289">
        <f t="shared" ref="G205:G211" si="12">D205*E205</f>
        <v>348.4</v>
      </c>
    </row>
    <row r="206" ht="15.75" customHeight="1">
      <c r="A206" s="65" t="s">
        <v>77</v>
      </c>
      <c r="B206" s="211"/>
      <c r="C206" s="290" t="s">
        <v>70</v>
      </c>
      <c r="D206" s="291">
        <v>150000.0</v>
      </c>
      <c r="E206" s="241">
        <v>0.014</v>
      </c>
      <c r="F206" s="292"/>
      <c r="G206" s="293">
        <f t="shared" si="12"/>
        <v>2100</v>
      </c>
    </row>
    <row r="207" ht="15.75" customHeight="1">
      <c r="A207" s="65"/>
      <c r="B207" s="211"/>
      <c r="C207" s="290"/>
      <c r="D207" s="291"/>
      <c r="E207" s="241"/>
      <c r="F207" s="66"/>
      <c r="G207" s="238">
        <f t="shared" si="12"/>
        <v>0</v>
      </c>
    </row>
    <row r="208" ht="15.75" customHeight="1">
      <c r="A208" s="294"/>
      <c r="B208" s="295"/>
      <c r="C208" s="290"/>
      <c r="D208" s="291"/>
      <c r="E208" s="241"/>
      <c r="F208" s="66"/>
      <c r="G208" s="238">
        <f t="shared" si="12"/>
        <v>0</v>
      </c>
    </row>
    <row r="209" ht="15.75" customHeight="1">
      <c r="A209" s="65"/>
      <c r="B209" s="211"/>
      <c r="C209" s="213"/>
      <c r="D209" s="67"/>
      <c r="E209" s="214"/>
      <c r="F209" s="66"/>
      <c r="G209" s="238">
        <f t="shared" si="12"/>
        <v>0</v>
      </c>
    </row>
    <row r="210" ht="15.75" customHeight="1">
      <c r="A210" s="296"/>
      <c r="B210" s="282"/>
      <c r="C210" s="297"/>
      <c r="D210" s="287"/>
      <c r="E210" s="244"/>
      <c r="F210" s="66"/>
      <c r="G210" s="238">
        <f t="shared" si="12"/>
        <v>0</v>
      </c>
    </row>
    <row r="211" ht="15.75" customHeight="1">
      <c r="A211" s="72"/>
      <c r="B211" s="221"/>
      <c r="C211" s="222"/>
      <c r="D211" s="298"/>
      <c r="E211" s="247"/>
      <c r="F211" s="248"/>
      <c r="G211" s="299">
        <f t="shared" si="12"/>
        <v>0</v>
      </c>
    </row>
    <row r="212" ht="15.75" customHeight="1">
      <c r="A212" s="194"/>
      <c r="B212" s="194"/>
      <c r="C212" s="197"/>
      <c r="D212" s="198"/>
      <c r="E212" s="120"/>
      <c r="F212" s="226" t="s">
        <v>36</v>
      </c>
      <c r="G212" s="250">
        <f>G206+G205</f>
        <v>2448.4</v>
      </c>
    </row>
    <row r="213" ht="15.75" customHeight="1">
      <c r="A213" s="196" t="s">
        <v>42</v>
      </c>
      <c r="B213" s="194"/>
      <c r="C213" s="197"/>
      <c r="D213" s="198"/>
      <c r="E213" s="199"/>
      <c r="F213" s="200"/>
      <c r="G213" s="121"/>
    </row>
    <row r="214" ht="15.75" customHeight="1">
      <c r="A214" s="201" t="s">
        <v>25</v>
      </c>
      <c r="B214" s="62"/>
      <c r="C214" s="251" t="s">
        <v>3</v>
      </c>
      <c r="D214" s="251" t="s">
        <v>26</v>
      </c>
      <c r="E214" s="251" t="s">
        <v>27</v>
      </c>
      <c r="F214" s="251" t="s">
        <v>28</v>
      </c>
      <c r="G214" s="203" t="s">
        <v>29</v>
      </c>
    </row>
    <row r="215" ht="15.75" customHeight="1">
      <c r="A215" s="252"/>
      <c r="B215" s="266"/>
      <c r="C215" s="98"/>
      <c r="D215" s="300"/>
      <c r="E215" s="207"/>
      <c r="F215" s="90"/>
      <c r="G215" s="234">
        <f>D215*E215</f>
        <v>0</v>
      </c>
    </row>
    <row r="216" ht="15.75" customHeight="1">
      <c r="A216" s="301"/>
      <c r="B216" s="4"/>
      <c r="C216" s="98"/>
      <c r="D216" s="98"/>
      <c r="E216" s="98"/>
      <c r="F216" s="90"/>
      <c r="G216" s="256"/>
    </row>
    <row r="217" ht="15.75" customHeight="1">
      <c r="A217" s="254"/>
      <c r="B217" s="98"/>
      <c r="C217" s="98"/>
      <c r="D217" s="98"/>
      <c r="E217" s="98"/>
      <c r="F217" s="90"/>
      <c r="G217" s="256"/>
    </row>
    <row r="218" ht="15.75" customHeight="1">
      <c r="A218" s="254"/>
      <c r="B218" s="98"/>
      <c r="C218" s="98"/>
      <c r="D218" s="98"/>
      <c r="E218" s="98"/>
      <c r="F218" s="90"/>
      <c r="G218" s="256"/>
    </row>
    <row r="219" ht="15.75" customHeight="1">
      <c r="A219" s="254"/>
      <c r="B219" s="98"/>
      <c r="C219" s="98"/>
      <c r="D219" s="98"/>
      <c r="E219" s="98"/>
      <c r="F219" s="90"/>
      <c r="G219" s="256"/>
    </row>
    <row r="220" ht="15.75" customHeight="1">
      <c r="A220" s="257"/>
      <c r="B220" s="302"/>
      <c r="C220" s="100"/>
      <c r="D220" s="101"/>
      <c r="E220" s="89"/>
      <c r="F220" s="90"/>
      <c r="G220" s="256"/>
    </row>
    <row r="221" ht="15.75" customHeight="1">
      <c r="A221" s="260"/>
      <c r="B221" s="303"/>
      <c r="C221" s="74"/>
      <c r="D221" s="93"/>
      <c r="E221" s="94"/>
      <c r="F221" s="95"/>
      <c r="G221" s="256"/>
    </row>
    <row r="222" ht="15.75" customHeight="1">
      <c r="A222" s="194"/>
      <c r="B222" s="194"/>
      <c r="C222" s="197"/>
      <c r="D222" s="198"/>
      <c r="E222" s="120"/>
      <c r="F222" s="262" t="s">
        <v>36</v>
      </c>
      <c r="G222" s="250">
        <f>SUM(G215:G221)</f>
        <v>0</v>
      </c>
    </row>
    <row r="223" ht="15.75" customHeight="1">
      <c r="A223" s="196" t="s">
        <v>43</v>
      </c>
      <c r="B223" s="194"/>
      <c r="C223" s="197"/>
      <c r="D223" s="198"/>
      <c r="E223" s="199"/>
      <c r="F223" s="263"/>
      <c r="G223" s="121"/>
    </row>
    <row r="224" ht="15.75" customHeight="1">
      <c r="A224" s="264" t="s">
        <v>44</v>
      </c>
      <c r="B224" s="62"/>
      <c r="C224" s="265" t="s">
        <v>3</v>
      </c>
      <c r="D224" s="251" t="s">
        <v>26</v>
      </c>
      <c r="E224" s="251" t="s">
        <v>27</v>
      </c>
      <c r="F224" s="251" t="s">
        <v>28</v>
      </c>
      <c r="G224" s="203" t="s">
        <v>29</v>
      </c>
    </row>
    <row r="225" ht="15.75" customHeight="1">
      <c r="A225" s="229" t="s">
        <v>71</v>
      </c>
      <c r="B225" s="266"/>
      <c r="C225" s="267" t="s">
        <v>72</v>
      </c>
      <c r="D225" s="104">
        <v>185777.6</v>
      </c>
      <c r="E225" s="241">
        <v>0.067</v>
      </c>
      <c r="F225" s="106"/>
      <c r="G225" s="268">
        <f t="shared" ref="G225:G226" si="13">D225*E225*(1+F225)</f>
        <v>12447.0992</v>
      </c>
    </row>
    <row r="226" ht="15.75" customHeight="1">
      <c r="A226" s="269"/>
      <c r="B226" s="4"/>
      <c r="C226" s="85"/>
      <c r="D226" s="67"/>
      <c r="E226" s="214"/>
      <c r="F226" s="57"/>
      <c r="G226" s="268">
        <f t="shared" si="13"/>
        <v>0</v>
      </c>
    </row>
    <row r="227" ht="15.75" customHeight="1">
      <c r="A227" s="270"/>
      <c r="B227" s="271"/>
      <c r="C227" s="74"/>
      <c r="D227" s="75"/>
      <c r="E227" s="272"/>
      <c r="F227" s="273"/>
      <c r="G227" s="274"/>
    </row>
    <row r="228" ht="15.75" customHeight="1">
      <c r="A228" s="194"/>
      <c r="B228" s="194"/>
      <c r="C228" s="197"/>
      <c r="D228" s="198"/>
      <c r="E228" s="275"/>
      <c r="F228" s="262" t="s">
        <v>36</v>
      </c>
      <c r="G228" s="250">
        <f>SUM(G225:G227)</f>
        <v>12447.0992</v>
      </c>
    </row>
    <row r="229" ht="15.75" customHeight="1">
      <c r="A229" s="194"/>
      <c r="B229" s="194"/>
      <c r="C229" s="197"/>
      <c r="D229" s="198"/>
      <c r="E229" s="276"/>
      <c r="F229" s="263"/>
      <c r="G229" s="277"/>
    </row>
    <row r="230" ht="15.75" customHeight="1">
      <c r="A230" s="278"/>
      <c r="B230" s="194"/>
      <c r="C230" s="197"/>
      <c r="D230" s="279"/>
      <c r="E230" s="37"/>
      <c r="F230" s="264" t="s">
        <v>47</v>
      </c>
      <c r="G230" s="250">
        <f>G228+G222+G212+G202</f>
        <v>45641.4992</v>
      </c>
    </row>
    <row r="231" ht="15.75" customHeight="1"/>
    <row r="232" ht="15.75" customHeight="1"/>
    <row r="233" ht="15.75" customHeight="1"/>
    <row r="234" ht="15.75" customHeight="1"/>
    <row r="235" ht="15.75" customHeight="1">
      <c r="A235" s="115" t="s">
        <v>19</v>
      </c>
      <c r="B235" s="33"/>
      <c r="C235" s="33"/>
      <c r="D235" s="33"/>
      <c r="E235" s="33"/>
      <c r="F235" s="33"/>
      <c r="G235" s="34"/>
    </row>
    <row r="236" ht="15.0" customHeight="1">
      <c r="A236" s="36"/>
      <c r="G236" s="37"/>
    </row>
    <row r="237" ht="15.0" customHeight="1">
      <c r="A237" s="36"/>
      <c r="G237" s="37"/>
    </row>
    <row r="238" ht="15.0" customHeight="1">
      <c r="A238" s="36"/>
      <c r="G238" s="37"/>
    </row>
    <row r="239" ht="15.0" customHeight="1">
      <c r="A239" s="38"/>
      <c r="B239" s="39"/>
      <c r="C239" s="39"/>
      <c r="D239" s="39"/>
      <c r="E239" s="39"/>
      <c r="F239" s="39"/>
      <c r="G239" s="40"/>
    </row>
    <row r="240" ht="15.75" customHeight="1">
      <c r="A240" s="116"/>
      <c r="B240" s="117"/>
      <c r="C240" s="118"/>
      <c r="D240" s="119"/>
      <c r="E240" s="120"/>
      <c r="F240" s="119"/>
      <c r="G240" s="121"/>
    </row>
    <row r="241" ht="15.75" customHeight="1">
      <c r="A241" s="304" t="s">
        <v>20</v>
      </c>
      <c r="B241" s="305" t="s">
        <v>78</v>
      </c>
      <c r="C241" s="189" t="s">
        <v>13</v>
      </c>
      <c r="D241" s="34"/>
      <c r="E241" s="190" t="s">
        <v>79</v>
      </c>
      <c r="F241" s="191" t="s">
        <v>23</v>
      </c>
      <c r="G241" s="192">
        <f>+G283</f>
        <v>12202.9726</v>
      </c>
    </row>
    <row r="242" ht="15.0" customHeight="1">
      <c r="A242" s="53"/>
      <c r="B242" s="53"/>
      <c r="C242" s="38"/>
      <c r="D242" s="40"/>
      <c r="E242" s="53"/>
      <c r="F242" s="53"/>
      <c r="G242" s="53"/>
    </row>
    <row r="243" ht="15.75" customHeight="1">
      <c r="A243" s="193"/>
      <c r="B243" s="306"/>
      <c r="C243" s="118"/>
      <c r="D243" s="119"/>
      <c r="E243" s="120"/>
      <c r="F243" s="119"/>
      <c r="G243" s="121"/>
    </row>
    <row r="244" ht="15.75" customHeight="1">
      <c r="A244" s="196" t="s">
        <v>24</v>
      </c>
      <c r="B244" s="306"/>
      <c r="C244" s="197"/>
      <c r="D244" s="198"/>
      <c r="E244" s="199"/>
      <c r="F244" s="200"/>
      <c r="G244" s="121"/>
    </row>
    <row r="245" ht="15.75" customHeight="1">
      <c r="A245" s="201" t="s">
        <v>25</v>
      </c>
      <c r="B245" s="62"/>
      <c r="C245" s="251" t="s">
        <v>3</v>
      </c>
      <c r="D245" s="251" t="s">
        <v>26</v>
      </c>
      <c r="E245" s="251" t="s">
        <v>27</v>
      </c>
      <c r="F245" s="251" t="s">
        <v>28</v>
      </c>
      <c r="G245" s="203" t="s">
        <v>29</v>
      </c>
    </row>
    <row r="246" ht="15.75" customHeight="1">
      <c r="A246" s="229"/>
      <c r="B246" s="266"/>
      <c r="C246" s="66"/>
      <c r="D246" s="67"/>
      <c r="E246" s="68"/>
      <c r="F246" s="69"/>
      <c r="G246" s="70"/>
    </row>
    <row r="247" ht="15.0" customHeight="1">
      <c r="A247" s="65"/>
      <c r="B247" s="4"/>
      <c r="C247" s="66"/>
      <c r="D247" s="67"/>
      <c r="E247" s="68"/>
      <c r="F247" s="69"/>
      <c r="G247" s="70">
        <f t="shared" ref="G247:G253" si="14">D247*E247*(1+F247)</f>
        <v>0</v>
      </c>
    </row>
    <row r="248" ht="15.75" customHeight="1">
      <c r="A248" s="65"/>
      <c r="B248" s="4"/>
      <c r="C248" s="66"/>
      <c r="D248" s="67"/>
      <c r="E248" s="68"/>
      <c r="F248" s="69"/>
      <c r="G248" s="70">
        <f t="shared" si="14"/>
        <v>0</v>
      </c>
    </row>
    <row r="249" ht="15.75" customHeight="1">
      <c r="A249" s="65"/>
      <c r="B249" s="4"/>
      <c r="C249" s="66"/>
      <c r="D249" s="67"/>
      <c r="E249" s="68"/>
      <c r="F249" s="69"/>
      <c r="G249" s="70">
        <f t="shared" si="14"/>
        <v>0</v>
      </c>
    </row>
    <row r="250" ht="15.75" customHeight="1">
      <c r="A250" s="65"/>
      <c r="B250" s="4"/>
      <c r="C250" s="66"/>
      <c r="D250" s="67"/>
      <c r="E250" s="68"/>
      <c r="F250" s="69"/>
      <c r="G250" s="70">
        <f t="shared" si="14"/>
        <v>0</v>
      </c>
    </row>
    <row r="251" ht="15.75" customHeight="1">
      <c r="A251" s="65"/>
      <c r="B251" s="4"/>
      <c r="C251" s="66"/>
      <c r="D251" s="67"/>
      <c r="E251" s="68"/>
      <c r="F251" s="69"/>
      <c r="G251" s="70">
        <f t="shared" si="14"/>
        <v>0</v>
      </c>
    </row>
    <row r="252" ht="15.75" customHeight="1">
      <c r="A252" s="65"/>
      <c r="B252" s="4"/>
      <c r="C252" s="66"/>
      <c r="D252" s="67"/>
      <c r="E252" s="68"/>
      <c r="F252" s="69"/>
      <c r="G252" s="70">
        <f t="shared" si="14"/>
        <v>0</v>
      </c>
    </row>
    <row r="253" ht="15.75" customHeight="1">
      <c r="A253" s="72"/>
      <c r="B253" s="73"/>
      <c r="C253" s="74"/>
      <c r="D253" s="75"/>
      <c r="E253" s="76"/>
      <c r="F253" s="77"/>
      <c r="G253" s="70">
        <f t="shared" si="14"/>
        <v>0</v>
      </c>
    </row>
    <row r="254" ht="15.75" customHeight="1">
      <c r="A254" s="194"/>
      <c r="B254" s="306"/>
      <c r="C254" s="197"/>
      <c r="D254" s="200"/>
      <c r="E254" s="225"/>
      <c r="F254" s="307" t="s">
        <v>36</v>
      </c>
      <c r="G254" s="250">
        <f>SUM(G246:G253)</f>
        <v>0</v>
      </c>
    </row>
    <row r="255" ht="15.75" customHeight="1">
      <c r="A255" s="196" t="s">
        <v>37</v>
      </c>
      <c r="B255" s="306"/>
      <c r="C255" s="197"/>
      <c r="D255" s="198"/>
      <c r="E255" s="228"/>
      <c r="F255" s="198"/>
      <c r="G255" s="121"/>
    </row>
    <row r="256" ht="15.75" customHeight="1">
      <c r="A256" s="201" t="s">
        <v>25</v>
      </c>
      <c r="B256" s="62"/>
      <c r="C256" s="251" t="s">
        <v>3</v>
      </c>
      <c r="D256" s="251" t="s">
        <v>26</v>
      </c>
      <c r="E256" s="251" t="s">
        <v>27</v>
      </c>
      <c r="F256" s="251" t="s">
        <v>28</v>
      </c>
      <c r="G256" s="203" t="s">
        <v>29</v>
      </c>
    </row>
    <row r="257" ht="15.75" customHeight="1">
      <c r="A257" s="229" t="s">
        <v>80</v>
      </c>
      <c r="B257" s="266"/>
      <c r="C257" s="308" t="s">
        <v>39</v>
      </c>
      <c r="D257" s="309">
        <v>3527.05</v>
      </c>
      <c r="E257" s="259">
        <v>0.3</v>
      </c>
      <c r="F257" s="85"/>
      <c r="G257" s="70">
        <f t="shared" ref="G257:G263" si="15">D257*E257*(1+F257)</f>
        <v>1058.115</v>
      </c>
    </row>
    <row r="258" ht="15.75" customHeight="1">
      <c r="A258" s="65" t="s">
        <v>68</v>
      </c>
      <c r="B258" s="4"/>
      <c r="C258" s="308" t="s">
        <v>41</v>
      </c>
      <c r="D258" s="309">
        <v>500.0</v>
      </c>
      <c r="E258" s="310">
        <v>2.0</v>
      </c>
      <c r="F258" s="85"/>
      <c r="G258" s="70">
        <f t="shared" si="15"/>
        <v>1000</v>
      </c>
    </row>
    <row r="259" ht="15.75" customHeight="1">
      <c r="A259" s="65"/>
      <c r="B259" s="4"/>
      <c r="C259" s="85"/>
      <c r="D259" s="86"/>
      <c r="E259" s="311"/>
      <c r="F259" s="85"/>
      <c r="G259" s="70">
        <f t="shared" si="15"/>
        <v>0</v>
      </c>
    </row>
    <row r="260" ht="15.75" customHeight="1">
      <c r="A260" s="65"/>
      <c r="B260" s="4"/>
      <c r="C260" s="66"/>
      <c r="D260" s="87"/>
      <c r="E260" s="311"/>
      <c r="F260" s="87"/>
      <c r="G260" s="70">
        <f t="shared" si="15"/>
        <v>0</v>
      </c>
    </row>
    <row r="261" ht="15.75" customHeight="1">
      <c r="A261" s="65"/>
      <c r="B261" s="4"/>
      <c r="C261" s="66"/>
      <c r="D261" s="89"/>
      <c r="E261" s="311"/>
      <c r="F261" s="88"/>
      <c r="G261" s="70">
        <f t="shared" si="15"/>
        <v>0</v>
      </c>
    </row>
    <row r="262" ht="15.75" customHeight="1">
      <c r="A262" s="65"/>
      <c r="B262" s="4"/>
      <c r="C262" s="66"/>
      <c r="D262" s="89"/>
      <c r="E262" s="311"/>
      <c r="F262" s="90"/>
      <c r="G262" s="70">
        <f t="shared" si="15"/>
        <v>0</v>
      </c>
    </row>
    <row r="263" ht="15.75" customHeight="1">
      <c r="A263" s="91"/>
      <c r="B263" s="92"/>
      <c r="C263" s="74"/>
      <c r="D263" s="93"/>
      <c r="E263" s="312"/>
      <c r="F263" s="95"/>
      <c r="G263" s="70">
        <f t="shared" si="15"/>
        <v>0</v>
      </c>
    </row>
    <row r="264" ht="15.75" customHeight="1">
      <c r="A264" s="194"/>
      <c r="B264" s="306"/>
      <c r="C264" s="197"/>
      <c r="D264" s="198"/>
      <c r="E264" s="120"/>
      <c r="F264" s="262" t="s">
        <v>36</v>
      </c>
      <c r="G264" s="250">
        <f>SUM(G257:G263)</f>
        <v>2058.115</v>
      </c>
    </row>
    <row r="265" ht="15.75" customHeight="1">
      <c r="A265" s="196" t="s">
        <v>42</v>
      </c>
      <c r="B265" s="306"/>
      <c r="C265" s="197"/>
      <c r="D265" s="198"/>
      <c r="E265" s="199"/>
      <c r="F265" s="200"/>
      <c r="G265" s="121"/>
    </row>
    <row r="266" ht="15.75" customHeight="1">
      <c r="A266" s="201" t="s">
        <v>25</v>
      </c>
      <c r="B266" s="62"/>
      <c r="C266" s="251" t="s">
        <v>3</v>
      </c>
      <c r="D266" s="251" t="s">
        <v>26</v>
      </c>
      <c r="E266" s="251" t="s">
        <v>27</v>
      </c>
      <c r="F266" s="251" t="s">
        <v>28</v>
      </c>
      <c r="G266" s="203" t="s">
        <v>29</v>
      </c>
    </row>
    <row r="267" ht="15.75" customHeight="1">
      <c r="A267" s="229" t="s">
        <v>81</v>
      </c>
      <c r="B267" s="266"/>
      <c r="C267" s="66" t="s">
        <v>82</v>
      </c>
      <c r="D267" s="67">
        <v>75000.0</v>
      </c>
      <c r="E267" s="68">
        <v>0.0153</v>
      </c>
      <c r="F267" s="69"/>
      <c r="G267" s="97">
        <f t="shared" ref="G267:G273" si="16">D267*E267</f>
        <v>1147.5</v>
      </c>
    </row>
    <row r="268" ht="15.75" customHeight="1">
      <c r="A268" s="65"/>
      <c r="B268" s="4"/>
      <c r="C268" s="98"/>
      <c r="D268" s="98"/>
      <c r="E268" s="98"/>
      <c r="F268" s="90"/>
      <c r="G268" s="99">
        <f t="shared" si="16"/>
        <v>0</v>
      </c>
    </row>
    <row r="269" ht="15.75" customHeight="1">
      <c r="A269" s="65"/>
      <c r="B269" s="4"/>
      <c r="C269" s="98"/>
      <c r="D269" s="98"/>
      <c r="E269" s="98"/>
      <c r="F269" s="90"/>
      <c r="G269" s="99">
        <f t="shared" si="16"/>
        <v>0</v>
      </c>
    </row>
    <row r="270" ht="15.75" customHeight="1">
      <c r="A270" s="65"/>
      <c r="B270" s="4"/>
      <c r="C270" s="98"/>
      <c r="D270" s="98"/>
      <c r="E270" s="98"/>
      <c r="F270" s="90"/>
      <c r="G270" s="99">
        <f t="shared" si="16"/>
        <v>0</v>
      </c>
    </row>
    <row r="271" ht="15.75" customHeight="1">
      <c r="A271" s="65"/>
      <c r="B271" s="4"/>
      <c r="C271" s="98"/>
      <c r="D271" s="98"/>
      <c r="E271" s="98"/>
      <c r="F271" s="90"/>
      <c r="G271" s="99">
        <f t="shared" si="16"/>
        <v>0</v>
      </c>
    </row>
    <row r="272" ht="15.75" customHeight="1">
      <c r="A272" s="65"/>
      <c r="B272" s="4"/>
      <c r="C272" s="100"/>
      <c r="D272" s="101"/>
      <c r="E272" s="89"/>
      <c r="F272" s="90"/>
      <c r="G272" s="99">
        <f t="shared" si="16"/>
        <v>0</v>
      </c>
    </row>
    <row r="273" ht="15.75" customHeight="1">
      <c r="A273" s="72"/>
      <c r="B273" s="73"/>
      <c r="C273" s="74"/>
      <c r="D273" s="93"/>
      <c r="E273" s="94"/>
      <c r="F273" s="95"/>
      <c r="G273" s="99">
        <f t="shared" si="16"/>
        <v>0</v>
      </c>
    </row>
    <row r="274" ht="15.75" customHeight="1">
      <c r="A274" s="194"/>
      <c r="B274" s="306"/>
      <c r="C274" s="197"/>
      <c r="D274" s="198"/>
      <c r="E274" s="120"/>
      <c r="F274" s="262" t="s">
        <v>36</v>
      </c>
      <c r="G274" s="250">
        <f>SUM(G267:G273)</f>
        <v>1147.5</v>
      </c>
    </row>
    <row r="275" ht="15.75" customHeight="1">
      <c r="A275" s="196" t="s">
        <v>43</v>
      </c>
      <c r="B275" s="306"/>
      <c r="C275" s="197"/>
      <c r="D275" s="198"/>
      <c r="E275" s="199"/>
      <c r="F275" s="263"/>
      <c r="G275" s="121"/>
    </row>
    <row r="276" ht="15.75" customHeight="1">
      <c r="A276" s="264" t="s">
        <v>44</v>
      </c>
      <c r="B276" s="62"/>
      <c r="C276" s="265" t="s">
        <v>3</v>
      </c>
      <c r="D276" s="251" t="s">
        <v>26</v>
      </c>
      <c r="E276" s="251" t="s">
        <v>27</v>
      </c>
      <c r="F276" s="251" t="s">
        <v>28</v>
      </c>
      <c r="G276" s="203" t="s">
        <v>29</v>
      </c>
    </row>
    <row r="277" ht="15.75" customHeight="1">
      <c r="A277" s="229" t="s">
        <v>83</v>
      </c>
      <c r="B277" s="266"/>
      <c r="C277" s="103" t="s">
        <v>46</v>
      </c>
      <c r="D277" s="97">
        <v>116848.8</v>
      </c>
      <c r="E277" s="109">
        <v>0.077</v>
      </c>
      <c r="F277" s="106"/>
      <c r="G277" s="99">
        <f t="shared" ref="G277:G279" si="17">D277*E277*(1+F277)</f>
        <v>8997.3576</v>
      </c>
    </row>
    <row r="278" ht="15.75" customHeight="1">
      <c r="A278" s="65"/>
      <c r="B278" s="4"/>
      <c r="C278" s="66"/>
      <c r="D278" s="67"/>
      <c r="E278" s="109"/>
      <c r="F278" s="108"/>
      <c r="G278" s="99">
        <f t="shared" si="17"/>
        <v>0</v>
      </c>
    </row>
    <row r="279" ht="15.75" customHeight="1">
      <c r="A279" s="65"/>
      <c r="B279" s="3"/>
      <c r="C279" s="66"/>
      <c r="D279" s="109"/>
      <c r="E279" s="109"/>
      <c r="F279" s="110"/>
      <c r="G279" s="99">
        <f t="shared" si="17"/>
        <v>0</v>
      </c>
    </row>
    <row r="280" ht="15.75" customHeight="1">
      <c r="A280" s="111"/>
      <c r="B280" s="73"/>
      <c r="C280" s="74"/>
      <c r="D280" s="93"/>
      <c r="E280" s="93"/>
      <c r="F280" s="112"/>
      <c r="G280" s="113"/>
    </row>
    <row r="281" ht="15.75" customHeight="1">
      <c r="A281" s="194"/>
      <c r="B281" s="306"/>
      <c r="C281" s="197"/>
      <c r="D281" s="198"/>
      <c r="E281" s="120"/>
      <c r="F281" s="262" t="s">
        <v>36</v>
      </c>
      <c r="G281" s="250">
        <f>SUM(G277:G280)</f>
        <v>8997.3576</v>
      </c>
    </row>
    <row r="282" ht="15.75" customHeight="1">
      <c r="A282" s="278"/>
      <c r="B282" s="306"/>
      <c r="C282" s="197"/>
      <c r="D282" s="279"/>
      <c r="E282" s="279"/>
      <c r="F282" s="313"/>
      <c r="G282" s="314"/>
    </row>
    <row r="283" ht="15.75" customHeight="1">
      <c r="A283" s="278"/>
      <c r="B283" s="306"/>
      <c r="C283" s="197"/>
      <c r="D283" s="279"/>
      <c r="E283" s="279"/>
      <c r="F283" s="315" t="s">
        <v>47</v>
      </c>
      <c r="G283" s="316">
        <f>+G281+G274+G254+G264</f>
        <v>12202.9726</v>
      </c>
    </row>
    <row r="284" ht="15.75" customHeight="1"/>
    <row r="285" ht="15.75" customHeight="1"/>
    <row r="286" ht="15.75" customHeight="1"/>
    <row r="287" ht="15.75" customHeight="1"/>
    <row r="288" ht="15.75" customHeight="1"/>
    <row r="289" ht="15.75" customHeight="1"/>
    <row r="290" ht="15.75" customHeight="1">
      <c r="A290" s="115" t="s">
        <v>19</v>
      </c>
      <c r="B290" s="33"/>
      <c r="C290" s="33"/>
      <c r="D290" s="33"/>
      <c r="E290" s="33"/>
      <c r="F290" s="33"/>
      <c r="G290" s="34"/>
    </row>
    <row r="291" ht="15.75" customHeight="1">
      <c r="A291" s="36"/>
      <c r="G291" s="37"/>
    </row>
    <row r="292" ht="15.75" customHeight="1">
      <c r="A292" s="36"/>
      <c r="G292" s="37"/>
    </row>
    <row r="293" ht="15.75" customHeight="1">
      <c r="A293" s="36"/>
      <c r="G293" s="37"/>
    </row>
    <row r="294" ht="15.75" customHeight="1">
      <c r="A294" s="38"/>
      <c r="B294" s="39"/>
      <c r="C294" s="39"/>
      <c r="D294" s="39"/>
      <c r="E294" s="39"/>
      <c r="F294" s="39"/>
      <c r="G294" s="40"/>
    </row>
    <row r="295" ht="15.75" customHeight="1">
      <c r="A295" s="116"/>
      <c r="B295" s="117"/>
      <c r="C295" s="118"/>
      <c r="D295" s="119"/>
      <c r="E295" s="120"/>
      <c r="F295" s="119"/>
      <c r="G295" s="121"/>
    </row>
    <row r="296" ht="15.75" customHeight="1">
      <c r="A296" s="304" t="s">
        <v>20</v>
      </c>
      <c r="B296" s="305" t="s">
        <v>84</v>
      </c>
      <c r="C296" s="189" t="s">
        <v>85</v>
      </c>
      <c r="D296" s="34"/>
      <c r="E296" s="190" t="s">
        <v>79</v>
      </c>
      <c r="F296" s="191" t="s">
        <v>23</v>
      </c>
      <c r="G296" s="192">
        <v>309270.0</v>
      </c>
    </row>
    <row r="297" ht="15.75" customHeight="1">
      <c r="A297" s="53"/>
      <c r="B297" s="53"/>
      <c r="C297" s="38"/>
      <c r="D297" s="40"/>
      <c r="E297" s="53"/>
      <c r="F297" s="53"/>
      <c r="G297" s="53"/>
    </row>
    <row r="298" ht="15.75" customHeight="1">
      <c r="A298" s="193"/>
      <c r="B298" s="306"/>
      <c r="C298" s="118"/>
      <c r="D298" s="119"/>
      <c r="E298" s="120"/>
      <c r="F298" s="119"/>
      <c r="G298" s="121"/>
    </row>
    <row r="299" ht="15.75" customHeight="1">
      <c r="A299" s="196" t="s">
        <v>24</v>
      </c>
      <c r="B299" s="306"/>
      <c r="C299" s="197"/>
      <c r="D299" s="198"/>
      <c r="E299" s="199"/>
      <c r="F299" s="200"/>
      <c r="G299" s="121"/>
    </row>
    <row r="300" ht="15.75" customHeight="1">
      <c r="A300" s="201" t="s">
        <v>25</v>
      </c>
      <c r="B300" s="62"/>
      <c r="C300" s="251" t="s">
        <v>3</v>
      </c>
      <c r="D300" s="251" t="s">
        <v>26</v>
      </c>
      <c r="E300" s="251" t="s">
        <v>27</v>
      </c>
      <c r="F300" s="251" t="s">
        <v>28</v>
      </c>
      <c r="G300" s="203" t="s">
        <v>29</v>
      </c>
    </row>
    <row r="301" ht="15.75" customHeight="1">
      <c r="A301" s="204" t="str">
        <f>+C296</f>
        <v>SUMINISTRO E INSTALACION CANALETA LAMINA GALVANIZADA PARA AGUAS LLUVIAS </v>
      </c>
      <c r="B301" s="266"/>
      <c r="C301" s="66" t="s">
        <v>14</v>
      </c>
      <c r="D301" s="67">
        <v>309270.0</v>
      </c>
      <c r="E301" s="68">
        <v>1.0</v>
      </c>
      <c r="F301" s="69">
        <v>0.0</v>
      </c>
      <c r="G301" s="70">
        <f>+D301</f>
        <v>309270</v>
      </c>
    </row>
    <row r="302" ht="15.75" customHeight="1">
      <c r="A302" s="65"/>
      <c r="B302" s="4"/>
      <c r="C302" s="66"/>
      <c r="D302" s="67"/>
      <c r="E302" s="68"/>
      <c r="F302" s="69"/>
      <c r="G302" s="70">
        <f t="shared" ref="G302:G308" si="18">D302*E302*(1+F302)</f>
        <v>0</v>
      </c>
    </row>
    <row r="303" ht="15.75" customHeight="1">
      <c r="A303" s="65"/>
      <c r="B303" s="4"/>
      <c r="C303" s="66"/>
      <c r="D303" s="67"/>
      <c r="E303" s="68"/>
      <c r="F303" s="69"/>
      <c r="G303" s="70">
        <f t="shared" si="18"/>
        <v>0</v>
      </c>
    </row>
    <row r="304" ht="15.75" customHeight="1">
      <c r="A304" s="65"/>
      <c r="B304" s="4"/>
      <c r="C304" s="66"/>
      <c r="D304" s="67"/>
      <c r="E304" s="68"/>
      <c r="F304" s="69"/>
      <c r="G304" s="70">
        <f t="shared" si="18"/>
        <v>0</v>
      </c>
    </row>
    <row r="305" ht="15.75" customHeight="1">
      <c r="A305" s="65"/>
      <c r="B305" s="4"/>
      <c r="C305" s="66"/>
      <c r="D305" s="67"/>
      <c r="E305" s="68"/>
      <c r="F305" s="69"/>
      <c r="G305" s="70">
        <f t="shared" si="18"/>
        <v>0</v>
      </c>
    </row>
    <row r="306" ht="15.75" customHeight="1">
      <c r="A306" s="65"/>
      <c r="B306" s="4"/>
      <c r="C306" s="66"/>
      <c r="D306" s="67"/>
      <c r="E306" s="68"/>
      <c r="F306" s="69"/>
      <c r="G306" s="70">
        <f t="shared" si="18"/>
        <v>0</v>
      </c>
    </row>
    <row r="307" ht="15.75" customHeight="1">
      <c r="A307" s="65"/>
      <c r="B307" s="4"/>
      <c r="C307" s="66"/>
      <c r="D307" s="67"/>
      <c r="E307" s="68"/>
      <c r="F307" s="69"/>
      <c r="G307" s="70">
        <f t="shared" si="18"/>
        <v>0</v>
      </c>
    </row>
    <row r="308" ht="15.75" customHeight="1">
      <c r="A308" s="72"/>
      <c r="B308" s="73"/>
      <c r="C308" s="74"/>
      <c r="D308" s="75"/>
      <c r="E308" s="76"/>
      <c r="F308" s="77"/>
      <c r="G308" s="70">
        <f t="shared" si="18"/>
        <v>0</v>
      </c>
    </row>
    <row r="309" ht="15.75" customHeight="1">
      <c r="A309" s="194"/>
      <c r="B309" s="306"/>
      <c r="C309" s="197"/>
      <c r="D309" s="200"/>
      <c r="E309" s="225"/>
      <c r="F309" s="307" t="s">
        <v>36</v>
      </c>
      <c r="G309" s="250">
        <f>SUM(G301:G308)</f>
        <v>309270</v>
      </c>
    </row>
    <row r="310" ht="15.75" customHeight="1">
      <c r="A310" s="196" t="s">
        <v>37</v>
      </c>
      <c r="B310" s="306"/>
      <c r="C310" s="197"/>
      <c r="D310" s="198"/>
      <c r="E310" s="228"/>
      <c r="F310" s="198"/>
      <c r="G310" s="121"/>
    </row>
    <row r="311" ht="15.75" customHeight="1">
      <c r="A311" s="201" t="s">
        <v>25</v>
      </c>
      <c r="B311" s="62"/>
      <c r="C311" s="251" t="s">
        <v>3</v>
      </c>
      <c r="D311" s="251" t="s">
        <v>26</v>
      </c>
      <c r="E311" s="251" t="s">
        <v>27</v>
      </c>
      <c r="F311" s="251" t="s">
        <v>28</v>
      </c>
      <c r="G311" s="203" t="s">
        <v>29</v>
      </c>
    </row>
    <row r="312" ht="15.75" customHeight="1">
      <c r="A312" s="65"/>
      <c r="B312" s="4"/>
      <c r="C312" s="308"/>
      <c r="D312" s="309"/>
      <c r="E312" s="310"/>
      <c r="F312" s="85"/>
      <c r="G312" s="70">
        <f t="shared" ref="G312:G317" si="19">D312*E312*(1+F312)</f>
        <v>0</v>
      </c>
    </row>
    <row r="313" ht="15.75" customHeight="1">
      <c r="A313" s="65"/>
      <c r="B313" s="4"/>
      <c r="C313" s="85"/>
      <c r="D313" s="86"/>
      <c r="E313" s="311"/>
      <c r="F313" s="85"/>
      <c r="G313" s="70">
        <f t="shared" si="19"/>
        <v>0</v>
      </c>
    </row>
    <row r="314" ht="15.75" customHeight="1">
      <c r="A314" s="65"/>
      <c r="B314" s="4"/>
      <c r="C314" s="66"/>
      <c r="D314" s="87"/>
      <c r="E314" s="311"/>
      <c r="F314" s="87"/>
      <c r="G314" s="70">
        <f t="shared" si="19"/>
        <v>0</v>
      </c>
    </row>
    <row r="315" ht="15.75" customHeight="1">
      <c r="A315" s="65"/>
      <c r="B315" s="4"/>
      <c r="C315" s="66"/>
      <c r="D315" s="89"/>
      <c r="E315" s="311"/>
      <c r="F315" s="88"/>
      <c r="G315" s="70">
        <f t="shared" si="19"/>
        <v>0</v>
      </c>
    </row>
    <row r="316" ht="15.75" customHeight="1">
      <c r="A316" s="65"/>
      <c r="B316" s="4"/>
      <c r="C316" s="66"/>
      <c r="D316" s="89"/>
      <c r="E316" s="311"/>
      <c r="F316" s="90"/>
      <c r="G316" s="70">
        <f t="shared" si="19"/>
        <v>0</v>
      </c>
    </row>
    <row r="317" ht="15.75" customHeight="1">
      <c r="A317" s="91"/>
      <c r="B317" s="92"/>
      <c r="C317" s="74"/>
      <c r="D317" s="93"/>
      <c r="E317" s="312"/>
      <c r="F317" s="95"/>
      <c r="G317" s="70">
        <f t="shared" si="19"/>
        <v>0</v>
      </c>
    </row>
    <row r="318" ht="15.75" customHeight="1">
      <c r="A318" s="194"/>
      <c r="B318" s="306"/>
      <c r="C318" s="197"/>
      <c r="D318" s="198"/>
      <c r="E318" s="120"/>
      <c r="F318" s="262" t="s">
        <v>36</v>
      </c>
      <c r="G318" s="250">
        <f>SUM(G312:G317)</f>
        <v>0</v>
      </c>
    </row>
    <row r="319" ht="15.75" customHeight="1">
      <c r="A319" s="196" t="s">
        <v>42</v>
      </c>
      <c r="B319" s="306"/>
      <c r="C319" s="197"/>
      <c r="D319" s="198"/>
      <c r="E319" s="199"/>
      <c r="F319" s="200"/>
      <c r="G319" s="121"/>
    </row>
    <row r="320" ht="15.75" customHeight="1">
      <c r="A320" s="201" t="s">
        <v>25</v>
      </c>
      <c r="B320" s="62"/>
      <c r="C320" s="251" t="s">
        <v>3</v>
      </c>
      <c r="D320" s="251" t="s">
        <v>26</v>
      </c>
      <c r="E320" s="251" t="s">
        <v>27</v>
      </c>
      <c r="F320" s="251" t="s">
        <v>28</v>
      </c>
      <c r="G320" s="203" t="s">
        <v>29</v>
      </c>
    </row>
    <row r="321" ht="15.75" customHeight="1">
      <c r="A321" s="229"/>
      <c r="B321" s="266"/>
      <c r="C321" s="66"/>
      <c r="D321" s="67"/>
      <c r="E321" s="68"/>
      <c r="F321" s="69"/>
      <c r="G321" s="97">
        <f t="shared" ref="G321:G327" si="20">D321*E321</f>
        <v>0</v>
      </c>
    </row>
    <row r="322" ht="15.75" customHeight="1">
      <c r="A322" s="65"/>
      <c r="B322" s="4"/>
      <c r="C322" s="98"/>
      <c r="D322" s="98"/>
      <c r="E322" s="98"/>
      <c r="F322" s="90"/>
      <c r="G322" s="99">
        <f t="shared" si="20"/>
        <v>0</v>
      </c>
    </row>
    <row r="323" ht="15.75" customHeight="1">
      <c r="A323" s="65"/>
      <c r="B323" s="4"/>
      <c r="C323" s="98"/>
      <c r="D323" s="98"/>
      <c r="E323" s="98"/>
      <c r="F323" s="90"/>
      <c r="G323" s="99">
        <f t="shared" si="20"/>
        <v>0</v>
      </c>
    </row>
    <row r="324" ht="15.75" customHeight="1">
      <c r="A324" s="65"/>
      <c r="B324" s="4"/>
      <c r="C324" s="98"/>
      <c r="D324" s="98"/>
      <c r="E324" s="98"/>
      <c r="F324" s="90"/>
      <c r="G324" s="99">
        <f t="shared" si="20"/>
        <v>0</v>
      </c>
    </row>
    <row r="325" ht="15.75" customHeight="1">
      <c r="A325" s="65"/>
      <c r="B325" s="4"/>
      <c r="C325" s="98"/>
      <c r="D325" s="98"/>
      <c r="E325" s="98"/>
      <c r="F325" s="90"/>
      <c r="G325" s="99">
        <f t="shared" si="20"/>
        <v>0</v>
      </c>
    </row>
    <row r="326" ht="15.75" customHeight="1">
      <c r="A326" s="65"/>
      <c r="B326" s="4"/>
      <c r="C326" s="100"/>
      <c r="D326" s="101"/>
      <c r="E326" s="89"/>
      <c r="F326" s="90"/>
      <c r="G326" s="99">
        <f t="shared" si="20"/>
        <v>0</v>
      </c>
    </row>
    <row r="327" ht="15.75" customHeight="1">
      <c r="A327" s="72"/>
      <c r="B327" s="73"/>
      <c r="C327" s="74"/>
      <c r="D327" s="93"/>
      <c r="E327" s="94"/>
      <c r="F327" s="95"/>
      <c r="G327" s="99">
        <f t="shared" si="20"/>
        <v>0</v>
      </c>
    </row>
    <row r="328" ht="15.75" customHeight="1">
      <c r="A328" s="194"/>
      <c r="B328" s="306"/>
      <c r="C328" s="197"/>
      <c r="D328" s="198"/>
      <c r="E328" s="120"/>
      <c r="F328" s="262" t="s">
        <v>36</v>
      </c>
      <c r="G328" s="250">
        <f>SUM(G321:G327)</f>
        <v>0</v>
      </c>
    </row>
    <row r="329" ht="15.75" customHeight="1">
      <c r="A329" s="196" t="s">
        <v>43</v>
      </c>
      <c r="B329" s="306"/>
      <c r="C329" s="197"/>
      <c r="D329" s="198"/>
      <c r="E329" s="199"/>
      <c r="F329" s="263"/>
      <c r="G329" s="121"/>
    </row>
    <row r="330" ht="15.75" customHeight="1">
      <c r="A330" s="264" t="s">
        <v>44</v>
      </c>
      <c r="B330" s="62"/>
      <c r="C330" s="265" t="s">
        <v>3</v>
      </c>
      <c r="D330" s="251" t="s">
        <v>26</v>
      </c>
      <c r="E330" s="251" t="s">
        <v>27</v>
      </c>
      <c r="F330" s="251" t="s">
        <v>28</v>
      </c>
      <c r="G330" s="203" t="s">
        <v>29</v>
      </c>
    </row>
    <row r="331" ht="15.75" customHeight="1">
      <c r="A331" s="229"/>
      <c r="B331" s="266"/>
      <c r="C331" s="103"/>
      <c r="D331" s="97"/>
      <c r="E331" s="109"/>
      <c r="F331" s="106"/>
      <c r="G331" s="99">
        <f t="shared" ref="G331:G333" si="21">D331*E331*(1+F331)</f>
        <v>0</v>
      </c>
    </row>
    <row r="332" ht="15.75" customHeight="1">
      <c r="A332" s="65"/>
      <c r="B332" s="4"/>
      <c r="C332" s="66"/>
      <c r="D332" s="67"/>
      <c r="E332" s="109"/>
      <c r="F332" s="108"/>
      <c r="G332" s="99">
        <f t="shared" si="21"/>
        <v>0</v>
      </c>
    </row>
    <row r="333" ht="15.75" customHeight="1">
      <c r="A333" s="65"/>
      <c r="B333" s="3"/>
      <c r="C333" s="66"/>
      <c r="D333" s="109"/>
      <c r="E333" s="109"/>
      <c r="F333" s="110"/>
      <c r="G333" s="99">
        <f t="shared" si="21"/>
        <v>0</v>
      </c>
    </row>
    <row r="334" ht="15.75" customHeight="1">
      <c r="A334" s="111"/>
      <c r="B334" s="73"/>
      <c r="C334" s="74"/>
      <c r="D334" s="93"/>
      <c r="E334" s="93"/>
      <c r="F334" s="112"/>
      <c r="G334" s="113"/>
    </row>
    <row r="335" ht="15.75" customHeight="1">
      <c r="A335" s="194"/>
      <c r="B335" s="306"/>
      <c r="C335" s="197"/>
      <c r="D335" s="198"/>
      <c r="E335" s="120"/>
      <c r="F335" s="262" t="s">
        <v>36</v>
      </c>
      <c r="G335" s="250">
        <f>SUM(G331:G334)</f>
        <v>0</v>
      </c>
    </row>
    <row r="336" ht="15.75" customHeight="1">
      <c r="A336" s="278"/>
      <c r="B336" s="306"/>
      <c r="C336" s="197"/>
      <c r="D336" s="279"/>
      <c r="E336" s="279"/>
      <c r="F336" s="313"/>
      <c r="G336" s="314"/>
    </row>
    <row r="337" ht="15.75" customHeight="1">
      <c r="A337" s="278"/>
      <c r="B337" s="306"/>
      <c r="C337" s="197"/>
      <c r="D337" s="279"/>
      <c r="E337" s="279"/>
      <c r="F337" s="317" t="s">
        <v>47</v>
      </c>
      <c r="G337" s="250">
        <f>+G335+G328+G309+G318</f>
        <v>309270</v>
      </c>
    </row>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9">
    <mergeCell ref="A2:G6"/>
    <mergeCell ref="A8:A9"/>
    <mergeCell ref="B8:B9"/>
    <mergeCell ref="C8:D9"/>
    <mergeCell ref="E8:E9"/>
    <mergeCell ref="F8:F9"/>
    <mergeCell ref="G8:G9"/>
    <mergeCell ref="A12:B12"/>
    <mergeCell ref="A13:B13"/>
    <mergeCell ref="A14:B14"/>
    <mergeCell ref="A15:B15"/>
    <mergeCell ref="A16:B16"/>
    <mergeCell ref="A17:B17"/>
    <mergeCell ref="A18:B18"/>
    <mergeCell ref="A19:B19"/>
    <mergeCell ref="A20:B20"/>
    <mergeCell ref="A23:B23"/>
    <mergeCell ref="A25:B25"/>
    <mergeCell ref="A26:B26"/>
    <mergeCell ref="A27:B27"/>
    <mergeCell ref="A28:B28"/>
    <mergeCell ref="A29:B29"/>
    <mergeCell ref="A33:B33"/>
    <mergeCell ref="A34:B34"/>
    <mergeCell ref="A35:B35"/>
    <mergeCell ref="A36:B36"/>
    <mergeCell ref="A37:B37"/>
    <mergeCell ref="A38:B38"/>
    <mergeCell ref="A39:B39"/>
    <mergeCell ref="A40:B40"/>
    <mergeCell ref="A43:B43"/>
    <mergeCell ref="A44:B44"/>
    <mergeCell ref="A45:B45"/>
    <mergeCell ref="A46:B46"/>
    <mergeCell ref="A47:B47"/>
    <mergeCell ref="D50:E50"/>
    <mergeCell ref="A61:G65"/>
    <mergeCell ref="A67:A68"/>
    <mergeCell ref="C67:D68"/>
    <mergeCell ref="E67:E68"/>
    <mergeCell ref="F67:F68"/>
    <mergeCell ref="G67:G68"/>
    <mergeCell ref="B67:B68"/>
    <mergeCell ref="A71:B71"/>
    <mergeCell ref="A72:B72"/>
    <mergeCell ref="A73:B73"/>
    <mergeCell ref="A74:B74"/>
    <mergeCell ref="A75:B75"/>
    <mergeCell ref="A76:B76"/>
    <mergeCell ref="A77:B77"/>
    <mergeCell ref="A78:B78"/>
    <mergeCell ref="A81:B81"/>
    <mergeCell ref="A82:B82"/>
    <mergeCell ref="A83:B83"/>
    <mergeCell ref="A84:B84"/>
    <mergeCell ref="A85:B85"/>
    <mergeCell ref="A86:B86"/>
    <mergeCell ref="A87:B87"/>
    <mergeCell ref="A91:B91"/>
    <mergeCell ref="A92:B92"/>
    <mergeCell ref="A93:B93"/>
    <mergeCell ref="A94:B94"/>
    <mergeCell ref="A95:B95"/>
    <mergeCell ref="A96:B96"/>
    <mergeCell ref="A97:B97"/>
    <mergeCell ref="A98:B98"/>
    <mergeCell ref="A101:B101"/>
    <mergeCell ref="A102:B102"/>
    <mergeCell ref="A103:B103"/>
    <mergeCell ref="A104:B104"/>
    <mergeCell ref="F122:F123"/>
    <mergeCell ref="G122:G123"/>
    <mergeCell ref="A105:B105"/>
    <mergeCell ref="D108:E108"/>
    <mergeCell ref="A116:G120"/>
    <mergeCell ref="A122:A123"/>
    <mergeCell ref="B122:B123"/>
    <mergeCell ref="C122:D123"/>
    <mergeCell ref="E122:E123"/>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99:B199"/>
    <mergeCell ref="A200:B200"/>
    <mergeCell ref="A201:B201"/>
    <mergeCell ref="A204:B204"/>
    <mergeCell ref="A205:B205"/>
    <mergeCell ref="A206:B206"/>
    <mergeCell ref="A207:B207"/>
    <mergeCell ref="A208:B208"/>
    <mergeCell ref="A209:B209"/>
    <mergeCell ref="A210:B210"/>
    <mergeCell ref="A211:B211"/>
    <mergeCell ref="A214:B214"/>
    <mergeCell ref="A215:B215"/>
    <mergeCell ref="A216:B216"/>
    <mergeCell ref="C241:D242"/>
    <mergeCell ref="E241:E242"/>
    <mergeCell ref="A224:B224"/>
    <mergeCell ref="A225:B225"/>
    <mergeCell ref="A226:B226"/>
    <mergeCell ref="D230:E230"/>
    <mergeCell ref="A235:G239"/>
    <mergeCell ref="A241:A242"/>
    <mergeCell ref="B241:B242"/>
    <mergeCell ref="A140:B140"/>
    <mergeCell ref="A141:B141"/>
    <mergeCell ref="A144:B144"/>
    <mergeCell ref="A145:B145"/>
    <mergeCell ref="A146:B146"/>
    <mergeCell ref="A147:B147"/>
    <mergeCell ref="A148:B148"/>
    <mergeCell ref="A149:B149"/>
    <mergeCell ref="A150:B150"/>
    <mergeCell ref="A151:B151"/>
    <mergeCell ref="A154:B154"/>
    <mergeCell ref="A155:B155"/>
    <mergeCell ref="A156:B156"/>
    <mergeCell ref="A164:B164"/>
    <mergeCell ref="E182:E183"/>
    <mergeCell ref="F182:F183"/>
    <mergeCell ref="A165:B165"/>
    <mergeCell ref="A166:B166"/>
    <mergeCell ref="D170:E170"/>
    <mergeCell ref="A176:G180"/>
    <mergeCell ref="A182:A183"/>
    <mergeCell ref="C182:D183"/>
    <mergeCell ref="G182:G183"/>
    <mergeCell ref="B182:B183"/>
    <mergeCell ref="A186:B186"/>
    <mergeCell ref="A187:B187"/>
    <mergeCell ref="A188:B188"/>
    <mergeCell ref="A189:B189"/>
    <mergeCell ref="A190:B190"/>
    <mergeCell ref="A191:B191"/>
    <mergeCell ref="A192:B192"/>
    <mergeCell ref="A193:B193"/>
    <mergeCell ref="A194:B194"/>
    <mergeCell ref="A195:B195"/>
    <mergeCell ref="A196:B196"/>
    <mergeCell ref="A197:B197"/>
    <mergeCell ref="A198:B198"/>
    <mergeCell ref="F241:F242"/>
    <mergeCell ref="G241:G242"/>
    <mergeCell ref="A245:B245"/>
    <mergeCell ref="A246:B246"/>
    <mergeCell ref="A247:B247"/>
    <mergeCell ref="A248:B248"/>
    <mergeCell ref="A249:B249"/>
    <mergeCell ref="A325:B325"/>
    <mergeCell ref="A326:B326"/>
    <mergeCell ref="A327:B327"/>
    <mergeCell ref="A330:B330"/>
    <mergeCell ref="A331:B331"/>
    <mergeCell ref="A332:B332"/>
    <mergeCell ref="A333:B333"/>
    <mergeCell ref="A334:B334"/>
    <mergeCell ref="A315:B315"/>
    <mergeCell ref="A316:B316"/>
    <mergeCell ref="A320:B320"/>
    <mergeCell ref="A321:B321"/>
    <mergeCell ref="A322:B322"/>
    <mergeCell ref="A323:B323"/>
    <mergeCell ref="A324:B324"/>
    <mergeCell ref="A250:B250"/>
    <mergeCell ref="A251:B251"/>
    <mergeCell ref="A252:B252"/>
    <mergeCell ref="A253:B253"/>
    <mergeCell ref="A256:B256"/>
    <mergeCell ref="A257:B257"/>
    <mergeCell ref="A258:B258"/>
    <mergeCell ref="A259:B259"/>
    <mergeCell ref="A260:B260"/>
    <mergeCell ref="A261:B261"/>
    <mergeCell ref="A262:B262"/>
    <mergeCell ref="A266:B266"/>
    <mergeCell ref="A267:B267"/>
    <mergeCell ref="A268:B268"/>
    <mergeCell ref="A269:B269"/>
    <mergeCell ref="A270:B270"/>
    <mergeCell ref="A271:B271"/>
    <mergeCell ref="A272:B272"/>
    <mergeCell ref="A273:B273"/>
    <mergeCell ref="A276:B276"/>
    <mergeCell ref="A277:B277"/>
    <mergeCell ref="E296:E297"/>
    <mergeCell ref="F296:F297"/>
    <mergeCell ref="A278:B278"/>
    <mergeCell ref="A279:B279"/>
    <mergeCell ref="A280:B280"/>
    <mergeCell ref="A290:G294"/>
    <mergeCell ref="A296:A297"/>
    <mergeCell ref="C296:D297"/>
    <mergeCell ref="G296:G297"/>
    <mergeCell ref="B296:B297"/>
    <mergeCell ref="A300:B300"/>
    <mergeCell ref="A301:B301"/>
    <mergeCell ref="A302:B302"/>
    <mergeCell ref="A303:B303"/>
    <mergeCell ref="A304:B304"/>
    <mergeCell ref="A305:B305"/>
    <mergeCell ref="A306:B306"/>
    <mergeCell ref="A307:B307"/>
    <mergeCell ref="A308:B308"/>
    <mergeCell ref="A311:B311"/>
    <mergeCell ref="A312:B312"/>
    <mergeCell ref="A313:B313"/>
    <mergeCell ref="A314:B314"/>
  </mergeCells>
  <printOptions/>
  <pageMargins bottom="0.75" footer="0.0" header="0.0" left="0.7" right="0.7" top="0.75"/>
  <pageSetup paperSize="5"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4.71"/>
    <col customWidth="1" min="2" max="2" width="60.86"/>
    <col customWidth="1" min="3" max="26" width="10.71"/>
  </cols>
  <sheetData>
    <row r="2">
      <c r="A2" s="318"/>
      <c r="B2" s="319" t="s">
        <v>86</v>
      </c>
    </row>
    <row r="3">
      <c r="A3" s="320" t="s">
        <v>87</v>
      </c>
      <c r="B3" s="53"/>
    </row>
    <row r="4">
      <c r="A4" s="320" t="s">
        <v>88</v>
      </c>
      <c r="B4" s="321" t="s">
        <v>89</v>
      </c>
    </row>
    <row r="5">
      <c r="A5" s="322" t="s">
        <v>90</v>
      </c>
      <c r="B5" s="62"/>
    </row>
    <row r="6" ht="32.25" customHeight="1">
      <c r="A6" s="323" t="s">
        <v>91</v>
      </c>
      <c r="B6" s="62"/>
    </row>
    <row r="7">
      <c r="A7" s="322" t="s">
        <v>92</v>
      </c>
      <c r="B7" s="62"/>
    </row>
    <row r="8" ht="32.25" customHeight="1">
      <c r="A8" s="324" t="s">
        <v>93</v>
      </c>
      <c r="B8" s="34"/>
    </row>
    <row r="9" ht="17.25" customHeight="1">
      <c r="A9" s="325" t="s">
        <v>94</v>
      </c>
      <c r="B9" s="37"/>
    </row>
    <row r="10" ht="33.0" customHeight="1">
      <c r="A10" s="325" t="s">
        <v>95</v>
      </c>
      <c r="B10" s="37"/>
    </row>
    <row r="11" ht="17.25" customHeight="1">
      <c r="A11" s="326" t="s">
        <v>96</v>
      </c>
      <c r="B11" s="40"/>
    </row>
    <row r="12">
      <c r="A12" s="322" t="s">
        <v>97</v>
      </c>
      <c r="B12" s="62"/>
    </row>
    <row r="13">
      <c r="A13" s="327" t="s">
        <v>98</v>
      </c>
      <c r="B13" s="34"/>
    </row>
    <row r="14">
      <c r="A14" s="328" t="s">
        <v>99</v>
      </c>
      <c r="B14" s="37"/>
    </row>
    <row r="15">
      <c r="A15" s="329" t="s">
        <v>100</v>
      </c>
      <c r="B15" s="40"/>
    </row>
    <row r="16">
      <c r="A16" s="322" t="s">
        <v>101</v>
      </c>
      <c r="B16" s="62"/>
    </row>
    <row r="17">
      <c r="A17" s="330" t="s">
        <v>102</v>
      </c>
      <c r="B17" s="62"/>
    </row>
    <row r="18">
      <c r="A18" s="322" t="s">
        <v>103</v>
      </c>
      <c r="B18" s="62"/>
    </row>
    <row r="19">
      <c r="A19" s="327" t="s">
        <v>104</v>
      </c>
      <c r="B19" s="34"/>
    </row>
    <row r="20">
      <c r="A20" s="329" t="s">
        <v>105</v>
      </c>
      <c r="B20" s="40"/>
    </row>
    <row r="21" ht="15.75" customHeight="1">
      <c r="A21" s="322" t="s">
        <v>106</v>
      </c>
      <c r="B21" s="62"/>
    </row>
    <row r="22" ht="15.75" customHeight="1">
      <c r="A22" s="327" t="s">
        <v>107</v>
      </c>
      <c r="B22" s="34"/>
    </row>
    <row r="23" ht="15.75" customHeight="1">
      <c r="A23" s="328" t="s">
        <v>108</v>
      </c>
      <c r="B23" s="37"/>
    </row>
    <row r="24" ht="15.75" customHeight="1">
      <c r="A24" s="328" t="s">
        <v>109</v>
      </c>
      <c r="B24" s="37"/>
    </row>
    <row r="25" ht="15.75" customHeight="1">
      <c r="A25" s="329" t="s">
        <v>110</v>
      </c>
      <c r="B25" s="40"/>
    </row>
    <row r="26" ht="15.75" customHeight="1">
      <c r="A26" s="322" t="s">
        <v>111</v>
      </c>
      <c r="B26" s="62"/>
    </row>
    <row r="27" ht="15.75" customHeight="1">
      <c r="A27" s="327" t="s">
        <v>112</v>
      </c>
      <c r="B27" s="34"/>
    </row>
    <row r="28" ht="15.75" customHeight="1">
      <c r="A28" s="329" t="s">
        <v>113</v>
      </c>
      <c r="B28" s="40"/>
    </row>
    <row r="29" ht="15.75" customHeight="1">
      <c r="A29" s="322" t="s">
        <v>114</v>
      </c>
      <c r="B29" s="62"/>
    </row>
    <row r="30" ht="15.75" customHeight="1">
      <c r="A30" s="330" t="s">
        <v>115</v>
      </c>
      <c r="B30" s="62"/>
    </row>
    <row r="31" ht="15.75" customHeight="1">
      <c r="A31" s="331"/>
    </row>
    <row r="32" ht="15.75" customHeight="1"/>
    <row r="33" ht="15.75" customHeight="1"/>
    <row r="34" ht="15.75" customHeight="1"/>
    <row r="35" ht="15.75" customHeight="1">
      <c r="A35" s="318"/>
      <c r="B35" s="319" t="s">
        <v>116</v>
      </c>
    </row>
    <row r="36" ht="15.75" customHeight="1">
      <c r="A36" s="320" t="s">
        <v>117</v>
      </c>
      <c r="B36" s="53"/>
    </row>
    <row r="37" ht="15.75" customHeight="1">
      <c r="A37" s="320" t="s">
        <v>88</v>
      </c>
      <c r="B37" s="321" t="s">
        <v>89</v>
      </c>
    </row>
    <row r="38" ht="15.75" customHeight="1">
      <c r="A38" s="322" t="s">
        <v>90</v>
      </c>
      <c r="B38" s="62"/>
    </row>
    <row r="39" ht="34.5" customHeight="1">
      <c r="A39" s="323" t="s">
        <v>118</v>
      </c>
      <c r="B39" s="62"/>
    </row>
    <row r="40" ht="15.75" customHeight="1">
      <c r="A40" s="322" t="s">
        <v>92</v>
      </c>
      <c r="B40" s="62"/>
    </row>
    <row r="41" ht="21.75" customHeight="1">
      <c r="A41" s="324" t="s">
        <v>119</v>
      </c>
      <c r="B41" s="34"/>
    </row>
    <row r="42" ht="19.5" customHeight="1">
      <c r="A42" s="325" t="s">
        <v>120</v>
      </c>
      <c r="B42" s="37"/>
    </row>
    <row r="43" ht="20.25" customHeight="1">
      <c r="A43" s="325" t="s">
        <v>121</v>
      </c>
      <c r="B43" s="37"/>
    </row>
    <row r="44" ht="31.5" customHeight="1">
      <c r="A44" s="326" t="s">
        <v>122</v>
      </c>
      <c r="B44" s="40"/>
    </row>
    <row r="45" ht="20.25" customHeight="1">
      <c r="A45" s="325" t="s">
        <v>123</v>
      </c>
      <c r="B45" s="37"/>
    </row>
    <row r="46" ht="20.25" customHeight="1">
      <c r="A46" s="325" t="s">
        <v>124</v>
      </c>
      <c r="B46" s="37"/>
    </row>
    <row r="47" ht="20.25" customHeight="1">
      <c r="A47" s="325" t="s">
        <v>125</v>
      </c>
      <c r="B47" s="37"/>
    </row>
    <row r="48" ht="28.5" customHeight="1">
      <c r="A48" s="325" t="s">
        <v>126</v>
      </c>
      <c r="B48" s="37"/>
    </row>
    <row r="49" ht="24.0" customHeight="1">
      <c r="A49" s="332" t="s">
        <v>127</v>
      </c>
      <c r="B49" s="37"/>
    </row>
    <row r="50" ht="24.75" customHeight="1">
      <c r="A50" s="325" t="s">
        <v>128</v>
      </c>
      <c r="B50" s="37"/>
    </row>
    <row r="51" ht="21.0" customHeight="1">
      <c r="A51" s="326" t="s">
        <v>129</v>
      </c>
      <c r="B51" s="40"/>
    </row>
    <row r="52" ht="15.75" customHeight="1">
      <c r="A52" s="322" t="s">
        <v>97</v>
      </c>
      <c r="B52" s="62"/>
    </row>
    <row r="53" ht="15.75" customHeight="1">
      <c r="A53" s="327" t="s">
        <v>130</v>
      </c>
      <c r="B53" s="34"/>
    </row>
    <row r="54" ht="15.75" customHeight="1">
      <c r="A54" s="328" t="s">
        <v>131</v>
      </c>
      <c r="B54" s="37"/>
    </row>
    <row r="55" ht="15.75" customHeight="1">
      <c r="A55" s="329" t="s">
        <v>132</v>
      </c>
      <c r="B55" s="40"/>
    </row>
    <row r="56" ht="15.75" customHeight="1">
      <c r="A56" s="322" t="s">
        <v>101</v>
      </c>
      <c r="B56" s="62"/>
    </row>
    <row r="57" ht="15.75" customHeight="1">
      <c r="A57" s="330" t="s">
        <v>133</v>
      </c>
      <c r="B57" s="62"/>
    </row>
    <row r="58" ht="15.75" customHeight="1">
      <c r="A58" s="322" t="s">
        <v>103</v>
      </c>
      <c r="B58" s="62"/>
    </row>
    <row r="59" ht="15.75" customHeight="1">
      <c r="A59" s="327" t="s">
        <v>134</v>
      </c>
      <c r="B59" s="34"/>
    </row>
    <row r="60" ht="15.75" customHeight="1">
      <c r="A60" s="329" t="s">
        <v>135</v>
      </c>
      <c r="B60" s="40"/>
    </row>
    <row r="61" ht="15.75" customHeight="1">
      <c r="A61" s="322" t="s">
        <v>106</v>
      </c>
      <c r="B61" s="62"/>
    </row>
    <row r="62" ht="15.75" customHeight="1">
      <c r="A62" s="333" t="s">
        <v>136</v>
      </c>
      <c r="B62" s="34"/>
    </row>
    <row r="63" ht="15.75" customHeight="1">
      <c r="A63" s="328" t="s">
        <v>137</v>
      </c>
      <c r="B63" s="37"/>
    </row>
    <row r="64" ht="15.75" customHeight="1">
      <c r="A64" s="328" t="s">
        <v>138</v>
      </c>
      <c r="B64" s="37"/>
    </row>
    <row r="65" ht="15.75" customHeight="1">
      <c r="A65" s="329" t="s">
        <v>139</v>
      </c>
      <c r="B65" s="40"/>
    </row>
    <row r="66" ht="15.75" customHeight="1">
      <c r="A66" s="328" t="s">
        <v>140</v>
      </c>
      <c r="B66" s="37"/>
    </row>
    <row r="67" ht="15.75" customHeight="1">
      <c r="A67" s="328" t="s">
        <v>141</v>
      </c>
      <c r="B67" s="37"/>
    </row>
    <row r="68" ht="15.75" customHeight="1">
      <c r="A68" s="328" t="s">
        <v>142</v>
      </c>
      <c r="B68" s="37"/>
    </row>
    <row r="69" ht="15.75" customHeight="1">
      <c r="A69" s="329" t="s">
        <v>143</v>
      </c>
      <c r="B69" s="40"/>
    </row>
    <row r="70" ht="15.75" customHeight="1">
      <c r="A70" s="322" t="s">
        <v>111</v>
      </c>
      <c r="B70" s="62"/>
    </row>
    <row r="71" ht="15.75" customHeight="1">
      <c r="A71" s="327" t="s">
        <v>144</v>
      </c>
      <c r="B71" s="34"/>
    </row>
    <row r="72" ht="15.75" customHeight="1">
      <c r="A72" s="329" t="s">
        <v>145</v>
      </c>
      <c r="B72" s="40"/>
    </row>
    <row r="73" ht="15.75" customHeight="1">
      <c r="A73" s="322" t="s">
        <v>114</v>
      </c>
      <c r="B73" s="62"/>
    </row>
    <row r="74" ht="15.75" customHeight="1">
      <c r="A74" s="330" t="s">
        <v>146</v>
      </c>
      <c r="B74" s="62"/>
    </row>
    <row r="75" ht="15.75" customHeight="1"/>
    <row r="76" ht="15.75" customHeight="1"/>
    <row r="77" ht="15.75" customHeight="1"/>
    <row r="78" ht="15.75" customHeight="1"/>
    <row r="79" ht="15.75" customHeight="1">
      <c r="A79" s="318"/>
      <c r="B79" s="319" t="s">
        <v>11</v>
      </c>
    </row>
    <row r="80" ht="15.75" customHeight="1">
      <c r="A80" s="320" t="s">
        <v>147</v>
      </c>
      <c r="B80" s="53"/>
    </row>
    <row r="81" ht="15.75" customHeight="1">
      <c r="A81" s="320" t="s">
        <v>88</v>
      </c>
      <c r="B81" s="321" t="s">
        <v>89</v>
      </c>
    </row>
    <row r="82" ht="15.75" customHeight="1">
      <c r="A82" s="322" t="s">
        <v>90</v>
      </c>
      <c r="B82" s="62"/>
    </row>
    <row r="83" ht="15.75" customHeight="1">
      <c r="A83" s="323" t="s">
        <v>148</v>
      </c>
      <c r="B83" s="62"/>
    </row>
    <row r="84" ht="15.75" customHeight="1">
      <c r="A84" s="322" t="s">
        <v>92</v>
      </c>
      <c r="B84" s="62"/>
    </row>
    <row r="85" ht="15.75" customHeight="1">
      <c r="A85" s="324"/>
      <c r="B85" s="34"/>
    </row>
    <row r="86" ht="28.5" customHeight="1">
      <c r="A86" s="325" t="s">
        <v>149</v>
      </c>
      <c r="B86" s="37"/>
    </row>
    <row r="87" ht="24.0" customHeight="1">
      <c r="A87" s="325" t="s">
        <v>150</v>
      </c>
      <c r="B87" s="37"/>
    </row>
    <row r="88" ht="29.25" customHeight="1">
      <c r="A88" s="325" t="s">
        <v>151</v>
      </c>
      <c r="B88" s="37"/>
    </row>
    <row r="89" ht="47.25" customHeight="1">
      <c r="A89" s="325" t="s">
        <v>152</v>
      </c>
      <c r="B89" s="37"/>
    </row>
    <row r="90" ht="45.0" customHeight="1">
      <c r="A90" s="325" t="s">
        <v>153</v>
      </c>
      <c r="B90" s="37"/>
    </row>
    <row r="91" ht="31.5" customHeight="1">
      <c r="A91" s="325" t="s">
        <v>154</v>
      </c>
      <c r="B91" s="37"/>
    </row>
    <row r="92" ht="15.75" customHeight="1">
      <c r="A92" s="322" t="s">
        <v>97</v>
      </c>
      <c r="B92" s="62"/>
    </row>
    <row r="93" ht="15.75" customHeight="1">
      <c r="A93" s="327" t="s">
        <v>155</v>
      </c>
      <c r="B93" s="34"/>
    </row>
    <row r="94" ht="15.75" customHeight="1">
      <c r="A94" s="328" t="s">
        <v>156</v>
      </c>
      <c r="B94" s="37"/>
    </row>
    <row r="95" ht="15.75" customHeight="1">
      <c r="A95" s="329" t="s">
        <v>157</v>
      </c>
      <c r="B95" s="40"/>
    </row>
    <row r="96" ht="15.75" customHeight="1">
      <c r="A96" s="322" t="s">
        <v>101</v>
      </c>
      <c r="B96" s="62"/>
    </row>
    <row r="97" ht="15.75" customHeight="1">
      <c r="A97" s="330" t="s">
        <v>158</v>
      </c>
      <c r="B97" s="62"/>
    </row>
    <row r="98" ht="15.75" customHeight="1">
      <c r="A98" s="322" t="s">
        <v>103</v>
      </c>
      <c r="B98" s="62"/>
    </row>
    <row r="99" ht="15.75" customHeight="1">
      <c r="A99" s="327" t="s">
        <v>159</v>
      </c>
      <c r="B99" s="34"/>
    </row>
    <row r="100" ht="15.75" customHeight="1">
      <c r="A100" s="329" t="s">
        <v>160</v>
      </c>
      <c r="B100" s="40"/>
    </row>
    <row r="101" ht="15.75" customHeight="1">
      <c r="A101" s="322" t="s">
        <v>106</v>
      </c>
      <c r="B101" s="62"/>
    </row>
    <row r="102" ht="15.75" customHeight="1">
      <c r="A102" s="333" t="s">
        <v>136</v>
      </c>
      <c r="B102" s="34"/>
    </row>
    <row r="103" ht="15.75" customHeight="1">
      <c r="A103" s="328" t="s">
        <v>161</v>
      </c>
      <c r="B103" s="37"/>
    </row>
    <row r="104" ht="15.75" customHeight="1">
      <c r="A104" s="328" t="s">
        <v>162</v>
      </c>
      <c r="B104" s="37"/>
    </row>
    <row r="105" ht="15.75" customHeight="1">
      <c r="A105" s="328" t="s">
        <v>163</v>
      </c>
      <c r="B105" s="37"/>
    </row>
    <row r="106" ht="15.75" customHeight="1">
      <c r="A106" s="328" t="s">
        <v>164</v>
      </c>
      <c r="B106" s="37"/>
    </row>
    <row r="107" ht="15.75" customHeight="1">
      <c r="A107" s="322" t="s">
        <v>111</v>
      </c>
      <c r="B107" s="62"/>
    </row>
    <row r="108" ht="15.75" customHeight="1">
      <c r="A108" s="327" t="s">
        <v>165</v>
      </c>
      <c r="B108" s="34"/>
    </row>
    <row r="109" ht="15.75" customHeight="1">
      <c r="A109" s="329" t="s">
        <v>166</v>
      </c>
      <c r="B109" s="40"/>
    </row>
    <row r="110" ht="15.75" customHeight="1">
      <c r="A110" s="322" t="s">
        <v>114</v>
      </c>
      <c r="B110" s="62"/>
    </row>
    <row r="111" ht="15.75" customHeight="1">
      <c r="A111" s="330" t="s">
        <v>167</v>
      </c>
      <c r="B111" s="62"/>
    </row>
    <row r="112" ht="15.75" customHeight="1"/>
    <row r="113" ht="15.75" customHeight="1"/>
    <row r="114" ht="15.75" customHeight="1"/>
    <row r="115" ht="15.75" customHeight="1"/>
    <row r="116" ht="15.75" customHeight="1">
      <c r="A116" s="334" t="s">
        <v>168</v>
      </c>
      <c r="B116" s="335" t="s">
        <v>12</v>
      </c>
    </row>
    <row r="117" ht="15.75" customHeight="1">
      <c r="A117" s="320" t="s">
        <v>88</v>
      </c>
      <c r="B117" s="321" t="s">
        <v>169</v>
      </c>
    </row>
    <row r="118" ht="15.75" customHeight="1">
      <c r="A118" s="322" t="s">
        <v>90</v>
      </c>
      <c r="B118" s="62"/>
    </row>
    <row r="119" ht="15.75" customHeight="1">
      <c r="A119" s="323" t="s">
        <v>170</v>
      </c>
      <c r="B119" s="62"/>
    </row>
    <row r="120" ht="15.75" customHeight="1">
      <c r="A120" s="322" t="s">
        <v>171</v>
      </c>
      <c r="B120" s="62"/>
    </row>
    <row r="121" ht="15.75" customHeight="1">
      <c r="A121" s="336" t="s">
        <v>172</v>
      </c>
      <c r="B121" s="34"/>
    </row>
    <row r="122" ht="15.75" customHeight="1">
      <c r="A122" s="36"/>
      <c r="B122" s="37"/>
    </row>
    <row r="123" ht="15.75" customHeight="1">
      <c r="A123" s="36"/>
      <c r="B123" s="37"/>
    </row>
    <row r="124" ht="15.75" customHeight="1">
      <c r="A124" s="36"/>
      <c r="B124" s="37"/>
    </row>
    <row r="125" ht="15.75" customHeight="1">
      <c r="A125" s="36"/>
      <c r="B125" s="37"/>
    </row>
    <row r="126" ht="282.0" customHeight="1">
      <c r="A126" s="38"/>
      <c r="B126" s="40"/>
    </row>
    <row r="127" ht="15.75" customHeight="1">
      <c r="A127" s="322" t="s">
        <v>97</v>
      </c>
      <c r="B127" s="62"/>
    </row>
    <row r="128" ht="15.75" customHeight="1">
      <c r="A128" s="337" t="s">
        <v>173</v>
      </c>
      <c r="B128" s="34"/>
    </row>
    <row r="129" ht="15.75" customHeight="1">
      <c r="A129" s="36"/>
      <c r="B129" s="37"/>
    </row>
    <row r="130" ht="15.75" customHeight="1">
      <c r="A130" s="38"/>
      <c r="B130" s="40"/>
    </row>
    <row r="131" ht="15.75" customHeight="1">
      <c r="A131" s="322" t="s">
        <v>101</v>
      </c>
      <c r="B131" s="62"/>
    </row>
    <row r="132" ht="15.75" customHeight="1">
      <c r="A132" s="337" t="s">
        <v>174</v>
      </c>
      <c r="B132" s="34"/>
    </row>
    <row r="133" ht="15.75" customHeight="1">
      <c r="A133" s="322" t="s">
        <v>103</v>
      </c>
      <c r="B133" s="62"/>
    </row>
    <row r="134" ht="15.75" customHeight="1">
      <c r="A134" s="338" t="s">
        <v>175</v>
      </c>
      <c r="B134" s="37"/>
    </row>
    <row r="135" ht="15.75" customHeight="1">
      <c r="A135" s="338" t="s">
        <v>176</v>
      </c>
      <c r="B135" s="37"/>
    </row>
    <row r="136" ht="15.75" customHeight="1">
      <c r="A136" s="339" t="s">
        <v>106</v>
      </c>
      <c r="B136" s="340"/>
    </row>
    <row r="137" ht="15.75" customHeight="1">
      <c r="A137" s="341" t="s">
        <v>177</v>
      </c>
      <c r="B137" s="205"/>
    </row>
    <row r="138" ht="15.75" customHeight="1">
      <c r="A138" s="342" t="s">
        <v>178</v>
      </c>
      <c r="B138" s="211"/>
    </row>
    <row r="139" ht="15.75" customHeight="1">
      <c r="A139" s="343" t="s">
        <v>179</v>
      </c>
      <c r="B139" s="211"/>
    </row>
    <row r="140" ht="15.75" customHeight="1">
      <c r="A140" s="343" t="s">
        <v>180</v>
      </c>
      <c r="B140" s="211"/>
    </row>
    <row r="141" ht="15.75" customHeight="1">
      <c r="A141" s="344" t="s">
        <v>111</v>
      </c>
      <c r="B141" s="345"/>
    </row>
    <row r="142" ht="15.75" customHeight="1">
      <c r="A142" s="346" t="s">
        <v>181</v>
      </c>
      <c r="B142" s="34"/>
    </row>
    <row r="143" ht="15.75" customHeight="1">
      <c r="A143" s="347" t="s">
        <v>182</v>
      </c>
      <c r="B143" s="37"/>
    </row>
    <row r="144" ht="15.75" customHeight="1">
      <c r="A144" s="322" t="s">
        <v>183</v>
      </c>
      <c r="B144" s="62"/>
    </row>
    <row r="145" ht="15.75" customHeight="1">
      <c r="A145" s="323" t="s">
        <v>184</v>
      </c>
      <c r="B145" s="62"/>
    </row>
    <row r="146" ht="15.75" customHeight="1"/>
    <row r="147" ht="15.75" customHeight="1"/>
    <row r="148" ht="15.75" customHeight="1"/>
    <row r="149" ht="15.75" customHeight="1"/>
    <row r="150" ht="15.75" customHeight="1">
      <c r="A150" s="334" t="s">
        <v>185</v>
      </c>
      <c r="B150" s="335" t="s">
        <v>13</v>
      </c>
    </row>
    <row r="151" ht="15.75" customHeight="1">
      <c r="A151" s="320" t="s">
        <v>88</v>
      </c>
      <c r="B151" s="321" t="s">
        <v>186</v>
      </c>
    </row>
    <row r="152" ht="15.75" customHeight="1">
      <c r="A152" s="322" t="s">
        <v>90</v>
      </c>
      <c r="B152" s="62"/>
    </row>
    <row r="153" ht="34.5" customHeight="1">
      <c r="A153" s="323" t="s">
        <v>187</v>
      </c>
      <c r="B153" s="62"/>
    </row>
    <row r="154" ht="15.75" customHeight="1">
      <c r="A154" s="322" t="s">
        <v>171</v>
      </c>
      <c r="B154" s="62"/>
    </row>
    <row r="155" ht="15.75" customHeight="1">
      <c r="A155" s="348" t="s">
        <v>188</v>
      </c>
      <c r="B155" s="34"/>
    </row>
    <row r="156" ht="15.75" customHeight="1">
      <c r="A156" s="349" t="s">
        <v>189</v>
      </c>
      <c r="B156" s="37"/>
    </row>
    <row r="157" ht="15.75" customHeight="1">
      <c r="A157" s="349" t="s">
        <v>190</v>
      </c>
      <c r="B157" s="37"/>
    </row>
    <row r="158" ht="15.75" customHeight="1">
      <c r="A158" s="349" t="s">
        <v>191</v>
      </c>
      <c r="B158" s="37"/>
    </row>
    <row r="159" ht="15.75" customHeight="1">
      <c r="A159" s="349" t="s">
        <v>192</v>
      </c>
      <c r="B159" s="37"/>
    </row>
    <row r="160" ht="15.75" customHeight="1">
      <c r="A160" s="350"/>
      <c r="B160" s="40"/>
    </row>
    <row r="161" ht="15.75" customHeight="1">
      <c r="A161" s="322" t="s">
        <v>97</v>
      </c>
      <c r="B161" s="62"/>
    </row>
    <row r="162" ht="15.75" customHeight="1">
      <c r="A162" s="337" t="s">
        <v>193</v>
      </c>
      <c r="B162" s="34"/>
    </row>
    <row r="163" ht="15.75" customHeight="1">
      <c r="A163" s="36"/>
      <c r="B163" s="37"/>
    </row>
    <row r="164" ht="15.75" customHeight="1">
      <c r="A164" s="38"/>
      <c r="B164" s="40"/>
    </row>
    <row r="165" ht="15.75" customHeight="1">
      <c r="A165" s="322" t="s">
        <v>101</v>
      </c>
      <c r="B165" s="62"/>
    </row>
    <row r="166" ht="15.75" customHeight="1">
      <c r="A166" s="330" t="s">
        <v>194</v>
      </c>
      <c r="B166" s="62"/>
    </row>
    <row r="167" ht="15.75" customHeight="1">
      <c r="A167" s="322" t="s">
        <v>103</v>
      </c>
      <c r="B167" s="62"/>
    </row>
    <row r="168" ht="15.75" customHeight="1">
      <c r="A168" s="338" t="s">
        <v>195</v>
      </c>
      <c r="B168" s="37"/>
    </row>
    <row r="169" ht="31.5" customHeight="1">
      <c r="A169" s="338" t="s">
        <v>196</v>
      </c>
      <c r="B169" s="37"/>
    </row>
    <row r="170" ht="15.75" customHeight="1">
      <c r="A170" s="322" t="s">
        <v>106</v>
      </c>
      <c r="B170" s="62"/>
    </row>
    <row r="171" ht="15.75" customHeight="1">
      <c r="A171" s="338" t="s">
        <v>197</v>
      </c>
      <c r="B171" s="37"/>
    </row>
    <row r="172" ht="15.75" customHeight="1">
      <c r="A172" s="322" t="s">
        <v>111</v>
      </c>
      <c r="B172" s="62"/>
    </row>
    <row r="173" ht="15.75" customHeight="1">
      <c r="A173" s="346" t="s">
        <v>198</v>
      </c>
      <c r="B173" s="34"/>
    </row>
    <row r="174" ht="15.75" customHeight="1">
      <c r="A174" s="347" t="s">
        <v>199</v>
      </c>
      <c r="B174" s="37"/>
    </row>
    <row r="175" ht="15.75" customHeight="1">
      <c r="A175" s="351" t="s">
        <v>200</v>
      </c>
      <c r="B175" s="40"/>
    </row>
    <row r="176" ht="15.75" customHeight="1">
      <c r="A176" s="322" t="s">
        <v>183</v>
      </c>
      <c r="B176" s="62"/>
    </row>
    <row r="177" ht="15.75" customHeight="1">
      <c r="A177" s="352" t="s">
        <v>201</v>
      </c>
      <c r="B177" s="62"/>
    </row>
    <row r="178" ht="15.75" customHeight="1"/>
    <row r="179" ht="15.75" customHeight="1"/>
    <row r="180" ht="15.75" customHeight="1"/>
    <row r="181" ht="15.75" customHeight="1"/>
    <row r="182" ht="15.75" customHeight="1">
      <c r="A182" s="334" t="s">
        <v>202</v>
      </c>
      <c r="B182" s="353" t="s">
        <v>15</v>
      </c>
    </row>
    <row r="183" ht="15.75" customHeight="1">
      <c r="A183" s="320" t="s">
        <v>88</v>
      </c>
      <c r="B183" s="321" t="s">
        <v>186</v>
      </c>
    </row>
    <row r="184" ht="15.75" customHeight="1">
      <c r="A184" s="322" t="s">
        <v>90</v>
      </c>
      <c r="B184" s="62"/>
    </row>
    <row r="185" ht="60.0" customHeight="1">
      <c r="A185" s="323" t="s">
        <v>203</v>
      </c>
      <c r="B185" s="62"/>
    </row>
    <row r="186" ht="15.75" customHeight="1">
      <c r="A186" s="322" t="s">
        <v>171</v>
      </c>
      <c r="B186" s="62"/>
    </row>
    <row r="187" ht="30.75" customHeight="1">
      <c r="A187" s="324" t="s">
        <v>204</v>
      </c>
      <c r="B187" s="34"/>
    </row>
    <row r="188" ht="15.75" customHeight="1">
      <c r="A188" s="349" t="s">
        <v>205</v>
      </c>
      <c r="B188" s="37"/>
    </row>
    <row r="189" ht="31.5" customHeight="1">
      <c r="A189" s="325" t="s">
        <v>206</v>
      </c>
      <c r="B189" s="37"/>
    </row>
    <row r="190" ht="15.75" customHeight="1">
      <c r="A190" s="349" t="s">
        <v>207</v>
      </c>
      <c r="B190" s="37"/>
    </row>
    <row r="191" ht="15.75" customHeight="1">
      <c r="A191" s="325" t="s">
        <v>208</v>
      </c>
      <c r="B191" s="37"/>
    </row>
    <row r="192" ht="15.75" customHeight="1">
      <c r="A192" s="350" t="s">
        <v>209</v>
      </c>
      <c r="B192" s="40"/>
    </row>
    <row r="193" ht="15.75" customHeight="1">
      <c r="A193" s="322" t="s">
        <v>97</v>
      </c>
      <c r="B193" s="62"/>
    </row>
    <row r="194" ht="15.75" customHeight="1">
      <c r="A194" s="337" t="s">
        <v>210</v>
      </c>
      <c r="B194" s="34"/>
    </row>
    <row r="195" ht="15.75" customHeight="1">
      <c r="A195" s="36"/>
      <c r="B195" s="37"/>
    </row>
    <row r="196" ht="15.75" customHeight="1">
      <c r="A196" s="38"/>
      <c r="B196" s="40"/>
    </row>
    <row r="197" ht="15.75" customHeight="1">
      <c r="A197" s="322" t="s">
        <v>101</v>
      </c>
      <c r="B197" s="62"/>
    </row>
    <row r="198" ht="33.0" customHeight="1">
      <c r="A198" s="330" t="s">
        <v>211</v>
      </c>
      <c r="B198" s="62"/>
    </row>
    <row r="199" ht="15.75" customHeight="1">
      <c r="A199" s="322" t="s">
        <v>103</v>
      </c>
      <c r="B199" s="62"/>
    </row>
    <row r="200" ht="15.75" customHeight="1">
      <c r="A200" s="338" t="s">
        <v>212</v>
      </c>
      <c r="B200" s="37"/>
    </row>
    <row r="201" ht="15.75" customHeight="1">
      <c r="A201" s="322" t="s">
        <v>106</v>
      </c>
      <c r="B201" s="62"/>
    </row>
    <row r="202" ht="15.75" customHeight="1">
      <c r="A202" s="338" t="s">
        <v>213</v>
      </c>
      <c r="B202" s="37"/>
    </row>
    <row r="203" ht="15.75" customHeight="1">
      <c r="A203" s="322" t="s">
        <v>111</v>
      </c>
      <c r="B203" s="62"/>
    </row>
    <row r="204" ht="15.75" customHeight="1">
      <c r="A204" s="346" t="s">
        <v>214</v>
      </c>
      <c r="B204" s="34"/>
    </row>
    <row r="205" ht="15.75" customHeight="1">
      <c r="A205" s="338" t="s">
        <v>215</v>
      </c>
      <c r="B205" s="37"/>
    </row>
    <row r="206" ht="15.75" customHeight="1">
      <c r="A206" s="347" t="s">
        <v>216</v>
      </c>
      <c r="B206" s="37"/>
    </row>
    <row r="207" ht="15.75" customHeight="1">
      <c r="A207" s="351" t="s">
        <v>217</v>
      </c>
      <c r="B207" s="40"/>
    </row>
    <row r="208" ht="15.75" customHeight="1">
      <c r="A208" s="322" t="s">
        <v>183</v>
      </c>
      <c r="B208" s="62"/>
    </row>
    <row r="209" ht="47.25" customHeight="1">
      <c r="A209" s="352" t="s">
        <v>218</v>
      </c>
      <c r="B209" s="62"/>
    </row>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5">
    <mergeCell ref="B2:B3"/>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B35:B36"/>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B79:B80"/>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8:B118"/>
    <mergeCell ref="A119:B119"/>
    <mergeCell ref="A190:B190"/>
    <mergeCell ref="A191:B191"/>
    <mergeCell ref="A192:B192"/>
    <mergeCell ref="A193:B193"/>
    <mergeCell ref="A194:B196"/>
    <mergeCell ref="A197:B197"/>
    <mergeCell ref="A198:B198"/>
    <mergeCell ref="A206:B206"/>
    <mergeCell ref="A207:B207"/>
    <mergeCell ref="A208:B208"/>
    <mergeCell ref="A209:B209"/>
    <mergeCell ref="A199:B199"/>
    <mergeCell ref="A200:B200"/>
    <mergeCell ref="A201:B201"/>
    <mergeCell ref="A202:B202"/>
    <mergeCell ref="A203:B203"/>
    <mergeCell ref="A204:B204"/>
    <mergeCell ref="A205:B205"/>
    <mergeCell ref="A120:B120"/>
    <mergeCell ref="A121:B126"/>
    <mergeCell ref="A127:B127"/>
    <mergeCell ref="A128: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52:B152"/>
    <mergeCell ref="A153:B153"/>
    <mergeCell ref="A154:B154"/>
    <mergeCell ref="A155:B155"/>
    <mergeCell ref="A156:B156"/>
    <mergeCell ref="A157:B157"/>
    <mergeCell ref="A158:B158"/>
    <mergeCell ref="A159:B159"/>
    <mergeCell ref="A160:B160"/>
    <mergeCell ref="A161:B161"/>
    <mergeCell ref="A162:B164"/>
    <mergeCell ref="A165:B165"/>
    <mergeCell ref="A166:B166"/>
    <mergeCell ref="A167:B167"/>
    <mergeCell ref="A168:B168"/>
    <mergeCell ref="A169:B169"/>
    <mergeCell ref="A170:B170"/>
    <mergeCell ref="A171:B171"/>
    <mergeCell ref="A172:B172"/>
    <mergeCell ref="A173:B173"/>
    <mergeCell ref="A174:B174"/>
    <mergeCell ref="A175:B175"/>
    <mergeCell ref="A176:B176"/>
    <mergeCell ref="A177:B177"/>
    <mergeCell ref="A184:B184"/>
    <mergeCell ref="A185:B185"/>
    <mergeCell ref="A186:B186"/>
    <mergeCell ref="A187:B187"/>
    <mergeCell ref="A188:B188"/>
    <mergeCell ref="A189:B189"/>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354" t="s">
        <v>219</v>
      </c>
      <c r="B1" s="3"/>
      <c r="C1" s="3"/>
      <c r="D1" s="3"/>
      <c r="E1" s="3"/>
      <c r="F1" s="3"/>
      <c r="G1" s="4"/>
    </row>
    <row r="2">
      <c r="A2" s="355" t="s">
        <v>220</v>
      </c>
      <c r="B2" s="356" t="s">
        <v>221</v>
      </c>
      <c r="C2" s="356" t="s">
        <v>222</v>
      </c>
      <c r="D2" s="356" t="s">
        <v>223</v>
      </c>
      <c r="E2" s="357" t="s">
        <v>224</v>
      </c>
      <c r="F2" s="358"/>
      <c r="G2" s="356" t="s">
        <v>225</v>
      </c>
    </row>
    <row r="3">
      <c r="A3" s="8"/>
      <c r="B3" s="358"/>
      <c r="C3" s="358"/>
      <c r="D3" s="358"/>
      <c r="E3" s="359" t="s">
        <v>226</v>
      </c>
      <c r="F3" s="360" t="s">
        <v>227</v>
      </c>
      <c r="G3" s="358"/>
    </row>
    <row r="4">
      <c r="A4" s="361">
        <v>1.0</v>
      </c>
      <c r="B4" s="360" t="s">
        <v>228</v>
      </c>
      <c r="C4" s="360" t="s">
        <v>229</v>
      </c>
      <c r="D4" s="359" t="s">
        <v>230</v>
      </c>
      <c r="E4" s="360" t="s">
        <v>231</v>
      </c>
      <c r="F4" s="359" t="s">
        <v>232</v>
      </c>
      <c r="G4" s="362">
        <v>50.0</v>
      </c>
    </row>
    <row r="5">
      <c r="A5" s="361">
        <v>1.0</v>
      </c>
      <c r="B5" s="360" t="s">
        <v>233</v>
      </c>
      <c r="C5" s="360" t="s">
        <v>234</v>
      </c>
      <c r="D5" s="359" t="s">
        <v>235</v>
      </c>
      <c r="E5" s="360" t="s">
        <v>236</v>
      </c>
      <c r="F5" s="360" t="s">
        <v>237</v>
      </c>
      <c r="G5" s="362">
        <v>50.0</v>
      </c>
    </row>
  </sheetData>
  <mergeCells count="7">
    <mergeCell ref="A1:G1"/>
    <mergeCell ref="A2:A3"/>
    <mergeCell ref="B2:B3"/>
    <mergeCell ref="C2:C3"/>
    <mergeCell ref="D2:D3"/>
    <mergeCell ref="E2:F2"/>
    <mergeCell ref="G2:G3"/>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2022-03-02T00:26:55Z</dcterms:created>
  <dc:creator>LENOVO</dc:creator>
</cp:coreProperties>
</file>