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ASESOR - IDER INFRA\Downloads\"/>
    </mc:Choice>
  </mc:AlternateContent>
  <xr:revisionPtr revIDLastSave="0" documentId="13_ncr:1_{B87C2064-7983-4427-AB38-2D1D454B66ED}" xr6:coauthVersionLast="47" xr6:coauthVersionMax="47" xr10:uidLastSave="{00000000-0000-0000-0000-000000000000}"/>
  <bookViews>
    <workbookView xWindow="-120" yWindow="-120" windowWidth="20730" windowHeight="11040" xr2:uid="{00000000-000D-0000-FFFF-FFFF00000000}"/>
  </bookViews>
  <sheets>
    <sheet name="RESUMEN-SUM" sheetId="4" r:id="rId1"/>
    <sheet name="CAL . INTER CAMPESTRE" sheetId="3" r:id="rId2"/>
    <sheet name="CAL . INTER CARMELO" sheetId="2" r:id="rId3"/>
    <sheet name="F.M.CAL INTRVENTORIA" sheetId="5" r:id="rId4"/>
  </sheets>
  <definedNames>
    <definedName name="_xlnm.Print_Area" localSheetId="1">'CAL . INTER CAMPESTRE'!$B$1:$L$40</definedName>
    <definedName name="_xlnm.Print_Area" localSheetId="2">'CAL . INTER CARMELO'!$B$1:$L$42</definedName>
    <definedName name="_xlnm.Print_Area" localSheetId="3">'F.M.CAL INTRVENTORIA'!$B$1:$D$41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4" l="1" a="1"/>
  <c r="H20" i="4" s="1"/>
  <c r="I20" i="4" s="1"/>
  <c r="G20" i="4" a="1"/>
  <c r="G20" i="4" s="1"/>
  <c r="D20" i="4"/>
  <c r="D21" i="5"/>
  <c r="D35" i="5" l="1"/>
  <c r="D37" i="5" s="1"/>
  <c r="D39" i="5" s="1"/>
  <c r="N11" i="4"/>
  <c r="S11" i="4"/>
  <c r="N12" i="4"/>
  <c r="S12" i="4"/>
  <c r="N13" i="4"/>
  <c r="N14" i="4" s="1"/>
  <c r="S13" i="4"/>
  <c r="S14" i="4" s="1"/>
  <c r="M15" i="4"/>
  <c r="R15" i="4"/>
  <c r="I14" i="4"/>
  <c r="H14" i="4"/>
  <c r="G14" i="4"/>
  <c r="D14" i="4"/>
  <c r="I13" i="4"/>
  <c r="H13" i="4"/>
  <c r="G13" i="4"/>
  <c r="I12" i="4"/>
  <c r="H12" i="4"/>
  <c r="G12" i="4"/>
  <c r="I11" i="4"/>
  <c r="H11" i="4"/>
  <c r="G11" i="4"/>
  <c r="F11" i="4" s="1"/>
  <c r="C11" i="4" s="1"/>
  <c r="D8" i="4"/>
  <c r="J6" i="3"/>
  <c r="I29" i="3"/>
  <c r="K29" i="3" s="1"/>
  <c r="D28" i="3"/>
  <c r="I28" i="3" s="1"/>
  <c r="K28" i="3" s="1"/>
  <c r="D27" i="3"/>
  <c r="N24" i="3"/>
  <c r="O24" i="3" s="1"/>
  <c r="D24" i="3"/>
  <c r="K24" i="3" s="1"/>
  <c r="D23" i="3"/>
  <c r="N22" i="3"/>
  <c r="D22" i="3"/>
  <c r="N21" i="3"/>
  <c r="D21" i="3"/>
  <c r="N20" i="3"/>
  <c r="G20" i="3"/>
  <c r="G21" i="3" s="1"/>
  <c r="G22" i="3" s="1"/>
  <c r="D20" i="3"/>
  <c r="G19" i="3"/>
  <c r="D19" i="3"/>
  <c r="D18" i="3"/>
  <c r="G18" i="3"/>
  <c r="J13" i="3"/>
  <c r="K13" i="3" s="1"/>
  <c r="J12" i="3"/>
  <c r="K12" i="3" s="1"/>
  <c r="J11" i="3"/>
  <c r="K11" i="3" s="1"/>
  <c r="J10" i="3"/>
  <c r="K10" i="3" s="1"/>
  <c r="D28" i="2"/>
  <c r="D27" i="2"/>
  <c r="I27" i="2" s="1"/>
  <c r="G20" i="2"/>
  <c r="G21" i="2" s="1"/>
  <c r="G22" i="2" s="1"/>
  <c r="G19" i="2"/>
  <c r="G18" i="2"/>
  <c r="J13" i="2"/>
  <c r="K13" i="2" s="1"/>
  <c r="J12" i="2"/>
  <c r="K12" i="2" s="1"/>
  <c r="J11" i="2"/>
  <c r="K11" i="2" s="1"/>
  <c r="J10" i="2"/>
  <c r="K10" i="2" s="1"/>
  <c r="N24" i="2"/>
  <c r="O24" i="2" s="1"/>
  <c r="J24" i="2" s="1"/>
  <c r="D24" i="2" s="1"/>
  <c r="F12" i="4" l="1"/>
  <c r="C12" i="4" s="1"/>
  <c r="D12" i="4" s="1"/>
  <c r="K20" i="3"/>
  <c r="F14" i="4"/>
  <c r="C14" i="4" s="1"/>
  <c r="K19" i="3"/>
  <c r="O20" i="3"/>
  <c r="O21" i="3"/>
  <c r="K18" i="3"/>
  <c r="K21" i="3"/>
  <c r="S15" i="4"/>
  <c r="S17" i="4" s="1"/>
  <c r="N15" i="4"/>
  <c r="N17" i="4" s="1"/>
  <c r="F13" i="4"/>
  <c r="C13" i="4" s="1"/>
  <c r="D13" i="4" s="1"/>
  <c r="D11" i="4"/>
  <c r="D15" i="4"/>
  <c r="C15" i="4"/>
  <c r="O22" i="3"/>
  <c r="K14" i="3"/>
  <c r="L14" i="3" s="1"/>
  <c r="N19" i="3"/>
  <c r="O19" i="3" s="1"/>
  <c r="K23" i="3"/>
  <c r="N23" i="3"/>
  <c r="O23" i="3" s="1"/>
  <c r="I27" i="3"/>
  <c r="K27" i="3" s="1"/>
  <c r="K30" i="3" s="1"/>
  <c r="L30" i="3" s="1"/>
  <c r="N18" i="3"/>
  <c r="O18" i="3" s="1"/>
  <c r="K22" i="3"/>
  <c r="K14" i="2"/>
  <c r="I28" i="2"/>
  <c r="K28" i="2" s="1"/>
  <c r="N21" i="2"/>
  <c r="O21" i="2" s="1"/>
  <c r="J21" i="2" s="1"/>
  <c r="D21" i="2" s="1"/>
  <c r="K21" i="2" s="1"/>
  <c r="N23" i="2"/>
  <c r="O23" i="2" s="1"/>
  <c r="J23" i="2" s="1"/>
  <c r="D23" i="2" s="1"/>
  <c r="K23" i="2" s="1"/>
  <c r="N20" i="2"/>
  <c r="O20" i="2" s="1"/>
  <c r="J20" i="2" s="1"/>
  <c r="D20" i="2" s="1"/>
  <c r="K20" i="2" s="1"/>
  <c r="K24" i="2"/>
  <c r="N19" i="2"/>
  <c r="O19" i="2" s="1"/>
  <c r="J19" i="2" s="1"/>
  <c r="D19" i="2" s="1"/>
  <c r="K19" i="2" s="1"/>
  <c r="K27" i="2"/>
  <c r="N18" i="2"/>
  <c r="O18" i="2" s="1"/>
  <c r="I29" i="2"/>
  <c r="K29" i="2" s="1"/>
  <c r="N22" i="2"/>
  <c r="O22" i="2" s="1"/>
  <c r="J22" i="2" s="1"/>
  <c r="D22" i="2" s="1"/>
  <c r="K22" i="2" s="1"/>
  <c r="K25" i="3" l="1"/>
  <c r="L25" i="3" s="1"/>
  <c r="D17" i="4"/>
  <c r="K31" i="3"/>
  <c r="L31" i="3" s="1"/>
  <c r="J18" i="2"/>
  <c r="D18" i="2" s="1"/>
  <c r="K18" i="2" s="1"/>
  <c r="K25" i="2" s="1"/>
  <c r="L14" i="2"/>
  <c r="K30" i="2"/>
  <c r="L30" i="2" s="1"/>
  <c r="K32" i="3" l="1"/>
  <c r="L32" i="3" s="1"/>
  <c r="L25" i="2"/>
  <c r="K31" i="2"/>
  <c r="J17" i="2"/>
  <c r="J32" i="2"/>
  <c r="K34" i="3" l="1"/>
  <c r="J6" i="2"/>
  <c r="L31" i="2"/>
  <c r="K32" i="2"/>
  <c r="L32" i="2" s="1"/>
  <c r="K36" i="3" l="1"/>
  <c r="L34" i="3" s="1"/>
  <c r="K34" i="2"/>
  <c r="N20" i="4" l="1"/>
  <c r="L37" i="3"/>
  <c r="L35" i="3"/>
  <c r="L36" i="3" s="1"/>
  <c r="K36" i="2"/>
  <c r="L34" i="2" l="1"/>
  <c r="S20" i="4"/>
  <c r="N22" i="4"/>
  <c r="L37" i="2"/>
  <c r="L35" i="2"/>
  <c r="S33" i="4" l="1"/>
  <c r="S22" i="4"/>
  <c r="S37" i="4" s="1"/>
  <c r="L36" i="2"/>
  <c r="D22"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B23" authorId="0" shapeId="0" xr:uid="{00000000-0006-0000-0100-000001000000}">
      <text>
        <r>
          <rPr>
            <sz val="10"/>
            <color indexed="8"/>
            <rFont val="Tahoma"/>
            <family val="2"/>
          </rPr>
          <t>b) ENSAYOS DE COMPRESIÓN AL CONCRETO  DE 24,5 MPA Y SUS REQUISITOS DE LA MEZCLA; Las mezclas de concreto deberán diseñarse y el concreto deberá controlarse dentro de los siguientes límites: 1) El contenido de Cemento sera de 420 KgxM3, bien batido responsabilizándose la casa suministradora del concreto de la calidad delos ensayos a compresión y tracción. 2) se llevará a cabo la dosificación de 0,67 M3 de arenax M3 de Concreto. 3) La cantidad de Triturado de 1/"  o  3/4", es de 0,67 M3xM3 de Concreto. 4) se dosificará el agua con 250 Lts de agua xM3 de Concreto. 5) La prueba del Asentamiento no debe ser mayor a los 10 cms, salvo que lo autorice la Interventoria para mayor manejabilidad y fluidez del concreto.  Relación de agregados finos al total de agregados La relación de agregados finos al total de agregados, con base en los volúmenes de sólidos, deberá ser: 1) Tamaño agregado grueso Relación mínima Relación máxima 13 mm 0.40 0.55 19 mm 0.35 0.50 25 mm 0.30 0.46.  2) Fraguado inicial El fraguado inicial, determinado según el ensayo de ICONTEC-890, deberá ocurrir 5 1/2 " 1 horas después de efectuada la mezcla. 3) Aditivos La aplicación de los aditivos, en relación con el método y el tiempo de añadirlos, estará de acuerdo con las recomendaciones del fabricante de manera que se cumpla con estas especificaciones.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B23" authorId="0" shapeId="0" xr:uid="{00000000-0006-0000-0200-000001000000}">
      <text>
        <r>
          <rPr>
            <sz val="10"/>
            <color indexed="8"/>
            <rFont val="Tahoma"/>
            <family val="2"/>
          </rPr>
          <t>b) ENSAYOS DE COMPRESIÓN AL CONCRETO  DE 24,5 MPA Y SUS REQUISITOS DE LA MEZCLA; Las mezclas de concreto deberán diseñarse y el concreto deberá controlarse dentro de los siguientes límites: 1) El contenido de Cemento sera de 420 KgxM3, bien batido responsabilizándose la casa suministradora del concreto de la calidad delos ensayos a compresión y tracción. 2) se llevará a cabo la dosificación de 0,67 M3 de arenax M3 de Concreto. 3) La cantidad de Triturado de 1/"  o  3/4", es de 0,67 M3xM3 de Concreto. 4) se dosificará el agua con 250 Lts de agua xM3 de Concreto. 5) La prueba del Asentamiento no debe ser mayor a los 10 cms, salvo que lo autorice la Interventoria para mayor manejabilidad y fluidez del concreto.  Relación de agregados finos al total de agregados La relación de agregados finos al total de agregados, con base en los volúmenes de sólidos, deberá ser: 1) Tamaño agregado grueso Relación mínima Relación máxima 13 mm 0.40 0.55 19 mm 0.35 0.50 25 mm 0.30 0.46.  2) Fraguado inicial El fraguado inicial, determinado según el ensayo de ICONTEC-890, deberá ocurrir 5 1/2 " 1 horas después de efectuada la mezcla. 3) Aditivos La aplicación de los aditivos, en relación con el método y el tiempo de añadirlos, estará de acuerdo con las recomendaciones del fabricante de manera que se cumpla con estas especificaciones.</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<sst xmlns="http://schemas.openxmlformats.org/spreadsheetml/2006/main" count="221" uniqueCount="96">
  <si>
    <t>F.M.  INTERVENTORIA</t>
  </si>
  <si>
    <t xml:space="preserve">INTERVENTORIA TÉCNICA, ADMINISTRATIVA, FINANCIERA, LEGAL Y AMBIENTAL AL PRESUPUESTO DEL PROYECTO </t>
  </si>
  <si>
    <t>CÁLCULO DEL FACTOR MULTIPLICADOR (F.M)</t>
  </si>
  <si>
    <t xml:space="preserve">(1) COSTOS DIRECTOS </t>
  </si>
  <si>
    <t>FACTOR PRESTACIONAL</t>
  </si>
  <si>
    <t>TOTAL %</t>
  </si>
  <si>
    <r>
      <rPr>
        <sz val="11.5"/>
        <rFont val="Calibri"/>
        <family val="2"/>
      </rPr>
      <t>SALARIO</t>
    </r>
  </si>
  <si>
    <r>
      <rPr>
        <sz val="11.5"/>
        <rFont val="Calibri"/>
        <family val="2"/>
      </rPr>
      <t>SALUD</t>
    </r>
  </si>
  <si>
    <r>
      <rPr>
        <sz val="11.5"/>
        <rFont val="Calibri"/>
        <family val="2"/>
      </rPr>
      <t>PENSIONES</t>
    </r>
  </si>
  <si>
    <r>
      <rPr>
        <sz val="11.5"/>
        <rFont val="Calibri"/>
        <family val="2"/>
      </rPr>
      <t>ARL</t>
    </r>
  </si>
  <si>
    <r>
      <rPr>
        <sz val="11.5"/>
        <rFont val="Calibri"/>
        <family val="2"/>
      </rPr>
      <t>CESANTIAS</t>
    </r>
  </si>
  <si>
    <r>
      <rPr>
        <sz val="11.5"/>
        <rFont val="Calibri"/>
        <family val="2"/>
      </rPr>
      <t>INTERESES DE CESANTIAS</t>
    </r>
  </si>
  <si>
    <r>
      <rPr>
        <sz val="11.5"/>
        <rFont val="Calibri"/>
        <family val="2"/>
      </rPr>
      <t>PRIMAS</t>
    </r>
  </si>
  <si>
    <r>
      <rPr>
        <sz val="11.5"/>
        <rFont val="Calibri"/>
        <family val="2"/>
      </rPr>
      <t>VACACIONES</t>
    </r>
  </si>
  <si>
    <r>
      <rPr>
        <sz val="11.5"/>
        <rFont val="Calibri"/>
        <family val="2"/>
      </rPr>
      <t>SENA</t>
    </r>
  </si>
  <si>
    <r>
      <rPr>
        <sz val="11.5"/>
        <rFont val="Calibri"/>
        <family val="2"/>
      </rPr>
      <t>ICBF</t>
    </r>
  </si>
  <si>
    <r>
      <rPr>
        <sz val="11.5"/>
        <rFont val="Calibri"/>
        <family val="2"/>
      </rPr>
      <t>CAJA DE COMPENSACIÓN</t>
    </r>
  </si>
  <si>
    <r>
      <rPr>
        <sz val="11.5"/>
        <rFont val="Calibri"/>
        <family val="2"/>
      </rPr>
      <t>FIC</t>
    </r>
  </si>
  <si>
    <r>
      <rPr>
        <sz val="11.5"/>
        <rFont val="Calibri"/>
        <family val="2"/>
      </rPr>
      <t>DOTACIÓN</t>
    </r>
  </si>
  <si>
    <t>SUB TOTAL 1 ( FACTOR PRESTACIONAL)</t>
  </si>
  <si>
    <t xml:space="preserve">(2) COSTOS INDIRECTOS - </t>
  </si>
  <si>
    <t>ARRIENDO OFICINA LOCAL / CAMPAMENTO OBRA</t>
  </si>
  <si>
    <t>SERVICIOS PUBLICOS</t>
  </si>
  <si>
    <r>
      <rPr>
        <sz val="11.5"/>
        <rFont val="Calibri"/>
        <family val="2"/>
      </rPr>
      <t>TRANSPORTE</t>
    </r>
  </si>
  <si>
    <t>COMUNICACION</t>
  </si>
  <si>
    <r>
      <rPr>
        <sz val="11.5"/>
        <rFont val="Calibri"/>
        <family val="2"/>
      </rPr>
      <t>PAPELERIA</t>
    </r>
  </si>
  <si>
    <t>ENSAYOS DE LABORATORIO</t>
  </si>
  <si>
    <t>POLIZAS</t>
  </si>
  <si>
    <t>LEGALIZACION DEL CONTRATO</t>
  </si>
  <si>
    <t>GASTOS FINANCIEROS Y ADMINISTRATIVOS</t>
  </si>
  <si>
    <t>SERVICIO VIGILANCIA ARMADA 24h</t>
  </si>
  <si>
    <t>VALLA INFORMATIVA (A0)</t>
  </si>
  <si>
    <t>PLANOS RECORDS</t>
  </si>
  <si>
    <t>SUB TOTAL 2</t>
  </si>
  <si>
    <t>(3) HONORARIOS</t>
  </si>
  <si>
    <t>HONORARIOS (%(1+2))</t>
  </si>
  <si>
    <t>FACTOR MULTIPLICADOR (1+2+3)</t>
  </si>
  <si>
    <t>F.M.</t>
  </si>
  <si>
    <t xml:space="preserve">INTERVENTORIA TÉCNICA, ADMINISTRATIVA, FINANCIERA, LEGAL Y AMBIENTAL AL CONTRATO DE: </t>
  </si>
  <si>
    <t xml:space="preserve">                ESTRUCTURA DE COSTOS AIU </t>
  </si>
  <si>
    <t>COSTO TOTAL OBRA CIVIL DE LA OBRA</t>
  </si>
  <si>
    <t>DURACION (D)</t>
  </si>
  <si>
    <t>DESCRIPCION</t>
  </si>
  <si>
    <r>
      <rPr>
        <sz val="7"/>
        <rFont val="Calibri"/>
        <family val="2"/>
      </rPr>
      <t>UND</t>
    </r>
  </si>
  <si>
    <r>
      <rPr>
        <sz val="7"/>
        <rFont val="Calibri"/>
        <family val="2"/>
      </rPr>
      <t>CANTIDAD JORNADA</t>
    </r>
  </si>
  <si>
    <r>
      <rPr>
        <sz val="7"/>
        <rFont val="Calibri"/>
        <family val="2"/>
      </rPr>
      <t>% DEDICACION</t>
    </r>
  </si>
  <si>
    <r>
      <rPr>
        <sz val="7"/>
        <rFont val="Calibri"/>
        <family val="2"/>
      </rPr>
      <t>TIEMPO (MESES)</t>
    </r>
  </si>
  <si>
    <t>TIEMPO (DIAS)</t>
  </si>
  <si>
    <t>ASIGNACION BASICA</t>
  </si>
  <si>
    <t>FACTOR
Prestacional (1)</t>
  </si>
  <si>
    <t>VALOR</t>
  </si>
  <si>
    <t>%</t>
  </si>
  <si>
    <r>
      <rPr>
        <sz val="7"/>
        <rFont val="Calibri"/>
        <family val="2"/>
      </rPr>
      <t>DIURNA</t>
    </r>
  </si>
  <si>
    <r>
      <rPr>
        <sz val="7"/>
        <rFont val="Calibri"/>
        <family val="2"/>
      </rPr>
      <t>NOCTURNA</t>
    </r>
  </si>
  <si>
    <t xml:space="preserve"> GASTOS ADMINISTRATIVOS REFERENTE AL PERSONAL</t>
  </si>
  <si>
    <t>Director de Interventoría (CIVIL)</t>
  </si>
  <si>
    <t>Inspector SISO Civil</t>
  </si>
  <si>
    <t xml:space="preserve">Inspector de obras en interventoría Electrico </t>
  </si>
  <si>
    <t>Inspector de obras Civil</t>
  </si>
  <si>
    <t>Subtotal Personal (1)</t>
  </si>
  <si>
    <t>FACTOR
MULTIPLICADOR (2)</t>
  </si>
  <si>
    <t>GASTOS ADMINISTRATIVOS GENERALES</t>
  </si>
  <si>
    <t>TRANSPORTE</t>
  </si>
  <si>
    <t>PAPELERIA</t>
  </si>
  <si>
    <t>UND</t>
  </si>
  <si>
    <r>
      <rPr>
        <sz val="7"/>
        <rFont val="Calibri"/>
        <family val="2"/>
      </rPr>
      <t>GL</t>
    </r>
  </si>
  <si>
    <t>GASTOS DE LEGALIZACIÓN Y FINANCIEROS</t>
  </si>
  <si>
    <t>Subtotal Gastos de Legalización y financieros</t>
  </si>
  <si>
    <t>Subtotal (Gastos) (2)</t>
  </si>
  <si>
    <t>COSTO TOTAL (1+2+HONORARIOS)</t>
  </si>
  <si>
    <t>I.V.A. 19%</t>
  </si>
  <si>
    <t>COSTO TOTAL INTERVENTORÍA</t>
  </si>
  <si>
    <t>INTERVENTORIA (%)</t>
  </si>
  <si>
    <t>HOJA TOTALIZA LOS PRESUPUESTOS</t>
  </si>
  <si>
    <t>HOJA TOTALIZA EL PRESUPUESTO ESPECIFCIO</t>
  </si>
  <si>
    <t>(i) COSTOS DIRECTOS</t>
  </si>
  <si>
    <t>AIU</t>
  </si>
  <si>
    <t>PROM</t>
  </si>
  <si>
    <t xml:space="preserve">(A) ADMINISTRACION </t>
  </si>
  <si>
    <t>(I) IMPREVISTO</t>
  </si>
  <si>
    <t>(U) UTILIDAD</t>
  </si>
  <si>
    <t xml:space="preserve">IVA SOBRE UTILIDAD </t>
  </si>
  <si>
    <t>(ii) COSTOS INDIRECTOS</t>
  </si>
  <si>
    <t>TOT (DIR +IND)</t>
  </si>
  <si>
    <t>INTERVENTORIA</t>
  </si>
  <si>
    <t>TOT PROYECTO</t>
  </si>
  <si>
    <t xml:space="preserve">Nombre + Apellido </t>
  </si>
  <si>
    <t>C.C</t>
  </si>
  <si>
    <t>Cargo</t>
  </si>
  <si>
    <t>OLD</t>
  </si>
  <si>
    <t>ASEGURESE QUE LAS CELDAS SE ENCUENTRAN ENLAZADAS EN LAS CELDAS CORRESPONDINETE</t>
  </si>
  <si>
    <t>ES DE RESPONSABILIDAD DEL OFERENTE ASEGURARSE QUEE STO SUCEDA PRESENTADO CORRECTAMENTE</t>
  </si>
  <si>
    <t>INTERVENTORIA TÉCNICA, ADMINISTRATIVA, FINANCIERA, LEGAL Y AMBIENTAL AL CONTRATO DE OBRA CUYO OBJETO ES: ‘’Realizar por el Sistema de precios unitarios fijos sin fórmula de reajuste las OBRAS DE MEJORAMIENTO Y ADECUACIONES DE ESCENARIOS DEPORTIVOS DEL DISTRITO DE CARTAGENA en el marco programa de inversión: ‘’CONSERVACIÓN, MANTENIMIENTO Y MEJORAMIENTO DE LOS ESCENARIOS DEPORTIVOS DE LA CIUDAD COMO ESTRATEGIA DE PRESERVACIÓN DEL PATRIMONIO MATERIAL DEL DISTRITO DE CARTAGENA DE INDIAS: (I) CANCHA MULTIPLE DE CAMPESTRE (COD 222), (II) CANCHA MULTIPLE DE CARMELO (COD 199)”</t>
  </si>
  <si>
    <t>(I) PRESUPUESTO UNIDAD DEPORTIVA CANCHA MULTIPLE DEL CAMPESTRE [COD.222] . Cra. 66 A #15-2  AL 15-34. CARTAGENA DE INDIAS D.T.Y.C</t>
  </si>
  <si>
    <t>(II) PRESUPUESTO UNIDAD DEPORTIVA CANCHA MULTIPLE DEL CARMELO [COD. 199] . Cra. 66 A #15-2  AL 15-34. CARTAGENA DE INDIAS D.T.Y.C</t>
  </si>
  <si>
    <t>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</si>
</sst>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0.000"/>
    <numFmt numFmtId="165" formatCode="0.0000"/>
    <numFmt numFmtId="166" formatCode="_-&quot;$&quot;\ * #,##0.00_-;\-&quot;$&quot;\ * #,##0.00_-;_-&quot;$&quot;\ * &quot;-&quot;_-;_-@_-"/>
    <numFmt numFmtId="167" formatCode="_-* #,##0.0_-;\-* #,##0.0_-;_-* &quot;-&quot;_-;_-@_-"/>
    <numFmt numFmtId="168" formatCode="\$\ #,##0"/>
    <numFmt numFmtId="169" formatCode="_-&quot;$&quot;* #,##0.00_-;\-&quot;$&quot;* #,##0.00_-;_-&quot;$&quot;* &quot;-&quot;??_-;_-@_-"/>
    <numFmt numFmtId="170" formatCode="0.0%"/>
    <numFmt numFmtId="171" formatCode="0.0000%"/>
    <numFmt numFmtId="172" formatCode="_(* #,##0.0000_);_(* \(#,##0.0000\);_(* &quot;-&quot;?_);_(@_)"/>
  </numFmts>
  <fonts count="44" x14ac:knownFonts="1">
    <font>
      <sz val="11"/>
      <color theme="1"/>
      <name val="Calibri"/>
      <family val="2"/>
      <scheme val="minor"/>
    </font>
    <font>
      <sz val="11"/>
      <color theme="1"/>
      <name val="Calibri"/>
      <family val="2"/>
      <scheme val="minor"/>
    </font>
    <font>
      <sz val="20"/>
      <color indexed="8"/>
      <name val="Calibri"/>
      <family val="2"/>
    </font>
    <font>
      <b/>
      <sz val="11"/>
      <name val="Calibri"/>
      <family val="2"/>
    </font>
    <font>
      <b/>
      <sz val="18"/>
      <name val="Calibri"/>
      <family val="2"/>
    </font>
    <font>
      <b/>
      <sz val="11.5"/>
      <name val="Calibri"/>
      <family val="2"/>
    </font>
    <font>
      <b/>
      <sz val="14"/>
      <name val="Calibri"/>
      <family val="2"/>
    </font>
    <font>
      <sz val="11.5"/>
      <name val="Calibri"/>
      <family val="2"/>
    </font>
    <font>
      <sz val="11.5"/>
      <color indexed="8"/>
      <name val="Calibri"/>
      <family val="2"/>
    </font>
    <font>
      <sz val="11"/>
      <color indexed="8"/>
      <name val="Calibri"/>
      <family val="2"/>
    </font>
    <font>
      <b/>
      <sz val="12"/>
      <color indexed="8"/>
      <name val="Calibri"/>
      <family val="2"/>
    </font>
    <font>
      <b/>
      <sz val="11.5"/>
      <color indexed="8"/>
      <name val="Calibri"/>
      <family val="2"/>
    </font>
    <font>
      <sz val="12"/>
      <color indexed="8"/>
      <name val="Calibri"/>
      <family val="2"/>
    </font>
    <font>
      <b/>
      <sz val="10.5"/>
      <name val="Calibri"/>
      <family val="2"/>
    </font>
    <font>
      <b/>
      <sz val="16"/>
      <name val="Calibri"/>
      <family val="2"/>
    </font>
    <font>
      <b/>
      <sz val="14"/>
      <color indexed="8"/>
      <name val="Calibri"/>
      <family val="2"/>
    </font>
    <font>
      <b/>
      <sz val="11"/>
      <color indexed="8"/>
      <name val="Calibri"/>
      <family val="2"/>
    </font>
    <font>
      <sz val="12"/>
      <color theme="1"/>
      <name val="Calibri"/>
      <family val="2"/>
      <scheme val="minor"/>
    </font>
    <font>
      <b/>
      <sz val="12"/>
      <name val="Calibri"/>
      <family val="2"/>
    </font>
    <font>
      <b/>
      <sz val="10"/>
      <name val="Calibri"/>
      <family val="2"/>
    </font>
    <font>
      <sz val="18"/>
      <name val="Calibri"/>
      <family val="2"/>
    </font>
    <font>
      <sz val="11"/>
      <name val="Calibri"/>
      <family val="2"/>
    </font>
    <font>
      <sz val="7"/>
      <name val="Calibri"/>
      <family val="2"/>
    </font>
    <font>
      <sz val="8"/>
      <name val="Calibri"/>
      <family val="2"/>
    </font>
    <font>
      <sz val="10"/>
      <name val="Calibri"/>
      <family val="2"/>
    </font>
    <font>
      <sz val="10"/>
      <color indexed="8"/>
      <name val="Calibri"/>
      <family val="2"/>
    </font>
    <font>
      <sz val="7"/>
      <color indexed="8"/>
      <name val="Calibri"/>
      <family val="2"/>
    </font>
    <font>
      <b/>
      <sz val="10"/>
      <color indexed="8"/>
      <name val="Calibri"/>
      <family val="2"/>
    </font>
    <font>
      <b/>
      <sz val="7"/>
      <name val="Calibri"/>
      <family val="2"/>
    </font>
    <font>
      <sz val="8"/>
      <color indexed="8"/>
      <name val="Calibri"/>
      <family val="2"/>
    </font>
    <font>
      <b/>
      <sz val="7"/>
      <color indexed="8"/>
      <name val="Calibri"/>
      <family val="2"/>
    </font>
    <font>
      <sz val="9"/>
      <color indexed="8"/>
      <name val="Calibri"/>
      <family val="2"/>
    </font>
    <font>
      <b/>
      <sz val="6.5"/>
      <name val="Calibri"/>
      <family val="2"/>
    </font>
    <font>
      <b/>
      <sz val="10"/>
      <color indexed="8"/>
      <name val="Times New Roman"/>
      <family val="1"/>
    </font>
    <font>
      <sz val="10"/>
      <color indexed="8"/>
      <name val="Tahoma"/>
      <family val="2"/>
    </font>
    <font>
      <b/>
      <sz val="14"/>
      <color theme="1"/>
      <name val="Calibri"/>
      <family val="2"/>
      <scheme val="minor"/>
    </font>
    <font>
      <b/>
      <sz val="12"/>
      <color theme="1"/>
      <name val="Calibri"/>
      <family val="2"/>
      <scheme val="minor"/>
    </font>
    <font>
      <b/>
      <sz val="11"/>
      <color rgb="FF0D0D0D"/>
      <name val="Arial"/>
      <family val="2"/>
    </font>
    <font>
      <b/>
      <sz val="16"/>
      <color theme="1"/>
      <name val="Calibri"/>
      <family val="2"/>
      <scheme val="minor"/>
    </font>
    <font>
      <b/>
      <sz val="16"/>
      <color rgb="FF0D0D0D"/>
      <name val="Arial"/>
      <family val="2"/>
    </font>
    <font>
      <sz val="11"/>
      <color theme="1"/>
      <name val="Calibri"/>
      <family val="2"/>
    </font>
    <font>
      <b/>
      <sz val="11"/>
      <color theme="1"/>
      <name val="Calibri"/>
      <family val="2"/>
    </font>
    <font>
      <sz val="16"/>
      <color theme="1"/>
      <name val="Calibri"/>
      <family val="2"/>
      <scheme val="minor"/>
    </font>
    <font>
      <sz val="18"/>
      <color theme="1"/>
      <name val="Calibri"/>
      <family val="2"/>
      <scheme val="minor"/>
    </font>
  </fonts>
  <fills count="20">
    <fill>
      <patternFill patternType="none"/>
    </fill>
    <fill>
      <patternFill patternType="gray125"/>
    </fill>
    <fill>
      <patternFill patternType="solid">
        <fgColor indexed="49"/>
        <bgColor indexed="64"/>
      </patternFill>
    </fill>
    <fill>
      <patternFill patternType="solid">
        <fgColor indexed="42"/>
      </patternFill>
    </fill>
    <fill>
      <patternFill patternType="solid">
        <fgColor indexed="51"/>
        <bgColor indexed="64"/>
      </patternFill>
    </fill>
    <fill>
      <patternFill patternType="solid">
        <fgColor indexed="47"/>
        <bgColor indexed="64"/>
      </patternFill>
    </fill>
    <fill>
      <patternFill patternType="solid">
        <fgColor indexed="13"/>
        <bgColor indexed="64"/>
      </patternFill>
    </fill>
    <fill>
      <patternFill patternType="solid">
        <fgColor indexed="13"/>
      </patternFill>
    </fill>
    <fill>
      <patternFill patternType="solid">
        <fgColor indexed="22"/>
        <bgColor indexed="64"/>
      </patternFill>
    </fill>
    <fill>
      <patternFill patternType="solid">
        <fgColor indexed="26"/>
        <bgColor indexed="64"/>
      </patternFill>
    </fill>
    <fill>
      <patternFill patternType="solid">
        <fgColor indexed="34"/>
        <bgColor indexed="64"/>
      </patternFill>
    </fill>
    <fill>
      <patternFill patternType="solid">
        <fgColor indexed="57"/>
        <bgColor indexed="64"/>
      </patternFill>
    </fill>
    <fill>
      <patternFill patternType="solid">
        <fgColor theme="5" tint="0.39997558519241921"/>
        <bgColor indexed="64"/>
      </patternFill>
    </fill>
    <fill>
      <patternFill patternType="solid">
        <fgColor theme="7"/>
        <bgColor indexed="64"/>
      </patternFill>
    </fill>
    <fill>
      <patternFill patternType="solid">
        <fgColor theme="5"/>
        <bgColor indexed="64"/>
      </patternFill>
    </fill>
    <fill>
      <patternFill patternType="solid">
        <fgColor rgb="FFFDB50A"/>
        <bgColor indexed="64"/>
      </patternFill>
    </fill>
    <fill>
      <patternFill patternType="solid">
        <fgColor rgb="FFFFC000"/>
        <bgColor rgb="FFFFC000"/>
      </patternFill>
    </fill>
    <fill>
      <patternFill patternType="solid">
        <fgColor rgb="FFFFFF00"/>
        <bgColor indexed="64"/>
      </patternFill>
    </fill>
    <fill>
      <patternFill patternType="solid">
        <fgColor theme="9" tint="0.59999389629810485"/>
        <bgColor indexed="64"/>
      </patternFill>
    </fill>
    <fill>
      <patternFill patternType="solid">
        <fgColor rgb="FFFFFF00"/>
        <bgColor rgb="FFFFC000"/>
      </patternFill>
    </fill>
  </fills>
  <borders count="6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8"/>
      </bottom>
      <diagonal/>
    </border>
    <border>
      <left/>
      <right/>
      <top/>
      <bottom style="thin">
        <color indexed="8"/>
      </bottom>
      <diagonal/>
    </border>
    <border>
      <left/>
      <right style="medium">
        <color indexed="64"/>
      </right>
      <top/>
      <bottom style="thin">
        <color indexed="8"/>
      </bottom>
      <diagonal/>
    </border>
    <border>
      <left style="medium">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diagonal/>
    </border>
    <border>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style="medium">
        <color indexed="64"/>
      </right>
      <top style="medium">
        <color indexed="64"/>
      </top>
      <bottom style="medium">
        <color indexed="64"/>
      </bottom>
      <diagonal/>
    </border>
    <border>
      <left style="medium">
        <color auto="1"/>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medium">
        <color indexed="64"/>
      </left>
      <right style="medium">
        <color indexed="64"/>
      </right>
      <top style="medium">
        <color indexed="64"/>
      </top>
      <bottom style="thin">
        <color indexed="8"/>
      </bottom>
      <diagonal/>
    </border>
    <border>
      <left/>
      <right style="medium">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right style="medium">
        <color indexed="64"/>
      </right>
      <top style="thin">
        <color indexed="64"/>
      </top>
      <bottom style="thin">
        <color indexed="64"/>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medium">
        <color indexed="64"/>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8"/>
      </left>
      <right style="thin">
        <color indexed="8"/>
      </right>
      <top/>
      <bottom style="thin">
        <color indexed="8"/>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8"/>
      </top>
      <bottom style="medium">
        <color indexed="64"/>
      </bottom>
      <diagonal/>
    </border>
    <border>
      <left/>
      <right style="thin">
        <color indexed="8"/>
      </right>
      <top style="medium">
        <color indexed="64"/>
      </top>
      <bottom style="medium">
        <color indexed="64"/>
      </bottom>
      <diagonal/>
    </border>
    <border>
      <left style="thin">
        <color indexed="8"/>
      </left>
      <right/>
      <top style="medium">
        <color indexed="64"/>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s>
  <cellStyleXfs count="10">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0" fontId="17" fillId="0" borderId="0"/>
    <xf numFmtId="42" fontId="12" fillId="0" borderId="0" applyFont="0" applyFill="0" applyBorder="0" applyAlignment="0" applyProtection="0"/>
    <xf numFmtId="9" fontId="12" fillId="0" borderId="0" applyFont="0" applyFill="0" applyBorder="0" applyAlignment="0" applyProtection="0"/>
    <xf numFmtId="41" fontId="12" fillId="0" borderId="0" applyFont="0" applyFill="0" applyBorder="0" applyAlignment="0" applyProtection="0"/>
    <xf numFmtId="0" fontId="17" fillId="0" borderId="0"/>
  </cellStyleXfs>
  <cellXfs count="268">
    <xf numFmtId="0" fontId="0" fillId="0" borderId="0" xfId="0"/>
    <xf numFmtId="0" fontId="0" fillId="0" borderId="0" xfId="0" applyAlignment="1">
      <alignment horizontal="left" vertical="top"/>
    </xf>
    <xf numFmtId="0" fontId="0" fillId="0" borderId="0" xfId="0" applyAlignment="1">
      <alignment horizontal="right" vertical="top"/>
    </xf>
    <xf numFmtId="0" fontId="0" fillId="0" borderId="0" xfId="0" applyAlignment="1">
      <alignment vertical="center" wrapText="1"/>
    </xf>
    <xf numFmtId="0" fontId="0" fillId="0" borderId="0" xfId="0" applyAlignment="1">
      <alignment horizontal="right" vertical="center" wrapText="1"/>
    </xf>
    <xf numFmtId="14" fontId="0" fillId="0" borderId="0" xfId="0" applyNumberFormat="1" applyAlignment="1">
      <alignment horizontal="left" vertical="center" wrapText="1"/>
    </xf>
    <xf numFmtId="0" fontId="0" fillId="0" borderId="0" xfId="0" applyAlignment="1">
      <alignment horizontal="left" vertical="center" wrapText="1"/>
    </xf>
    <xf numFmtId="0" fontId="6" fillId="3" borderId="9" xfId="0" applyFont="1" applyFill="1" applyBorder="1" applyAlignment="1">
      <alignment horizontal="center" vertical="top" wrapText="1"/>
    </xf>
    <xf numFmtId="0" fontId="0" fillId="0" borderId="0" xfId="0" applyAlignment="1">
      <alignment horizontal="right" wrapText="1"/>
    </xf>
    <xf numFmtId="164" fontId="8" fillId="5" borderId="9" xfId="0" applyNumberFormat="1" applyFont="1" applyFill="1" applyBorder="1" applyAlignment="1">
      <alignment horizontal="right" vertical="top" shrinkToFit="1"/>
    </xf>
    <xf numFmtId="164" fontId="8" fillId="5" borderId="9" xfId="4" applyNumberFormat="1" applyFont="1" applyFill="1" applyBorder="1" applyAlignment="1">
      <alignment horizontal="right" vertical="top" shrinkToFit="1"/>
    </xf>
    <xf numFmtId="164" fontId="8" fillId="5" borderId="12" xfId="0" applyNumberFormat="1" applyFont="1" applyFill="1" applyBorder="1" applyAlignment="1">
      <alignment horizontal="right" vertical="top" shrinkToFit="1"/>
    </xf>
    <xf numFmtId="0" fontId="0" fillId="0" borderId="0" xfId="0" applyAlignment="1">
      <alignment horizontal="left" wrapText="1"/>
    </xf>
    <xf numFmtId="164" fontId="11" fillId="7" borderId="13" xfId="0" applyNumberFormat="1" applyFont="1" applyFill="1" applyBorder="1" applyAlignment="1">
      <alignment horizontal="right" vertical="top" shrinkToFit="1"/>
    </xf>
    <xf numFmtId="9" fontId="12" fillId="0" borderId="0" xfId="4" applyFont="1" applyAlignment="1">
      <alignment horizontal="right" wrapText="1"/>
    </xf>
    <xf numFmtId="165" fontId="8" fillId="5" borderId="9" xfId="0" applyNumberFormat="1" applyFont="1" applyFill="1" applyBorder="1" applyAlignment="1">
      <alignment horizontal="right" vertical="top" shrinkToFit="1"/>
    </xf>
    <xf numFmtId="10" fontId="12" fillId="0" borderId="0" xfId="4" applyNumberFormat="1" applyFont="1" applyAlignment="1">
      <alignment horizontal="right" wrapText="1"/>
    </xf>
    <xf numFmtId="42" fontId="12" fillId="0" borderId="0" xfId="2" applyFont="1" applyAlignment="1">
      <alignment horizontal="left" vertical="top"/>
    </xf>
    <xf numFmtId="0" fontId="7" fillId="3" borderId="7" xfId="0" applyFont="1" applyFill="1" applyBorder="1" applyAlignment="1">
      <alignment horizontal="left" vertical="top" wrapText="1" indent="1"/>
    </xf>
    <xf numFmtId="0" fontId="7" fillId="3" borderId="8" xfId="0" applyFont="1" applyFill="1" applyBorder="1" applyAlignment="1">
      <alignment horizontal="left" vertical="top" wrapText="1" indent="1"/>
    </xf>
    <xf numFmtId="165" fontId="8" fillId="8" borderId="9" xfId="0" applyNumberFormat="1" applyFont="1" applyFill="1" applyBorder="1" applyAlignment="1">
      <alignment horizontal="right" vertical="top" shrinkToFit="1"/>
    </xf>
    <xf numFmtId="10" fontId="12" fillId="5" borderId="0" xfId="4" applyNumberFormat="1" applyFont="1" applyFill="1" applyAlignment="1">
      <alignment horizontal="right" wrapText="1"/>
    </xf>
    <xf numFmtId="0" fontId="7" fillId="8" borderId="7" xfId="0" applyFont="1" applyFill="1" applyBorder="1" applyAlignment="1">
      <alignment horizontal="left" vertical="top" wrapText="1" indent="1"/>
    </xf>
    <xf numFmtId="0" fontId="7" fillId="8" borderId="8" xfId="0" applyFont="1" applyFill="1" applyBorder="1" applyAlignment="1">
      <alignment horizontal="left" vertical="top" wrapText="1" indent="1"/>
    </xf>
    <xf numFmtId="0" fontId="7" fillId="3" borderId="14" xfId="0" applyFont="1" applyFill="1" applyBorder="1" applyAlignment="1">
      <alignment horizontal="left" vertical="top" wrapText="1" indent="1"/>
    </xf>
    <xf numFmtId="0" fontId="7" fillId="3" borderId="0" xfId="0" applyFont="1" applyFill="1" applyAlignment="1">
      <alignment horizontal="left" vertical="top" wrapText="1" indent="1"/>
    </xf>
    <xf numFmtId="0" fontId="13" fillId="0" borderId="0" xfId="0" applyFont="1" applyAlignment="1">
      <alignment vertical="center" wrapText="1"/>
    </xf>
    <xf numFmtId="0" fontId="7" fillId="9" borderId="1" xfId="0" applyFont="1" applyFill="1" applyBorder="1" applyAlignment="1">
      <alignment horizontal="center" vertical="center" wrapText="1"/>
    </xf>
    <xf numFmtId="9" fontId="14" fillId="10" borderId="18" xfId="0" applyNumberFormat="1" applyFont="1" applyFill="1" applyBorder="1" applyAlignment="1">
      <alignment horizontal="center" vertical="center" wrapText="1"/>
    </xf>
    <xf numFmtId="164" fontId="11" fillId="9" borderId="19" xfId="0" applyNumberFormat="1" applyFont="1" applyFill="1" applyBorder="1" applyAlignment="1">
      <alignment horizontal="right" vertical="center" shrinkToFit="1"/>
    </xf>
    <xf numFmtId="0" fontId="14" fillId="3" borderId="1" xfId="0" applyFont="1" applyFill="1" applyBorder="1" applyAlignment="1">
      <alignment horizontal="left" vertical="top" wrapText="1" indent="1"/>
    </xf>
    <xf numFmtId="0" fontId="7" fillId="3" borderId="2" xfId="0" applyFont="1" applyFill="1" applyBorder="1" applyAlignment="1">
      <alignment horizontal="left" vertical="top" wrapText="1" indent="1"/>
    </xf>
    <xf numFmtId="164" fontId="15" fillId="2" borderId="13" xfId="0" applyNumberFormat="1" applyFont="1" applyFill="1" applyBorder="1"/>
    <xf numFmtId="9" fontId="12" fillId="0" borderId="0" xfId="4" applyFont="1" applyAlignment="1">
      <alignment horizontal="right" vertical="center" wrapText="1"/>
    </xf>
    <xf numFmtId="0" fontId="0" fillId="0" borderId="14"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13" fillId="0" borderId="14" xfId="0" applyFont="1" applyBorder="1" applyAlignment="1">
      <alignment vertical="center" wrapText="1"/>
    </xf>
    <xf numFmtId="0" fontId="0" fillId="0" borderId="22" xfId="0" applyBorder="1" applyAlignment="1">
      <alignment vertical="center" wrapText="1"/>
    </xf>
    <xf numFmtId="0" fontId="17" fillId="0" borderId="0" xfId="5" applyAlignment="1">
      <alignment horizontal="left" vertical="top"/>
    </xf>
    <xf numFmtId="14" fontId="17" fillId="0" borderId="0" xfId="5" applyNumberFormat="1" applyAlignment="1">
      <alignment horizontal="left" vertical="top"/>
    </xf>
    <xf numFmtId="0" fontId="19" fillId="3" borderId="14" xfId="5" applyFont="1" applyFill="1" applyBorder="1" applyAlignment="1">
      <alignment horizontal="center" vertical="center" wrapText="1"/>
    </xf>
    <xf numFmtId="0" fontId="18" fillId="11" borderId="13" xfId="5" applyFont="1" applyFill="1" applyBorder="1" applyAlignment="1">
      <alignment horizontal="center" vertical="center" wrapText="1"/>
    </xf>
    <xf numFmtId="164" fontId="6" fillId="10" borderId="13" xfId="5" applyNumberFormat="1" applyFont="1" applyFill="1" applyBorder="1" applyAlignment="1">
      <alignment horizontal="center" vertical="center" wrapText="1"/>
    </xf>
    <xf numFmtId="0" fontId="22" fillId="0" borderId="28" xfId="5" applyFont="1" applyBorder="1" applyAlignment="1">
      <alignment horizontal="center" vertical="top" wrapText="1"/>
    </xf>
    <xf numFmtId="0" fontId="19" fillId="0" borderId="31" xfId="5" applyFont="1" applyBorder="1" applyAlignment="1">
      <alignment horizontal="left" vertical="top" wrapText="1"/>
    </xf>
    <xf numFmtId="0" fontId="17" fillId="0" borderId="32" xfId="5" applyBorder="1" applyAlignment="1">
      <alignment horizontal="left" wrapText="1"/>
    </xf>
    <xf numFmtId="0" fontId="10" fillId="5" borderId="33" xfId="5" applyFont="1" applyFill="1" applyBorder="1" applyAlignment="1">
      <alignment horizontal="center" wrapText="1"/>
    </xf>
    <xf numFmtId="0" fontId="17" fillId="0" borderId="34" xfId="5" applyBorder="1" applyAlignment="1">
      <alignment horizontal="left" wrapText="1"/>
    </xf>
    <xf numFmtId="0" fontId="17" fillId="0" borderId="35" xfId="5" applyBorder="1" applyAlignment="1">
      <alignment horizontal="center" wrapText="1"/>
    </xf>
    <xf numFmtId="0" fontId="17" fillId="0" borderId="0" xfId="5" applyAlignment="1">
      <alignment horizontal="center" vertical="top"/>
    </xf>
    <xf numFmtId="0" fontId="22" fillId="0" borderId="36" xfId="5" applyFont="1" applyBorder="1" applyAlignment="1">
      <alignment horizontal="left" vertical="center" wrapText="1" indent="1"/>
    </xf>
    <xf numFmtId="0" fontId="17" fillId="0" borderId="37" xfId="5" applyBorder="1" applyAlignment="1">
      <alignment horizontal="center" vertical="center" wrapText="1"/>
    </xf>
    <xf numFmtId="1" fontId="26" fillId="0" borderId="37" xfId="5" applyNumberFormat="1" applyFont="1" applyBorder="1" applyAlignment="1">
      <alignment horizontal="center" vertical="center" shrinkToFit="1"/>
    </xf>
    <xf numFmtId="2" fontId="26" fillId="0" borderId="37" xfId="7" applyNumberFormat="1" applyFont="1" applyBorder="1" applyAlignment="1">
      <alignment horizontal="center" vertical="center" shrinkToFit="1"/>
    </xf>
    <xf numFmtId="167" fontId="26" fillId="0" borderId="37" xfId="8" applyNumberFormat="1" applyFont="1" applyFill="1" applyBorder="1" applyAlignment="1">
      <alignment horizontal="center" vertical="center" shrinkToFit="1"/>
    </xf>
    <xf numFmtId="42" fontId="26" fillId="0" borderId="37" xfId="5" applyNumberFormat="1" applyFont="1" applyBorder="1" applyAlignment="1">
      <alignment horizontal="center" vertical="center" shrinkToFit="1"/>
    </xf>
    <xf numFmtId="0" fontId="26" fillId="5" borderId="38" xfId="5" applyFont="1" applyFill="1" applyBorder="1" applyAlignment="1">
      <alignment horizontal="center" vertical="center" shrinkToFit="1"/>
    </xf>
    <xf numFmtId="168" fontId="26" fillId="0" borderId="39" xfId="5" applyNumberFormat="1" applyFont="1" applyBorder="1" applyAlignment="1">
      <alignment horizontal="right" vertical="center" shrinkToFit="1"/>
    </xf>
    <xf numFmtId="0" fontId="17" fillId="0" borderId="40" xfId="5" applyBorder="1" applyAlignment="1">
      <alignment horizontal="center" wrapText="1"/>
    </xf>
    <xf numFmtId="169" fontId="17" fillId="0" borderId="0" xfId="5" applyNumberFormat="1" applyAlignment="1">
      <alignment horizontal="left" vertical="top"/>
    </xf>
    <xf numFmtId="0" fontId="22" fillId="0" borderId="41" xfId="5" applyFont="1" applyBorder="1" applyAlignment="1">
      <alignment horizontal="left" vertical="center" wrapText="1" indent="1"/>
    </xf>
    <xf numFmtId="0" fontId="17" fillId="0" borderId="42" xfId="5" applyBorder="1" applyAlignment="1">
      <alignment horizontal="center" vertical="center" wrapText="1"/>
    </xf>
    <xf numFmtId="1" fontId="26" fillId="0" borderId="42" xfId="5" applyNumberFormat="1" applyFont="1" applyBorder="1" applyAlignment="1">
      <alignment horizontal="center" vertical="center" shrinkToFit="1"/>
    </xf>
    <xf numFmtId="167" fontId="26" fillId="0" borderId="42" xfId="8" applyNumberFormat="1" applyFont="1" applyFill="1" applyBorder="1" applyAlignment="1">
      <alignment horizontal="center" vertical="center" shrinkToFit="1"/>
    </xf>
    <xf numFmtId="42" fontId="26" fillId="0" borderId="42" xfId="5" applyNumberFormat="1" applyFont="1" applyBorder="1" applyAlignment="1">
      <alignment horizontal="center" vertical="center" shrinkToFit="1"/>
    </xf>
    <xf numFmtId="0" fontId="26" fillId="5" borderId="43" xfId="5" applyFont="1" applyFill="1" applyBorder="1" applyAlignment="1">
      <alignment horizontal="center" vertical="center" shrinkToFit="1"/>
    </xf>
    <xf numFmtId="168" fontId="26" fillId="0" borderId="44" xfId="5" applyNumberFormat="1" applyFont="1" applyBorder="1" applyAlignment="1">
      <alignment horizontal="right" vertical="center" shrinkToFit="1"/>
    </xf>
    <xf numFmtId="0" fontId="18" fillId="3" borderId="2" xfId="5" applyFont="1" applyFill="1" applyBorder="1" applyAlignment="1">
      <alignment vertical="center" wrapText="1"/>
    </xf>
    <xf numFmtId="168" fontId="27" fillId="3" borderId="13" xfId="5" applyNumberFormat="1" applyFont="1" applyFill="1" applyBorder="1" applyAlignment="1">
      <alignment horizontal="center" vertical="top" shrinkToFit="1"/>
    </xf>
    <xf numFmtId="10" fontId="16" fillId="8" borderId="3" xfId="5" applyNumberFormat="1" applyFont="1" applyFill="1" applyBorder="1" applyAlignment="1">
      <alignment wrapText="1"/>
    </xf>
    <xf numFmtId="0" fontId="19" fillId="0" borderId="45" xfId="5" applyFont="1" applyBorder="1" applyAlignment="1">
      <alignment horizontal="left" vertical="top" wrapText="1"/>
    </xf>
    <xf numFmtId="0" fontId="17" fillId="0" borderId="46" xfId="5" applyBorder="1" applyAlignment="1">
      <alignment horizontal="left" wrapText="1"/>
    </xf>
    <xf numFmtId="164" fontId="10" fillId="5" borderId="33" xfId="5" applyNumberFormat="1" applyFont="1" applyFill="1" applyBorder="1" applyAlignment="1">
      <alignment horizontal="center" wrapText="1"/>
    </xf>
    <xf numFmtId="0" fontId="17" fillId="0" borderId="47" xfId="5" applyBorder="1" applyAlignment="1">
      <alignment horizontal="left" wrapText="1"/>
    </xf>
    <xf numFmtId="0" fontId="22" fillId="0" borderId="36" xfId="5" applyFont="1" applyBorder="1" applyAlignment="1">
      <alignment horizontal="left" vertical="top" wrapText="1" indent="1"/>
    </xf>
    <xf numFmtId="0" fontId="22" fillId="0" borderId="48" xfId="5" applyFont="1" applyBorder="1" applyAlignment="1">
      <alignment horizontal="center" vertical="center" wrapText="1"/>
    </xf>
    <xf numFmtId="10" fontId="22" fillId="0" borderId="48" xfId="7" applyNumberFormat="1" applyFont="1" applyBorder="1" applyAlignment="1">
      <alignment horizontal="center" vertical="center" wrapText="1"/>
    </xf>
    <xf numFmtId="165" fontId="26" fillId="5" borderId="43" xfId="5" applyNumberFormat="1" applyFont="1" applyFill="1" applyBorder="1" applyAlignment="1">
      <alignment horizontal="center" vertical="center" shrinkToFit="1"/>
    </xf>
    <xf numFmtId="44" fontId="17" fillId="0" borderId="0" xfId="1" applyFont="1" applyAlignment="1">
      <alignment horizontal="left" vertical="top"/>
    </xf>
    <xf numFmtId="0" fontId="28" fillId="0" borderId="36" xfId="0" applyFont="1" applyBorder="1" applyAlignment="1">
      <alignment horizontal="left" vertical="top" wrapText="1" indent="1"/>
    </xf>
    <xf numFmtId="0" fontId="22" fillId="0" borderId="41" xfId="5" applyFont="1" applyBorder="1" applyAlignment="1">
      <alignment horizontal="left" vertical="top" wrapText="1" indent="1"/>
    </xf>
    <xf numFmtId="0" fontId="22" fillId="0" borderId="42" xfId="5" applyFont="1" applyBorder="1" applyAlignment="1">
      <alignment horizontal="center" vertical="center" wrapText="1"/>
    </xf>
    <xf numFmtId="10" fontId="26" fillId="0" borderId="42" xfId="5" applyNumberFormat="1" applyFont="1" applyBorder="1" applyAlignment="1">
      <alignment horizontal="center" vertical="center" shrinkToFit="1"/>
    </xf>
    <xf numFmtId="0" fontId="17" fillId="0" borderId="49" xfId="5" applyBorder="1" applyAlignment="1">
      <alignment horizontal="center" wrapText="1"/>
    </xf>
    <xf numFmtId="0" fontId="6" fillId="3" borderId="2" xfId="5" applyFont="1" applyFill="1" applyBorder="1" applyAlignment="1">
      <alignment vertical="top" wrapText="1"/>
    </xf>
    <xf numFmtId="0" fontId="19" fillId="0" borderId="36" xfId="5" applyFont="1" applyBorder="1" applyAlignment="1">
      <alignment horizontal="left" vertical="top" wrapText="1"/>
    </xf>
    <xf numFmtId="0" fontId="17" fillId="0" borderId="37" xfId="5" applyBorder="1" applyAlignment="1">
      <alignment horizontal="left" wrapText="1"/>
    </xf>
    <xf numFmtId="0" fontId="29" fillId="5" borderId="38" xfId="5" applyFont="1" applyFill="1" applyBorder="1" applyAlignment="1">
      <alignment horizontal="center" wrapText="1"/>
    </xf>
    <xf numFmtId="0" fontId="17" fillId="0" borderId="39" xfId="5" applyBorder="1" applyAlignment="1">
      <alignment horizontal="left" wrapText="1"/>
    </xf>
    <xf numFmtId="170" fontId="22" fillId="0" borderId="48" xfId="7" applyNumberFormat="1" applyFont="1" applyBorder="1" applyAlignment="1">
      <alignment horizontal="center" vertical="center" wrapText="1"/>
    </xf>
    <xf numFmtId="164" fontId="26" fillId="5" borderId="43" xfId="5" applyNumberFormat="1" applyFont="1" applyFill="1" applyBorder="1" applyAlignment="1">
      <alignment horizontal="center" vertical="center" shrinkToFit="1"/>
    </xf>
    <xf numFmtId="170" fontId="30" fillId="6" borderId="42" xfId="5" applyNumberFormat="1" applyFont="1" applyFill="1" applyBorder="1" applyAlignment="1">
      <alignment horizontal="center" vertical="center" shrinkToFit="1"/>
    </xf>
    <xf numFmtId="164" fontId="29" fillId="5" borderId="43" xfId="5" applyNumberFormat="1" applyFont="1" applyFill="1" applyBorder="1" applyAlignment="1">
      <alignment horizontal="center" vertical="center" wrapText="1"/>
    </xf>
    <xf numFmtId="168" fontId="26" fillId="0" borderId="50" xfId="5" applyNumberFormat="1" applyFont="1" applyBorder="1" applyAlignment="1">
      <alignment horizontal="right" vertical="center" shrinkToFit="1"/>
    </xf>
    <xf numFmtId="168" fontId="27" fillId="3" borderId="52" xfId="5" applyNumberFormat="1" applyFont="1" applyFill="1" applyBorder="1" applyAlignment="1">
      <alignment horizontal="center" vertical="top" shrinkToFit="1"/>
    </xf>
    <xf numFmtId="10" fontId="16" fillId="8" borderId="13" xfId="5" applyNumberFormat="1" applyFont="1" applyFill="1" applyBorder="1" applyAlignment="1">
      <alignment wrapText="1"/>
    </xf>
    <xf numFmtId="0" fontId="19" fillId="9" borderId="53" xfId="5" applyFont="1" applyFill="1" applyBorder="1" applyAlignment="1">
      <alignment horizontal="left" vertical="top" wrapText="1"/>
    </xf>
    <xf numFmtId="0" fontId="29" fillId="9" borderId="54" xfId="5" applyFont="1" applyFill="1" applyBorder="1" applyAlignment="1">
      <alignment horizontal="center" wrapText="1"/>
    </xf>
    <xf numFmtId="9" fontId="31" fillId="10" borderId="54" xfId="5" applyNumberFormat="1" applyFont="1" applyFill="1" applyBorder="1" applyAlignment="1">
      <alignment horizontal="center" wrapText="1"/>
    </xf>
    <xf numFmtId="0" fontId="17" fillId="9" borderId="54" xfId="5" applyFill="1" applyBorder="1" applyAlignment="1">
      <alignment horizontal="left" wrapText="1"/>
    </xf>
    <xf numFmtId="164" fontId="10" fillId="9" borderId="55" xfId="5" applyNumberFormat="1" applyFont="1" applyFill="1" applyBorder="1" applyAlignment="1">
      <alignment horizontal="center" wrapText="1"/>
    </xf>
    <xf numFmtId="0" fontId="17" fillId="0" borderId="0" xfId="5" applyAlignment="1">
      <alignment horizontal="center" wrapText="1"/>
    </xf>
    <xf numFmtId="0" fontId="17" fillId="0" borderId="0" xfId="5" applyAlignment="1">
      <alignment horizontal="left" wrapText="1"/>
    </xf>
    <xf numFmtId="42" fontId="10" fillId="3" borderId="19" xfId="5" applyNumberFormat="1" applyFont="1" applyFill="1" applyBorder="1" applyAlignment="1">
      <alignment horizontal="center" vertical="center" shrinkToFit="1"/>
    </xf>
    <xf numFmtId="10" fontId="10" fillId="6" borderId="13" xfId="6" applyNumberFormat="1" applyFont="1" applyFill="1" applyBorder="1" applyAlignment="1">
      <alignment vertical="center" wrapText="1"/>
    </xf>
    <xf numFmtId="0" fontId="32" fillId="0" borderId="0" xfId="5" applyFont="1"/>
    <xf numFmtId="0" fontId="32" fillId="0" borderId="0" xfId="5" applyFont="1" applyAlignment="1">
      <alignment horizontal="center" wrapText="1"/>
    </xf>
    <xf numFmtId="42" fontId="15" fillId="6" borderId="19" xfId="5" applyNumberFormat="1" applyFont="1" applyFill="1" applyBorder="1" applyAlignment="1">
      <alignment horizontal="center" vertical="center" shrinkToFit="1"/>
    </xf>
    <xf numFmtId="10" fontId="15" fillId="6" borderId="13" xfId="6" applyNumberFormat="1" applyFont="1" applyFill="1" applyBorder="1" applyAlignment="1">
      <alignment vertical="center" wrapText="1"/>
    </xf>
    <xf numFmtId="171" fontId="6" fillId="2" borderId="13" xfId="7" applyNumberFormat="1" applyFont="1" applyFill="1" applyBorder="1" applyAlignment="1">
      <alignment horizontal="center" vertical="center" wrapText="1"/>
    </xf>
    <xf numFmtId="10" fontId="17" fillId="0" borderId="0" xfId="5" applyNumberFormat="1" applyAlignment="1">
      <alignment horizontal="center" vertical="center"/>
    </xf>
    <xf numFmtId="0" fontId="16" fillId="0" borderId="0" xfId="5" applyFont="1" applyAlignment="1">
      <alignment horizontal="left" vertical="top"/>
    </xf>
    <xf numFmtId="0" fontId="17" fillId="0" borderId="0" xfId="5" applyAlignment="1">
      <alignment vertical="top"/>
    </xf>
    <xf numFmtId="172" fontId="17" fillId="0" borderId="0" xfId="5" applyNumberFormat="1" applyAlignment="1">
      <alignment horizontal="left" vertical="top"/>
    </xf>
    <xf numFmtId="0" fontId="35" fillId="0" borderId="0" xfId="9" applyFont="1"/>
    <xf numFmtId="0" fontId="17" fillId="0" borderId="0" xfId="9"/>
    <xf numFmtId="42" fontId="37" fillId="16" borderId="13" xfId="9" applyNumberFormat="1" applyFont="1" applyFill="1" applyBorder="1" applyAlignment="1">
      <alignment vertical="center"/>
    </xf>
    <xf numFmtId="0" fontId="17" fillId="0" borderId="23" xfId="9" applyBorder="1" applyAlignment="1">
      <alignment horizontal="left" indent="2"/>
    </xf>
    <xf numFmtId="10" fontId="17" fillId="0" borderId="24" xfId="9" applyNumberFormat="1" applyBorder="1"/>
    <xf numFmtId="42" fontId="17" fillId="0" borderId="25" xfId="9" applyNumberFormat="1" applyBorder="1"/>
    <xf numFmtId="170" fontId="17" fillId="0" borderId="0" xfId="9" applyNumberFormat="1"/>
    <xf numFmtId="170" fontId="17" fillId="0" borderId="0" xfId="3" applyNumberFormat="1" applyFont="1"/>
    <xf numFmtId="170" fontId="17" fillId="18" borderId="24" xfId="9" applyNumberFormat="1" applyFill="1" applyBorder="1"/>
    <xf numFmtId="0" fontId="17" fillId="0" borderId="45" xfId="9" applyBorder="1" applyAlignment="1">
      <alignment horizontal="left" indent="2"/>
    </xf>
    <xf numFmtId="10" fontId="17" fillId="0" borderId="46" xfId="9" applyNumberFormat="1" applyBorder="1"/>
    <xf numFmtId="42" fontId="17" fillId="0" borderId="60" xfId="9" applyNumberFormat="1" applyBorder="1"/>
    <xf numFmtId="170" fontId="17" fillId="18" borderId="46" xfId="9" applyNumberFormat="1" applyFill="1" applyBorder="1"/>
    <xf numFmtId="0" fontId="17" fillId="0" borderId="27" xfId="9" applyBorder="1" applyAlignment="1">
      <alignment horizontal="left" indent="2"/>
    </xf>
    <xf numFmtId="10" fontId="17" fillId="0" borderId="28" xfId="9" applyNumberFormat="1" applyBorder="1"/>
    <xf numFmtId="42" fontId="17" fillId="0" borderId="29" xfId="9" applyNumberFormat="1" applyBorder="1"/>
    <xf numFmtId="170" fontId="17" fillId="18" borderId="28" xfId="9" applyNumberFormat="1" applyFill="1" applyBorder="1"/>
    <xf numFmtId="0" fontId="36" fillId="15" borderId="13" xfId="9" applyFont="1" applyFill="1" applyBorder="1" applyAlignment="1">
      <alignment horizontal="center"/>
    </xf>
    <xf numFmtId="10" fontId="36" fillId="15" borderId="22" xfId="9" applyNumberFormat="1" applyFont="1" applyFill="1" applyBorder="1"/>
    <xf numFmtId="42" fontId="37" fillId="16" borderId="30" xfId="9" applyNumberFormat="1" applyFont="1" applyFill="1" applyBorder="1" applyAlignment="1">
      <alignment vertical="center"/>
    </xf>
    <xf numFmtId="9" fontId="36" fillId="15" borderId="22" xfId="9" applyNumberFormat="1" applyFont="1" applyFill="1" applyBorder="1"/>
    <xf numFmtId="42" fontId="39" fillId="19" borderId="13" xfId="9" applyNumberFormat="1" applyFont="1" applyFill="1" applyBorder="1" applyAlignment="1">
      <alignment vertical="center"/>
    </xf>
    <xf numFmtId="42" fontId="17" fillId="0" borderId="0" xfId="9" applyNumberFormat="1"/>
    <xf numFmtId="10" fontId="36" fillId="15" borderId="13" xfId="9" applyNumberFormat="1" applyFont="1" applyFill="1" applyBorder="1"/>
    <xf numFmtId="0" fontId="40" fillId="0" borderId="0" xfId="9" applyFont="1"/>
    <xf numFmtId="0" fontId="40" fillId="0" borderId="21" xfId="0" applyFont="1" applyBorder="1"/>
    <xf numFmtId="0" fontId="17" fillId="0" borderId="21" xfId="9" applyBorder="1"/>
    <xf numFmtId="0" fontId="41" fillId="0" borderId="0" xfId="0" applyFont="1" applyAlignment="1">
      <alignment wrapText="1"/>
    </xf>
    <xf numFmtId="0" fontId="40" fillId="0" borderId="0" xfId="0" applyFont="1"/>
    <xf numFmtId="42" fontId="42" fillId="0" borderId="0" xfId="9" applyNumberFormat="1" applyFont="1"/>
    <xf numFmtId="42" fontId="43" fillId="0" borderId="0" xfId="9" applyNumberFormat="1" applyFont="1"/>
    <xf numFmtId="0" fontId="17" fillId="17" borderId="0" xfId="9" applyFill="1"/>
    <xf numFmtId="0" fontId="17" fillId="0" borderId="1" xfId="9" applyBorder="1" applyAlignment="1">
      <alignment horizontal="center"/>
    </xf>
    <xf numFmtId="0" fontId="17" fillId="0" borderId="2" xfId="9" applyBorder="1" applyAlignment="1">
      <alignment horizontal="center"/>
    </xf>
    <xf numFmtId="0" fontId="17" fillId="0" borderId="3" xfId="9" applyBorder="1" applyAlignment="1">
      <alignment horizontal="center"/>
    </xf>
    <xf numFmtId="0" fontId="35" fillId="14" borderId="0" xfId="9" applyFont="1" applyFill="1" applyAlignment="1">
      <alignment horizontal="left" vertical="center"/>
    </xf>
    <xf numFmtId="0" fontId="35" fillId="13" borderId="0" xfId="9" applyFont="1" applyFill="1" applyAlignment="1">
      <alignment horizontal="left" vertical="center"/>
    </xf>
    <xf numFmtId="0" fontId="35" fillId="0" borderId="1" xfId="9" applyFont="1" applyBorder="1" applyAlignment="1">
      <alignment horizontal="center" vertical="center" wrapText="1"/>
    </xf>
    <xf numFmtId="0" fontId="35" fillId="0" borderId="2" xfId="9" applyFont="1" applyBorder="1" applyAlignment="1">
      <alignment horizontal="center" vertical="center" wrapText="1"/>
    </xf>
    <xf numFmtId="0" fontId="35" fillId="0" borderId="3" xfId="9" applyFont="1" applyBorder="1" applyAlignment="1">
      <alignment horizontal="center" vertical="center" wrapText="1"/>
    </xf>
    <xf numFmtId="0" fontId="36" fillId="15" borderId="1" xfId="9" applyFont="1" applyFill="1" applyBorder="1" applyAlignment="1">
      <alignment horizontal="center"/>
    </xf>
    <xf numFmtId="0" fontId="36" fillId="15" borderId="3" xfId="9" applyFont="1" applyFill="1" applyBorder="1" applyAlignment="1">
      <alignment horizontal="center"/>
    </xf>
    <xf numFmtId="0" fontId="36" fillId="0" borderId="1" xfId="9" applyFont="1" applyBorder="1" applyAlignment="1">
      <alignment horizontal="center" vertical="center" wrapText="1"/>
    </xf>
    <xf numFmtId="0" fontId="36" fillId="0" borderId="2" xfId="9" applyFont="1" applyBorder="1" applyAlignment="1">
      <alignment horizontal="center" vertical="center" wrapText="1"/>
    </xf>
    <xf numFmtId="0" fontId="36" fillId="0" borderId="3" xfId="9" applyFont="1" applyBorder="1" applyAlignment="1">
      <alignment horizontal="center" vertical="center" wrapText="1"/>
    </xf>
    <xf numFmtId="0" fontId="38" fillId="17" borderId="1" xfId="9" applyFont="1" applyFill="1" applyBorder="1" applyAlignment="1">
      <alignment horizontal="center"/>
    </xf>
    <xf numFmtId="0" fontId="38" fillId="17" borderId="2" xfId="9" applyFont="1" applyFill="1" applyBorder="1" applyAlignment="1">
      <alignment horizontal="center"/>
    </xf>
    <xf numFmtId="0" fontId="38" fillId="17" borderId="3" xfId="9" applyFont="1" applyFill="1" applyBorder="1" applyAlignment="1">
      <alignment horizontal="center"/>
    </xf>
    <xf numFmtId="0" fontId="36" fillId="0" borderId="1" xfId="9" applyFont="1" applyBorder="1" applyAlignment="1">
      <alignment horizontal="center"/>
    </xf>
    <xf numFmtId="0" fontId="36" fillId="0" borderId="2" xfId="9" applyFont="1" applyBorder="1" applyAlignment="1">
      <alignment horizontal="center"/>
    </xf>
    <xf numFmtId="0" fontId="36" fillId="0" borderId="3" xfId="9" applyFont="1" applyBorder="1" applyAlignment="1">
      <alignment horizontal="center"/>
    </xf>
    <xf numFmtId="42" fontId="40" fillId="0" borderId="2" xfId="9" applyNumberFormat="1" applyFont="1" applyBorder="1" applyAlignment="1">
      <alignment horizontal="center"/>
    </xf>
    <xf numFmtId="42" fontId="40" fillId="0" borderId="0" xfId="9" applyNumberFormat="1" applyFont="1" applyAlignment="1">
      <alignment horizontal="center"/>
    </xf>
    <xf numFmtId="0" fontId="38" fillId="17" borderId="57" xfId="9" applyFont="1" applyFill="1" applyBorder="1" applyAlignment="1">
      <alignment horizontal="center"/>
    </xf>
    <xf numFmtId="0" fontId="38" fillId="17" borderId="58" xfId="9" applyFont="1" applyFill="1" applyBorder="1" applyAlignment="1">
      <alignment horizontal="center"/>
    </xf>
    <xf numFmtId="0" fontId="38" fillId="17" borderId="59" xfId="9" applyFont="1" applyFill="1" applyBorder="1" applyAlignment="1">
      <alignment horizontal="center"/>
    </xf>
    <xf numFmtId="0" fontId="17" fillId="0" borderId="20" xfId="9" applyBorder="1" applyAlignment="1">
      <alignment horizontal="center"/>
    </xf>
    <xf numFmtId="0" fontId="17" fillId="0" borderId="21" xfId="9" applyBorder="1" applyAlignment="1">
      <alignment horizontal="center"/>
    </xf>
    <xf numFmtId="0" fontId="17" fillId="0" borderId="22" xfId="9" applyBorder="1" applyAlignment="1">
      <alignment horizontal="center"/>
    </xf>
    <xf numFmtId="0" fontId="35" fillId="12" borderId="0" xfId="9" applyFont="1" applyFill="1" applyAlignment="1">
      <alignment horizontal="left" vertical="center"/>
    </xf>
    <xf numFmtId="0" fontId="18" fillId="0" borderId="1" xfId="5" applyFont="1" applyBorder="1" applyAlignment="1">
      <alignment horizontal="left" vertical="center" wrapText="1"/>
    </xf>
    <xf numFmtId="0" fontId="18" fillId="0" borderId="2" xfId="5" applyFont="1" applyBorder="1" applyAlignment="1">
      <alignment horizontal="left" vertical="center" wrapText="1"/>
    </xf>
    <xf numFmtId="0" fontId="18" fillId="0" borderId="51" xfId="5" applyFont="1" applyBorder="1" applyAlignment="1">
      <alignment horizontal="left" vertical="center" wrapText="1"/>
    </xf>
    <xf numFmtId="0" fontId="18" fillId="6" borderId="1" xfId="5" applyFont="1" applyFill="1" applyBorder="1" applyAlignment="1">
      <alignment horizontal="left" vertical="center" wrapText="1"/>
    </xf>
    <xf numFmtId="0" fontId="18" fillId="6" borderId="2" xfId="5" applyFont="1" applyFill="1" applyBorder="1" applyAlignment="1">
      <alignment horizontal="left" vertical="center" wrapText="1"/>
    </xf>
    <xf numFmtId="0" fontId="18" fillId="6" borderId="51" xfId="5" applyFont="1" applyFill="1" applyBorder="1" applyAlignment="1">
      <alignment horizontal="left" vertical="center" wrapText="1"/>
    </xf>
    <xf numFmtId="0" fontId="14" fillId="2" borderId="1" xfId="5" applyFont="1" applyFill="1" applyBorder="1" applyAlignment="1">
      <alignment horizontal="center" vertical="center" wrapText="1"/>
    </xf>
    <xf numFmtId="0" fontId="14" fillId="2" borderId="2" xfId="5" applyFont="1" applyFill="1" applyBorder="1" applyAlignment="1">
      <alignment horizontal="center" vertical="center" wrapText="1"/>
    </xf>
    <xf numFmtId="0" fontId="14" fillId="2" borderId="3" xfId="5" applyFont="1" applyFill="1" applyBorder="1" applyAlignment="1">
      <alignment horizontal="center" vertical="center" wrapText="1"/>
    </xf>
    <xf numFmtId="0" fontId="17" fillId="0" borderId="0" xfId="5" applyAlignment="1">
      <alignment horizontal="center" vertical="top"/>
    </xf>
    <xf numFmtId="0" fontId="17" fillId="0" borderId="56" xfId="5" applyBorder="1" applyAlignment="1">
      <alignment horizontal="center" vertical="top"/>
    </xf>
    <xf numFmtId="0" fontId="18" fillId="3" borderId="1" xfId="5" applyFont="1" applyFill="1" applyBorder="1" applyAlignment="1">
      <alignment horizontal="left" vertical="top" wrapText="1"/>
    </xf>
    <xf numFmtId="0" fontId="18" fillId="3" borderId="2" xfId="5" applyFont="1" applyFill="1" applyBorder="1" applyAlignment="1">
      <alignment horizontal="left" vertical="top" wrapText="1"/>
    </xf>
    <xf numFmtId="0" fontId="18" fillId="3" borderId="51" xfId="5" applyFont="1" applyFill="1" applyBorder="1" applyAlignment="1">
      <alignment horizontal="left" vertical="top" wrapText="1"/>
    </xf>
    <xf numFmtId="0" fontId="24" fillId="0" borderId="25" xfId="5" applyFont="1" applyBorder="1" applyAlignment="1">
      <alignment horizontal="center" vertical="center" wrapText="1"/>
    </xf>
    <xf numFmtId="0" fontId="24" fillId="0" borderId="29" xfId="5" applyFont="1" applyBorder="1" applyAlignment="1">
      <alignment horizontal="center" vertical="center" wrapText="1"/>
    </xf>
    <xf numFmtId="166" fontId="16" fillId="6" borderId="26" xfId="5" applyNumberFormat="1" applyFont="1" applyFill="1" applyBorder="1" applyAlignment="1">
      <alignment horizontal="center" vertical="center"/>
    </xf>
    <xf numFmtId="166" fontId="16" fillId="6" borderId="30" xfId="5" applyNumberFormat="1" applyFont="1" applyFill="1" applyBorder="1" applyAlignment="1">
      <alignment horizontal="center" vertical="center"/>
    </xf>
    <xf numFmtId="0" fontId="18" fillId="3" borderId="1" xfId="5" applyFont="1" applyFill="1" applyBorder="1" applyAlignment="1">
      <alignment horizontal="left" vertical="center" wrapText="1" indent="6"/>
    </xf>
    <xf numFmtId="0" fontId="18" fillId="3" borderId="2" xfId="5" applyFont="1" applyFill="1" applyBorder="1" applyAlignment="1">
      <alignment horizontal="left" vertical="center" wrapText="1" indent="6"/>
    </xf>
    <xf numFmtId="0" fontId="21" fillId="0" borderId="23" xfId="5" applyFont="1" applyBorder="1" applyAlignment="1">
      <alignment horizontal="center" vertical="center" wrapText="1"/>
    </xf>
    <xf numFmtId="0" fontId="21" fillId="0" borderId="27" xfId="5" applyFont="1" applyBorder="1" applyAlignment="1">
      <alignment horizontal="center" vertical="center" wrapText="1"/>
    </xf>
    <xf numFmtId="0" fontId="22" fillId="0" borderId="24" xfId="5" applyFont="1" applyBorder="1" applyAlignment="1">
      <alignment horizontal="left" vertical="center" wrapText="1" indent="1"/>
    </xf>
    <xf numFmtId="0" fontId="22" fillId="0" borderId="28" xfId="5" applyFont="1" applyBorder="1" applyAlignment="1">
      <alignment horizontal="left" vertical="center" wrapText="1" indent="1"/>
    </xf>
    <xf numFmtId="0" fontId="22" fillId="0" borderId="24" xfId="5" applyFont="1" applyBorder="1" applyAlignment="1">
      <alignment horizontal="left" vertical="top" wrapText="1" indent="1"/>
    </xf>
    <xf numFmtId="0" fontId="22" fillId="0" borderId="24" xfId="5" applyFont="1" applyBorder="1" applyAlignment="1">
      <alignment horizontal="left" vertical="center" wrapText="1"/>
    </xf>
    <xf numFmtId="0" fontId="22" fillId="0" borderId="28" xfId="5" applyFont="1" applyBorder="1" applyAlignment="1">
      <alignment horizontal="left" vertical="center" wrapText="1"/>
    </xf>
    <xf numFmtId="0" fontId="22" fillId="0" borderId="28" xfId="5" applyFont="1" applyBorder="1" applyAlignment="1">
      <alignment horizontal="left" vertical="top" wrapText="1" indent="1"/>
    </xf>
    <xf numFmtId="0" fontId="23" fillId="0" borderId="24" xfId="5" applyFont="1" applyBorder="1" applyAlignment="1">
      <alignment horizontal="center" vertical="top" wrapText="1"/>
    </xf>
    <xf numFmtId="0" fontId="23" fillId="0" borderId="28" xfId="5" applyFont="1" applyBorder="1" applyAlignment="1">
      <alignment horizontal="center" vertical="top" wrapText="1"/>
    </xf>
    <xf numFmtId="0" fontId="24" fillId="0" borderId="24" xfId="5" applyFont="1" applyBorder="1" applyAlignment="1">
      <alignment horizontal="center" vertical="top" wrapText="1"/>
    </xf>
    <xf numFmtId="0" fontId="24" fillId="0" borderId="28" xfId="5" applyFont="1" applyBorder="1" applyAlignment="1">
      <alignment horizontal="center" vertical="top" wrapText="1"/>
    </xf>
    <xf numFmtId="0" fontId="24" fillId="5" borderId="24" xfId="5" applyFont="1" applyFill="1" applyBorder="1" applyAlignment="1">
      <alignment horizontal="center" vertical="top" wrapText="1"/>
    </xf>
    <xf numFmtId="0" fontId="25" fillId="5" borderId="28" xfId="5" applyFont="1" applyFill="1" applyBorder="1" applyAlignment="1">
      <alignment horizontal="center" vertical="top" wrapText="1"/>
    </xf>
    <xf numFmtId="0" fontId="6" fillId="3" borderId="1" xfId="5" applyFont="1" applyFill="1" applyBorder="1" applyAlignment="1">
      <alignment horizontal="center" vertical="top" wrapText="1"/>
    </xf>
    <xf numFmtId="0" fontId="6" fillId="3" borderId="2" xfId="5" applyFont="1" applyFill="1" applyBorder="1" applyAlignment="1">
      <alignment horizontal="center" vertical="top" wrapText="1"/>
    </xf>
    <xf numFmtId="0" fontId="6" fillId="10" borderId="1" xfId="5" applyFont="1" applyFill="1" applyBorder="1" applyAlignment="1">
      <alignment horizontal="center" vertical="center" wrapText="1"/>
    </xf>
    <xf numFmtId="0" fontId="6" fillId="10" borderId="2" xfId="5" applyFont="1" applyFill="1" applyBorder="1" applyAlignment="1">
      <alignment horizontal="center" vertical="center" wrapText="1"/>
    </xf>
    <xf numFmtId="42" fontId="20" fillId="11" borderId="1" xfId="6" applyFont="1" applyFill="1" applyBorder="1" applyAlignment="1">
      <alignment horizontal="center" vertical="center" wrapText="1"/>
    </xf>
    <xf numFmtId="42" fontId="20" fillId="11" borderId="3" xfId="6" applyFont="1" applyFill="1" applyBorder="1" applyAlignment="1">
      <alignment horizontal="center" vertical="center" wrapText="1"/>
    </xf>
    <xf numFmtId="0" fontId="17" fillId="0" borderId="1" xfId="5" applyBorder="1" applyAlignment="1">
      <alignment horizontal="center" vertical="top"/>
    </xf>
    <xf numFmtId="0" fontId="17" fillId="0" borderId="2" xfId="5" applyBorder="1" applyAlignment="1">
      <alignment horizontal="center" vertical="top"/>
    </xf>
    <xf numFmtId="0" fontId="17" fillId="0" borderId="3" xfId="5" applyBorder="1" applyAlignment="1">
      <alignment horizontal="center" vertical="top"/>
    </xf>
    <xf numFmtId="0" fontId="17" fillId="0" borderId="1" xfId="5" applyBorder="1" applyAlignment="1">
      <alignment horizontal="center" vertical="center"/>
    </xf>
    <xf numFmtId="0" fontId="17" fillId="0" borderId="2" xfId="5" applyBorder="1" applyAlignment="1">
      <alignment horizontal="center" vertical="center"/>
    </xf>
    <xf numFmtId="0" fontId="17" fillId="0" borderId="3" xfId="5" applyBorder="1" applyAlignment="1">
      <alignment horizontal="center" vertical="center"/>
    </xf>
    <xf numFmtId="0" fontId="14" fillId="3" borderId="1" xfId="5" applyFont="1" applyFill="1" applyBorder="1" applyAlignment="1">
      <alignment horizontal="center" vertical="center" wrapText="1"/>
    </xf>
    <xf numFmtId="0" fontId="14" fillId="3" borderId="2" xfId="5" applyFont="1" applyFill="1" applyBorder="1" applyAlignment="1">
      <alignment horizontal="center" vertical="center" wrapText="1"/>
    </xf>
    <xf numFmtId="0" fontId="14" fillId="3" borderId="3" xfId="5" applyFont="1" applyFill="1" applyBorder="1" applyAlignment="1">
      <alignment horizontal="center" vertical="center" wrapText="1"/>
    </xf>
    <xf numFmtId="0" fontId="18" fillId="3" borderId="1" xfId="5" applyFont="1" applyFill="1" applyBorder="1" applyAlignment="1">
      <alignment horizontal="center" vertical="center" wrapText="1"/>
    </xf>
    <xf numFmtId="0" fontId="18" fillId="3" borderId="2" xfId="5" applyFont="1" applyFill="1" applyBorder="1" applyAlignment="1">
      <alignment horizontal="center" vertical="center" wrapText="1"/>
    </xf>
    <xf numFmtId="0" fontId="18" fillId="3" borderId="3" xfId="5" applyFont="1" applyFill="1" applyBorder="1" applyAlignment="1">
      <alignment horizontal="center" vertical="center" wrapText="1"/>
    </xf>
    <xf numFmtId="0" fontId="6" fillId="3" borderId="1" xfId="5" applyFont="1" applyFill="1" applyBorder="1" applyAlignment="1">
      <alignment horizontal="center" vertical="center" wrapText="1"/>
    </xf>
    <xf numFmtId="0" fontId="6" fillId="3" borderId="2" xfId="5" applyFont="1" applyFill="1" applyBorder="1" applyAlignment="1">
      <alignment horizontal="center" vertical="center" wrapText="1"/>
    </xf>
    <xf numFmtId="0" fontId="18" fillId="11" borderId="1" xfId="5" applyFont="1" applyFill="1" applyBorder="1" applyAlignment="1">
      <alignment horizontal="center" vertical="center" wrapText="1"/>
    </xf>
    <xf numFmtId="0" fontId="18" fillId="11" borderId="3" xfId="5" applyFont="1" applyFill="1" applyBorder="1" applyAlignment="1">
      <alignment horizontal="center" vertical="center" wrapText="1"/>
    </xf>
    <xf numFmtId="0" fontId="33" fillId="0" borderId="0" xfId="5" applyFont="1" applyAlignment="1">
      <alignment horizontal="center" vertical="top" wrapText="1"/>
    </xf>
    <xf numFmtId="0" fontId="16" fillId="0" borderId="0" xfId="5" applyFont="1" applyAlignment="1">
      <alignment horizontal="center" vertical="top"/>
    </xf>
    <xf numFmtId="0" fontId="7" fillId="5" borderId="7" xfId="0" applyFont="1" applyFill="1" applyBorder="1" applyAlignment="1">
      <alignment horizontal="left" vertical="top" wrapText="1" indent="1"/>
    </xf>
    <xf numFmtId="0" fontId="7" fillId="5" borderId="8" xfId="0" applyFont="1" applyFill="1" applyBorder="1" applyAlignment="1">
      <alignment horizontal="left" vertical="top" wrapText="1" inden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3" borderId="4" xfId="0" applyFont="1" applyFill="1" applyBorder="1" applyAlignment="1">
      <alignment horizontal="center" vertical="top" wrapText="1"/>
    </xf>
    <xf numFmtId="0" fontId="4" fillId="3" borderId="5" xfId="0" applyFont="1" applyFill="1" applyBorder="1" applyAlignment="1">
      <alignment horizontal="center" vertical="top" wrapText="1"/>
    </xf>
    <xf numFmtId="0" fontId="4" fillId="3" borderId="6" xfId="0" applyFont="1" applyFill="1" applyBorder="1" applyAlignment="1">
      <alignment horizontal="center" vertical="top" wrapText="1"/>
    </xf>
    <xf numFmtId="0" fontId="5" fillId="4" borderId="1" xfId="0" applyFont="1" applyFill="1" applyBorder="1" applyAlignment="1">
      <alignment horizontal="center" vertical="top" wrapText="1"/>
    </xf>
    <xf numFmtId="0" fontId="5" fillId="4" borderId="2" xfId="0" applyFont="1" applyFill="1" applyBorder="1" applyAlignment="1">
      <alignment horizontal="center" vertical="top" wrapText="1"/>
    </xf>
    <xf numFmtId="0" fontId="5" fillId="4" borderId="3" xfId="0" applyFont="1" applyFill="1" applyBorder="1" applyAlignment="1">
      <alignment horizontal="center" vertical="top" wrapText="1"/>
    </xf>
    <xf numFmtId="0" fontId="6" fillId="3" borderId="7" xfId="0" applyFont="1" applyFill="1" applyBorder="1" applyAlignment="1">
      <alignment horizontal="center" vertical="top" wrapText="1"/>
    </xf>
    <xf numFmtId="0" fontId="6" fillId="3" borderId="8" xfId="0" applyFont="1" applyFill="1" applyBorder="1" applyAlignment="1">
      <alignment horizontal="center" vertical="top" wrapText="1"/>
    </xf>
    <xf numFmtId="0" fontId="7" fillId="3" borderId="7" xfId="0" applyFont="1" applyFill="1" applyBorder="1" applyAlignment="1">
      <alignment horizontal="left" vertical="top" wrapText="1" indent="1"/>
    </xf>
    <xf numFmtId="0" fontId="7" fillId="3" borderId="8" xfId="0" applyFont="1" applyFill="1" applyBorder="1" applyAlignment="1">
      <alignment horizontal="left" vertical="top" wrapText="1" indent="1"/>
    </xf>
    <xf numFmtId="0" fontId="7" fillId="5" borderId="10" xfId="0" applyFont="1" applyFill="1" applyBorder="1" applyAlignment="1">
      <alignment horizontal="left" vertical="top" wrapText="1" indent="1"/>
    </xf>
    <xf numFmtId="0" fontId="7" fillId="5" borderId="11" xfId="0" applyFont="1" applyFill="1" applyBorder="1" applyAlignment="1">
      <alignment horizontal="left" vertical="top" wrapText="1" indent="1"/>
    </xf>
    <xf numFmtId="0" fontId="0" fillId="0" borderId="0" xfId="0" applyAlignment="1">
      <alignment horizontal="left" wrapText="1"/>
    </xf>
    <xf numFmtId="0" fontId="10" fillId="6" borderId="1" xfId="0" applyFont="1" applyFill="1" applyBorder="1" applyAlignment="1">
      <alignment horizontal="left" wrapText="1" indent="15"/>
    </xf>
    <xf numFmtId="0" fontId="10" fillId="6" borderId="3" xfId="0" applyFont="1" applyFill="1" applyBorder="1" applyAlignment="1">
      <alignment horizontal="left" wrapText="1" indent="15"/>
    </xf>
    <xf numFmtId="0" fontId="6" fillId="4" borderId="20"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7" fillId="8" borderId="7" xfId="0" applyFont="1" applyFill="1" applyBorder="1" applyAlignment="1">
      <alignment horizontal="left" vertical="top" wrapText="1" indent="1"/>
    </xf>
    <xf numFmtId="0" fontId="7" fillId="8" borderId="8" xfId="0" applyFont="1" applyFill="1" applyBorder="1" applyAlignment="1">
      <alignment horizontal="left" vertical="top" wrapText="1" indent="1"/>
    </xf>
    <xf numFmtId="0" fontId="5" fillId="4" borderId="15" xfId="0" applyFont="1" applyFill="1" applyBorder="1" applyAlignment="1">
      <alignment horizontal="center" vertical="top" wrapText="1"/>
    </xf>
    <xf numFmtId="0" fontId="5" fillId="4" borderId="16" xfId="0" applyFont="1" applyFill="1" applyBorder="1" applyAlignment="1">
      <alignment horizontal="center" vertical="top" wrapText="1"/>
    </xf>
    <xf numFmtId="0" fontId="5" fillId="4" borderId="17" xfId="0" applyFont="1" applyFill="1" applyBorder="1" applyAlignment="1">
      <alignment horizontal="center" vertical="top" wrapText="1"/>
    </xf>
    <xf numFmtId="0" fontId="36" fillId="15" borderId="13" xfId="9" applyNumberFormat="1" applyFont="1" applyFill="1" applyBorder="1"/>
  </cellXfs>
  <cellStyles count="10">
    <cellStyle name="Comma [0] 2" xfId="8" xr:uid="{00000000-0005-0000-0000-000000000000}"/>
    <cellStyle name="Currency [0] 2" xfId="6" xr:uid="{00000000-0005-0000-0000-000001000000}"/>
    <cellStyle name="Moneda" xfId="1" builtinId="4"/>
    <cellStyle name="Moneda [0]" xfId="2" builtinId="7"/>
    <cellStyle name="Normal" xfId="0" builtinId="0"/>
    <cellStyle name="Normal 2" xfId="9" xr:uid="{00000000-0005-0000-0000-000005000000}"/>
    <cellStyle name="Normal 8" xfId="5" xr:uid="{00000000-0005-0000-0000-000006000000}"/>
    <cellStyle name="Percent 2" xfId="7" xr:uid="{00000000-0005-0000-0000-000007000000}"/>
    <cellStyle name="Porcentaje" xfId="3" builtinId="5"/>
    <cellStyle name="Porcentaje 2" xfId="4"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Types" Target="richData/rdRichValueTypes.xml"/><Relationship Id="rId5" Type="http://schemas.openxmlformats.org/officeDocument/2006/relationships/theme" Target="theme/theme1.xml"/><Relationship Id="rId10" Type="http://schemas.microsoft.com/office/2017/06/relationships/rdRichValueStructure" Target="richData/rdrichvaluestructure.xml"/><Relationship Id="rId4" Type="http://schemas.openxmlformats.org/officeDocument/2006/relationships/worksheet" Target="worksheets/sheet4.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11</xdr:col>
      <xdr:colOff>22860</xdr:colOff>
      <xdr:row>3</xdr:row>
      <xdr:rowOff>99060</xdr:rowOff>
    </xdr:from>
    <xdr:to>
      <xdr:col>13</xdr:col>
      <xdr:colOff>1958341</xdr:colOff>
      <xdr:row>3</xdr:row>
      <xdr:rowOff>822960</xdr:rowOff>
    </xdr:to>
    <xdr:pic>
      <xdr:nvPicPr>
        <xdr:cNvPr id="3" name="Imagen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15400" y="845820"/>
          <a:ext cx="561594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22860</xdr:colOff>
      <xdr:row>3</xdr:row>
      <xdr:rowOff>99060</xdr:rowOff>
    </xdr:from>
    <xdr:to>
      <xdr:col>18</xdr:col>
      <xdr:colOff>1645920</xdr:colOff>
      <xdr:row>3</xdr:row>
      <xdr:rowOff>822960</xdr:rowOff>
    </xdr:to>
    <xdr:pic>
      <xdr:nvPicPr>
        <xdr:cNvPr id="4" name="Imagen 7">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428720" y="845820"/>
          <a:ext cx="560832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xdr:colOff>
      <xdr:row>3</xdr:row>
      <xdr:rowOff>99060</xdr:rowOff>
    </xdr:from>
    <xdr:to>
      <xdr:col>3</xdr:col>
      <xdr:colOff>617220</xdr:colOff>
      <xdr:row>3</xdr:row>
      <xdr:rowOff>822960</xdr:rowOff>
    </xdr:to>
    <xdr:pic>
      <xdr:nvPicPr>
        <xdr:cNvPr id="5" name="Imagen 10">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845820"/>
          <a:ext cx="561594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xdr:colOff>
      <xdr:row>0</xdr:row>
      <xdr:rowOff>15240</xdr:rowOff>
    </xdr:from>
    <xdr:to>
      <xdr:col>11</xdr:col>
      <xdr:colOff>556260</xdr:colOff>
      <xdr:row>0</xdr:row>
      <xdr:rowOff>1225859</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1"/>
        <a:srcRect b="10259"/>
        <a:stretch/>
      </xdr:blipFill>
      <xdr:spPr>
        <a:xfrm>
          <a:off x="899160" y="15240"/>
          <a:ext cx="9029700" cy="12106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114300</xdr:colOff>
      <xdr:row>0</xdr:row>
      <xdr:rowOff>22860</xdr:rowOff>
    </xdr:from>
    <xdr:to>
      <xdr:col>11</xdr:col>
      <xdr:colOff>571500</xdr:colOff>
      <xdr:row>0</xdr:row>
      <xdr:rowOff>1233479</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b="10259"/>
        <a:stretch/>
      </xdr:blipFill>
      <xdr:spPr>
        <a:xfrm>
          <a:off x="914400" y="22860"/>
          <a:ext cx="9029700" cy="12106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22860</xdr:colOff>
      <xdr:row>1</xdr:row>
      <xdr:rowOff>15240</xdr:rowOff>
    </xdr:from>
    <xdr:to>
      <xdr:col>3</xdr:col>
      <xdr:colOff>2636035</xdr:colOff>
      <xdr:row>1</xdr:row>
      <xdr:rowOff>1097280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b="10259"/>
        <a:stretch/>
      </xdr:blipFill>
      <xdr:spPr>
        <a:xfrm>
          <a:off x="1196340" y="350520"/>
          <a:ext cx="7954795" cy="1082040"/>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1</v>
    <v>8</v>
    <v>0</v>
    <v>1</v>
  </rv>
  <rv s="1">
    <v>8</v>
    <v>1</v>
  </rv>
</rvData>
</file>

<file path=xl/richData/rdrichvaluestructure.xml><?xml version="1.0" encoding="utf-8"?>
<rvStructures xmlns="http://schemas.microsoft.com/office/spreadsheetml/2017/richdata" count="2">
  <s t="_error">
    <k n="colOffset" t="i"/>
    <k n="errorType" t="i"/>
    <k n="rwOffset" t="i"/>
    <k n="subType" t="i"/>
  </s>
  <s t="_error">
    <k n="errorType" t="i"/>
    <k n="propagated" t="b"/>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sheetPr>
  <dimension ref="B1:S44"/>
  <sheetViews>
    <sheetView tabSelected="1" topLeftCell="A6" zoomScale="67" zoomScaleNormal="67" workbookViewId="0">
      <selection activeCell="C25" sqref="C25"/>
    </sheetView>
  </sheetViews>
  <sheetFormatPr baseColWidth="10" defaultColWidth="10.7109375" defaultRowHeight="15.75" x14ac:dyDescent="0.25"/>
  <cols>
    <col min="1" max="1" width="10.7109375" style="116"/>
    <col min="2" max="2" width="45.7109375" style="116" customWidth="1"/>
    <col min="3" max="3" width="27.28515625" style="116" customWidth="1"/>
    <col min="4" max="4" width="23" style="116" bestFit="1" customWidth="1"/>
    <col min="5" max="5" width="12" style="116" customWidth="1"/>
    <col min="6" max="9" width="10.7109375" style="116" hidden="1" customWidth="1"/>
    <col min="10" max="10" width="10.7109375" style="116" customWidth="1"/>
    <col min="11" max="11" width="10.7109375" style="116"/>
    <col min="12" max="12" width="28.28515625" style="116" customWidth="1"/>
    <col min="13" max="13" width="25.42578125" style="116" customWidth="1"/>
    <col min="14" max="14" width="34.28515625" style="116" customWidth="1"/>
    <col min="15" max="16" width="10.7109375" style="116"/>
    <col min="17" max="17" width="27.42578125" style="116" customWidth="1"/>
    <col min="18" max="18" width="30.7109375" style="116" customWidth="1"/>
    <col min="19" max="19" width="25.42578125" style="116" customWidth="1"/>
    <col min="20" max="251" width="10.7109375" style="116"/>
    <col min="252" max="252" width="45.7109375" style="116" customWidth="1"/>
    <col min="253" max="253" width="27.28515625" style="116" customWidth="1"/>
    <col min="254" max="254" width="23" style="116" bestFit="1" customWidth="1"/>
    <col min="255" max="255" width="12" style="116" customWidth="1"/>
    <col min="256" max="260" width="0" style="116" hidden="1" customWidth="1"/>
    <col min="261" max="261" width="10.7109375" style="116"/>
    <col min="262" max="262" width="28.28515625" style="116" customWidth="1"/>
    <col min="263" max="263" width="25.42578125" style="116" customWidth="1"/>
    <col min="264" max="264" width="34.28515625" style="116" customWidth="1"/>
    <col min="265" max="266" width="10.7109375" style="116"/>
    <col min="267" max="267" width="27.42578125" style="116" customWidth="1"/>
    <col min="268" max="268" width="30.7109375" style="116" customWidth="1"/>
    <col min="269" max="269" width="25.42578125" style="116" customWidth="1"/>
    <col min="270" max="271" width="10.7109375" style="116"/>
    <col min="272" max="272" width="45.7109375" style="116" customWidth="1"/>
    <col min="273" max="273" width="23.7109375" style="116" customWidth="1"/>
    <col min="274" max="274" width="20.7109375" style="116" bestFit="1" customWidth="1"/>
    <col min="275" max="275" width="10.28515625" style="116" customWidth="1"/>
    <col min="276" max="507" width="10.7109375" style="116"/>
    <col min="508" max="508" width="45.7109375" style="116" customWidth="1"/>
    <col min="509" max="509" width="27.28515625" style="116" customWidth="1"/>
    <col min="510" max="510" width="23" style="116" bestFit="1" customWidth="1"/>
    <col min="511" max="511" width="12" style="116" customWidth="1"/>
    <col min="512" max="516" width="0" style="116" hidden="1" customWidth="1"/>
    <col min="517" max="517" width="10.7109375" style="116"/>
    <col min="518" max="518" width="28.28515625" style="116" customWidth="1"/>
    <col min="519" max="519" width="25.42578125" style="116" customWidth="1"/>
    <col min="520" max="520" width="34.28515625" style="116" customWidth="1"/>
    <col min="521" max="522" width="10.7109375" style="116"/>
    <col min="523" max="523" width="27.42578125" style="116" customWidth="1"/>
    <col min="524" max="524" width="30.7109375" style="116" customWidth="1"/>
    <col min="525" max="525" width="25.42578125" style="116" customWidth="1"/>
    <col min="526" max="527" width="10.7109375" style="116"/>
    <col min="528" max="528" width="45.7109375" style="116" customWidth="1"/>
    <col min="529" max="529" width="23.7109375" style="116" customWidth="1"/>
    <col min="530" max="530" width="20.7109375" style="116" bestFit="1" customWidth="1"/>
    <col min="531" max="531" width="10.28515625" style="116" customWidth="1"/>
    <col min="532" max="763" width="10.7109375" style="116"/>
    <col min="764" max="764" width="45.7109375" style="116" customWidth="1"/>
    <col min="765" max="765" width="27.28515625" style="116" customWidth="1"/>
    <col min="766" max="766" width="23" style="116" bestFit="1" customWidth="1"/>
    <col min="767" max="767" width="12" style="116" customWidth="1"/>
    <col min="768" max="772" width="0" style="116" hidden="1" customWidth="1"/>
    <col min="773" max="773" width="10.7109375" style="116"/>
    <col min="774" max="774" width="28.28515625" style="116" customWidth="1"/>
    <col min="775" max="775" width="25.42578125" style="116" customWidth="1"/>
    <col min="776" max="776" width="34.28515625" style="116" customWidth="1"/>
    <col min="777" max="778" width="10.7109375" style="116"/>
    <col min="779" max="779" width="27.42578125" style="116" customWidth="1"/>
    <col min="780" max="780" width="30.7109375" style="116" customWidth="1"/>
    <col min="781" max="781" width="25.42578125" style="116" customWidth="1"/>
    <col min="782" max="783" width="10.7109375" style="116"/>
    <col min="784" max="784" width="45.7109375" style="116" customWidth="1"/>
    <col min="785" max="785" width="23.7109375" style="116" customWidth="1"/>
    <col min="786" max="786" width="20.7109375" style="116" bestFit="1" customWidth="1"/>
    <col min="787" max="787" width="10.28515625" style="116" customWidth="1"/>
    <col min="788" max="1019" width="10.7109375" style="116"/>
    <col min="1020" max="1020" width="45.7109375" style="116" customWidth="1"/>
    <col min="1021" max="1021" width="27.28515625" style="116" customWidth="1"/>
    <col min="1022" max="1022" width="23" style="116" bestFit="1" customWidth="1"/>
    <col min="1023" max="1023" width="12" style="116" customWidth="1"/>
    <col min="1024" max="1028" width="0" style="116" hidden="1" customWidth="1"/>
    <col min="1029" max="1029" width="10.7109375" style="116"/>
    <col min="1030" max="1030" width="28.28515625" style="116" customWidth="1"/>
    <col min="1031" max="1031" width="25.42578125" style="116" customWidth="1"/>
    <col min="1032" max="1032" width="34.28515625" style="116" customWidth="1"/>
    <col min="1033" max="1034" width="10.7109375" style="116"/>
    <col min="1035" max="1035" width="27.42578125" style="116" customWidth="1"/>
    <col min="1036" max="1036" width="30.7109375" style="116" customWidth="1"/>
    <col min="1037" max="1037" width="25.42578125" style="116" customWidth="1"/>
    <col min="1038" max="1039" width="10.7109375" style="116"/>
    <col min="1040" max="1040" width="45.7109375" style="116" customWidth="1"/>
    <col min="1041" max="1041" width="23.7109375" style="116" customWidth="1"/>
    <col min="1042" max="1042" width="20.7109375" style="116" bestFit="1" customWidth="1"/>
    <col min="1043" max="1043" width="10.28515625" style="116" customWidth="1"/>
    <col min="1044" max="1275" width="10.7109375" style="116"/>
    <col min="1276" max="1276" width="45.7109375" style="116" customWidth="1"/>
    <col min="1277" max="1277" width="27.28515625" style="116" customWidth="1"/>
    <col min="1278" max="1278" width="23" style="116" bestFit="1" customWidth="1"/>
    <col min="1279" max="1279" width="12" style="116" customWidth="1"/>
    <col min="1280" max="1284" width="0" style="116" hidden="1" customWidth="1"/>
    <col min="1285" max="1285" width="10.7109375" style="116"/>
    <col min="1286" max="1286" width="28.28515625" style="116" customWidth="1"/>
    <col min="1287" max="1287" width="25.42578125" style="116" customWidth="1"/>
    <col min="1288" max="1288" width="34.28515625" style="116" customWidth="1"/>
    <col min="1289" max="1290" width="10.7109375" style="116"/>
    <col min="1291" max="1291" width="27.42578125" style="116" customWidth="1"/>
    <col min="1292" max="1292" width="30.7109375" style="116" customWidth="1"/>
    <col min="1293" max="1293" width="25.42578125" style="116" customWidth="1"/>
    <col min="1294" max="1295" width="10.7109375" style="116"/>
    <col min="1296" max="1296" width="45.7109375" style="116" customWidth="1"/>
    <col min="1297" max="1297" width="23.7109375" style="116" customWidth="1"/>
    <col min="1298" max="1298" width="20.7109375" style="116" bestFit="1" customWidth="1"/>
    <col min="1299" max="1299" width="10.28515625" style="116" customWidth="1"/>
    <col min="1300" max="1531" width="10.7109375" style="116"/>
    <col min="1532" max="1532" width="45.7109375" style="116" customWidth="1"/>
    <col min="1533" max="1533" width="27.28515625" style="116" customWidth="1"/>
    <col min="1534" max="1534" width="23" style="116" bestFit="1" customWidth="1"/>
    <col min="1535" max="1535" width="12" style="116" customWidth="1"/>
    <col min="1536" max="1540" width="0" style="116" hidden="1" customWidth="1"/>
    <col min="1541" max="1541" width="10.7109375" style="116"/>
    <col min="1542" max="1542" width="28.28515625" style="116" customWidth="1"/>
    <col min="1543" max="1543" width="25.42578125" style="116" customWidth="1"/>
    <col min="1544" max="1544" width="34.28515625" style="116" customWidth="1"/>
    <col min="1545" max="1546" width="10.7109375" style="116"/>
    <col min="1547" max="1547" width="27.42578125" style="116" customWidth="1"/>
    <col min="1548" max="1548" width="30.7109375" style="116" customWidth="1"/>
    <col min="1549" max="1549" width="25.42578125" style="116" customWidth="1"/>
    <col min="1550" max="1551" width="10.7109375" style="116"/>
    <col min="1552" max="1552" width="45.7109375" style="116" customWidth="1"/>
    <col min="1553" max="1553" width="23.7109375" style="116" customWidth="1"/>
    <col min="1554" max="1554" width="20.7109375" style="116" bestFit="1" customWidth="1"/>
    <col min="1555" max="1555" width="10.28515625" style="116" customWidth="1"/>
    <col min="1556" max="1787" width="10.7109375" style="116"/>
    <col min="1788" max="1788" width="45.7109375" style="116" customWidth="1"/>
    <col min="1789" max="1789" width="27.28515625" style="116" customWidth="1"/>
    <col min="1790" max="1790" width="23" style="116" bestFit="1" customWidth="1"/>
    <col min="1791" max="1791" width="12" style="116" customWidth="1"/>
    <col min="1792" max="1796" width="0" style="116" hidden="1" customWidth="1"/>
    <col min="1797" max="1797" width="10.7109375" style="116"/>
    <col min="1798" max="1798" width="28.28515625" style="116" customWidth="1"/>
    <col min="1799" max="1799" width="25.42578125" style="116" customWidth="1"/>
    <col min="1800" max="1800" width="34.28515625" style="116" customWidth="1"/>
    <col min="1801" max="1802" width="10.7109375" style="116"/>
    <col min="1803" max="1803" width="27.42578125" style="116" customWidth="1"/>
    <col min="1804" max="1804" width="30.7109375" style="116" customWidth="1"/>
    <col min="1805" max="1805" width="25.42578125" style="116" customWidth="1"/>
    <col min="1806" max="1807" width="10.7109375" style="116"/>
    <col min="1808" max="1808" width="45.7109375" style="116" customWidth="1"/>
    <col min="1809" max="1809" width="23.7109375" style="116" customWidth="1"/>
    <col min="1810" max="1810" width="20.7109375" style="116" bestFit="1" customWidth="1"/>
    <col min="1811" max="1811" width="10.28515625" style="116" customWidth="1"/>
    <col min="1812" max="2043" width="10.7109375" style="116"/>
    <col min="2044" max="2044" width="45.7109375" style="116" customWidth="1"/>
    <col min="2045" max="2045" width="27.28515625" style="116" customWidth="1"/>
    <col min="2046" max="2046" width="23" style="116" bestFit="1" customWidth="1"/>
    <col min="2047" max="2047" width="12" style="116" customWidth="1"/>
    <col min="2048" max="2052" width="0" style="116" hidden="1" customWidth="1"/>
    <col min="2053" max="2053" width="10.7109375" style="116"/>
    <col min="2054" max="2054" width="28.28515625" style="116" customWidth="1"/>
    <col min="2055" max="2055" width="25.42578125" style="116" customWidth="1"/>
    <col min="2056" max="2056" width="34.28515625" style="116" customWidth="1"/>
    <col min="2057" max="2058" width="10.7109375" style="116"/>
    <col min="2059" max="2059" width="27.42578125" style="116" customWidth="1"/>
    <col min="2060" max="2060" width="30.7109375" style="116" customWidth="1"/>
    <col min="2061" max="2061" width="25.42578125" style="116" customWidth="1"/>
    <col min="2062" max="2063" width="10.7109375" style="116"/>
    <col min="2064" max="2064" width="45.7109375" style="116" customWidth="1"/>
    <col min="2065" max="2065" width="23.7109375" style="116" customWidth="1"/>
    <col min="2066" max="2066" width="20.7109375" style="116" bestFit="1" customWidth="1"/>
    <col min="2067" max="2067" width="10.28515625" style="116" customWidth="1"/>
    <col min="2068" max="2299" width="10.7109375" style="116"/>
    <col min="2300" max="2300" width="45.7109375" style="116" customWidth="1"/>
    <col min="2301" max="2301" width="27.28515625" style="116" customWidth="1"/>
    <col min="2302" max="2302" width="23" style="116" bestFit="1" customWidth="1"/>
    <col min="2303" max="2303" width="12" style="116" customWidth="1"/>
    <col min="2304" max="2308" width="0" style="116" hidden="1" customWidth="1"/>
    <col min="2309" max="2309" width="10.7109375" style="116"/>
    <col min="2310" max="2310" width="28.28515625" style="116" customWidth="1"/>
    <col min="2311" max="2311" width="25.42578125" style="116" customWidth="1"/>
    <col min="2312" max="2312" width="34.28515625" style="116" customWidth="1"/>
    <col min="2313" max="2314" width="10.7109375" style="116"/>
    <col min="2315" max="2315" width="27.42578125" style="116" customWidth="1"/>
    <col min="2316" max="2316" width="30.7109375" style="116" customWidth="1"/>
    <col min="2317" max="2317" width="25.42578125" style="116" customWidth="1"/>
    <col min="2318" max="2319" width="10.7109375" style="116"/>
    <col min="2320" max="2320" width="45.7109375" style="116" customWidth="1"/>
    <col min="2321" max="2321" width="23.7109375" style="116" customWidth="1"/>
    <col min="2322" max="2322" width="20.7109375" style="116" bestFit="1" customWidth="1"/>
    <col min="2323" max="2323" width="10.28515625" style="116" customWidth="1"/>
    <col min="2324" max="2555" width="10.7109375" style="116"/>
    <col min="2556" max="2556" width="45.7109375" style="116" customWidth="1"/>
    <col min="2557" max="2557" width="27.28515625" style="116" customWidth="1"/>
    <col min="2558" max="2558" width="23" style="116" bestFit="1" customWidth="1"/>
    <col min="2559" max="2559" width="12" style="116" customWidth="1"/>
    <col min="2560" max="2564" width="0" style="116" hidden="1" customWidth="1"/>
    <col min="2565" max="2565" width="10.7109375" style="116"/>
    <col min="2566" max="2566" width="28.28515625" style="116" customWidth="1"/>
    <col min="2567" max="2567" width="25.42578125" style="116" customWidth="1"/>
    <col min="2568" max="2568" width="34.28515625" style="116" customWidth="1"/>
    <col min="2569" max="2570" width="10.7109375" style="116"/>
    <col min="2571" max="2571" width="27.42578125" style="116" customWidth="1"/>
    <col min="2572" max="2572" width="30.7109375" style="116" customWidth="1"/>
    <col min="2573" max="2573" width="25.42578125" style="116" customWidth="1"/>
    <col min="2574" max="2575" width="10.7109375" style="116"/>
    <col min="2576" max="2576" width="45.7109375" style="116" customWidth="1"/>
    <col min="2577" max="2577" width="23.7109375" style="116" customWidth="1"/>
    <col min="2578" max="2578" width="20.7109375" style="116" bestFit="1" customWidth="1"/>
    <col min="2579" max="2579" width="10.28515625" style="116" customWidth="1"/>
    <col min="2580" max="2811" width="10.7109375" style="116"/>
    <col min="2812" max="2812" width="45.7109375" style="116" customWidth="1"/>
    <col min="2813" max="2813" width="27.28515625" style="116" customWidth="1"/>
    <col min="2814" max="2814" width="23" style="116" bestFit="1" customWidth="1"/>
    <col min="2815" max="2815" width="12" style="116" customWidth="1"/>
    <col min="2816" max="2820" width="0" style="116" hidden="1" customWidth="1"/>
    <col min="2821" max="2821" width="10.7109375" style="116"/>
    <col min="2822" max="2822" width="28.28515625" style="116" customWidth="1"/>
    <col min="2823" max="2823" width="25.42578125" style="116" customWidth="1"/>
    <col min="2824" max="2824" width="34.28515625" style="116" customWidth="1"/>
    <col min="2825" max="2826" width="10.7109375" style="116"/>
    <col min="2827" max="2827" width="27.42578125" style="116" customWidth="1"/>
    <col min="2828" max="2828" width="30.7109375" style="116" customWidth="1"/>
    <col min="2829" max="2829" width="25.42578125" style="116" customWidth="1"/>
    <col min="2830" max="2831" width="10.7109375" style="116"/>
    <col min="2832" max="2832" width="45.7109375" style="116" customWidth="1"/>
    <col min="2833" max="2833" width="23.7109375" style="116" customWidth="1"/>
    <col min="2834" max="2834" width="20.7109375" style="116" bestFit="1" customWidth="1"/>
    <col min="2835" max="2835" width="10.28515625" style="116" customWidth="1"/>
    <col min="2836" max="3067" width="10.7109375" style="116"/>
    <col min="3068" max="3068" width="45.7109375" style="116" customWidth="1"/>
    <col min="3069" max="3069" width="27.28515625" style="116" customWidth="1"/>
    <col min="3070" max="3070" width="23" style="116" bestFit="1" customWidth="1"/>
    <col min="3071" max="3071" width="12" style="116" customWidth="1"/>
    <col min="3072" max="3076" width="0" style="116" hidden="1" customWidth="1"/>
    <col min="3077" max="3077" width="10.7109375" style="116"/>
    <col min="3078" max="3078" width="28.28515625" style="116" customWidth="1"/>
    <col min="3079" max="3079" width="25.42578125" style="116" customWidth="1"/>
    <col min="3080" max="3080" width="34.28515625" style="116" customWidth="1"/>
    <col min="3081" max="3082" width="10.7109375" style="116"/>
    <col min="3083" max="3083" width="27.42578125" style="116" customWidth="1"/>
    <col min="3084" max="3084" width="30.7109375" style="116" customWidth="1"/>
    <col min="3085" max="3085" width="25.42578125" style="116" customWidth="1"/>
    <col min="3086" max="3087" width="10.7109375" style="116"/>
    <col min="3088" max="3088" width="45.7109375" style="116" customWidth="1"/>
    <col min="3089" max="3089" width="23.7109375" style="116" customWidth="1"/>
    <col min="3090" max="3090" width="20.7109375" style="116" bestFit="1" customWidth="1"/>
    <col min="3091" max="3091" width="10.28515625" style="116" customWidth="1"/>
    <col min="3092" max="3323" width="10.7109375" style="116"/>
    <col min="3324" max="3324" width="45.7109375" style="116" customWidth="1"/>
    <col min="3325" max="3325" width="27.28515625" style="116" customWidth="1"/>
    <col min="3326" max="3326" width="23" style="116" bestFit="1" customWidth="1"/>
    <col min="3327" max="3327" width="12" style="116" customWidth="1"/>
    <col min="3328" max="3332" width="0" style="116" hidden="1" customWidth="1"/>
    <col min="3333" max="3333" width="10.7109375" style="116"/>
    <col min="3334" max="3334" width="28.28515625" style="116" customWidth="1"/>
    <col min="3335" max="3335" width="25.42578125" style="116" customWidth="1"/>
    <col min="3336" max="3336" width="34.28515625" style="116" customWidth="1"/>
    <col min="3337" max="3338" width="10.7109375" style="116"/>
    <col min="3339" max="3339" width="27.42578125" style="116" customWidth="1"/>
    <col min="3340" max="3340" width="30.7109375" style="116" customWidth="1"/>
    <col min="3341" max="3341" width="25.42578125" style="116" customWidth="1"/>
    <col min="3342" max="3343" width="10.7109375" style="116"/>
    <col min="3344" max="3344" width="45.7109375" style="116" customWidth="1"/>
    <col min="3345" max="3345" width="23.7109375" style="116" customWidth="1"/>
    <col min="3346" max="3346" width="20.7109375" style="116" bestFit="1" customWidth="1"/>
    <col min="3347" max="3347" width="10.28515625" style="116" customWidth="1"/>
    <col min="3348" max="3579" width="10.7109375" style="116"/>
    <col min="3580" max="3580" width="45.7109375" style="116" customWidth="1"/>
    <col min="3581" max="3581" width="27.28515625" style="116" customWidth="1"/>
    <col min="3582" max="3582" width="23" style="116" bestFit="1" customWidth="1"/>
    <col min="3583" max="3583" width="12" style="116" customWidth="1"/>
    <col min="3584" max="3588" width="0" style="116" hidden="1" customWidth="1"/>
    <col min="3589" max="3589" width="10.7109375" style="116"/>
    <col min="3590" max="3590" width="28.28515625" style="116" customWidth="1"/>
    <col min="3591" max="3591" width="25.42578125" style="116" customWidth="1"/>
    <col min="3592" max="3592" width="34.28515625" style="116" customWidth="1"/>
    <col min="3593" max="3594" width="10.7109375" style="116"/>
    <col min="3595" max="3595" width="27.42578125" style="116" customWidth="1"/>
    <col min="3596" max="3596" width="30.7109375" style="116" customWidth="1"/>
    <col min="3597" max="3597" width="25.42578125" style="116" customWidth="1"/>
    <col min="3598" max="3599" width="10.7109375" style="116"/>
    <col min="3600" max="3600" width="45.7109375" style="116" customWidth="1"/>
    <col min="3601" max="3601" width="23.7109375" style="116" customWidth="1"/>
    <col min="3602" max="3602" width="20.7109375" style="116" bestFit="1" customWidth="1"/>
    <col min="3603" max="3603" width="10.28515625" style="116" customWidth="1"/>
    <col min="3604" max="3835" width="10.7109375" style="116"/>
    <col min="3836" max="3836" width="45.7109375" style="116" customWidth="1"/>
    <col min="3837" max="3837" width="27.28515625" style="116" customWidth="1"/>
    <col min="3838" max="3838" width="23" style="116" bestFit="1" customWidth="1"/>
    <col min="3839" max="3839" width="12" style="116" customWidth="1"/>
    <col min="3840" max="3844" width="0" style="116" hidden="1" customWidth="1"/>
    <col min="3845" max="3845" width="10.7109375" style="116"/>
    <col min="3846" max="3846" width="28.28515625" style="116" customWidth="1"/>
    <col min="3847" max="3847" width="25.42578125" style="116" customWidth="1"/>
    <col min="3848" max="3848" width="34.28515625" style="116" customWidth="1"/>
    <col min="3849" max="3850" width="10.7109375" style="116"/>
    <col min="3851" max="3851" width="27.42578125" style="116" customWidth="1"/>
    <col min="3852" max="3852" width="30.7109375" style="116" customWidth="1"/>
    <col min="3853" max="3853" width="25.42578125" style="116" customWidth="1"/>
    <col min="3854" max="3855" width="10.7109375" style="116"/>
    <col min="3856" max="3856" width="45.7109375" style="116" customWidth="1"/>
    <col min="3857" max="3857" width="23.7109375" style="116" customWidth="1"/>
    <col min="3858" max="3858" width="20.7109375" style="116" bestFit="1" customWidth="1"/>
    <col min="3859" max="3859" width="10.28515625" style="116" customWidth="1"/>
    <col min="3860" max="4091" width="10.7109375" style="116"/>
    <col min="4092" max="4092" width="45.7109375" style="116" customWidth="1"/>
    <col min="4093" max="4093" width="27.28515625" style="116" customWidth="1"/>
    <col min="4094" max="4094" width="23" style="116" bestFit="1" customWidth="1"/>
    <col min="4095" max="4095" width="12" style="116" customWidth="1"/>
    <col min="4096" max="4100" width="0" style="116" hidden="1" customWidth="1"/>
    <col min="4101" max="4101" width="10.7109375" style="116"/>
    <col min="4102" max="4102" width="28.28515625" style="116" customWidth="1"/>
    <col min="4103" max="4103" width="25.42578125" style="116" customWidth="1"/>
    <col min="4104" max="4104" width="34.28515625" style="116" customWidth="1"/>
    <col min="4105" max="4106" width="10.7109375" style="116"/>
    <col min="4107" max="4107" width="27.42578125" style="116" customWidth="1"/>
    <col min="4108" max="4108" width="30.7109375" style="116" customWidth="1"/>
    <col min="4109" max="4109" width="25.42578125" style="116" customWidth="1"/>
    <col min="4110" max="4111" width="10.7109375" style="116"/>
    <col min="4112" max="4112" width="45.7109375" style="116" customWidth="1"/>
    <col min="4113" max="4113" width="23.7109375" style="116" customWidth="1"/>
    <col min="4114" max="4114" width="20.7109375" style="116" bestFit="1" customWidth="1"/>
    <col min="4115" max="4115" width="10.28515625" style="116" customWidth="1"/>
    <col min="4116" max="4347" width="10.7109375" style="116"/>
    <col min="4348" max="4348" width="45.7109375" style="116" customWidth="1"/>
    <col min="4349" max="4349" width="27.28515625" style="116" customWidth="1"/>
    <col min="4350" max="4350" width="23" style="116" bestFit="1" customWidth="1"/>
    <col min="4351" max="4351" width="12" style="116" customWidth="1"/>
    <col min="4352" max="4356" width="0" style="116" hidden="1" customWidth="1"/>
    <col min="4357" max="4357" width="10.7109375" style="116"/>
    <col min="4358" max="4358" width="28.28515625" style="116" customWidth="1"/>
    <col min="4359" max="4359" width="25.42578125" style="116" customWidth="1"/>
    <col min="4360" max="4360" width="34.28515625" style="116" customWidth="1"/>
    <col min="4361" max="4362" width="10.7109375" style="116"/>
    <col min="4363" max="4363" width="27.42578125" style="116" customWidth="1"/>
    <col min="4364" max="4364" width="30.7109375" style="116" customWidth="1"/>
    <col min="4365" max="4365" width="25.42578125" style="116" customWidth="1"/>
    <col min="4366" max="4367" width="10.7109375" style="116"/>
    <col min="4368" max="4368" width="45.7109375" style="116" customWidth="1"/>
    <col min="4369" max="4369" width="23.7109375" style="116" customWidth="1"/>
    <col min="4370" max="4370" width="20.7109375" style="116" bestFit="1" customWidth="1"/>
    <col min="4371" max="4371" width="10.28515625" style="116" customWidth="1"/>
    <col min="4372" max="4603" width="10.7109375" style="116"/>
    <col min="4604" max="4604" width="45.7109375" style="116" customWidth="1"/>
    <col min="4605" max="4605" width="27.28515625" style="116" customWidth="1"/>
    <col min="4606" max="4606" width="23" style="116" bestFit="1" customWidth="1"/>
    <col min="4607" max="4607" width="12" style="116" customWidth="1"/>
    <col min="4608" max="4612" width="0" style="116" hidden="1" customWidth="1"/>
    <col min="4613" max="4613" width="10.7109375" style="116"/>
    <col min="4614" max="4614" width="28.28515625" style="116" customWidth="1"/>
    <col min="4615" max="4615" width="25.42578125" style="116" customWidth="1"/>
    <col min="4616" max="4616" width="34.28515625" style="116" customWidth="1"/>
    <col min="4617" max="4618" width="10.7109375" style="116"/>
    <col min="4619" max="4619" width="27.42578125" style="116" customWidth="1"/>
    <col min="4620" max="4620" width="30.7109375" style="116" customWidth="1"/>
    <col min="4621" max="4621" width="25.42578125" style="116" customWidth="1"/>
    <col min="4622" max="4623" width="10.7109375" style="116"/>
    <col min="4624" max="4624" width="45.7109375" style="116" customWidth="1"/>
    <col min="4625" max="4625" width="23.7109375" style="116" customWidth="1"/>
    <col min="4626" max="4626" width="20.7109375" style="116" bestFit="1" customWidth="1"/>
    <col min="4627" max="4627" width="10.28515625" style="116" customWidth="1"/>
    <col min="4628" max="4859" width="10.7109375" style="116"/>
    <col min="4860" max="4860" width="45.7109375" style="116" customWidth="1"/>
    <col min="4861" max="4861" width="27.28515625" style="116" customWidth="1"/>
    <col min="4862" max="4862" width="23" style="116" bestFit="1" customWidth="1"/>
    <col min="4863" max="4863" width="12" style="116" customWidth="1"/>
    <col min="4864" max="4868" width="0" style="116" hidden="1" customWidth="1"/>
    <col min="4869" max="4869" width="10.7109375" style="116"/>
    <col min="4870" max="4870" width="28.28515625" style="116" customWidth="1"/>
    <col min="4871" max="4871" width="25.42578125" style="116" customWidth="1"/>
    <col min="4872" max="4872" width="34.28515625" style="116" customWidth="1"/>
    <col min="4873" max="4874" width="10.7109375" style="116"/>
    <col min="4875" max="4875" width="27.42578125" style="116" customWidth="1"/>
    <col min="4876" max="4876" width="30.7109375" style="116" customWidth="1"/>
    <col min="4877" max="4877" width="25.42578125" style="116" customWidth="1"/>
    <col min="4878" max="4879" width="10.7109375" style="116"/>
    <col min="4880" max="4880" width="45.7109375" style="116" customWidth="1"/>
    <col min="4881" max="4881" width="23.7109375" style="116" customWidth="1"/>
    <col min="4882" max="4882" width="20.7109375" style="116" bestFit="1" customWidth="1"/>
    <col min="4883" max="4883" width="10.28515625" style="116" customWidth="1"/>
    <col min="4884" max="5115" width="10.7109375" style="116"/>
    <col min="5116" max="5116" width="45.7109375" style="116" customWidth="1"/>
    <col min="5117" max="5117" width="27.28515625" style="116" customWidth="1"/>
    <col min="5118" max="5118" width="23" style="116" bestFit="1" customWidth="1"/>
    <col min="5119" max="5119" width="12" style="116" customWidth="1"/>
    <col min="5120" max="5124" width="0" style="116" hidden="1" customWidth="1"/>
    <col min="5125" max="5125" width="10.7109375" style="116"/>
    <col min="5126" max="5126" width="28.28515625" style="116" customWidth="1"/>
    <col min="5127" max="5127" width="25.42578125" style="116" customWidth="1"/>
    <col min="5128" max="5128" width="34.28515625" style="116" customWidth="1"/>
    <col min="5129" max="5130" width="10.7109375" style="116"/>
    <col min="5131" max="5131" width="27.42578125" style="116" customWidth="1"/>
    <col min="5132" max="5132" width="30.7109375" style="116" customWidth="1"/>
    <col min="5133" max="5133" width="25.42578125" style="116" customWidth="1"/>
    <col min="5134" max="5135" width="10.7109375" style="116"/>
    <col min="5136" max="5136" width="45.7109375" style="116" customWidth="1"/>
    <col min="5137" max="5137" width="23.7109375" style="116" customWidth="1"/>
    <col min="5138" max="5138" width="20.7109375" style="116" bestFit="1" customWidth="1"/>
    <col min="5139" max="5139" width="10.28515625" style="116" customWidth="1"/>
    <col min="5140" max="5371" width="10.7109375" style="116"/>
    <col min="5372" max="5372" width="45.7109375" style="116" customWidth="1"/>
    <col min="5373" max="5373" width="27.28515625" style="116" customWidth="1"/>
    <col min="5374" max="5374" width="23" style="116" bestFit="1" customWidth="1"/>
    <col min="5375" max="5375" width="12" style="116" customWidth="1"/>
    <col min="5376" max="5380" width="0" style="116" hidden="1" customWidth="1"/>
    <col min="5381" max="5381" width="10.7109375" style="116"/>
    <col min="5382" max="5382" width="28.28515625" style="116" customWidth="1"/>
    <col min="5383" max="5383" width="25.42578125" style="116" customWidth="1"/>
    <col min="5384" max="5384" width="34.28515625" style="116" customWidth="1"/>
    <col min="5385" max="5386" width="10.7109375" style="116"/>
    <col min="5387" max="5387" width="27.42578125" style="116" customWidth="1"/>
    <col min="5388" max="5388" width="30.7109375" style="116" customWidth="1"/>
    <col min="5389" max="5389" width="25.42578125" style="116" customWidth="1"/>
    <col min="5390" max="5391" width="10.7109375" style="116"/>
    <col min="5392" max="5392" width="45.7109375" style="116" customWidth="1"/>
    <col min="5393" max="5393" width="23.7109375" style="116" customWidth="1"/>
    <col min="5394" max="5394" width="20.7109375" style="116" bestFit="1" customWidth="1"/>
    <col min="5395" max="5395" width="10.28515625" style="116" customWidth="1"/>
    <col min="5396" max="5627" width="10.7109375" style="116"/>
    <col min="5628" max="5628" width="45.7109375" style="116" customWidth="1"/>
    <col min="5629" max="5629" width="27.28515625" style="116" customWidth="1"/>
    <col min="5630" max="5630" width="23" style="116" bestFit="1" customWidth="1"/>
    <col min="5631" max="5631" width="12" style="116" customWidth="1"/>
    <col min="5632" max="5636" width="0" style="116" hidden="1" customWidth="1"/>
    <col min="5637" max="5637" width="10.7109375" style="116"/>
    <col min="5638" max="5638" width="28.28515625" style="116" customWidth="1"/>
    <col min="5639" max="5639" width="25.42578125" style="116" customWidth="1"/>
    <col min="5640" max="5640" width="34.28515625" style="116" customWidth="1"/>
    <col min="5641" max="5642" width="10.7109375" style="116"/>
    <col min="5643" max="5643" width="27.42578125" style="116" customWidth="1"/>
    <col min="5644" max="5644" width="30.7109375" style="116" customWidth="1"/>
    <col min="5645" max="5645" width="25.42578125" style="116" customWidth="1"/>
    <col min="5646" max="5647" width="10.7109375" style="116"/>
    <col min="5648" max="5648" width="45.7109375" style="116" customWidth="1"/>
    <col min="5649" max="5649" width="23.7109375" style="116" customWidth="1"/>
    <col min="5650" max="5650" width="20.7109375" style="116" bestFit="1" customWidth="1"/>
    <col min="5651" max="5651" width="10.28515625" style="116" customWidth="1"/>
    <col min="5652" max="5883" width="10.7109375" style="116"/>
    <col min="5884" max="5884" width="45.7109375" style="116" customWidth="1"/>
    <col min="5885" max="5885" width="27.28515625" style="116" customWidth="1"/>
    <col min="5886" max="5886" width="23" style="116" bestFit="1" customWidth="1"/>
    <col min="5887" max="5887" width="12" style="116" customWidth="1"/>
    <col min="5888" max="5892" width="0" style="116" hidden="1" customWidth="1"/>
    <col min="5893" max="5893" width="10.7109375" style="116"/>
    <col min="5894" max="5894" width="28.28515625" style="116" customWidth="1"/>
    <col min="5895" max="5895" width="25.42578125" style="116" customWidth="1"/>
    <col min="5896" max="5896" width="34.28515625" style="116" customWidth="1"/>
    <col min="5897" max="5898" width="10.7109375" style="116"/>
    <col min="5899" max="5899" width="27.42578125" style="116" customWidth="1"/>
    <col min="5900" max="5900" width="30.7109375" style="116" customWidth="1"/>
    <col min="5901" max="5901" width="25.42578125" style="116" customWidth="1"/>
    <col min="5902" max="5903" width="10.7109375" style="116"/>
    <col min="5904" max="5904" width="45.7109375" style="116" customWidth="1"/>
    <col min="5905" max="5905" width="23.7109375" style="116" customWidth="1"/>
    <col min="5906" max="5906" width="20.7109375" style="116" bestFit="1" customWidth="1"/>
    <col min="5907" max="5907" width="10.28515625" style="116" customWidth="1"/>
    <col min="5908" max="6139" width="10.7109375" style="116"/>
    <col min="6140" max="6140" width="45.7109375" style="116" customWidth="1"/>
    <col min="6141" max="6141" width="27.28515625" style="116" customWidth="1"/>
    <col min="6142" max="6142" width="23" style="116" bestFit="1" customWidth="1"/>
    <col min="6143" max="6143" width="12" style="116" customWidth="1"/>
    <col min="6144" max="6148" width="0" style="116" hidden="1" customWidth="1"/>
    <col min="6149" max="6149" width="10.7109375" style="116"/>
    <col min="6150" max="6150" width="28.28515625" style="116" customWidth="1"/>
    <col min="6151" max="6151" width="25.42578125" style="116" customWidth="1"/>
    <col min="6152" max="6152" width="34.28515625" style="116" customWidth="1"/>
    <col min="6153" max="6154" width="10.7109375" style="116"/>
    <col min="6155" max="6155" width="27.42578125" style="116" customWidth="1"/>
    <col min="6156" max="6156" width="30.7109375" style="116" customWidth="1"/>
    <col min="6157" max="6157" width="25.42578125" style="116" customWidth="1"/>
    <col min="6158" max="6159" width="10.7109375" style="116"/>
    <col min="6160" max="6160" width="45.7109375" style="116" customWidth="1"/>
    <col min="6161" max="6161" width="23.7109375" style="116" customWidth="1"/>
    <col min="6162" max="6162" width="20.7109375" style="116" bestFit="1" customWidth="1"/>
    <col min="6163" max="6163" width="10.28515625" style="116" customWidth="1"/>
    <col min="6164" max="6395" width="10.7109375" style="116"/>
    <col min="6396" max="6396" width="45.7109375" style="116" customWidth="1"/>
    <col min="6397" max="6397" width="27.28515625" style="116" customWidth="1"/>
    <col min="6398" max="6398" width="23" style="116" bestFit="1" customWidth="1"/>
    <col min="6399" max="6399" width="12" style="116" customWidth="1"/>
    <col min="6400" max="6404" width="0" style="116" hidden="1" customWidth="1"/>
    <col min="6405" max="6405" width="10.7109375" style="116"/>
    <col min="6406" max="6406" width="28.28515625" style="116" customWidth="1"/>
    <col min="6407" max="6407" width="25.42578125" style="116" customWidth="1"/>
    <col min="6408" max="6408" width="34.28515625" style="116" customWidth="1"/>
    <col min="6409" max="6410" width="10.7109375" style="116"/>
    <col min="6411" max="6411" width="27.42578125" style="116" customWidth="1"/>
    <col min="6412" max="6412" width="30.7109375" style="116" customWidth="1"/>
    <col min="6413" max="6413" width="25.42578125" style="116" customWidth="1"/>
    <col min="6414" max="6415" width="10.7109375" style="116"/>
    <col min="6416" max="6416" width="45.7109375" style="116" customWidth="1"/>
    <col min="6417" max="6417" width="23.7109375" style="116" customWidth="1"/>
    <col min="6418" max="6418" width="20.7109375" style="116" bestFit="1" customWidth="1"/>
    <col min="6419" max="6419" width="10.28515625" style="116" customWidth="1"/>
    <col min="6420" max="6651" width="10.7109375" style="116"/>
    <col min="6652" max="6652" width="45.7109375" style="116" customWidth="1"/>
    <col min="6653" max="6653" width="27.28515625" style="116" customWidth="1"/>
    <col min="6654" max="6654" width="23" style="116" bestFit="1" customWidth="1"/>
    <col min="6655" max="6655" width="12" style="116" customWidth="1"/>
    <col min="6656" max="6660" width="0" style="116" hidden="1" customWidth="1"/>
    <col min="6661" max="6661" width="10.7109375" style="116"/>
    <col min="6662" max="6662" width="28.28515625" style="116" customWidth="1"/>
    <col min="6663" max="6663" width="25.42578125" style="116" customWidth="1"/>
    <col min="6664" max="6664" width="34.28515625" style="116" customWidth="1"/>
    <col min="6665" max="6666" width="10.7109375" style="116"/>
    <col min="6667" max="6667" width="27.42578125" style="116" customWidth="1"/>
    <col min="6668" max="6668" width="30.7109375" style="116" customWidth="1"/>
    <col min="6669" max="6669" width="25.42578125" style="116" customWidth="1"/>
    <col min="6670" max="6671" width="10.7109375" style="116"/>
    <col min="6672" max="6672" width="45.7109375" style="116" customWidth="1"/>
    <col min="6673" max="6673" width="23.7109375" style="116" customWidth="1"/>
    <col min="6674" max="6674" width="20.7109375" style="116" bestFit="1" customWidth="1"/>
    <col min="6675" max="6675" width="10.28515625" style="116" customWidth="1"/>
    <col min="6676" max="6907" width="10.7109375" style="116"/>
    <col min="6908" max="6908" width="45.7109375" style="116" customWidth="1"/>
    <col min="6909" max="6909" width="27.28515625" style="116" customWidth="1"/>
    <col min="6910" max="6910" width="23" style="116" bestFit="1" customWidth="1"/>
    <col min="6911" max="6911" width="12" style="116" customWidth="1"/>
    <col min="6912" max="6916" width="0" style="116" hidden="1" customWidth="1"/>
    <col min="6917" max="6917" width="10.7109375" style="116"/>
    <col min="6918" max="6918" width="28.28515625" style="116" customWidth="1"/>
    <col min="6919" max="6919" width="25.42578125" style="116" customWidth="1"/>
    <col min="6920" max="6920" width="34.28515625" style="116" customWidth="1"/>
    <col min="6921" max="6922" width="10.7109375" style="116"/>
    <col min="6923" max="6923" width="27.42578125" style="116" customWidth="1"/>
    <col min="6924" max="6924" width="30.7109375" style="116" customWidth="1"/>
    <col min="6925" max="6925" width="25.42578125" style="116" customWidth="1"/>
    <col min="6926" max="6927" width="10.7109375" style="116"/>
    <col min="6928" max="6928" width="45.7109375" style="116" customWidth="1"/>
    <col min="6929" max="6929" width="23.7109375" style="116" customWidth="1"/>
    <col min="6930" max="6930" width="20.7109375" style="116" bestFit="1" customWidth="1"/>
    <col min="6931" max="6931" width="10.28515625" style="116" customWidth="1"/>
    <col min="6932" max="7163" width="10.7109375" style="116"/>
    <col min="7164" max="7164" width="45.7109375" style="116" customWidth="1"/>
    <col min="7165" max="7165" width="27.28515625" style="116" customWidth="1"/>
    <col min="7166" max="7166" width="23" style="116" bestFit="1" customWidth="1"/>
    <col min="7167" max="7167" width="12" style="116" customWidth="1"/>
    <col min="7168" max="7172" width="0" style="116" hidden="1" customWidth="1"/>
    <col min="7173" max="7173" width="10.7109375" style="116"/>
    <col min="7174" max="7174" width="28.28515625" style="116" customWidth="1"/>
    <col min="7175" max="7175" width="25.42578125" style="116" customWidth="1"/>
    <col min="7176" max="7176" width="34.28515625" style="116" customWidth="1"/>
    <col min="7177" max="7178" width="10.7109375" style="116"/>
    <col min="7179" max="7179" width="27.42578125" style="116" customWidth="1"/>
    <col min="7180" max="7180" width="30.7109375" style="116" customWidth="1"/>
    <col min="7181" max="7181" width="25.42578125" style="116" customWidth="1"/>
    <col min="7182" max="7183" width="10.7109375" style="116"/>
    <col min="7184" max="7184" width="45.7109375" style="116" customWidth="1"/>
    <col min="7185" max="7185" width="23.7109375" style="116" customWidth="1"/>
    <col min="7186" max="7186" width="20.7109375" style="116" bestFit="1" customWidth="1"/>
    <col min="7187" max="7187" width="10.28515625" style="116" customWidth="1"/>
    <col min="7188" max="7419" width="10.7109375" style="116"/>
    <col min="7420" max="7420" width="45.7109375" style="116" customWidth="1"/>
    <col min="7421" max="7421" width="27.28515625" style="116" customWidth="1"/>
    <col min="7422" max="7422" width="23" style="116" bestFit="1" customWidth="1"/>
    <col min="7423" max="7423" width="12" style="116" customWidth="1"/>
    <col min="7424" max="7428" width="0" style="116" hidden="1" customWidth="1"/>
    <col min="7429" max="7429" width="10.7109375" style="116"/>
    <col min="7430" max="7430" width="28.28515625" style="116" customWidth="1"/>
    <col min="7431" max="7431" width="25.42578125" style="116" customWidth="1"/>
    <col min="7432" max="7432" width="34.28515625" style="116" customWidth="1"/>
    <col min="7433" max="7434" width="10.7109375" style="116"/>
    <col min="7435" max="7435" width="27.42578125" style="116" customWidth="1"/>
    <col min="7436" max="7436" width="30.7109375" style="116" customWidth="1"/>
    <col min="7437" max="7437" width="25.42578125" style="116" customWidth="1"/>
    <col min="7438" max="7439" width="10.7109375" style="116"/>
    <col min="7440" max="7440" width="45.7109375" style="116" customWidth="1"/>
    <col min="7441" max="7441" width="23.7109375" style="116" customWidth="1"/>
    <col min="7442" max="7442" width="20.7109375" style="116" bestFit="1" customWidth="1"/>
    <col min="7443" max="7443" width="10.28515625" style="116" customWidth="1"/>
    <col min="7444" max="7675" width="10.7109375" style="116"/>
    <col min="7676" max="7676" width="45.7109375" style="116" customWidth="1"/>
    <col min="7677" max="7677" width="27.28515625" style="116" customWidth="1"/>
    <col min="7678" max="7678" width="23" style="116" bestFit="1" customWidth="1"/>
    <col min="7679" max="7679" width="12" style="116" customWidth="1"/>
    <col min="7680" max="7684" width="0" style="116" hidden="1" customWidth="1"/>
    <col min="7685" max="7685" width="10.7109375" style="116"/>
    <col min="7686" max="7686" width="28.28515625" style="116" customWidth="1"/>
    <col min="7687" max="7687" width="25.42578125" style="116" customWidth="1"/>
    <col min="7688" max="7688" width="34.28515625" style="116" customWidth="1"/>
    <col min="7689" max="7690" width="10.7109375" style="116"/>
    <col min="7691" max="7691" width="27.42578125" style="116" customWidth="1"/>
    <col min="7692" max="7692" width="30.7109375" style="116" customWidth="1"/>
    <col min="7693" max="7693" width="25.42578125" style="116" customWidth="1"/>
    <col min="7694" max="7695" width="10.7109375" style="116"/>
    <col min="7696" max="7696" width="45.7109375" style="116" customWidth="1"/>
    <col min="7697" max="7697" width="23.7109375" style="116" customWidth="1"/>
    <col min="7698" max="7698" width="20.7109375" style="116" bestFit="1" customWidth="1"/>
    <col min="7699" max="7699" width="10.28515625" style="116" customWidth="1"/>
    <col min="7700" max="7931" width="10.7109375" style="116"/>
    <col min="7932" max="7932" width="45.7109375" style="116" customWidth="1"/>
    <col min="7933" max="7933" width="27.28515625" style="116" customWidth="1"/>
    <col min="7934" max="7934" width="23" style="116" bestFit="1" customWidth="1"/>
    <col min="7935" max="7935" width="12" style="116" customWidth="1"/>
    <col min="7936" max="7940" width="0" style="116" hidden="1" customWidth="1"/>
    <col min="7941" max="7941" width="10.7109375" style="116"/>
    <col min="7942" max="7942" width="28.28515625" style="116" customWidth="1"/>
    <col min="7943" max="7943" width="25.42578125" style="116" customWidth="1"/>
    <col min="7944" max="7944" width="34.28515625" style="116" customWidth="1"/>
    <col min="7945" max="7946" width="10.7109375" style="116"/>
    <col min="7947" max="7947" width="27.42578125" style="116" customWidth="1"/>
    <col min="7948" max="7948" width="30.7109375" style="116" customWidth="1"/>
    <col min="7949" max="7949" width="25.42578125" style="116" customWidth="1"/>
    <col min="7950" max="7951" width="10.7109375" style="116"/>
    <col min="7952" max="7952" width="45.7109375" style="116" customWidth="1"/>
    <col min="7953" max="7953" width="23.7109375" style="116" customWidth="1"/>
    <col min="7954" max="7954" width="20.7109375" style="116" bestFit="1" customWidth="1"/>
    <col min="7955" max="7955" width="10.28515625" style="116" customWidth="1"/>
    <col min="7956" max="8187" width="10.7109375" style="116"/>
    <col min="8188" max="8188" width="45.7109375" style="116" customWidth="1"/>
    <col min="8189" max="8189" width="27.28515625" style="116" customWidth="1"/>
    <col min="8190" max="8190" width="23" style="116" bestFit="1" customWidth="1"/>
    <col min="8191" max="8191" width="12" style="116" customWidth="1"/>
    <col min="8192" max="8196" width="0" style="116" hidden="1" customWidth="1"/>
    <col min="8197" max="8197" width="10.7109375" style="116"/>
    <col min="8198" max="8198" width="28.28515625" style="116" customWidth="1"/>
    <col min="8199" max="8199" width="25.42578125" style="116" customWidth="1"/>
    <col min="8200" max="8200" width="34.28515625" style="116" customWidth="1"/>
    <col min="8201" max="8202" width="10.7109375" style="116"/>
    <col min="8203" max="8203" width="27.42578125" style="116" customWidth="1"/>
    <col min="8204" max="8204" width="30.7109375" style="116" customWidth="1"/>
    <col min="8205" max="8205" width="25.42578125" style="116" customWidth="1"/>
    <col min="8206" max="8207" width="10.7109375" style="116"/>
    <col min="8208" max="8208" width="45.7109375" style="116" customWidth="1"/>
    <col min="8209" max="8209" width="23.7109375" style="116" customWidth="1"/>
    <col min="8210" max="8210" width="20.7109375" style="116" bestFit="1" customWidth="1"/>
    <col min="8211" max="8211" width="10.28515625" style="116" customWidth="1"/>
    <col min="8212" max="8443" width="10.7109375" style="116"/>
    <col min="8444" max="8444" width="45.7109375" style="116" customWidth="1"/>
    <col min="8445" max="8445" width="27.28515625" style="116" customWidth="1"/>
    <col min="8446" max="8446" width="23" style="116" bestFit="1" customWidth="1"/>
    <col min="8447" max="8447" width="12" style="116" customWidth="1"/>
    <col min="8448" max="8452" width="0" style="116" hidden="1" customWidth="1"/>
    <col min="8453" max="8453" width="10.7109375" style="116"/>
    <col min="8454" max="8454" width="28.28515625" style="116" customWidth="1"/>
    <col min="8455" max="8455" width="25.42578125" style="116" customWidth="1"/>
    <col min="8456" max="8456" width="34.28515625" style="116" customWidth="1"/>
    <col min="8457" max="8458" width="10.7109375" style="116"/>
    <col min="8459" max="8459" width="27.42578125" style="116" customWidth="1"/>
    <col min="8460" max="8460" width="30.7109375" style="116" customWidth="1"/>
    <col min="8461" max="8461" width="25.42578125" style="116" customWidth="1"/>
    <col min="8462" max="8463" width="10.7109375" style="116"/>
    <col min="8464" max="8464" width="45.7109375" style="116" customWidth="1"/>
    <col min="8465" max="8465" width="23.7109375" style="116" customWidth="1"/>
    <col min="8466" max="8466" width="20.7109375" style="116" bestFit="1" customWidth="1"/>
    <col min="8467" max="8467" width="10.28515625" style="116" customWidth="1"/>
    <col min="8468" max="8699" width="10.7109375" style="116"/>
    <col min="8700" max="8700" width="45.7109375" style="116" customWidth="1"/>
    <col min="8701" max="8701" width="27.28515625" style="116" customWidth="1"/>
    <col min="8702" max="8702" width="23" style="116" bestFit="1" customWidth="1"/>
    <col min="8703" max="8703" width="12" style="116" customWidth="1"/>
    <col min="8704" max="8708" width="0" style="116" hidden="1" customWidth="1"/>
    <col min="8709" max="8709" width="10.7109375" style="116"/>
    <col min="8710" max="8710" width="28.28515625" style="116" customWidth="1"/>
    <col min="8711" max="8711" width="25.42578125" style="116" customWidth="1"/>
    <col min="8712" max="8712" width="34.28515625" style="116" customWidth="1"/>
    <col min="8713" max="8714" width="10.7109375" style="116"/>
    <col min="8715" max="8715" width="27.42578125" style="116" customWidth="1"/>
    <col min="8716" max="8716" width="30.7109375" style="116" customWidth="1"/>
    <col min="8717" max="8717" width="25.42578125" style="116" customWidth="1"/>
    <col min="8718" max="8719" width="10.7109375" style="116"/>
    <col min="8720" max="8720" width="45.7109375" style="116" customWidth="1"/>
    <col min="8721" max="8721" width="23.7109375" style="116" customWidth="1"/>
    <col min="8722" max="8722" width="20.7109375" style="116" bestFit="1" customWidth="1"/>
    <col min="8723" max="8723" width="10.28515625" style="116" customWidth="1"/>
    <col min="8724" max="8955" width="10.7109375" style="116"/>
    <col min="8956" max="8956" width="45.7109375" style="116" customWidth="1"/>
    <col min="8957" max="8957" width="27.28515625" style="116" customWidth="1"/>
    <col min="8958" max="8958" width="23" style="116" bestFit="1" customWidth="1"/>
    <col min="8959" max="8959" width="12" style="116" customWidth="1"/>
    <col min="8960" max="8964" width="0" style="116" hidden="1" customWidth="1"/>
    <col min="8965" max="8965" width="10.7109375" style="116"/>
    <col min="8966" max="8966" width="28.28515625" style="116" customWidth="1"/>
    <col min="8967" max="8967" width="25.42578125" style="116" customWidth="1"/>
    <col min="8968" max="8968" width="34.28515625" style="116" customWidth="1"/>
    <col min="8969" max="8970" width="10.7109375" style="116"/>
    <col min="8971" max="8971" width="27.42578125" style="116" customWidth="1"/>
    <col min="8972" max="8972" width="30.7109375" style="116" customWidth="1"/>
    <col min="8973" max="8973" width="25.42578125" style="116" customWidth="1"/>
    <col min="8974" max="8975" width="10.7109375" style="116"/>
    <col min="8976" max="8976" width="45.7109375" style="116" customWidth="1"/>
    <col min="8977" max="8977" width="23.7109375" style="116" customWidth="1"/>
    <col min="8978" max="8978" width="20.7109375" style="116" bestFit="1" customWidth="1"/>
    <col min="8979" max="8979" width="10.28515625" style="116" customWidth="1"/>
    <col min="8980" max="9211" width="10.7109375" style="116"/>
    <col min="9212" max="9212" width="45.7109375" style="116" customWidth="1"/>
    <col min="9213" max="9213" width="27.28515625" style="116" customWidth="1"/>
    <col min="9214" max="9214" width="23" style="116" bestFit="1" customWidth="1"/>
    <col min="9215" max="9215" width="12" style="116" customWidth="1"/>
    <col min="9216" max="9220" width="0" style="116" hidden="1" customWidth="1"/>
    <col min="9221" max="9221" width="10.7109375" style="116"/>
    <col min="9222" max="9222" width="28.28515625" style="116" customWidth="1"/>
    <col min="9223" max="9223" width="25.42578125" style="116" customWidth="1"/>
    <col min="9224" max="9224" width="34.28515625" style="116" customWidth="1"/>
    <col min="9225" max="9226" width="10.7109375" style="116"/>
    <col min="9227" max="9227" width="27.42578125" style="116" customWidth="1"/>
    <col min="9228" max="9228" width="30.7109375" style="116" customWidth="1"/>
    <col min="9229" max="9229" width="25.42578125" style="116" customWidth="1"/>
    <col min="9230" max="9231" width="10.7109375" style="116"/>
    <col min="9232" max="9232" width="45.7109375" style="116" customWidth="1"/>
    <col min="9233" max="9233" width="23.7109375" style="116" customWidth="1"/>
    <col min="9234" max="9234" width="20.7109375" style="116" bestFit="1" customWidth="1"/>
    <col min="9235" max="9235" width="10.28515625" style="116" customWidth="1"/>
    <col min="9236" max="9467" width="10.7109375" style="116"/>
    <col min="9468" max="9468" width="45.7109375" style="116" customWidth="1"/>
    <col min="9469" max="9469" width="27.28515625" style="116" customWidth="1"/>
    <col min="9470" max="9470" width="23" style="116" bestFit="1" customWidth="1"/>
    <col min="9471" max="9471" width="12" style="116" customWidth="1"/>
    <col min="9472" max="9476" width="0" style="116" hidden="1" customWidth="1"/>
    <col min="9477" max="9477" width="10.7109375" style="116"/>
    <col min="9478" max="9478" width="28.28515625" style="116" customWidth="1"/>
    <col min="9479" max="9479" width="25.42578125" style="116" customWidth="1"/>
    <col min="9480" max="9480" width="34.28515625" style="116" customWidth="1"/>
    <col min="9481" max="9482" width="10.7109375" style="116"/>
    <col min="9483" max="9483" width="27.42578125" style="116" customWidth="1"/>
    <col min="9484" max="9484" width="30.7109375" style="116" customWidth="1"/>
    <col min="9485" max="9485" width="25.42578125" style="116" customWidth="1"/>
    <col min="9486" max="9487" width="10.7109375" style="116"/>
    <col min="9488" max="9488" width="45.7109375" style="116" customWidth="1"/>
    <col min="9489" max="9489" width="23.7109375" style="116" customWidth="1"/>
    <col min="9490" max="9490" width="20.7109375" style="116" bestFit="1" customWidth="1"/>
    <col min="9491" max="9491" width="10.28515625" style="116" customWidth="1"/>
    <col min="9492" max="9723" width="10.7109375" style="116"/>
    <col min="9724" max="9724" width="45.7109375" style="116" customWidth="1"/>
    <col min="9725" max="9725" width="27.28515625" style="116" customWidth="1"/>
    <col min="9726" max="9726" width="23" style="116" bestFit="1" customWidth="1"/>
    <col min="9727" max="9727" width="12" style="116" customWidth="1"/>
    <col min="9728" max="9732" width="0" style="116" hidden="1" customWidth="1"/>
    <col min="9733" max="9733" width="10.7109375" style="116"/>
    <col min="9734" max="9734" width="28.28515625" style="116" customWidth="1"/>
    <col min="9735" max="9735" width="25.42578125" style="116" customWidth="1"/>
    <col min="9736" max="9736" width="34.28515625" style="116" customWidth="1"/>
    <col min="9737" max="9738" width="10.7109375" style="116"/>
    <col min="9739" max="9739" width="27.42578125" style="116" customWidth="1"/>
    <col min="9740" max="9740" width="30.7109375" style="116" customWidth="1"/>
    <col min="9741" max="9741" width="25.42578125" style="116" customWidth="1"/>
    <col min="9742" max="9743" width="10.7109375" style="116"/>
    <col min="9744" max="9744" width="45.7109375" style="116" customWidth="1"/>
    <col min="9745" max="9745" width="23.7109375" style="116" customWidth="1"/>
    <col min="9746" max="9746" width="20.7109375" style="116" bestFit="1" customWidth="1"/>
    <col min="9747" max="9747" width="10.28515625" style="116" customWidth="1"/>
    <col min="9748" max="9979" width="10.7109375" style="116"/>
    <col min="9980" max="9980" width="45.7109375" style="116" customWidth="1"/>
    <col min="9981" max="9981" width="27.28515625" style="116" customWidth="1"/>
    <col min="9982" max="9982" width="23" style="116" bestFit="1" customWidth="1"/>
    <col min="9983" max="9983" width="12" style="116" customWidth="1"/>
    <col min="9984" max="9988" width="0" style="116" hidden="1" customWidth="1"/>
    <col min="9989" max="9989" width="10.7109375" style="116"/>
    <col min="9990" max="9990" width="28.28515625" style="116" customWidth="1"/>
    <col min="9991" max="9991" width="25.42578125" style="116" customWidth="1"/>
    <col min="9992" max="9992" width="34.28515625" style="116" customWidth="1"/>
    <col min="9993" max="9994" width="10.7109375" style="116"/>
    <col min="9995" max="9995" width="27.42578125" style="116" customWidth="1"/>
    <col min="9996" max="9996" width="30.7109375" style="116" customWidth="1"/>
    <col min="9997" max="9997" width="25.42578125" style="116" customWidth="1"/>
    <col min="9998" max="9999" width="10.7109375" style="116"/>
    <col min="10000" max="10000" width="45.7109375" style="116" customWidth="1"/>
    <col min="10001" max="10001" width="23.7109375" style="116" customWidth="1"/>
    <col min="10002" max="10002" width="20.7109375" style="116" bestFit="1" customWidth="1"/>
    <col min="10003" max="10003" width="10.28515625" style="116" customWidth="1"/>
    <col min="10004" max="10235" width="10.7109375" style="116"/>
    <col min="10236" max="10236" width="45.7109375" style="116" customWidth="1"/>
    <col min="10237" max="10237" width="27.28515625" style="116" customWidth="1"/>
    <col min="10238" max="10238" width="23" style="116" bestFit="1" customWidth="1"/>
    <col min="10239" max="10239" width="12" style="116" customWidth="1"/>
    <col min="10240" max="10244" width="0" style="116" hidden="1" customWidth="1"/>
    <col min="10245" max="10245" width="10.7109375" style="116"/>
    <col min="10246" max="10246" width="28.28515625" style="116" customWidth="1"/>
    <col min="10247" max="10247" width="25.42578125" style="116" customWidth="1"/>
    <col min="10248" max="10248" width="34.28515625" style="116" customWidth="1"/>
    <col min="10249" max="10250" width="10.7109375" style="116"/>
    <col min="10251" max="10251" width="27.42578125" style="116" customWidth="1"/>
    <col min="10252" max="10252" width="30.7109375" style="116" customWidth="1"/>
    <col min="10253" max="10253" width="25.42578125" style="116" customWidth="1"/>
    <col min="10254" max="10255" width="10.7109375" style="116"/>
    <col min="10256" max="10256" width="45.7109375" style="116" customWidth="1"/>
    <col min="10257" max="10257" width="23.7109375" style="116" customWidth="1"/>
    <col min="10258" max="10258" width="20.7109375" style="116" bestFit="1" customWidth="1"/>
    <col min="10259" max="10259" width="10.28515625" style="116" customWidth="1"/>
    <col min="10260" max="10491" width="10.7109375" style="116"/>
    <col min="10492" max="10492" width="45.7109375" style="116" customWidth="1"/>
    <col min="10493" max="10493" width="27.28515625" style="116" customWidth="1"/>
    <col min="10494" max="10494" width="23" style="116" bestFit="1" customWidth="1"/>
    <col min="10495" max="10495" width="12" style="116" customWidth="1"/>
    <col min="10496" max="10500" width="0" style="116" hidden="1" customWidth="1"/>
    <col min="10501" max="10501" width="10.7109375" style="116"/>
    <col min="10502" max="10502" width="28.28515625" style="116" customWidth="1"/>
    <col min="10503" max="10503" width="25.42578125" style="116" customWidth="1"/>
    <col min="10504" max="10504" width="34.28515625" style="116" customWidth="1"/>
    <col min="10505" max="10506" width="10.7109375" style="116"/>
    <col min="10507" max="10507" width="27.42578125" style="116" customWidth="1"/>
    <col min="10508" max="10508" width="30.7109375" style="116" customWidth="1"/>
    <col min="10509" max="10509" width="25.42578125" style="116" customWidth="1"/>
    <col min="10510" max="10511" width="10.7109375" style="116"/>
    <col min="10512" max="10512" width="45.7109375" style="116" customWidth="1"/>
    <col min="10513" max="10513" width="23.7109375" style="116" customWidth="1"/>
    <col min="10514" max="10514" width="20.7109375" style="116" bestFit="1" customWidth="1"/>
    <col min="10515" max="10515" width="10.28515625" style="116" customWidth="1"/>
    <col min="10516" max="10747" width="10.7109375" style="116"/>
    <col min="10748" max="10748" width="45.7109375" style="116" customWidth="1"/>
    <col min="10749" max="10749" width="27.28515625" style="116" customWidth="1"/>
    <col min="10750" max="10750" width="23" style="116" bestFit="1" customWidth="1"/>
    <col min="10751" max="10751" width="12" style="116" customWidth="1"/>
    <col min="10752" max="10756" width="0" style="116" hidden="1" customWidth="1"/>
    <col min="10757" max="10757" width="10.7109375" style="116"/>
    <col min="10758" max="10758" width="28.28515625" style="116" customWidth="1"/>
    <col min="10759" max="10759" width="25.42578125" style="116" customWidth="1"/>
    <col min="10760" max="10760" width="34.28515625" style="116" customWidth="1"/>
    <col min="10761" max="10762" width="10.7109375" style="116"/>
    <col min="10763" max="10763" width="27.42578125" style="116" customWidth="1"/>
    <col min="10764" max="10764" width="30.7109375" style="116" customWidth="1"/>
    <col min="10765" max="10765" width="25.42578125" style="116" customWidth="1"/>
    <col min="10766" max="10767" width="10.7109375" style="116"/>
    <col min="10768" max="10768" width="45.7109375" style="116" customWidth="1"/>
    <col min="10769" max="10769" width="23.7109375" style="116" customWidth="1"/>
    <col min="10770" max="10770" width="20.7109375" style="116" bestFit="1" customWidth="1"/>
    <col min="10771" max="10771" width="10.28515625" style="116" customWidth="1"/>
    <col min="10772" max="11003" width="10.7109375" style="116"/>
    <col min="11004" max="11004" width="45.7109375" style="116" customWidth="1"/>
    <col min="11005" max="11005" width="27.28515625" style="116" customWidth="1"/>
    <col min="11006" max="11006" width="23" style="116" bestFit="1" customWidth="1"/>
    <col min="11007" max="11007" width="12" style="116" customWidth="1"/>
    <col min="11008" max="11012" width="0" style="116" hidden="1" customWidth="1"/>
    <col min="11013" max="11013" width="10.7109375" style="116"/>
    <col min="11014" max="11014" width="28.28515625" style="116" customWidth="1"/>
    <col min="11015" max="11015" width="25.42578125" style="116" customWidth="1"/>
    <col min="11016" max="11016" width="34.28515625" style="116" customWidth="1"/>
    <col min="11017" max="11018" width="10.7109375" style="116"/>
    <col min="11019" max="11019" width="27.42578125" style="116" customWidth="1"/>
    <col min="11020" max="11020" width="30.7109375" style="116" customWidth="1"/>
    <col min="11021" max="11021" width="25.42578125" style="116" customWidth="1"/>
    <col min="11022" max="11023" width="10.7109375" style="116"/>
    <col min="11024" max="11024" width="45.7109375" style="116" customWidth="1"/>
    <col min="11025" max="11025" width="23.7109375" style="116" customWidth="1"/>
    <col min="11026" max="11026" width="20.7109375" style="116" bestFit="1" customWidth="1"/>
    <col min="11027" max="11027" width="10.28515625" style="116" customWidth="1"/>
    <col min="11028" max="11259" width="10.7109375" style="116"/>
    <col min="11260" max="11260" width="45.7109375" style="116" customWidth="1"/>
    <col min="11261" max="11261" width="27.28515625" style="116" customWidth="1"/>
    <col min="11262" max="11262" width="23" style="116" bestFit="1" customWidth="1"/>
    <col min="11263" max="11263" width="12" style="116" customWidth="1"/>
    <col min="11264" max="11268" width="0" style="116" hidden="1" customWidth="1"/>
    <col min="11269" max="11269" width="10.7109375" style="116"/>
    <col min="11270" max="11270" width="28.28515625" style="116" customWidth="1"/>
    <col min="11271" max="11271" width="25.42578125" style="116" customWidth="1"/>
    <col min="11272" max="11272" width="34.28515625" style="116" customWidth="1"/>
    <col min="11273" max="11274" width="10.7109375" style="116"/>
    <col min="11275" max="11275" width="27.42578125" style="116" customWidth="1"/>
    <col min="11276" max="11276" width="30.7109375" style="116" customWidth="1"/>
    <col min="11277" max="11277" width="25.42578125" style="116" customWidth="1"/>
    <col min="11278" max="11279" width="10.7109375" style="116"/>
    <col min="11280" max="11280" width="45.7109375" style="116" customWidth="1"/>
    <col min="11281" max="11281" width="23.7109375" style="116" customWidth="1"/>
    <col min="11282" max="11282" width="20.7109375" style="116" bestFit="1" customWidth="1"/>
    <col min="11283" max="11283" width="10.28515625" style="116" customWidth="1"/>
    <col min="11284" max="11515" width="10.7109375" style="116"/>
    <col min="11516" max="11516" width="45.7109375" style="116" customWidth="1"/>
    <col min="11517" max="11517" width="27.28515625" style="116" customWidth="1"/>
    <col min="11518" max="11518" width="23" style="116" bestFit="1" customWidth="1"/>
    <col min="11519" max="11519" width="12" style="116" customWidth="1"/>
    <col min="11520" max="11524" width="0" style="116" hidden="1" customWidth="1"/>
    <col min="11525" max="11525" width="10.7109375" style="116"/>
    <col min="11526" max="11526" width="28.28515625" style="116" customWidth="1"/>
    <col min="11527" max="11527" width="25.42578125" style="116" customWidth="1"/>
    <col min="11528" max="11528" width="34.28515625" style="116" customWidth="1"/>
    <col min="11529" max="11530" width="10.7109375" style="116"/>
    <col min="11531" max="11531" width="27.42578125" style="116" customWidth="1"/>
    <col min="11532" max="11532" width="30.7109375" style="116" customWidth="1"/>
    <col min="11533" max="11533" width="25.42578125" style="116" customWidth="1"/>
    <col min="11534" max="11535" width="10.7109375" style="116"/>
    <col min="11536" max="11536" width="45.7109375" style="116" customWidth="1"/>
    <col min="11537" max="11537" width="23.7109375" style="116" customWidth="1"/>
    <col min="11538" max="11538" width="20.7109375" style="116" bestFit="1" customWidth="1"/>
    <col min="11539" max="11539" width="10.28515625" style="116" customWidth="1"/>
    <col min="11540" max="11771" width="10.7109375" style="116"/>
    <col min="11772" max="11772" width="45.7109375" style="116" customWidth="1"/>
    <col min="11773" max="11773" width="27.28515625" style="116" customWidth="1"/>
    <col min="11774" max="11774" width="23" style="116" bestFit="1" customWidth="1"/>
    <col min="11775" max="11775" width="12" style="116" customWidth="1"/>
    <col min="11776" max="11780" width="0" style="116" hidden="1" customWidth="1"/>
    <col min="11781" max="11781" width="10.7109375" style="116"/>
    <col min="11782" max="11782" width="28.28515625" style="116" customWidth="1"/>
    <col min="11783" max="11783" width="25.42578125" style="116" customWidth="1"/>
    <col min="11784" max="11784" width="34.28515625" style="116" customWidth="1"/>
    <col min="11785" max="11786" width="10.7109375" style="116"/>
    <col min="11787" max="11787" width="27.42578125" style="116" customWidth="1"/>
    <col min="11788" max="11788" width="30.7109375" style="116" customWidth="1"/>
    <col min="11789" max="11789" width="25.42578125" style="116" customWidth="1"/>
    <col min="11790" max="11791" width="10.7109375" style="116"/>
    <col min="11792" max="11792" width="45.7109375" style="116" customWidth="1"/>
    <col min="11793" max="11793" width="23.7109375" style="116" customWidth="1"/>
    <col min="11794" max="11794" width="20.7109375" style="116" bestFit="1" customWidth="1"/>
    <col min="11795" max="11795" width="10.28515625" style="116" customWidth="1"/>
    <col min="11796" max="12027" width="10.7109375" style="116"/>
    <col min="12028" max="12028" width="45.7109375" style="116" customWidth="1"/>
    <col min="12029" max="12029" width="27.28515625" style="116" customWidth="1"/>
    <col min="12030" max="12030" width="23" style="116" bestFit="1" customWidth="1"/>
    <col min="12031" max="12031" width="12" style="116" customWidth="1"/>
    <col min="12032" max="12036" width="0" style="116" hidden="1" customWidth="1"/>
    <col min="12037" max="12037" width="10.7109375" style="116"/>
    <col min="12038" max="12038" width="28.28515625" style="116" customWidth="1"/>
    <col min="12039" max="12039" width="25.42578125" style="116" customWidth="1"/>
    <col min="12040" max="12040" width="34.28515625" style="116" customWidth="1"/>
    <col min="12041" max="12042" width="10.7109375" style="116"/>
    <col min="12043" max="12043" width="27.42578125" style="116" customWidth="1"/>
    <col min="12044" max="12044" width="30.7109375" style="116" customWidth="1"/>
    <col min="12045" max="12045" width="25.42578125" style="116" customWidth="1"/>
    <col min="12046" max="12047" width="10.7109375" style="116"/>
    <col min="12048" max="12048" width="45.7109375" style="116" customWidth="1"/>
    <col min="12049" max="12049" width="23.7109375" style="116" customWidth="1"/>
    <col min="12050" max="12050" width="20.7109375" style="116" bestFit="1" customWidth="1"/>
    <col min="12051" max="12051" width="10.28515625" style="116" customWidth="1"/>
    <col min="12052" max="12283" width="10.7109375" style="116"/>
    <col min="12284" max="12284" width="45.7109375" style="116" customWidth="1"/>
    <col min="12285" max="12285" width="27.28515625" style="116" customWidth="1"/>
    <col min="12286" max="12286" width="23" style="116" bestFit="1" customWidth="1"/>
    <col min="12287" max="12287" width="12" style="116" customWidth="1"/>
    <col min="12288" max="12292" width="0" style="116" hidden="1" customWidth="1"/>
    <col min="12293" max="12293" width="10.7109375" style="116"/>
    <col min="12294" max="12294" width="28.28515625" style="116" customWidth="1"/>
    <col min="12295" max="12295" width="25.42578125" style="116" customWidth="1"/>
    <col min="12296" max="12296" width="34.28515625" style="116" customWidth="1"/>
    <col min="12297" max="12298" width="10.7109375" style="116"/>
    <col min="12299" max="12299" width="27.42578125" style="116" customWidth="1"/>
    <col min="12300" max="12300" width="30.7109375" style="116" customWidth="1"/>
    <col min="12301" max="12301" width="25.42578125" style="116" customWidth="1"/>
    <col min="12302" max="12303" width="10.7109375" style="116"/>
    <col min="12304" max="12304" width="45.7109375" style="116" customWidth="1"/>
    <col min="12305" max="12305" width="23.7109375" style="116" customWidth="1"/>
    <col min="12306" max="12306" width="20.7109375" style="116" bestFit="1" customWidth="1"/>
    <col min="12307" max="12307" width="10.28515625" style="116" customWidth="1"/>
    <col min="12308" max="12539" width="10.7109375" style="116"/>
    <col min="12540" max="12540" width="45.7109375" style="116" customWidth="1"/>
    <col min="12541" max="12541" width="27.28515625" style="116" customWidth="1"/>
    <col min="12542" max="12542" width="23" style="116" bestFit="1" customWidth="1"/>
    <col min="12543" max="12543" width="12" style="116" customWidth="1"/>
    <col min="12544" max="12548" width="0" style="116" hidden="1" customWidth="1"/>
    <col min="12549" max="12549" width="10.7109375" style="116"/>
    <col min="12550" max="12550" width="28.28515625" style="116" customWidth="1"/>
    <col min="12551" max="12551" width="25.42578125" style="116" customWidth="1"/>
    <col min="12552" max="12552" width="34.28515625" style="116" customWidth="1"/>
    <col min="12553" max="12554" width="10.7109375" style="116"/>
    <col min="12555" max="12555" width="27.42578125" style="116" customWidth="1"/>
    <col min="12556" max="12556" width="30.7109375" style="116" customWidth="1"/>
    <col min="12557" max="12557" width="25.42578125" style="116" customWidth="1"/>
    <col min="12558" max="12559" width="10.7109375" style="116"/>
    <col min="12560" max="12560" width="45.7109375" style="116" customWidth="1"/>
    <col min="12561" max="12561" width="23.7109375" style="116" customWidth="1"/>
    <col min="12562" max="12562" width="20.7109375" style="116" bestFit="1" customWidth="1"/>
    <col min="12563" max="12563" width="10.28515625" style="116" customWidth="1"/>
    <col min="12564" max="12795" width="10.7109375" style="116"/>
    <col min="12796" max="12796" width="45.7109375" style="116" customWidth="1"/>
    <col min="12797" max="12797" width="27.28515625" style="116" customWidth="1"/>
    <col min="12798" max="12798" width="23" style="116" bestFit="1" customWidth="1"/>
    <col min="12799" max="12799" width="12" style="116" customWidth="1"/>
    <col min="12800" max="12804" width="0" style="116" hidden="1" customWidth="1"/>
    <col min="12805" max="12805" width="10.7109375" style="116"/>
    <col min="12806" max="12806" width="28.28515625" style="116" customWidth="1"/>
    <col min="12807" max="12807" width="25.42578125" style="116" customWidth="1"/>
    <col min="12808" max="12808" width="34.28515625" style="116" customWidth="1"/>
    <col min="12809" max="12810" width="10.7109375" style="116"/>
    <col min="12811" max="12811" width="27.42578125" style="116" customWidth="1"/>
    <col min="12812" max="12812" width="30.7109375" style="116" customWidth="1"/>
    <col min="12813" max="12813" width="25.42578125" style="116" customWidth="1"/>
    <col min="12814" max="12815" width="10.7109375" style="116"/>
    <col min="12816" max="12816" width="45.7109375" style="116" customWidth="1"/>
    <col min="12817" max="12817" width="23.7109375" style="116" customWidth="1"/>
    <col min="12818" max="12818" width="20.7109375" style="116" bestFit="1" customWidth="1"/>
    <col min="12819" max="12819" width="10.28515625" style="116" customWidth="1"/>
    <col min="12820" max="13051" width="10.7109375" style="116"/>
    <col min="13052" max="13052" width="45.7109375" style="116" customWidth="1"/>
    <col min="13053" max="13053" width="27.28515625" style="116" customWidth="1"/>
    <col min="13054" max="13054" width="23" style="116" bestFit="1" customWidth="1"/>
    <col min="13055" max="13055" width="12" style="116" customWidth="1"/>
    <col min="13056" max="13060" width="0" style="116" hidden="1" customWidth="1"/>
    <col min="13061" max="13061" width="10.7109375" style="116"/>
    <col min="13062" max="13062" width="28.28515625" style="116" customWidth="1"/>
    <col min="13063" max="13063" width="25.42578125" style="116" customWidth="1"/>
    <col min="13064" max="13064" width="34.28515625" style="116" customWidth="1"/>
    <col min="13065" max="13066" width="10.7109375" style="116"/>
    <col min="13067" max="13067" width="27.42578125" style="116" customWidth="1"/>
    <col min="13068" max="13068" width="30.7109375" style="116" customWidth="1"/>
    <col min="13069" max="13069" width="25.42578125" style="116" customWidth="1"/>
    <col min="13070" max="13071" width="10.7109375" style="116"/>
    <col min="13072" max="13072" width="45.7109375" style="116" customWidth="1"/>
    <col min="13073" max="13073" width="23.7109375" style="116" customWidth="1"/>
    <col min="13074" max="13074" width="20.7109375" style="116" bestFit="1" customWidth="1"/>
    <col min="13075" max="13075" width="10.28515625" style="116" customWidth="1"/>
    <col min="13076" max="13307" width="10.7109375" style="116"/>
    <col min="13308" max="13308" width="45.7109375" style="116" customWidth="1"/>
    <col min="13309" max="13309" width="27.28515625" style="116" customWidth="1"/>
    <col min="13310" max="13310" width="23" style="116" bestFit="1" customWidth="1"/>
    <col min="13311" max="13311" width="12" style="116" customWidth="1"/>
    <col min="13312" max="13316" width="0" style="116" hidden="1" customWidth="1"/>
    <col min="13317" max="13317" width="10.7109375" style="116"/>
    <col min="13318" max="13318" width="28.28515625" style="116" customWidth="1"/>
    <col min="13319" max="13319" width="25.42578125" style="116" customWidth="1"/>
    <col min="13320" max="13320" width="34.28515625" style="116" customWidth="1"/>
    <col min="13321" max="13322" width="10.7109375" style="116"/>
    <col min="13323" max="13323" width="27.42578125" style="116" customWidth="1"/>
    <col min="13324" max="13324" width="30.7109375" style="116" customWidth="1"/>
    <col min="13325" max="13325" width="25.42578125" style="116" customWidth="1"/>
    <col min="13326" max="13327" width="10.7109375" style="116"/>
    <col min="13328" max="13328" width="45.7109375" style="116" customWidth="1"/>
    <col min="13329" max="13329" width="23.7109375" style="116" customWidth="1"/>
    <col min="13330" max="13330" width="20.7109375" style="116" bestFit="1" customWidth="1"/>
    <col min="13331" max="13331" width="10.28515625" style="116" customWidth="1"/>
    <col min="13332" max="13563" width="10.7109375" style="116"/>
    <col min="13564" max="13564" width="45.7109375" style="116" customWidth="1"/>
    <col min="13565" max="13565" width="27.28515625" style="116" customWidth="1"/>
    <col min="13566" max="13566" width="23" style="116" bestFit="1" customWidth="1"/>
    <col min="13567" max="13567" width="12" style="116" customWidth="1"/>
    <col min="13568" max="13572" width="0" style="116" hidden="1" customWidth="1"/>
    <col min="13573" max="13573" width="10.7109375" style="116"/>
    <col min="13574" max="13574" width="28.28515625" style="116" customWidth="1"/>
    <col min="13575" max="13575" width="25.42578125" style="116" customWidth="1"/>
    <col min="13576" max="13576" width="34.28515625" style="116" customWidth="1"/>
    <col min="13577" max="13578" width="10.7109375" style="116"/>
    <col min="13579" max="13579" width="27.42578125" style="116" customWidth="1"/>
    <col min="13580" max="13580" width="30.7109375" style="116" customWidth="1"/>
    <col min="13581" max="13581" width="25.42578125" style="116" customWidth="1"/>
    <col min="13582" max="13583" width="10.7109375" style="116"/>
    <col min="13584" max="13584" width="45.7109375" style="116" customWidth="1"/>
    <col min="13585" max="13585" width="23.7109375" style="116" customWidth="1"/>
    <col min="13586" max="13586" width="20.7109375" style="116" bestFit="1" customWidth="1"/>
    <col min="13587" max="13587" width="10.28515625" style="116" customWidth="1"/>
    <col min="13588" max="13819" width="10.7109375" style="116"/>
    <col min="13820" max="13820" width="45.7109375" style="116" customWidth="1"/>
    <col min="13821" max="13821" width="27.28515625" style="116" customWidth="1"/>
    <col min="13822" max="13822" width="23" style="116" bestFit="1" customWidth="1"/>
    <col min="13823" max="13823" width="12" style="116" customWidth="1"/>
    <col min="13824" max="13828" width="0" style="116" hidden="1" customWidth="1"/>
    <col min="13829" max="13829" width="10.7109375" style="116"/>
    <col min="13830" max="13830" width="28.28515625" style="116" customWidth="1"/>
    <col min="13831" max="13831" width="25.42578125" style="116" customWidth="1"/>
    <col min="13832" max="13832" width="34.28515625" style="116" customWidth="1"/>
    <col min="13833" max="13834" width="10.7109375" style="116"/>
    <col min="13835" max="13835" width="27.42578125" style="116" customWidth="1"/>
    <col min="13836" max="13836" width="30.7109375" style="116" customWidth="1"/>
    <col min="13837" max="13837" width="25.42578125" style="116" customWidth="1"/>
    <col min="13838" max="13839" width="10.7109375" style="116"/>
    <col min="13840" max="13840" width="45.7109375" style="116" customWidth="1"/>
    <col min="13841" max="13841" width="23.7109375" style="116" customWidth="1"/>
    <col min="13842" max="13842" width="20.7109375" style="116" bestFit="1" customWidth="1"/>
    <col min="13843" max="13843" width="10.28515625" style="116" customWidth="1"/>
    <col min="13844" max="14075" width="10.7109375" style="116"/>
    <col min="14076" max="14076" width="45.7109375" style="116" customWidth="1"/>
    <col min="14077" max="14077" width="27.28515625" style="116" customWidth="1"/>
    <col min="14078" max="14078" width="23" style="116" bestFit="1" customWidth="1"/>
    <col min="14079" max="14079" width="12" style="116" customWidth="1"/>
    <col min="14080" max="14084" width="0" style="116" hidden="1" customWidth="1"/>
    <col min="14085" max="14085" width="10.7109375" style="116"/>
    <col min="14086" max="14086" width="28.28515625" style="116" customWidth="1"/>
    <col min="14087" max="14087" width="25.42578125" style="116" customWidth="1"/>
    <col min="14088" max="14088" width="34.28515625" style="116" customWidth="1"/>
    <col min="14089" max="14090" width="10.7109375" style="116"/>
    <col min="14091" max="14091" width="27.42578125" style="116" customWidth="1"/>
    <col min="14092" max="14092" width="30.7109375" style="116" customWidth="1"/>
    <col min="14093" max="14093" width="25.42578125" style="116" customWidth="1"/>
    <col min="14094" max="14095" width="10.7109375" style="116"/>
    <col min="14096" max="14096" width="45.7109375" style="116" customWidth="1"/>
    <col min="14097" max="14097" width="23.7109375" style="116" customWidth="1"/>
    <col min="14098" max="14098" width="20.7109375" style="116" bestFit="1" customWidth="1"/>
    <col min="14099" max="14099" width="10.28515625" style="116" customWidth="1"/>
    <col min="14100" max="14331" width="10.7109375" style="116"/>
    <col min="14332" max="14332" width="45.7109375" style="116" customWidth="1"/>
    <col min="14333" max="14333" width="27.28515625" style="116" customWidth="1"/>
    <col min="14334" max="14334" width="23" style="116" bestFit="1" customWidth="1"/>
    <col min="14335" max="14335" width="12" style="116" customWidth="1"/>
    <col min="14336" max="14340" width="0" style="116" hidden="1" customWidth="1"/>
    <col min="14341" max="14341" width="10.7109375" style="116"/>
    <col min="14342" max="14342" width="28.28515625" style="116" customWidth="1"/>
    <col min="14343" max="14343" width="25.42578125" style="116" customWidth="1"/>
    <col min="14344" max="14344" width="34.28515625" style="116" customWidth="1"/>
    <col min="14345" max="14346" width="10.7109375" style="116"/>
    <col min="14347" max="14347" width="27.42578125" style="116" customWidth="1"/>
    <col min="14348" max="14348" width="30.7109375" style="116" customWidth="1"/>
    <col min="14349" max="14349" width="25.42578125" style="116" customWidth="1"/>
    <col min="14350" max="14351" width="10.7109375" style="116"/>
    <col min="14352" max="14352" width="45.7109375" style="116" customWidth="1"/>
    <col min="14353" max="14353" width="23.7109375" style="116" customWidth="1"/>
    <col min="14354" max="14354" width="20.7109375" style="116" bestFit="1" customWidth="1"/>
    <col min="14355" max="14355" width="10.28515625" style="116" customWidth="1"/>
    <col min="14356" max="14587" width="10.7109375" style="116"/>
    <col min="14588" max="14588" width="45.7109375" style="116" customWidth="1"/>
    <col min="14589" max="14589" width="27.28515625" style="116" customWidth="1"/>
    <col min="14590" max="14590" width="23" style="116" bestFit="1" customWidth="1"/>
    <col min="14591" max="14591" width="12" style="116" customWidth="1"/>
    <col min="14592" max="14596" width="0" style="116" hidden="1" customWidth="1"/>
    <col min="14597" max="14597" width="10.7109375" style="116"/>
    <col min="14598" max="14598" width="28.28515625" style="116" customWidth="1"/>
    <col min="14599" max="14599" width="25.42578125" style="116" customWidth="1"/>
    <col min="14600" max="14600" width="34.28515625" style="116" customWidth="1"/>
    <col min="14601" max="14602" width="10.7109375" style="116"/>
    <col min="14603" max="14603" width="27.42578125" style="116" customWidth="1"/>
    <col min="14604" max="14604" width="30.7109375" style="116" customWidth="1"/>
    <col min="14605" max="14605" width="25.42578125" style="116" customWidth="1"/>
    <col min="14606" max="14607" width="10.7109375" style="116"/>
    <col min="14608" max="14608" width="45.7109375" style="116" customWidth="1"/>
    <col min="14609" max="14609" width="23.7109375" style="116" customWidth="1"/>
    <col min="14610" max="14610" width="20.7109375" style="116" bestFit="1" customWidth="1"/>
    <col min="14611" max="14611" width="10.28515625" style="116" customWidth="1"/>
    <col min="14612" max="14843" width="10.7109375" style="116"/>
    <col min="14844" max="14844" width="45.7109375" style="116" customWidth="1"/>
    <col min="14845" max="14845" width="27.28515625" style="116" customWidth="1"/>
    <col min="14846" max="14846" width="23" style="116" bestFit="1" customWidth="1"/>
    <col min="14847" max="14847" width="12" style="116" customWidth="1"/>
    <col min="14848" max="14852" width="0" style="116" hidden="1" customWidth="1"/>
    <col min="14853" max="14853" width="10.7109375" style="116"/>
    <col min="14854" max="14854" width="28.28515625" style="116" customWidth="1"/>
    <col min="14855" max="14855" width="25.42578125" style="116" customWidth="1"/>
    <col min="14856" max="14856" width="34.28515625" style="116" customWidth="1"/>
    <col min="14857" max="14858" width="10.7109375" style="116"/>
    <col min="14859" max="14859" width="27.42578125" style="116" customWidth="1"/>
    <col min="14860" max="14860" width="30.7109375" style="116" customWidth="1"/>
    <col min="14861" max="14861" width="25.42578125" style="116" customWidth="1"/>
    <col min="14862" max="14863" width="10.7109375" style="116"/>
    <col min="14864" max="14864" width="45.7109375" style="116" customWidth="1"/>
    <col min="14865" max="14865" width="23.7109375" style="116" customWidth="1"/>
    <col min="14866" max="14866" width="20.7109375" style="116" bestFit="1" customWidth="1"/>
    <col min="14867" max="14867" width="10.28515625" style="116" customWidth="1"/>
    <col min="14868" max="15099" width="10.7109375" style="116"/>
    <col min="15100" max="15100" width="45.7109375" style="116" customWidth="1"/>
    <col min="15101" max="15101" width="27.28515625" style="116" customWidth="1"/>
    <col min="15102" max="15102" width="23" style="116" bestFit="1" customWidth="1"/>
    <col min="15103" max="15103" width="12" style="116" customWidth="1"/>
    <col min="15104" max="15108" width="0" style="116" hidden="1" customWidth="1"/>
    <col min="15109" max="15109" width="10.7109375" style="116"/>
    <col min="15110" max="15110" width="28.28515625" style="116" customWidth="1"/>
    <col min="15111" max="15111" width="25.42578125" style="116" customWidth="1"/>
    <col min="15112" max="15112" width="34.28515625" style="116" customWidth="1"/>
    <col min="15113" max="15114" width="10.7109375" style="116"/>
    <col min="15115" max="15115" width="27.42578125" style="116" customWidth="1"/>
    <col min="15116" max="15116" width="30.7109375" style="116" customWidth="1"/>
    <col min="15117" max="15117" width="25.42578125" style="116" customWidth="1"/>
    <col min="15118" max="15119" width="10.7109375" style="116"/>
    <col min="15120" max="15120" width="45.7109375" style="116" customWidth="1"/>
    <col min="15121" max="15121" width="23.7109375" style="116" customWidth="1"/>
    <col min="15122" max="15122" width="20.7109375" style="116" bestFit="1" customWidth="1"/>
    <col min="15123" max="15123" width="10.28515625" style="116" customWidth="1"/>
    <col min="15124" max="15355" width="10.7109375" style="116"/>
    <col min="15356" max="15356" width="45.7109375" style="116" customWidth="1"/>
    <col min="15357" max="15357" width="27.28515625" style="116" customWidth="1"/>
    <col min="15358" max="15358" width="23" style="116" bestFit="1" customWidth="1"/>
    <col min="15359" max="15359" width="12" style="116" customWidth="1"/>
    <col min="15360" max="15364" width="0" style="116" hidden="1" customWidth="1"/>
    <col min="15365" max="15365" width="10.7109375" style="116"/>
    <col min="15366" max="15366" width="28.28515625" style="116" customWidth="1"/>
    <col min="15367" max="15367" width="25.42578125" style="116" customWidth="1"/>
    <col min="15368" max="15368" width="34.28515625" style="116" customWidth="1"/>
    <col min="15369" max="15370" width="10.7109375" style="116"/>
    <col min="15371" max="15371" width="27.42578125" style="116" customWidth="1"/>
    <col min="15372" max="15372" width="30.7109375" style="116" customWidth="1"/>
    <col min="15373" max="15373" width="25.42578125" style="116" customWidth="1"/>
    <col min="15374" max="15375" width="10.7109375" style="116"/>
    <col min="15376" max="15376" width="45.7109375" style="116" customWidth="1"/>
    <col min="15377" max="15377" width="23.7109375" style="116" customWidth="1"/>
    <col min="15378" max="15378" width="20.7109375" style="116" bestFit="1" customWidth="1"/>
    <col min="15379" max="15379" width="10.28515625" style="116" customWidth="1"/>
    <col min="15380" max="15611" width="10.7109375" style="116"/>
    <col min="15612" max="15612" width="45.7109375" style="116" customWidth="1"/>
    <col min="15613" max="15613" width="27.28515625" style="116" customWidth="1"/>
    <col min="15614" max="15614" width="23" style="116" bestFit="1" customWidth="1"/>
    <col min="15615" max="15615" width="12" style="116" customWidth="1"/>
    <col min="15616" max="15620" width="0" style="116" hidden="1" customWidth="1"/>
    <col min="15621" max="15621" width="10.7109375" style="116"/>
    <col min="15622" max="15622" width="28.28515625" style="116" customWidth="1"/>
    <col min="15623" max="15623" width="25.42578125" style="116" customWidth="1"/>
    <col min="15624" max="15624" width="34.28515625" style="116" customWidth="1"/>
    <col min="15625" max="15626" width="10.7109375" style="116"/>
    <col min="15627" max="15627" width="27.42578125" style="116" customWidth="1"/>
    <col min="15628" max="15628" width="30.7109375" style="116" customWidth="1"/>
    <col min="15629" max="15629" width="25.42578125" style="116" customWidth="1"/>
    <col min="15630" max="15631" width="10.7109375" style="116"/>
    <col min="15632" max="15632" width="45.7109375" style="116" customWidth="1"/>
    <col min="15633" max="15633" width="23.7109375" style="116" customWidth="1"/>
    <col min="15634" max="15634" width="20.7109375" style="116" bestFit="1" customWidth="1"/>
    <col min="15635" max="15635" width="10.28515625" style="116" customWidth="1"/>
    <col min="15636" max="15867" width="10.7109375" style="116"/>
    <col min="15868" max="15868" width="45.7109375" style="116" customWidth="1"/>
    <col min="15869" max="15869" width="27.28515625" style="116" customWidth="1"/>
    <col min="15870" max="15870" width="23" style="116" bestFit="1" customWidth="1"/>
    <col min="15871" max="15871" width="12" style="116" customWidth="1"/>
    <col min="15872" max="15876" width="0" style="116" hidden="1" customWidth="1"/>
    <col min="15877" max="15877" width="10.7109375" style="116"/>
    <col min="15878" max="15878" width="28.28515625" style="116" customWidth="1"/>
    <col min="15879" max="15879" width="25.42578125" style="116" customWidth="1"/>
    <col min="15880" max="15880" width="34.28515625" style="116" customWidth="1"/>
    <col min="15881" max="15882" width="10.7109375" style="116"/>
    <col min="15883" max="15883" width="27.42578125" style="116" customWidth="1"/>
    <col min="15884" max="15884" width="30.7109375" style="116" customWidth="1"/>
    <col min="15885" max="15885" width="25.42578125" style="116" customWidth="1"/>
    <col min="15886" max="15887" width="10.7109375" style="116"/>
    <col min="15888" max="15888" width="45.7109375" style="116" customWidth="1"/>
    <col min="15889" max="15889" width="23.7109375" style="116" customWidth="1"/>
    <col min="15890" max="15890" width="20.7109375" style="116" bestFit="1" customWidth="1"/>
    <col min="15891" max="15891" width="10.28515625" style="116" customWidth="1"/>
    <col min="15892" max="16123" width="10.7109375" style="116"/>
    <col min="16124" max="16124" width="45.7109375" style="116" customWidth="1"/>
    <col min="16125" max="16125" width="27.28515625" style="116" customWidth="1"/>
    <col min="16126" max="16126" width="23" style="116" bestFit="1" customWidth="1"/>
    <col min="16127" max="16127" width="12" style="116" customWidth="1"/>
    <col min="16128" max="16132" width="0" style="116" hidden="1" customWidth="1"/>
    <col min="16133" max="16133" width="10.7109375" style="116"/>
    <col min="16134" max="16134" width="28.28515625" style="116" customWidth="1"/>
    <col min="16135" max="16135" width="25.42578125" style="116" customWidth="1"/>
    <col min="16136" max="16136" width="34.28515625" style="116" customWidth="1"/>
    <col min="16137" max="16138" width="10.7109375" style="116"/>
    <col min="16139" max="16139" width="27.42578125" style="116" customWidth="1"/>
    <col min="16140" max="16140" width="30.7109375" style="116" customWidth="1"/>
    <col min="16141" max="16141" width="25.42578125" style="116" customWidth="1"/>
    <col min="16142" max="16143" width="10.7109375" style="116"/>
    <col min="16144" max="16144" width="45.7109375" style="116" customWidth="1"/>
    <col min="16145" max="16145" width="23.7109375" style="116" customWidth="1"/>
    <col min="16146" max="16146" width="20.7109375" style="116" bestFit="1" customWidth="1"/>
    <col min="16147" max="16147" width="10.28515625" style="116" customWidth="1"/>
    <col min="16148" max="16384" width="10.7109375" style="116"/>
  </cols>
  <sheetData>
    <row r="1" spans="2:19" s="115" customFormat="1" ht="27" customHeight="1" x14ac:dyDescent="0.3">
      <c r="B1" s="174" t="s">
        <v>73</v>
      </c>
      <c r="C1" s="174"/>
      <c r="D1" s="174"/>
      <c r="L1" s="151" t="s">
        <v>74</v>
      </c>
      <c r="M1" s="151"/>
      <c r="N1" s="151"/>
      <c r="Q1" s="150" t="s">
        <v>74</v>
      </c>
      <c r="R1" s="150"/>
      <c r="S1" s="150"/>
    </row>
    <row r="3" spans="2:19" ht="16.5" thickBot="1" x14ac:dyDescent="0.3"/>
    <row r="4" spans="2:19" ht="76.150000000000006" customHeight="1" thickBot="1" x14ac:dyDescent="0.3">
      <c r="B4" s="147"/>
      <c r="C4" s="148"/>
      <c r="D4" s="149"/>
      <c r="L4" s="147"/>
      <c r="M4" s="148"/>
      <c r="N4" s="149"/>
      <c r="Q4" s="147"/>
      <c r="R4" s="148"/>
      <c r="S4" s="149"/>
    </row>
    <row r="5" spans="2:19" ht="16.5" thickBot="1" x14ac:dyDescent="0.3">
      <c r="B5" s="171"/>
      <c r="C5" s="172"/>
      <c r="D5" s="173"/>
      <c r="L5" s="147"/>
      <c r="M5" s="148"/>
      <c r="N5" s="149"/>
      <c r="Q5" s="147"/>
      <c r="R5" s="148"/>
      <c r="S5" s="149"/>
    </row>
    <row r="6" spans="2:19" ht="184.5" customHeight="1" thickBot="1" x14ac:dyDescent="0.3">
      <c r="B6" s="152" t="s">
        <v>92</v>
      </c>
      <c r="C6" s="153"/>
      <c r="D6" s="154"/>
      <c r="L6" s="152" t="s">
        <v>93</v>
      </c>
      <c r="M6" s="153"/>
      <c r="N6" s="154"/>
      <c r="Q6" s="152" t="s">
        <v>94</v>
      </c>
      <c r="R6" s="153"/>
      <c r="S6" s="154"/>
    </row>
    <row r="7" spans="2:19" ht="16.149999999999999" hidden="1" customHeight="1" thickBot="1" x14ac:dyDescent="0.3">
      <c r="B7" s="157"/>
      <c r="C7" s="158"/>
      <c r="D7" s="159"/>
      <c r="L7" s="157"/>
      <c r="M7" s="158"/>
      <c r="N7" s="159"/>
      <c r="Q7" s="157"/>
      <c r="R7" s="158"/>
      <c r="S7" s="159"/>
    </row>
    <row r="8" spans="2:19" ht="16.149999999999999" hidden="1" customHeight="1" thickBot="1" x14ac:dyDescent="0.3">
      <c r="B8" s="155" t="s">
        <v>75</v>
      </c>
      <c r="C8" s="156"/>
      <c r="D8" s="117" t="e">
        <f>N8+S8+#REF!</f>
        <v>#REF!</v>
      </c>
      <c r="L8" s="155" t="s">
        <v>75</v>
      </c>
      <c r="M8" s="156"/>
      <c r="N8" s="117">
        <v>0</v>
      </c>
      <c r="Q8" s="155" t="s">
        <v>75</v>
      </c>
      <c r="R8" s="156"/>
      <c r="S8" s="117">
        <v>0</v>
      </c>
    </row>
    <row r="9" spans="2:19" ht="16.149999999999999" hidden="1" customHeight="1" thickBot="1" x14ac:dyDescent="0.3">
      <c r="B9" s="163"/>
      <c r="C9" s="164"/>
      <c r="D9" s="165"/>
      <c r="L9" s="163"/>
      <c r="M9" s="164"/>
      <c r="N9" s="165"/>
      <c r="Q9" s="163"/>
      <c r="R9" s="164"/>
      <c r="S9" s="165"/>
    </row>
    <row r="10" spans="2:19" ht="21" hidden="1" customHeight="1" thickBot="1" x14ac:dyDescent="0.4">
      <c r="B10" s="168" t="s">
        <v>76</v>
      </c>
      <c r="C10" s="169"/>
      <c r="D10" s="170"/>
      <c r="F10" s="116" t="s">
        <v>77</v>
      </c>
      <c r="L10" s="160" t="s">
        <v>76</v>
      </c>
      <c r="M10" s="161"/>
      <c r="N10" s="162"/>
      <c r="Q10" s="160" t="s">
        <v>76</v>
      </c>
      <c r="R10" s="161"/>
      <c r="S10" s="162"/>
    </row>
    <row r="11" spans="2:19" hidden="1" x14ac:dyDescent="0.25">
      <c r="B11" s="118" t="s">
        <v>78</v>
      </c>
      <c r="C11" s="119" t="e">
        <f>F11</f>
        <v>#REF!</v>
      </c>
      <c r="D11" s="120" t="e">
        <f>D8*C11</f>
        <v>#REF!</v>
      </c>
      <c r="F11" s="121" t="e">
        <f>AVERAGE(G11:I11)</f>
        <v>#REF!</v>
      </c>
      <c r="G11" s="121">
        <f>M11</f>
        <v>0</v>
      </c>
      <c r="H11" s="121">
        <f>R11</f>
        <v>0</v>
      </c>
      <c r="I11" s="121" t="e">
        <f>#REF!</f>
        <v>#REF!</v>
      </c>
      <c r="K11" s="122"/>
      <c r="L11" s="118" t="s">
        <v>78</v>
      </c>
      <c r="M11" s="123">
        <v>0</v>
      </c>
      <c r="N11" s="120">
        <f>N8*M11</f>
        <v>0</v>
      </c>
      <c r="Q11" s="118" t="s">
        <v>78</v>
      </c>
      <c r="R11" s="123">
        <v>0</v>
      </c>
      <c r="S11" s="120">
        <f>S8*R11</f>
        <v>0</v>
      </c>
    </row>
    <row r="12" spans="2:19" hidden="1" x14ac:dyDescent="0.25">
      <c r="B12" s="124" t="s">
        <v>79</v>
      </c>
      <c r="C12" s="125" t="e">
        <f>F12</f>
        <v>#REF!</v>
      </c>
      <c r="D12" s="126" t="e">
        <f>D8*C12</f>
        <v>#REF!</v>
      </c>
      <c r="F12" s="121" t="e">
        <f>AVERAGE(G12:I12)</f>
        <v>#REF!</v>
      </c>
      <c r="G12" s="121">
        <f>M12</f>
        <v>0</v>
      </c>
      <c r="H12" s="121">
        <f>R12</f>
        <v>0</v>
      </c>
      <c r="I12" s="121" t="e">
        <f>#REF!</f>
        <v>#REF!</v>
      </c>
      <c r="L12" s="124" t="s">
        <v>79</v>
      </c>
      <c r="M12" s="127">
        <v>0</v>
      </c>
      <c r="N12" s="126">
        <f>N8*M12</f>
        <v>0</v>
      </c>
      <c r="Q12" s="124" t="s">
        <v>79</v>
      </c>
      <c r="R12" s="127">
        <v>0</v>
      </c>
      <c r="S12" s="126">
        <f>S8*R12</f>
        <v>0</v>
      </c>
    </row>
    <row r="13" spans="2:19" hidden="1" x14ac:dyDescent="0.25">
      <c r="B13" s="124" t="s">
        <v>80</v>
      </c>
      <c r="C13" s="125" t="e">
        <f>F13</f>
        <v>#REF!</v>
      </c>
      <c r="D13" s="126" t="e">
        <f>D8*C13</f>
        <v>#REF!</v>
      </c>
      <c r="F13" s="121" t="e">
        <f>AVERAGE(G13:I13)</f>
        <v>#REF!</v>
      </c>
      <c r="G13" s="121">
        <f>M13</f>
        <v>0</v>
      </c>
      <c r="H13" s="121">
        <f>R13</f>
        <v>0</v>
      </c>
      <c r="I13" s="121" t="e">
        <f>#REF!</f>
        <v>#REF!</v>
      </c>
      <c r="L13" s="124" t="s">
        <v>80</v>
      </c>
      <c r="M13" s="127">
        <v>0</v>
      </c>
      <c r="N13" s="126">
        <f>N8*M13</f>
        <v>0</v>
      </c>
      <c r="Q13" s="124" t="s">
        <v>80</v>
      </c>
      <c r="R13" s="127">
        <v>0</v>
      </c>
      <c r="S13" s="126">
        <f>S8*R13</f>
        <v>0</v>
      </c>
    </row>
    <row r="14" spans="2:19" ht="16.5" hidden="1" thickBot="1" x14ac:dyDescent="0.3">
      <c r="B14" s="128" t="s">
        <v>81</v>
      </c>
      <c r="C14" s="129" t="e">
        <f>F14</f>
        <v>#REF!</v>
      </c>
      <c r="D14" s="130">
        <f>M14</f>
        <v>0</v>
      </c>
      <c r="F14" s="121" t="e">
        <f>AVERAGE(G14:I14)</f>
        <v>#REF!</v>
      </c>
      <c r="G14" s="121">
        <f>M14</f>
        <v>0</v>
      </c>
      <c r="H14" s="121">
        <f>R14</f>
        <v>0</v>
      </c>
      <c r="I14" s="121" t="e">
        <f>#REF!</f>
        <v>#REF!</v>
      </c>
      <c r="L14" s="128" t="s">
        <v>81</v>
      </c>
      <c r="M14" s="131">
        <v>0</v>
      </c>
      <c r="N14" s="130">
        <f>N13*M14</f>
        <v>0</v>
      </c>
      <c r="Q14" s="128" t="s">
        <v>81</v>
      </c>
      <c r="R14" s="131">
        <v>0</v>
      </c>
      <c r="S14" s="130">
        <f>R14*S13</f>
        <v>0</v>
      </c>
    </row>
    <row r="15" spans="2:19" ht="16.5" hidden="1" thickBot="1" x14ac:dyDescent="0.3">
      <c r="B15" s="132" t="s">
        <v>82</v>
      </c>
      <c r="C15" s="133" t="e">
        <f>SUM(C11:C14)</f>
        <v>#REF!</v>
      </c>
      <c r="D15" s="134" t="e">
        <f>SUM(D11:D14)</f>
        <v>#REF!</v>
      </c>
      <c r="L15" s="132" t="s">
        <v>82</v>
      </c>
      <c r="M15" s="135">
        <f>SUM(M11:M13)</f>
        <v>0</v>
      </c>
      <c r="N15" s="134">
        <f>SUM(N11:N14)</f>
        <v>0</v>
      </c>
      <c r="Q15" s="132" t="s">
        <v>82</v>
      </c>
      <c r="R15" s="135">
        <f>SUM(R11:R13)</f>
        <v>0</v>
      </c>
      <c r="S15" s="134">
        <f>SUM(S11:S14)</f>
        <v>0</v>
      </c>
    </row>
    <row r="16" spans="2:19" ht="16.5" hidden="1" customHeight="1" thickBot="1" x14ac:dyDescent="0.3">
      <c r="B16" s="147"/>
      <c r="C16" s="148"/>
      <c r="D16" s="149"/>
      <c r="L16" s="147"/>
      <c r="M16" s="148"/>
      <c r="N16" s="149"/>
      <c r="Q16" s="147"/>
      <c r="R16" s="148"/>
      <c r="S16" s="149"/>
    </row>
    <row r="17" spans="2:19" ht="21.75" hidden="1" customHeight="1" thickBot="1" x14ac:dyDescent="0.4">
      <c r="B17" s="160" t="s">
        <v>83</v>
      </c>
      <c r="C17" s="162"/>
      <c r="D17" s="136" t="e">
        <f>N17+S17+#REF!</f>
        <v>#REF!</v>
      </c>
      <c r="E17" s="137"/>
      <c r="L17" s="160" t="s">
        <v>83</v>
      </c>
      <c r="M17" s="162"/>
      <c r="N17" s="136">
        <f>N8+N15</f>
        <v>0</v>
      </c>
      <c r="Q17" s="160" t="s">
        <v>83</v>
      </c>
      <c r="R17" s="162"/>
      <c r="S17" s="136">
        <f>S8+S15</f>
        <v>0</v>
      </c>
    </row>
    <row r="19" spans="2:19" ht="16.5" thickBot="1" x14ac:dyDescent="0.3"/>
    <row r="20" spans="2:19" ht="16.5" thickBot="1" x14ac:dyDescent="0.3">
      <c r="B20" s="132" t="s">
        <v>84</v>
      </c>
      <c r="C20" s="267"/>
      <c r="D20" s="117">
        <f>N20+S20</f>
        <v>0</v>
      </c>
      <c r="F20" s="121" t="s">
        <v>95</v>
      </c>
      <c r="G20" s="137" t="e" cm="1" vm="1">
        <f t="array" aca="1" ref="G20" ca="1">+'CAL . INTER CAMPESTRE'!K6:L6</f>
        <v>#VALUE!</v>
      </c>
      <c r="H20" s="137" t="e" cm="1" vm="1">
        <f t="array" aca="1" ref="H20" ca="1">+'CAL . INTER CARMELO'!K6:L6</f>
        <v>#VALUE!</v>
      </c>
      <c r="I20" s="137" t="e" vm="2">
        <f ca="1">+H20+G20</f>
        <v>#VALUE!</v>
      </c>
      <c r="L20" s="132" t="s">
        <v>84</v>
      </c>
      <c r="M20" s="138">
        <v>0</v>
      </c>
      <c r="N20" s="117">
        <f>'CAL . INTER CAMPESTRE'!K36</f>
        <v>0</v>
      </c>
      <c r="Q20" s="132" t="s">
        <v>84</v>
      </c>
      <c r="R20" s="138">
        <v>0</v>
      </c>
      <c r="S20" s="117">
        <f>'CAL . INTER CARMELO'!K36</f>
        <v>0</v>
      </c>
    </row>
    <row r="21" spans="2:19" ht="16.5" thickBot="1" x14ac:dyDescent="0.3">
      <c r="B21" s="139"/>
      <c r="C21" s="167"/>
      <c r="D21" s="167"/>
      <c r="L21" s="139"/>
      <c r="M21" s="166"/>
      <c r="N21" s="166"/>
      <c r="Q21" s="139"/>
      <c r="R21" s="166"/>
      <c r="S21" s="166"/>
    </row>
    <row r="22" spans="2:19" ht="21.75" thickBot="1" x14ac:dyDescent="0.4">
      <c r="B22" s="160" t="s">
        <v>85</v>
      </c>
      <c r="C22" s="162"/>
      <c r="D22" s="136">
        <f>N22+S22</f>
        <v>0</v>
      </c>
      <c r="L22" s="160" t="s">
        <v>85</v>
      </c>
      <c r="M22" s="162"/>
      <c r="N22" s="136">
        <f>N17+N20</f>
        <v>0</v>
      </c>
      <c r="Q22" s="160" t="s">
        <v>85</v>
      </c>
      <c r="R22" s="162"/>
      <c r="S22" s="136">
        <f>S17+S20</f>
        <v>0</v>
      </c>
    </row>
    <row r="23" spans="2:19" x14ac:dyDescent="0.25">
      <c r="S23" s="137"/>
    </row>
    <row r="24" spans="2:19" ht="16.5" thickBot="1" x14ac:dyDescent="0.3">
      <c r="B24" s="140"/>
      <c r="C24" s="141"/>
      <c r="L24" s="140"/>
      <c r="M24" s="141"/>
      <c r="Q24" s="140"/>
      <c r="R24" s="141"/>
    </row>
    <row r="25" spans="2:19" x14ac:dyDescent="0.25">
      <c r="B25" s="142" t="s">
        <v>86</v>
      </c>
      <c r="L25" s="142" t="s">
        <v>86</v>
      </c>
      <c r="Q25" s="142" t="s">
        <v>86</v>
      </c>
    </row>
    <row r="26" spans="2:19" x14ac:dyDescent="0.25">
      <c r="B26" s="143" t="s">
        <v>87</v>
      </c>
      <c r="L26" s="143" t="s">
        <v>87</v>
      </c>
      <c r="Q26" s="143" t="s">
        <v>87</v>
      </c>
    </row>
    <row r="27" spans="2:19" x14ac:dyDescent="0.25">
      <c r="B27" s="143" t="s">
        <v>88</v>
      </c>
      <c r="L27" s="143" t="s">
        <v>88</v>
      </c>
      <c r="Q27" s="143" t="s">
        <v>88</v>
      </c>
    </row>
    <row r="28" spans="2:19" hidden="1" x14ac:dyDescent="0.25"/>
    <row r="29" spans="2:19" hidden="1" x14ac:dyDescent="0.25"/>
    <row r="30" spans="2:19" ht="21" hidden="1" x14ac:dyDescent="0.35">
      <c r="D30" s="137">
        <v>-3488241885.2979336</v>
      </c>
      <c r="N30" s="144">
        <v>-2538716425.1424518</v>
      </c>
    </row>
    <row r="31" spans="2:19" hidden="1" x14ac:dyDescent="0.25"/>
    <row r="32" spans="2:19" hidden="1" x14ac:dyDescent="0.25"/>
    <row r="33" spans="2:19" hidden="1" x14ac:dyDescent="0.25">
      <c r="E33" s="116" t="s">
        <v>89</v>
      </c>
      <c r="S33" s="137" t="e">
        <f>S20+#REF!</f>
        <v>#REF!</v>
      </c>
    </row>
    <row r="34" spans="2:19" hidden="1" x14ac:dyDescent="0.25"/>
    <row r="35" spans="2:19" hidden="1" x14ac:dyDescent="0.25"/>
    <row r="36" spans="2:19" hidden="1" x14ac:dyDescent="0.25"/>
    <row r="37" spans="2:19" hidden="1" x14ac:dyDescent="0.25">
      <c r="S37" s="137" t="e">
        <f>S22+#REF!</f>
        <v>#REF!</v>
      </c>
    </row>
    <row r="38" spans="2:19" ht="23.25" hidden="1" x14ac:dyDescent="0.35">
      <c r="S38" s="145" t="e">
        <v>#REF!</v>
      </c>
    </row>
    <row r="39" spans="2:19" hidden="1" x14ac:dyDescent="0.25"/>
    <row r="40" spans="2:19" hidden="1" x14ac:dyDescent="0.25"/>
    <row r="41" spans="2:19" hidden="1" x14ac:dyDescent="0.25"/>
    <row r="43" spans="2:19" x14ac:dyDescent="0.25">
      <c r="B43" s="146" t="s">
        <v>90</v>
      </c>
      <c r="C43" s="146"/>
      <c r="D43" s="146"/>
    </row>
    <row r="44" spans="2:19" x14ac:dyDescent="0.25">
      <c r="B44" s="146" t="s">
        <v>91</v>
      </c>
      <c r="C44" s="146"/>
      <c r="D44" s="146"/>
    </row>
  </sheetData>
  <mergeCells count="36">
    <mergeCell ref="B7:D7"/>
    <mergeCell ref="B8:C8"/>
    <mergeCell ref="B5:D5"/>
    <mergeCell ref="B6:D6"/>
    <mergeCell ref="B1:D1"/>
    <mergeCell ref="B4:D4"/>
    <mergeCell ref="C21:D21"/>
    <mergeCell ref="B22:C22"/>
    <mergeCell ref="B16:D16"/>
    <mergeCell ref="B17:C17"/>
    <mergeCell ref="B9:D9"/>
    <mergeCell ref="B10:D10"/>
    <mergeCell ref="Q17:R17"/>
    <mergeCell ref="L17:M17"/>
    <mergeCell ref="Q16:S16"/>
    <mergeCell ref="L16:N16"/>
    <mergeCell ref="Q22:R22"/>
    <mergeCell ref="L22:M22"/>
    <mergeCell ref="R21:S21"/>
    <mergeCell ref="M21:N21"/>
    <mergeCell ref="Q8:R8"/>
    <mergeCell ref="L8:M8"/>
    <mergeCell ref="Q7:S7"/>
    <mergeCell ref="L7:N7"/>
    <mergeCell ref="Q10:S10"/>
    <mergeCell ref="L10:N10"/>
    <mergeCell ref="Q9:S9"/>
    <mergeCell ref="L9:N9"/>
    <mergeCell ref="Q4:S4"/>
    <mergeCell ref="L4:N4"/>
    <mergeCell ref="Q1:S1"/>
    <mergeCell ref="L1:N1"/>
    <mergeCell ref="Q6:S6"/>
    <mergeCell ref="L6:N6"/>
    <mergeCell ref="Q5:S5"/>
    <mergeCell ref="L5:N5"/>
  </mergeCells>
  <pageMargins left="0.7" right="0.7" top="0.75" bottom="0.75" header="0.3" footer="0.3"/>
  <pageSetup orientation="portrait" horizontalDpi="4294967292" verticalDpi="4294967292"/>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U42"/>
  <sheetViews>
    <sheetView view="pageBreakPreview" zoomScaleNormal="100" zoomScaleSheetLayoutView="100" workbookViewId="0">
      <selection activeCell="A29" sqref="A29"/>
    </sheetView>
  </sheetViews>
  <sheetFormatPr baseColWidth="10" defaultColWidth="5" defaultRowHeight="15.75" x14ac:dyDescent="0.25"/>
  <cols>
    <col min="1" max="1" width="11.7109375" style="39" customWidth="1"/>
    <col min="2" max="2" width="35.28515625" style="39" bestFit="1" customWidth="1"/>
    <col min="3" max="3" width="6.140625" style="39" customWidth="1"/>
    <col min="4" max="5" width="6.85546875" style="39" customWidth="1"/>
    <col min="6" max="6" width="8.85546875" style="39" customWidth="1"/>
    <col min="7" max="7" width="7.85546875" style="39" customWidth="1"/>
    <col min="8" max="8" width="6.42578125" style="39" customWidth="1"/>
    <col min="9" max="9" width="13.7109375" style="39" customWidth="1"/>
    <col min="10" max="10" width="16.28515625" style="39" bestFit="1" customWidth="1"/>
    <col min="11" max="11" width="16.5703125" style="39" bestFit="1" customWidth="1"/>
    <col min="12" max="12" width="15.7109375" style="39" customWidth="1"/>
    <col min="13" max="13" width="15.7109375" style="39" hidden="1" customWidth="1"/>
    <col min="14" max="14" width="19.5703125" style="39" hidden="1" customWidth="1"/>
    <col min="15" max="15" width="9.140625" style="39" hidden="1" customWidth="1"/>
    <col min="16" max="16" width="9.85546875" style="39" customWidth="1"/>
    <col min="17" max="17" width="17.7109375" style="39" customWidth="1"/>
    <col min="18" max="18" width="24.42578125" style="39" customWidth="1"/>
    <col min="19" max="19" width="25.42578125" style="39" bestFit="1" customWidth="1"/>
    <col min="20" max="255" width="7.7109375" style="39" customWidth="1"/>
    <col min="256" max="16384" width="5" style="39"/>
  </cols>
  <sheetData>
    <row r="1" spans="1:19" ht="103.5" customHeight="1" thickBot="1" x14ac:dyDescent="0.3">
      <c r="B1" s="215"/>
      <c r="C1" s="216"/>
      <c r="D1" s="216"/>
      <c r="E1" s="216"/>
      <c r="F1" s="216"/>
      <c r="G1" s="216"/>
      <c r="H1" s="216"/>
      <c r="I1" s="216"/>
      <c r="J1" s="216"/>
      <c r="K1" s="216"/>
      <c r="L1" s="217"/>
    </row>
    <row r="2" spans="1:19" ht="17.100000000000001" customHeight="1" thickBot="1" x14ac:dyDescent="0.3">
      <c r="B2" s="218"/>
      <c r="C2" s="219"/>
      <c r="D2" s="219"/>
      <c r="E2" s="219"/>
      <c r="F2" s="219"/>
      <c r="G2" s="219"/>
      <c r="H2" s="219"/>
      <c r="I2" s="219"/>
      <c r="J2" s="219"/>
      <c r="K2" s="219"/>
      <c r="L2" s="220"/>
    </row>
    <row r="3" spans="1:19" ht="24.75" customHeight="1" thickBot="1" x14ac:dyDescent="0.3">
      <c r="B3" s="221" t="s">
        <v>38</v>
      </c>
      <c r="C3" s="222"/>
      <c r="D3" s="222"/>
      <c r="E3" s="222"/>
      <c r="F3" s="222"/>
      <c r="G3" s="222"/>
      <c r="H3" s="222"/>
      <c r="I3" s="222"/>
      <c r="J3" s="222"/>
      <c r="K3" s="222"/>
      <c r="L3" s="223"/>
    </row>
    <row r="4" spans="1:19" ht="36.75" customHeight="1" thickBot="1" x14ac:dyDescent="0.3">
      <c r="A4" s="40"/>
      <c r="B4" s="224" t="s">
        <v>93</v>
      </c>
      <c r="C4" s="225"/>
      <c r="D4" s="225"/>
      <c r="E4" s="225"/>
      <c r="F4" s="225"/>
      <c r="G4" s="225"/>
      <c r="H4" s="225"/>
      <c r="I4" s="225"/>
      <c r="J4" s="225"/>
      <c r="K4" s="225"/>
      <c r="L4" s="226"/>
    </row>
    <row r="5" spans="1:19" ht="15.75" customHeight="1" thickBot="1" x14ac:dyDescent="0.3">
      <c r="B5" s="227" t="s">
        <v>39</v>
      </c>
      <c r="C5" s="228"/>
      <c r="D5" s="228"/>
      <c r="E5" s="228"/>
      <c r="F5" s="228"/>
      <c r="G5" s="228"/>
      <c r="H5" s="228"/>
      <c r="I5" s="228"/>
      <c r="J5" s="228"/>
      <c r="K5" s="229" t="s">
        <v>40</v>
      </c>
      <c r="L5" s="230"/>
    </row>
    <row r="6" spans="1:19" ht="24" thickBot="1" x14ac:dyDescent="0.3">
      <c r="B6" s="41" t="s">
        <v>41</v>
      </c>
      <c r="C6" s="42">
        <v>90</v>
      </c>
      <c r="D6" s="211" t="s">
        <v>36</v>
      </c>
      <c r="E6" s="212"/>
      <c r="F6" s="212"/>
      <c r="G6" s="212"/>
      <c r="H6" s="212"/>
      <c r="I6" s="212"/>
      <c r="J6" s="43">
        <f>SUM(J9+J17+J32)</f>
        <v>1.8736047386638626</v>
      </c>
      <c r="K6" s="213">
        <v>0</v>
      </c>
      <c r="L6" s="214"/>
    </row>
    <row r="7" spans="1:19" x14ac:dyDescent="0.25">
      <c r="B7" s="195" t="s">
        <v>42</v>
      </c>
      <c r="C7" s="197" t="s">
        <v>43</v>
      </c>
      <c r="D7" s="199" t="s">
        <v>44</v>
      </c>
      <c r="E7" s="199"/>
      <c r="F7" s="200" t="s">
        <v>45</v>
      </c>
      <c r="G7" s="199" t="s">
        <v>46</v>
      </c>
      <c r="H7" s="203" t="s">
        <v>47</v>
      </c>
      <c r="I7" s="205" t="s">
        <v>48</v>
      </c>
      <c r="J7" s="207" t="s">
        <v>49</v>
      </c>
      <c r="K7" s="189" t="s">
        <v>50</v>
      </c>
      <c r="L7" s="191" t="s">
        <v>51</v>
      </c>
    </row>
    <row r="8" spans="1:19" ht="36" customHeight="1" thickBot="1" x14ac:dyDescent="0.3">
      <c r="B8" s="196"/>
      <c r="C8" s="198"/>
      <c r="D8" s="44" t="s">
        <v>52</v>
      </c>
      <c r="E8" s="44" t="s">
        <v>53</v>
      </c>
      <c r="F8" s="201"/>
      <c r="G8" s="202"/>
      <c r="H8" s="204"/>
      <c r="I8" s="206"/>
      <c r="J8" s="208"/>
      <c r="K8" s="190"/>
      <c r="L8" s="192"/>
    </row>
    <row r="9" spans="1:19" ht="28.5" customHeight="1" x14ac:dyDescent="0.25">
      <c r="B9" s="45" t="s">
        <v>54</v>
      </c>
      <c r="C9" s="46"/>
      <c r="D9" s="46"/>
      <c r="E9" s="46"/>
      <c r="F9" s="46"/>
      <c r="G9" s="46"/>
      <c r="H9" s="46"/>
      <c r="I9" s="46"/>
      <c r="J9" s="47">
        <v>1.6080000000000001</v>
      </c>
      <c r="K9" s="48"/>
      <c r="L9" s="49"/>
      <c r="Q9" s="50"/>
      <c r="R9" s="50"/>
    </row>
    <row r="10" spans="1:19" x14ac:dyDescent="0.25">
      <c r="B10" s="51" t="s">
        <v>55</v>
      </c>
      <c r="C10" s="52"/>
      <c r="D10" s="53">
        <v>0.75</v>
      </c>
      <c r="E10" s="52"/>
      <c r="F10" s="54">
        <v>0.25</v>
      </c>
      <c r="G10" s="55">
        <v>3</v>
      </c>
      <c r="H10" s="53">
        <v>90</v>
      </c>
      <c r="I10" s="56">
        <v>0</v>
      </c>
      <c r="J10" s="57">
        <f>J9</f>
        <v>1.6080000000000001</v>
      </c>
      <c r="K10" s="58">
        <f>S10</f>
        <v>0</v>
      </c>
      <c r="L10" s="59"/>
      <c r="Q10" s="60"/>
      <c r="R10" s="60"/>
      <c r="S10" s="60"/>
    </row>
    <row r="11" spans="1:19" x14ac:dyDescent="0.25">
      <c r="B11" s="51" t="s">
        <v>56</v>
      </c>
      <c r="C11" s="52"/>
      <c r="D11" s="53">
        <v>0.75</v>
      </c>
      <c r="E11" s="52"/>
      <c r="F11" s="54">
        <v>0.5</v>
      </c>
      <c r="G11" s="55">
        <v>3</v>
      </c>
      <c r="H11" s="53">
        <v>90</v>
      </c>
      <c r="I11" s="56">
        <v>0</v>
      </c>
      <c r="J11" s="57">
        <f>J9</f>
        <v>1.6080000000000001</v>
      </c>
      <c r="K11" s="58">
        <f>S11</f>
        <v>0</v>
      </c>
      <c r="L11" s="59"/>
      <c r="Q11" s="60"/>
      <c r="R11" s="60"/>
      <c r="S11" s="60"/>
    </row>
    <row r="12" spans="1:19" x14ac:dyDescent="0.25">
      <c r="B12" s="61" t="s">
        <v>57</v>
      </c>
      <c r="C12" s="62"/>
      <c r="D12" s="63">
        <v>1</v>
      </c>
      <c r="E12" s="62"/>
      <c r="F12" s="54">
        <v>0.25</v>
      </c>
      <c r="G12" s="64">
        <v>3</v>
      </c>
      <c r="H12" s="63">
        <v>90</v>
      </c>
      <c r="I12" s="65">
        <v>0</v>
      </c>
      <c r="J12" s="66">
        <f>J9</f>
        <v>1.6080000000000001</v>
      </c>
      <c r="K12" s="67">
        <f>S12</f>
        <v>0</v>
      </c>
      <c r="L12" s="59"/>
      <c r="Q12" s="60"/>
      <c r="R12" s="60"/>
      <c r="S12" s="60"/>
    </row>
    <row r="13" spans="1:19" ht="16.5" thickBot="1" x14ac:dyDescent="0.3">
      <c r="B13" s="61" t="s">
        <v>58</v>
      </c>
      <c r="C13" s="62"/>
      <c r="D13" s="63">
        <v>1</v>
      </c>
      <c r="E13" s="62"/>
      <c r="F13" s="54">
        <v>0.5</v>
      </c>
      <c r="G13" s="64">
        <v>3</v>
      </c>
      <c r="H13" s="63">
        <v>90</v>
      </c>
      <c r="I13" s="65">
        <v>0</v>
      </c>
      <c r="J13" s="66">
        <f>J9</f>
        <v>1.6080000000000001</v>
      </c>
      <c r="K13" s="67">
        <f>S13</f>
        <v>0</v>
      </c>
      <c r="L13" s="59"/>
      <c r="Q13" s="60"/>
      <c r="R13" s="60"/>
      <c r="S13" s="60"/>
    </row>
    <row r="14" spans="1:19" ht="17.100000000000001" customHeight="1" thickBot="1" x14ac:dyDescent="0.3">
      <c r="B14" s="193" t="s">
        <v>59</v>
      </c>
      <c r="C14" s="194"/>
      <c r="D14" s="194"/>
      <c r="E14" s="194"/>
      <c r="F14" s="194"/>
      <c r="G14" s="194"/>
      <c r="H14" s="194"/>
      <c r="I14" s="194"/>
      <c r="J14" s="68"/>
      <c r="K14" s="69">
        <f>SUM(K10:K13)</f>
        <v>0</v>
      </c>
      <c r="L14" s="70" t="e">
        <f>K14/K6</f>
        <v>#DIV/0!</v>
      </c>
    </row>
    <row r="15" spans="1:19" ht="17.100000000000001" customHeight="1" x14ac:dyDescent="0.25">
      <c r="B15" s="195" t="s">
        <v>42</v>
      </c>
      <c r="C15" s="197" t="s">
        <v>43</v>
      </c>
      <c r="D15" s="199" t="s">
        <v>44</v>
      </c>
      <c r="E15" s="199"/>
      <c r="F15" s="200" t="s">
        <v>45</v>
      </c>
      <c r="G15" s="199" t="s">
        <v>46</v>
      </c>
      <c r="H15" s="203" t="s">
        <v>47</v>
      </c>
      <c r="I15" s="205" t="s">
        <v>48</v>
      </c>
      <c r="J15" s="207" t="s">
        <v>60</v>
      </c>
      <c r="K15" s="189" t="s">
        <v>50</v>
      </c>
      <c r="L15" s="191" t="s">
        <v>51</v>
      </c>
    </row>
    <row r="16" spans="1:19" ht="27.75" customHeight="1" thickBot="1" x14ac:dyDescent="0.3">
      <c r="B16" s="196"/>
      <c r="C16" s="198"/>
      <c r="D16" s="44" t="s">
        <v>52</v>
      </c>
      <c r="E16" s="44" t="s">
        <v>53</v>
      </c>
      <c r="F16" s="201"/>
      <c r="G16" s="202"/>
      <c r="H16" s="204"/>
      <c r="I16" s="206"/>
      <c r="J16" s="208"/>
      <c r="K16" s="190"/>
      <c r="L16" s="192"/>
    </row>
    <row r="17" spans="2:15" x14ac:dyDescent="0.25">
      <c r="B17" s="71" t="s">
        <v>61</v>
      </c>
      <c r="C17" s="72"/>
      <c r="D17" s="72"/>
      <c r="E17" s="72"/>
      <c r="F17" s="72"/>
      <c r="G17" s="72"/>
      <c r="H17" s="72"/>
      <c r="I17" s="72"/>
      <c r="J17" s="73">
        <v>0.14303246604099293</v>
      </c>
      <c r="K17" s="74"/>
      <c r="L17" s="49"/>
    </row>
    <row r="18" spans="2:15" ht="18" x14ac:dyDescent="0.25">
      <c r="B18" s="75" t="s">
        <v>21</v>
      </c>
      <c r="C18" s="76" t="s">
        <v>51</v>
      </c>
      <c r="D18" s="77">
        <f t="shared" ref="D18:D24" si="0">J18</f>
        <v>1.9531055584150931E-3</v>
      </c>
      <c r="E18" s="52"/>
      <c r="G18" s="55">
        <f>G10</f>
        <v>3</v>
      </c>
      <c r="H18" s="55"/>
      <c r="I18" s="56">
        <v>0</v>
      </c>
      <c r="J18" s="78">
        <v>1.9531055584150931E-3</v>
      </c>
      <c r="K18" s="58">
        <f t="shared" ref="K18:K23" si="1">I18*G18</f>
        <v>0</v>
      </c>
      <c r="L18" s="59"/>
      <c r="M18" s="79">
        <v>300000</v>
      </c>
      <c r="N18" s="39" t="e">
        <f>M18/$K$6</f>
        <v>#DIV/0!</v>
      </c>
      <c r="O18" s="114" t="e">
        <f>N18*G18</f>
        <v>#DIV/0!</v>
      </c>
    </row>
    <row r="19" spans="2:15" x14ac:dyDescent="0.25">
      <c r="B19" s="75" t="s">
        <v>22</v>
      </c>
      <c r="C19" s="76" t="s">
        <v>51</v>
      </c>
      <c r="D19" s="77">
        <f t="shared" si="0"/>
        <v>4.8827638960377329E-4</v>
      </c>
      <c r="E19" s="52"/>
      <c r="F19" s="52"/>
      <c r="G19" s="55">
        <f>G11</f>
        <v>3</v>
      </c>
      <c r="H19" s="55"/>
      <c r="I19" s="56">
        <v>0</v>
      </c>
      <c r="J19" s="78">
        <v>4.8827638960377329E-4</v>
      </c>
      <c r="K19" s="58">
        <f t="shared" si="1"/>
        <v>0</v>
      </c>
      <c r="L19" s="59"/>
      <c r="M19" s="79">
        <v>75000</v>
      </c>
      <c r="N19" s="39" t="e">
        <f t="shared" ref="N19:N24" si="2">M19/$K$6</f>
        <v>#DIV/0!</v>
      </c>
      <c r="O19" s="114" t="e">
        <f t="shared" ref="O19:O24" si="3">N19*G19</f>
        <v>#DIV/0!</v>
      </c>
    </row>
    <row r="20" spans="2:15" x14ac:dyDescent="0.25">
      <c r="B20" s="75" t="s">
        <v>62</v>
      </c>
      <c r="C20" s="76" t="s">
        <v>51</v>
      </c>
      <c r="D20" s="77">
        <f t="shared" si="0"/>
        <v>4.8827638960377329E-4</v>
      </c>
      <c r="E20" s="52"/>
      <c r="F20" s="52"/>
      <c r="G20" s="55">
        <f>G12</f>
        <v>3</v>
      </c>
      <c r="H20" s="55"/>
      <c r="I20" s="56">
        <v>0</v>
      </c>
      <c r="J20" s="78">
        <v>4.8827638960377329E-4</v>
      </c>
      <c r="K20" s="58">
        <f t="shared" si="1"/>
        <v>0</v>
      </c>
      <c r="L20" s="59"/>
      <c r="M20" s="79">
        <v>75000</v>
      </c>
      <c r="N20" s="39" t="e">
        <f t="shared" si="2"/>
        <v>#DIV/0!</v>
      </c>
      <c r="O20" s="114" t="e">
        <f t="shared" si="3"/>
        <v>#DIV/0!</v>
      </c>
    </row>
    <row r="21" spans="2:15" x14ac:dyDescent="0.25">
      <c r="B21" s="75" t="s">
        <v>24</v>
      </c>
      <c r="C21" s="76" t="s">
        <v>51</v>
      </c>
      <c r="D21" s="77">
        <f t="shared" si="0"/>
        <v>2.6041407445534574E-4</v>
      </c>
      <c r="E21" s="52"/>
      <c r="F21" s="52"/>
      <c r="G21" s="55">
        <f>+G20</f>
        <v>3</v>
      </c>
      <c r="H21" s="55"/>
      <c r="I21" s="56">
        <v>0</v>
      </c>
      <c r="J21" s="78">
        <v>2.6041407445534574E-4</v>
      </c>
      <c r="K21" s="58">
        <f t="shared" si="1"/>
        <v>0</v>
      </c>
      <c r="L21" s="59"/>
      <c r="M21" s="79">
        <v>40000</v>
      </c>
      <c r="N21" s="39" t="e">
        <f t="shared" si="2"/>
        <v>#DIV/0!</v>
      </c>
      <c r="O21" s="114" t="e">
        <f t="shared" si="3"/>
        <v>#DIV/0!</v>
      </c>
    </row>
    <row r="22" spans="2:15" x14ac:dyDescent="0.25">
      <c r="B22" s="75" t="s">
        <v>63</v>
      </c>
      <c r="C22" s="76" t="s">
        <v>51</v>
      </c>
      <c r="D22" s="77">
        <f t="shared" si="0"/>
        <v>6.5103518613836438E-4</v>
      </c>
      <c r="E22" s="52"/>
      <c r="F22" s="52"/>
      <c r="G22" s="55">
        <f>+G21</f>
        <v>3</v>
      </c>
      <c r="H22" s="55"/>
      <c r="I22" s="56">
        <v>0</v>
      </c>
      <c r="J22" s="78">
        <v>6.5103518613836438E-4</v>
      </c>
      <c r="K22" s="58">
        <f t="shared" si="1"/>
        <v>0</v>
      </c>
      <c r="L22" s="59"/>
      <c r="M22" s="79">
        <v>100000</v>
      </c>
      <c r="N22" s="39" t="e">
        <f t="shared" si="2"/>
        <v>#DIV/0!</v>
      </c>
      <c r="O22" s="114" t="e">
        <f t="shared" si="3"/>
        <v>#DIV/0!</v>
      </c>
    </row>
    <row r="23" spans="2:15" x14ac:dyDescent="0.25">
      <c r="B23" s="80" t="s">
        <v>26</v>
      </c>
      <c r="C23" s="76" t="s">
        <v>64</v>
      </c>
      <c r="D23" s="77">
        <f t="shared" si="0"/>
        <v>3.2551759306918213E-3</v>
      </c>
      <c r="E23" s="52"/>
      <c r="F23" s="52"/>
      <c r="G23" s="55">
        <v>3</v>
      </c>
      <c r="H23" s="52"/>
      <c r="I23" s="56">
        <v>0</v>
      </c>
      <c r="J23" s="78">
        <v>3.2551759306918213E-3</v>
      </c>
      <c r="K23" s="58">
        <f t="shared" si="1"/>
        <v>0</v>
      </c>
      <c r="L23" s="59"/>
      <c r="M23" s="79">
        <v>500000</v>
      </c>
      <c r="N23" s="39" t="e">
        <f t="shared" si="2"/>
        <v>#DIV/0!</v>
      </c>
      <c r="O23" s="114" t="e">
        <f t="shared" si="3"/>
        <v>#DIV/0!</v>
      </c>
    </row>
    <row r="24" spans="2:15" ht="16.5" thickBot="1" x14ac:dyDescent="0.3">
      <c r="B24" s="81" t="s">
        <v>32</v>
      </c>
      <c r="C24" s="82" t="s">
        <v>65</v>
      </c>
      <c r="D24" s="83">
        <f t="shared" si="0"/>
        <v>9.36182512084744E-4</v>
      </c>
      <c r="E24" s="62"/>
      <c r="F24" s="62"/>
      <c r="G24" s="64">
        <v>1</v>
      </c>
      <c r="H24" s="62"/>
      <c r="I24" s="56">
        <v>0</v>
      </c>
      <c r="J24" s="78">
        <v>9.36182512084744E-4</v>
      </c>
      <c r="K24" s="67">
        <f>(I24*G24)</f>
        <v>0</v>
      </c>
      <c r="L24" s="84"/>
      <c r="M24" s="79">
        <v>431397.19573579729</v>
      </c>
      <c r="N24" s="39" t="e">
        <f t="shared" si="2"/>
        <v>#DIV/0!</v>
      </c>
      <c r="O24" s="114" t="e">
        <f t="shared" si="3"/>
        <v>#DIV/0!</v>
      </c>
    </row>
    <row r="25" spans="2:15" ht="19.5" thickBot="1" x14ac:dyDescent="0.3">
      <c r="B25" s="209"/>
      <c r="C25" s="210"/>
      <c r="D25" s="210"/>
      <c r="E25" s="210"/>
      <c r="F25" s="210"/>
      <c r="G25" s="210"/>
      <c r="H25" s="210"/>
      <c r="I25" s="210"/>
      <c r="J25" s="85"/>
      <c r="K25" s="69">
        <f>SUM(K17:K24)</f>
        <v>0</v>
      </c>
      <c r="L25" s="70" t="e">
        <f>K25/K6</f>
        <v>#DIV/0!</v>
      </c>
    </row>
    <row r="26" spans="2:15" ht="15.75" customHeight="1" x14ac:dyDescent="0.25">
      <c r="B26" s="86" t="s">
        <v>66</v>
      </c>
      <c r="C26" s="87"/>
      <c r="D26" s="87"/>
      <c r="E26" s="87"/>
      <c r="F26" s="87"/>
      <c r="G26" s="87"/>
      <c r="H26" s="87"/>
      <c r="I26" s="87"/>
      <c r="J26" s="88"/>
      <c r="K26" s="89"/>
      <c r="L26" s="49"/>
    </row>
    <row r="27" spans="2:15" x14ac:dyDescent="0.25">
      <c r="B27" s="75" t="s">
        <v>27</v>
      </c>
      <c r="C27" s="76" t="s">
        <v>51</v>
      </c>
      <c r="D27" s="90">
        <f>J27</f>
        <v>0.01</v>
      </c>
      <c r="E27" s="52"/>
      <c r="F27" s="52"/>
      <c r="G27" s="55"/>
      <c r="H27" s="52"/>
      <c r="I27" s="56">
        <f>(K6*7%)*D27</f>
        <v>0</v>
      </c>
      <c r="J27" s="91">
        <v>0.01</v>
      </c>
      <c r="K27" s="58">
        <f>I27</f>
        <v>0</v>
      </c>
      <c r="L27" s="59"/>
    </row>
    <row r="28" spans="2:15" x14ac:dyDescent="0.25">
      <c r="B28" s="75" t="s">
        <v>28</v>
      </c>
      <c r="C28" s="76" t="s">
        <v>51</v>
      </c>
      <c r="D28" s="90">
        <f>J28</f>
        <v>0.01</v>
      </c>
      <c r="E28" s="52"/>
      <c r="F28" s="52"/>
      <c r="G28" s="55"/>
      <c r="H28" s="52"/>
      <c r="I28" s="56">
        <f>(K6*7%)*D28</f>
        <v>0</v>
      </c>
      <c r="J28" s="91">
        <v>0.01</v>
      </c>
      <c r="K28" s="58">
        <f>I28</f>
        <v>0</v>
      </c>
      <c r="L28" s="59"/>
    </row>
    <row r="29" spans="2:15" ht="16.5" thickBot="1" x14ac:dyDescent="0.3">
      <c r="B29" s="81" t="s">
        <v>29</v>
      </c>
      <c r="C29" s="82" t="s">
        <v>65</v>
      </c>
      <c r="D29" s="63">
        <v>1</v>
      </c>
      <c r="E29" s="92">
        <v>0.115</v>
      </c>
      <c r="F29" s="62"/>
      <c r="G29" s="62"/>
      <c r="H29" s="62"/>
      <c r="I29" s="65">
        <f>(K6*7%)*E29</f>
        <v>0</v>
      </c>
      <c r="J29" s="93">
        <v>0.115</v>
      </c>
      <c r="K29" s="94">
        <f>D29*I29</f>
        <v>0</v>
      </c>
      <c r="L29" s="84"/>
    </row>
    <row r="30" spans="2:15" ht="16.5" thickBot="1" x14ac:dyDescent="0.3">
      <c r="B30" s="186" t="s">
        <v>67</v>
      </c>
      <c r="C30" s="187"/>
      <c r="D30" s="187"/>
      <c r="E30" s="187"/>
      <c r="F30" s="187"/>
      <c r="G30" s="187"/>
      <c r="H30" s="187"/>
      <c r="I30" s="187"/>
      <c r="J30" s="188"/>
      <c r="K30" s="95">
        <f>SUM(K27:K29)</f>
        <v>0</v>
      </c>
      <c r="L30" s="96" t="e">
        <f>K30/K6</f>
        <v>#DIV/0!</v>
      </c>
    </row>
    <row r="31" spans="2:15" ht="16.5" thickBot="1" x14ac:dyDescent="0.3">
      <c r="B31" s="186" t="s">
        <v>68</v>
      </c>
      <c r="C31" s="187"/>
      <c r="D31" s="187"/>
      <c r="E31" s="187"/>
      <c r="F31" s="187"/>
      <c r="G31" s="187"/>
      <c r="H31" s="187"/>
      <c r="I31" s="187"/>
      <c r="J31" s="188"/>
      <c r="K31" s="95">
        <f>K25+K30</f>
        <v>0</v>
      </c>
      <c r="L31" s="96" t="e">
        <f>K31/K6</f>
        <v>#DIV/0!</v>
      </c>
    </row>
    <row r="32" spans="2:15" ht="16.5" thickBot="1" x14ac:dyDescent="0.3">
      <c r="B32" s="97" t="s">
        <v>35</v>
      </c>
      <c r="C32" s="98" t="s">
        <v>51</v>
      </c>
      <c r="D32" s="99">
        <v>7.0000000000000007E-2</v>
      </c>
      <c r="E32" s="100"/>
      <c r="F32" s="100"/>
      <c r="G32" s="100"/>
      <c r="H32" s="100"/>
      <c r="I32" s="100"/>
      <c r="J32" s="101">
        <v>0.12257227262286953</v>
      </c>
      <c r="K32" s="69">
        <f>(D32*(K14+K31))</f>
        <v>0</v>
      </c>
      <c r="L32" s="96" t="e">
        <f>K32/K6</f>
        <v>#DIV/0!</v>
      </c>
    </row>
    <row r="33" spans="1:255" ht="16.5" thickBot="1" x14ac:dyDescent="0.3">
      <c r="B33" s="102"/>
      <c r="C33" s="102"/>
      <c r="D33" s="102"/>
      <c r="E33" s="102"/>
      <c r="F33" s="102"/>
      <c r="G33" s="102"/>
      <c r="H33" s="102"/>
      <c r="I33" s="102"/>
      <c r="J33" s="102"/>
      <c r="K33" s="102"/>
      <c r="L33" s="102"/>
    </row>
    <row r="34" spans="1:255" ht="16.5" thickBot="1" x14ac:dyDescent="0.3">
      <c r="B34" s="103"/>
      <c r="C34" s="103"/>
      <c r="D34" s="103"/>
      <c r="E34" s="103"/>
      <c r="F34" s="103"/>
      <c r="G34" s="103"/>
      <c r="H34" s="175" t="s">
        <v>69</v>
      </c>
      <c r="I34" s="176"/>
      <c r="J34" s="177"/>
      <c r="K34" s="104">
        <f>K14+K31+K32</f>
        <v>0</v>
      </c>
      <c r="L34" s="105" t="e">
        <f>K34/K36</f>
        <v>#DIV/0!</v>
      </c>
    </row>
    <row r="35" spans="1:255" ht="16.5" thickBot="1" x14ac:dyDescent="0.2">
      <c r="B35" s="106"/>
      <c r="C35" s="106"/>
      <c r="D35" s="106"/>
      <c r="E35" s="106"/>
      <c r="F35" s="106"/>
      <c r="G35" s="106"/>
      <c r="H35" s="175" t="s">
        <v>70</v>
      </c>
      <c r="I35" s="176"/>
      <c r="J35" s="177"/>
      <c r="K35" s="104"/>
      <c r="L35" s="105" t="e">
        <f>K35/K36</f>
        <v>#DIV/0!</v>
      </c>
    </row>
    <row r="36" spans="1:255" ht="19.5" thickBot="1" x14ac:dyDescent="0.2">
      <c r="B36" s="107"/>
      <c r="C36" s="107"/>
      <c r="D36" s="107"/>
      <c r="E36" s="107"/>
      <c r="F36" s="107"/>
      <c r="G36" s="107"/>
      <c r="H36" s="178" t="s">
        <v>71</v>
      </c>
      <c r="I36" s="179"/>
      <c r="J36" s="180"/>
      <c r="K36" s="108">
        <f>K34+K35</f>
        <v>0</v>
      </c>
      <c r="L36" s="109" t="e">
        <f>L34+L35</f>
        <v>#DIV/0!</v>
      </c>
    </row>
    <row r="37" spans="1:255" ht="36" customHeight="1" thickBot="1" x14ac:dyDescent="0.2">
      <c r="B37" s="107"/>
      <c r="C37" s="107"/>
      <c r="D37" s="107"/>
      <c r="E37" s="107"/>
      <c r="F37" s="107"/>
      <c r="G37" s="107"/>
      <c r="H37" s="181" t="s">
        <v>72</v>
      </c>
      <c r="I37" s="182"/>
      <c r="J37" s="182"/>
      <c r="K37" s="183"/>
      <c r="L37" s="110" t="e">
        <f>K36/K6</f>
        <v>#DIV/0!</v>
      </c>
      <c r="N37" s="111"/>
    </row>
    <row r="38" spans="1:255" ht="18.95" customHeight="1" x14ac:dyDescent="0.25">
      <c r="A38" s="112"/>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c r="AS38" s="112"/>
      <c r="AT38" s="112"/>
      <c r="AU38" s="112"/>
      <c r="AV38" s="112"/>
      <c r="AW38" s="112"/>
      <c r="AX38" s="112"/>
      <c r="AY38" s="112"/>
      <c r="AZ38" s="112"/>
      <c r="BA38" s="112"/>
      <c r="BB38" s="112"/>
      <c r="BC38" s="112"/>
      <c r="BD38" s="112"/>
      <c r="BE38" s="112"/>
      <c r="BF38" s="112"/>
      <c r="BG38" s="112"/>
      <c r="BH38" s="112"/>
      <c r="BI38" s="112"/>
      <c r="BJ38" s="112"/>
      <c r="BK38" s="112"/>
      <c r="BL38" s="112"/>
      <c r="BM38" s="112"/>
      <c r="BN38" s="112"/>
      <c r="BO38" s="112"/>
      <c r="BP38" s="112"/>
      <c r="BQ38" s="112"/>
      <c r="BR38" s="112"/>
      <c r="BS38" s="112"/>
      <c r="BT38" s="112"/>
      <c r="BU38" s="112"/>
      <c r="BV38" s="112"/>
      <c r="BW38" s="112"/>
      <c r="BX38" s="112"/>
      <c r="BY38" s="112"/>
      <c r="BZ38" s="112"/>
      <c r="CA38" s="112"/>
      <c r="CB38" s="112"/>
      <c r="CC38" s="112"/>
      <c r="CD38" s="112"/>
      <c r="CE38" s="112"/>
      <c r="CF38" s="112"/>
      <c r="CG38" s="112"/>
      <c r="CH38" s="112"/>
      <c r="CI38" s="112"/>
      <c r="CJ38" s="112"/>
      <c r="CK38" s="112"/>
      <c r="CL38" s="112"/>
      <c r="CM38" s="112"/>
      <c r="CN38" s="112"/>
      <c r="CO38" s="112"/>
      <c r="CP38" s="112"/>
      <c r="CQ38" s="112"/>
      <c r="CR38" s="112"/>
      <c r="CS38" s="112"/>
      <c r="CT38" s="112"/>
      <c r="CU38" s="112"/>
      <c r="CV38" s="112"/>
      <c r="CW38" s="112"/>
      <c r="CX38" s="112"/>
      <c r="CY38" s="112"/>
      <c r="CZ38" s="112"/>
      <c r="DA38" s="112"/>
      <c r="DB38" s="112"/>
      <c r="DC38" s="112"/>
      <c r="DD38" s="112"/>
      <c r="DE38" s="112"/>
      <c r="DF38" s="112"/>
      <c r="DG38" s="112"/>
      <c r="DH38" s="112"/>
      <c r="DI38" s="112"/>
      <c r="DJ38" s="112"/>
      <c r="DK38" s="112"/>
      <c r="DL38" s="112"/>
      <c r="DM38" s="112"/>
      <c r="DN38" s="112"/>
      <c r="DO38" s="112"/>
      <c r="DP38" s="112"/>
      <c r="DQ38" s="112"/>
      <c r="DR38" s="112"/>
      <c r="DS38" s="112"/>
      <c r="DT38" s="112"/>
      <c r="DU38" s="112"/>
      <c r="DV38" s="112"/>
      <c r="DW38" s="112"/>
      <c r="DX38" s="112"/>
      <c r="DY38" s="112"/>
      <c r="DZ38" s="112"/>
      <c r="EA38" s="112"/>
      <c r="EB38" s="112"/>
      <c r="EC38" s="112"/>
      <c r="ED38" s="112"/>
      <c r="EE38" s="112"/>
      <c r="EF38" s="112"/>
      <c r="EG38" s="112"/>
      <c r="EH38" s="112"/>
      <c r="EI38" s="112"/>
      <c r="EJ38" s="112"/>
      <c r="EK38" s="112"/>
      <c r="EL38" s="112"/>
      <c r="EM38" s="112"/>
      <c r="EN38" s="112"/>
      <c r="EO38" s="112"/>
      <c r="EP38" s="112"/>
      <c r="EQ38" s="112"/>
      <c r="ER38" s="112"/>
      <c r="ES38" s="112"/>
      <c r="ET38" s="112"/>
      <c r="EU38" s="112"/>
      <c r="EV38" s="112"/>
      <c r="EW38" s="112"/>
      <c r="EX38" s="112"/>
      <c r="EY38" s="112"/>
      <c r="EZ38" s="112"/>
      <c r="FA38" s="112"/>
      <c r="FB38" s="112"/>
      <c r="FC38" s="112"/>
      <c r="FD38" s="112"/>
      <c r="FE38" s="112"/>
      <c r="FF38" s="112"/>
      <c r="FG38" s="112"/>
      <c r="FH38" s="112"/>
      <c r="FI38" s="112"/>
      <c r="FJ38" s="112"/>
      <c r="FK38" s="112"/>
      <c r="FL38" s="112"/>
      <c r="FM38" s="112"/>
      <c r="FN38" s="112"/>
      <c r="FO38" s="112"/>
      <c r="FP38" s="112"/>
      <c r="FQ38" s="112"/>
      <c r="FR38" s="112"/>
      <c r="FS38" s="112"/>
      <c r="FT38" s="112"/>
      <c r="FU38" s="112"/>
      <c r="FV38" s="112"/>
      <c r="FW38" s="112"/>
      <c r="FX38" s="112"/>
      <c r="FY38" s="112"/>
      <c r="FZ38" s="112"/>
      <c r="GA38" s="112"/>
      <c r="GB38" s="112"/>
      <c r="GC38" s="112"/>
      <c r="GD38" s="112"/>
      <c r="GE38" s="112"/>
      <c r="GF38" s="112"/>
      <c r="GG38" s="112"/>
      <c r="GH38" s="112"/>
      <c r="GI38" s="112"/>
      <c r="GJ38" s="112"/>
      <c r="GK38" s="112"/>
      <c r="GL38" s="112"/>
      <c r="GM38" s="112"/>
      <c r="GN38" s="112"/>
      <c r="GO38" s="112"/>
      <c r="GP38" s="112"/>
      <c r="GQ38" s="112"/>
      <c r="GR38" s="112"/>
      <c r="GS38" s="112"/>
      <c r="GT38" s="112"/>
      <c r="GU38" s="112"/>
      <c r="GV38" s="112"/>
      <c r="GW38" s="112"/>
      <c r="GX38" s="112"/>
      <c r="GY38" s="112"/>
      <c r="GZ38" s="112"/>
      <c r="HA38" s="112"/>
      <c r="HB38" s="112"/>
      <c r="HC38" s="112"/>
      <c r="HD38" s="112"/>
      <c r="HE38" s="112"/>
      <c r="HF38" s="112"/>
      <c r="HG38" s="112"/>
      <c r="HH38" s="112"/>
      <c r="HI38" s="112"/>
      <c r="HJ38" s="112"/>
      <c r="HK38" s="112"/>
      <c r="HL38" s="112"/>
      <c r="HM38" s="112"/>
      <c r="HN38" s="112"/>
      <c r="HO38" s="112"/>
      <c r="HP38" s="112"/>
      <c r="HQ38" s="112"/>
      <c r="HR38" s="112"/>
      <c r="HS38" s="112"/>
      <c r="HT38" s="112"/>
      <c r="HU38" s="112"/>
      <c r="HV38" s="112"/>
      <c r="HW38" s="112"/>
      <c r="HX38" s="112"/>
      <c r="HY38" s="112"/>
      <c r="HZ38" s="112"/>
      <c r="IA38" s="112"/>
      <c r="IB38" s="112"/>
      <c r="IC38" s="112"/>
      <c r="ID38" s="112"/>
      <c r="IE38" s="112"/>
      <c r="IF38" s="112"/>
      <c r="IG38" s="112"/>
      <c r="IH38" s="112"/>
      <c r="II38" s="112"/>
      <c r="IJ38" s="112"/>
      <c r="IK38" s="112"/>
      <c r="IL38" s="112"/>
      <c r="IM38" s="112"/>
      <c r="IN38" s="112"/>
      <c r="IO38" s="112"/>
      <c r="IP38" s="112"/>
      <c r="IQ38" s="112"/>
      <c r="IR38" s="112"/>
      <c r="IS38" s="112"/>
      <c r="IT38" s="112"/>
      <c r="IU38" s="112"/>
    </row>
    <row r="39" spans="1:255" ht="21" customHeight="1" x14ac:dyDescent="0.25"/>
    <row r="40" spans="1:255" x14ac:dyDescent="0.25">
      <c r="B40" s="184"/>
      <c r="C40" s="184"/>
      <c r="D40" s="184"/>
      <c r="E40" s="184"/>
      <c r="G40" s="185"/>
      <c r="H40" s="185"/>
      <c r="I40" s="185"/>
      <c r="J40" s="185"/>
      <c r="K40" s="185"/>
    </row>
    <row r="41" spans="1:255" ht="33.75" customHeight="1" x14ac:dyDescent="0.25"/>
    <row r="42" spans="1:255" ht="43.5" customHeight="1" x14ac:dyDescent="0.25"/>
  </sheetData>
  <mergeCells count="38">
    <mergeCell ref="B1:L1"/>
    <mergeCell ref="B2:L2"/>
    <mergeCell ref="B3:L3"/>
    <mergeCell ref="B4:L4"/>
    <mergeCell ref="B5:J5"/>
    <mergeCell ref="K5:L5"/>
    <mergeCell ref="D6:I6"/>
    <mergeCell ref="K6:L6"/>
    <mergeCell ref="B7:B8"/>
    <mergeCell ref="C7:C8"/>
    <mergeCell ref="D7:E7"/>
    <mergeCell ref="F7:F8"/>
    <mergeCell ref="G7:G8"/>
    <mergeCell ref="H7:H8"/>
    <mergeCell ref="I7:I8"/>
    <mergeCell ref="J7:J8"/>
    <mergeCell ref="B31:J31"/>
    <mergeCell ref="K7:K8"/>
    <mergeCell ref="L7:L8"/>
    <mergeCell ref="B14:I14"/>
    <mergeCell ref="B15:B16"/>
    <mergeCell ref="C15:C16"/>
    <mergeCell ref="D15:E15"/>
    <mergeCell ref="F15:F16"/>
    <mergeCell ref="G15:G16"/>
    <mergeCell ref="H15:H16"/>
    <mergeCell ref="I15:I16"/>
    <mergeCell ref="J15:J16"/>
    <mergeCell ref="K15:K16"/>
    <mergeCell ref="L15:L16"/>
    <mergeCell ref="B25:I25"/>
    <mergeCell ref="B30:J30"/>
    <mergeCell ref="H34:J34"/>
    <mergeCell ref="H35:J35"/>
    <mergeCell ref="H36:J36"/>
    <mergeCell ref="H37:K37"/>
    <mergeCell ref="B40:E40"/>
    <mergeCell ref="G40:K40"/>
  </mergeCells>
  <pageMargins left="0.7" right="0.7" top="0.75" bottom="0.75" header="0.3" footer="0.3"/>
  <pageSetup paperSize="9" scale="62" fitToHeight="0" orientation="portrait" horizontalDpi="1200" verticalDpi="12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U44"/>
  <sheetViews>
    <sheetView view="pageBreakPreview" zoomScaleNormal="100" zoomScaleSheetLayoutView="100" workbookViewId="0">
      <selection activeCell="R22" sqref="R22"/>
    </sheetView>
  </sheetViews>
  <sheetFormatPr baseColWidth="10" defaultColWidth="5" defaultRowHeight="15.75" x14ac:dyDescent="0.25"/>
  <cols>
    <col min="1" max="1" width="11.7109375" style="39" customWidth="1"/>
    <col min="2" max="2" width="35.28515625" style="39" bestFit="1" customWidth="1"/>
    <col min="3" max="3" width="6.140625" style="39" customWidth="1"/>
    <col min="4" max="5" width="6.85546875" style="39" customWidth="1"/>
    <col min="6" max="6" width="8.85546875" style="39" customWidth="1"/>
    <col min="7" max="7" width="7.85546875" style="39" customWidth="1"/>
    <col min="8" max="8" width="6.42578125" style="39" customWidth="1"/>
    <col min="9" max="9" width="13.7109375" style="39" customWidth="1"/>
    <col min="10" max="10" width="16.28515625" style="39" bestFit="1" customWidth="1"/>
    <col min="11" max="11" width="16.5703125" style="39" bestFit="1" customWidth="1"/>
    <col min="12" max="12" width="11.5703125" style="39" bestFit="1" customWidth="1"/>
    <col min="13" max="13" width="14" style="39" hidden="1" customWidth="1"/>
    <col min="14" max="14" width="19.5703125" style="39" hidden="1" customWidth="1"/>
    <col min="15" max="15" width="9.140625" style="39" hidden="1" customWidth="1"/>
    <col min="16" max="16" width="9.85546875" style="39" customWidth="1"/>
    <col min="17" max="17" width="17.7109375" style="39" customWidth="1"/>
    <col min="18" max="18" width="24.42578125" style="39" customWidth="1"/>
    <col min="19" max="19" width="25.42578125" style="39" bestFit="1" customWidth="1"/>
    <col min="20" max="255" width="7.7109375" style="39" customWidth="1"/>
    <col min="256" max="16384" width="5" style="39"/>
  </cols>
  <sheetData>
    <row r="1" spans="1:19" ht="103.5" customHeight="1" thickBot="1" x14ac:dyDescent="0.3">
      <c r="B1" s="215"/>
      <c r="C1" s="216"/>
      <c r="D1" s="216"/>
      <c r="E1" s="216"/>
      <c r="F1" s="216"/>
      <c r="G1" s="216"/>
      <c r="H1" s="216"/>
      <c r="I1" s="216"/>
      <c r="J1" s="216"/>
      <c r="K1" s="216"/>
      <c r="L1" s="217"/>
    </row>
    <row r="2" spans="1:19" ht="17.100000000000001" customHeight="1" thickBot="1" x14ac:dyDescent="0.3">
      <c r="B2" s="218"/>
      <c r="C2" s="219"/>
      <c r="D2" s="219"/>
      <c r="E2" s="219"/>
      <c r="F2" s="219"/>
      <c r="G2" s="219"/>
      <c r="H2" s="219"/>
      <c r="I2" s="219"/>
      <c r="J2" s="219"/>
      <c r="K2" s="219"/>
      <c r="L2" s="220"/>
    </row>
    <row r="3" spans="1:19" ht="24.75" customHeight="1" thickBot="1" x14ac:dyDescent="0.3">
      <c r="B3" s="221" t="s">
        <v>38</v>
      </c>
      <c r="C3" s="222"/>
      <c r="D3" s="222"/>
      <c r="E3" s="222"/>
      <c r="F3" s="222"/>
      <c r="G3" s="222"/>
      <c r="H3" s="222"/>
      <c r="I3" s="222"/>
      <c r="J3" s="222"/>
      <c r="K3" s="222"/>
      <c r="L3" s="223"/>
    </row>
    <row r="4" spans="1:19" ht="36.75" customHeight="1" thickBot="1" x14ac:dyDescent="0.3">
      <c r="A4" s="40"/>
      <c r="B4" s="224" t="s">
        <v>94</v>
      </c>
      <c r="C4" s="225"/>
      <c r="D4" s="225"/>
      <c r="E4" s="225"/>
      <c r="F4" s="225"/>
      <c r="G4" s="225"/>
      <c r="H4" s="225"/>
      <c r="I4" s="225"/>
      <c r="J4" s="225"/>
      <c r="K4" s="225"/>
      <c r="L4" s="226"/>
    </row>
    <row r="5" spans="1:19" ht="15.75" customHeight="1" thickBot="1" x14ac:dyDescent="0.3">
      <c r="B5" s="227" t="s">
        <v>39</v>
      </c>
      <c r="C5" s="228"/>
      <c r="D5" s="228"/>
      <c r="E5" s="228"/>
      <c r="F5" s="228"/>
      <c r="G5" s="228"/>
      <c r="H5" s="228"/>
      <c r="I5" s="228"/>
      <c r="J5" s="228"/>
      <c r="K5" s="229" t="s">
        <v>40</v>
      </c>
      <c r="L5" s="230"/>
    </row>
    <row r="6" spans="1:19" ht="24" thickBot="1" x14ac:dyDescent="0.3">
      <c r="B6" s="41" t="s">
        <v>41</v>
      </c>
      <c r="C6" s="42">
        <v>90</v>
      </c>
      <c r="D6" s="211" t="s">
        <v>36</v>
      </c>
      <c r="E6" s="212"/>
      <c r="F6" s="212"/>
      <c r="G6" s="212"/>
      <c r="H6" s="212"/>
      <c r="I6" s="212"/>
      <c r="J6" s="43" t="e">
        <f>SUM(J9+J17+J32)</f>
        <v>#REF!</v>
      </c>
      <c r="K6" s="213">
        <v>0</v>
      </c>
      <c r="L6" s="214"/>
    </row>
    <row r="7" spans="1:19" x14ac:dyDescent="0.25">
      <c r="B7" s="195" t="s">
        <v>42</v>
      </c>
      <c r="C7" s="197" t="s">
        <v>43</v>
      </c>
      <c r="D7" s="199" t="s">
        <v>44</v>
      </c>
      <c r="E7" s="199"/>
      <c r="F7" s="200" t="s">
        <v>45</v>
      </c>
      <c r="G7" s="199" t="s">
        <v>46</v>
      </c>
      <c r="H7" s="203" t="s">
        <v>47</v>
      </c>
      <c r="I7" s="205" t="s">
        <v>48</v>
      </c>
      <c r="J7" s="207" t="s">
        <v>49</v>
      </c>
      <c r="K7" s="189" t="s">
        <v>50</v>
      </c>
      <c r="L7" s="191" t="s">
        <v>51</v>
      </c>
    </row>
    <row r="8" spans="1:19" ht="36" customHeight="1" thickBot="1" x14ac:dyDescent="0.3">
      <c r="B8" s="196"/>
      <c r="C8" s="198"/>
      <c r="D8" s="44" t="s">
        <v>52</v>
      </c>
      <c r="E8" s="44" t="s">
        <v>53</v>
      </c>
      <c r="F8" s="201"/>
      <c r="G8" s="202"/>
      <c r="H8" s="204"/>
      <c r="I8" s="206"/>
      <c r="J8" s="208"/>
      <c r="K8" s="190"/>
      <c r="L8" s="192"/>
    </row>
    <row r="9" spans="1:19" ht="28.5" customHeight="1" x14ac:dyDescent="0.25">
      <c r="B9" s="45" t="s">
        <v>54</v>
      </c>
      <c r="C9" s="46"/>
      <c r="D9" s="46"/>
      <c r="E9" s="46"/>
      <c r="F9" s="46"/>
      <c r="G9" s="46"/>
      <c r="H9" s="46"/>
      <c r="I9" s="46"/>
      <c r="J9" s="47">
        <v>1.6080000000000001</v>
      </c>
      <c r="K9" s="48"/>
      <c r="L9" s="49"/>
      <c r="Q9" s="50"/>
      <c r="R9" s="50"/>
    </row>
    <row r="10" spans="1:19" x14ac:dyDescent="0.25">
      <c r="B10" s="51" t="s">
        <v>55</v>
      </c>
      <c r="C10" s="52"/>
      <c r="D10" s="53">
        <v>0.75</v>
      </c>
      <c r="E10" s="52"/>
      <c r="F10" s="54">
        <v>0.25</v>
      </c>
      <c r="G10" s="55">
        <v>3</v>
      </c>
      <c r="H10" s="53">
        <v>90</v>
      </c>
      <c r="I10" s="56">
        <v>0</v>
      </c>
      <c r="J10" s="57">
        <f>J9</f>
        <v>1.6080000000000001</v>
      </c>
      <c r="K10" s="58">
        <f>S10</f>
        <v>0</v>
      </c>
      <c r="L10" s="59"/>
      <c r="Q10" s="60"/>
      <c r="R10" s="60"/>
      <c r="S10" s="60"/>
    </row>
    <row r="11" spans="1:19" x14ac:dyDescent="0.25">
      <c r="B11" s="51" t="s">
        <v>56</v>
      </c>
      <c r="C11" s="52"/>
      <c r="D11" s="53">
        <v>0.75</v>
      </c>
      <c r="E11" s="52"/>
      <c r="F11" s="54">
        <v>0.5</v>
      </c>
      <c r="G11" s="55">
        <v>3</v>
      </c>
      <c r="H11" s="53">
        <v>90</v>
      </c>
      <c r="I11" s="56">
        <v>0</v>
      </c>
      <c r="J11" s="57">
        <f>J9</f>
        <v>1.6080000000000001</v>
      </c>
      <c r="K11" s="58">
        <f>S11</f>
        <v>0</v>
      </c>
      <c r="L11" s="59"/>
      <c r="Q11" s="60"/>
      <c r="R11" s="60"/>
      <c r="S11" s="60"/>
    </row>
    <row r="12" spans="1:19" x14ac:dyDescent="0.25">
      <c r="B12" s="61" t="s">
        <v>57</v>
      </c>
      <c r="C12" s="62"/>
      <c r="D12" s="63">
        <v>1</v>
      </c>
      <c r="E12" s="62"/>
      <c r="F12" s="54">
        <v>0.25</v>
      </c>
      <c r="G12" s="64">
        <v>3</v>
      </c>
      <c r="H12" s="63">
        <v>90</v>
      </c>
      <c r="I12" s="65">
        <v>0</v>
      </c>
      <c r="J12" s="66">
        <f>J9</f>
        <v>1.6080000000000001</v>
      </c>
      <c r="K12" s="67">
        <f>S12</f>
        <v>0</v>
      </c>
      <c r="L12" s="59"/>
      <c r="Q12" s="60"/>
      <c r="R12" s="60"/>
      <c r="S12" s="60"/>
    </row>
    <row r="13" spans="1:19" ht="16.5" thickBot="1" x14ac:dyDescent="0.3">
      <c r="B13" s="61" t="s">
        <v>58</v>
      </c>
      <c r="C13" s="62"/>
      <c r="D13" s="63">
        <v>1</v>
      </c>
      <c r="E13" s="62"/>
      <c r="F13" s="54">
        <v>0.5</v>
      </c>
      <c r="G13" s="64">
        <v>3</v>
      </c>
      <c r="H13" s="63">
        <v>90</v>
      </c>
      <c r="I13" s="65">
        <v>0</v>
      </c>
      <c r="J13" s="66">
        <f>J9</f>
        <v>1.6080000000000001</v>
      </c>
      <c r="K13" s="67">
        <f>S13</f>
        <v>0</v>
      </c>
      <c r="L13" s="59"/>
      <c r="Q13" s="60"/>
      <c r="R13" s="60"/>
      <c r="S13" s="60"/>
    </row>
    <row r="14" spans="1:19" ht="17.100000000000001" customHeight="1" thickBot="1" x14ac:dyDescent="0.3">
      <c r="B14" s="193" t="s">
        <v>59</v>
      </c>
      <c r="C14" s="194"/>
      <c r="D14" s="194"/>
      <c r="E14" s="194"/>
      <c r="F14" s="194"/>
      <c r="G14" s="194"/>
      <c r="H14" s="194"/>
      <c r="I14" s="194"/>
      <c r="J14" s="68"/>
      <c r="K14" s="69">
        <f>SUM(K10:K13)</f>
        <v>0</v>
      </c>
      <c r="L14" s="70" t="e">
        <f>K14/K6</f>
        <v>#DIV/0!</v>
      </c>
    </row>
    <row r="15" spans="1:19" ht="17.100000000000001" customHeight="1" x14ac:dyDescent="0.25">
      <c r="B15" s="195" t="s">
        <v>42</v>
      </c>
      <c r="C15" s="197" t="s">
        <v>43</v>
      </c>
      <c r="D15" s="199" t="s">
        <v>44</v>
      </c>
      <c r="E15" s="199"/>
      <c r="F15" s="200" t="s">
        <v>45</v>
      </c>
      <c r="G15" s="199" t="s">
        <v>46</v>
      </c>
      <c r="H15" s="203" t="s">
        <v>47</v>
      </c>
      <c r="I15" s="205" t="s">
        <v>48</v>
      </c>
      <c r="J15" s="207" t="s">
        <v>60</v>
      </c>
      <c r="K15" s="189" t="s">
        <v>50</v>
      </c>
      <c r="L15" s="191" t="s">
        <v>51</v>
      </c>
    </row>
    <row r="16" spans="1:19" ht="27.75" customHeight="1" thickBot="1" x14ac:dyDescent="0.3">
      <c r="B16" s="196"/>
      <c r="C16" s="198"/>
      <c r="D16" s="44" t="s">
        <v>52</v>
      </c>
      <c r="E16" s="44" t="s">
        <v>53</v>
      </c>
      <c r="F16" s="201"/>
      <c r="G16" s="202"/>
      <c r="H16" s="204"/>
      <c r="I16" s="206"/>
      <c r="J16" s="208"/>
      <c r="K16" s="190"/>
      <c r="L16" s="192"/>
    </row>
    <row r="17" spans="2:15" x14ac:dyDescent="0.25">
      <c r="B17" s="71" t="s">
        <v>61</v>
      </c>
      <c r="C17" s="72"/>
      <c r="D17" s="72"/>
      <c r="E17" s="72"/>
      <c r="F17" s="72"/>
      <c r="G17" s="72"/>
      <c r="H17" s="72"/>
      <c r="I17" s="72"/>
      <c r="J17" s="73" t="e">
        <f>#REF!</f>
        <v>#REF!</v>
      </c>
      <c r="K17" s="74"/>
      <c r="L17" s="49"/>
    </row>
    <row r="18" spans="2:15" ht="18" x14ac:dyDescent="0.25">
      <c r="B18" s="75" t="s">
        <v>21</v>
      </c>
      <c r="C18" s="76" t="s">
        <v>51</v>
      </c>
      <c r="D18" s="77" t="e">
        <f t="shared" ref="D18:D24" si="0">J18</f>
        <v>#REF!</v>
      </c>
      <c r="E18" s="52"/>
      <c r="G18" s="55">
        <f>G10</f>
        <v>3</v>
      </c>
      <c r="H18" s="55"/>
      <c r="I18" s="56">
        <v>0</v>
      </c>
      <c r="J18" s="78" t="e">
        <f>#REF!</f>
        <v>#REF!</v>
      </c>
      <c r="K18" s="58">
        <f>I18*G18</f>
        <v>0</v>
      </c>
      <c r="L18" s="59"/>
      <c r="M18" s="79">
        <v>300000</v>
      </c>
      <c r="N18" s="39" t="e">
        <f>M18/$K$6</f>
        <v>#DIV/0!</v>
      </c>
      <c r="O18" s="39" t="e">
        <f>N18*G18</f>
        <v>#DIV/0!</v>
      </c>
    </row>
    <row r="19" spans="2:15" x14ac:dyDescent="0.25">
      <c r="B19" s="75" t="s">
        <v>22</v>
      </c>
      <c r="C19" s="76" t="s">
        <v>51</v>
      </c>
      <c r="D19" s="77" t="e">
        <f t="shared" si="0"/>
        <v>#REF!</v>
      </c>
      <c r="E19" s="52"/>
      <c r="F19" s="52"/>
      <c r="G19" s="55">
        <f>G11</f>
        <v>3</v>
      </c>
      <c r="H19" s="55"/>
      <c r="I19" s="56">
        <v>0</v>
      </c>
      <c r="J19" s="78" t="e">
        <f>#REF!</f>
        <v>#REF!</v>
      </c>
      <c r="K19" s="58">
        <f t="shared" ref="K19:K24" si="1">I19*G19</f>
        <v>0</v>
      </c>
      <c r="L19" s="59"/>
      <c r="M19" s="79">
        <v>50000</v>
      </c>
      <c r="N19" s="39" t="e">
        <f t="shared" ref="N19:N24" si="2">M19/$K$6</f>
        <v>#DIV/0!</v>
      </c>
      <c r="O19" s="39" t="e">
        <f t="shared" ref="O19:O24" si="3">N19*G19</f>
        <v>#DIV/0!</v>
      </c>
    </row>
    <row r="20" spans="2:15" x14ac:dyDescent="0.25">
      <c r="B20" s="75" t="s">
        <v>62</v>
      </c>
      <c r="C20" s="76" t="s">
        <v>51</v>
      </c>
      <c r="D20" s="77" t="e">
        <f t="shared" si="0"/>
        <v>#REF!</v>
      </c>
      <c r="E20" s="52"/>
      <c r="F20" s="52"/>
      <c r="G20" s="55">
        <f>G12</f>
        <v>3</v>
      </c>
      <c r="H20" s="55"/>
      <c r="I20" s="56">
        <v>0</v>
      </c>
      <c r="J20" s="78" t="e">
        <f>#REF!</f>
        <v>#REF!</v>
      </c>
      <c r="K20" s="58">
        <f t="shared" si="1"/>
        <v>0</v>
      </c>
      <c r="L20" s="59"/>
      <c r="M20" s="79">
        <v>50000</v>
      </c>
      <c r="N20" s="39" t="e">
        <f t="shared" si="2"/>
        <v>#DIV/0!</v>
      </c>
      <c r="O20" s="39" t="e">
        <f t="shared" si="3"/>
        <v>#DIV/0!</v>
      </c>
    </row>
    <row r="21" spans="2:15" x14ac:dyDescent="0.25">
      <c r="B21" s="75" t="s">
        <v>24</v>
      </c>
      <c r="C21" s="76" t="s">
        <v>51</v>
      </c>
      <c r="D21" s="77" t="e">
        <f t="shared" si="0"/>
        <v>#REF!</v>
      </c>
      <c r="E21" s="52"/>
      <c r="F21" s="52"/>
      <c r="G21" s="55">
        <f>+G20</f>
        <v>3</v>
      </c>
      <c r="H21" s="55"/>
      <c r="I21" s="56">
        <v>0</v>
      </c>
      <c r="J21" s="78" t="e">
        <f>#REF!</f>
        <v>#REF!</v>
      </c>
      <c r="K21" s="58">
        <f t="shared" si="1"/>
        <v>0</v>
      </c>
      <c r="L21" s="59"/>
      <c r="M21" s="79">
        <v>25000</v>
      </c>
      <c r="N21" s="39" t="e">
        <f t="shared" si="2"/>
        <v>#DIV/0!</v>
      </c>
      <c r="O21" s="39" t="e">
        <f t="shared" si="3"/>
        <v>#DIV/0!</v>
      </c>
    </row>
    <row r="22" spans="2:15" x14ac:dyDescent="0.25">
      <c r="B22" s="75" t="s">
        <v>63</v>
      </c>
      <c r="C22" s="76" t="s">
        <v>51</v>
      </c>
      <c r="D22" s="77" t="e">
        <f t="shared" si="0"/>
        <v>#REF!</v>
      </c>
      <c r="E22" s="52"/>
      <c r="F22" s="52"/>
      <c r="G22" s="55">
        <f>+G21</f>
        <v>3</v>
      </c>
      <c r="H22" s="55"/>
      <c r="I22" s="56">
        <v>0</v>
      </c>
      <c r="J22" s="78" t="e">
        <f>#REF!</f>
        <v>#REF!</v>
      </c>
      <c r="K22" s="58">
        <f t="shared" si="1"/>
        <v>0</v>
      </c>
      <c r="L22" s="59"/>
      <c r="M22" s="79">
        <v>25000</v>
      </c>
      <c r="N22" s="39" t="e">
        <f t="shared" si="2"/>
        <v>#DIV/0!</v>
      </c>
      <c r="O22" s="39" t="e">
        <f t="shared" si="3"/>
        <v>#DIV/0!</v>
      </c>
    </row>
    <row r="23" spans="2:15" x14ac:dyDescent="0.25">
      <c r="B23" s="80" t="s">
        <v>26</v>
      </c>
      <c r="C23" s="76" t="s">
        <v>64</v>
      </c>
      <c r="D23" s="77" t="e">
        <f t="shared" si="0"/>
        <v>#REF!</v>
      </c>
      <c r="E23" s="52"/>
      <c r="F23" s="52"/>
      <c r="G23" s="55">
        <v>3</v>
      </c>
      <c r="H23" s="52"/>
      <c r="I23" s="56">
        <v>0</v>
      </c>
      <c r="J23" s="78" t="e">
        <f>#REF!</f>
        <v>#REF!</v>
      </c>
      <c r="K23" s="58">
        <f t="shared" si="1"/>
        <v>0</v>
      </c>
      <c r="L23" s="59"/>
      <c r="M23" s="79">
        <v>500000</v>
      </c>
      <c r="N23" s="39" t="e">
        <f t="shared" si="2"/>
        <v>#DIV/0!</v>
      </c>
      <c r="O23" s="39" t="e">
        <f t="shared" si="3"/>
        <v>#DIV/0!</v>
      </c>
    </row>
    <row r="24" spans="2:15" ht="16.5" thickBot="1" x14ac:dyDescent="0.3">
      <c r="B24" s="81" t="s">
        <v>32</v>
      </c>
      <c r="C24" s="82" t="s">
        <v>65</v>
      </c>
      <c r="D24" s="83" t="e">
        <f t="shared" si="0"/>
        <v>#REF!</v>
      </c>
      <c r="E24" s="62"/>
      <c r="F24" s="62"/>
      <c r="G24" s="64">
        <v>1</v>
      </c>
      <c r="H24" s="62"/>
      <c r="I24" s="56">
        <v>0</v>
      </c>
      <c r="J24" s="78" t="e">
        <f>#REF!</f>
        <v>#REF!</v>
      </c>
      <c r="K24" s="58">
        <f t="shared" si="1"/>
        <v>0</v>
      </c>
      <c r="L24" s="84"/>
      <c r="M24" s="79">
        <v>95101.201848246157</v>
      </c>
      <c r="N24" s="39" t="e">
        <f t="shared" si="2"/>
        <v>#DIV/0!</v>
      </c>
      <c r="O24" s="39" t="e">
        <f t="shared" si="3"/>
        <v>#DIV/0!</v>
      </c>
    </row>
    <row r="25" spans="2:15" ht="19.5" thickBot="1" x14ac:dyDescent="0.3">
      <c r="B25" s="209"/>
      <c r="C25" s="210"/>
      <c r="D25" s="210"/>
      <c r="E25" s="210"/>
      <c r="F25" s="210"/>
      <c r="G25" s="210"/>
      <c r="H25" s="210"/>
      <c r="I25" s="210"/>
      <c r="J25" s="85"/>
      <c r="K25" s="69">
        <f>SUM(K17:K24)</f>
        <v>0</v>
      </c>
      <c r="L25" s="70" t="e">
        <f>K25/K6</f>
        <v>#DIV/0!</v>
      </c>
    </row>
    <row r="26" spans="2:15" ht="15.75" customHeight="1" x14ac:dyDescent="0.25">
      <c r="B26" s="86" t="s">
        <v>66</v>
      </c>
      <c r="C26" s="87"/>
      <c r="D26" s="87"/>
      <c r="E26" s="87"/>
      <c r="F26" s="87"/>
      <c r="G26" s="87"/>
      <c r="H26" s="87"/>
      <c r="I26" s="87"/>
      <c r="J26" s="88"/>
      <c r="K26" s="89"/>
      <c r="L26" s="49"/>
    </row>
    <row r="27" spans="2:15" x14ac:dyDescent="0.25">
      <c r="B27" s="75" t="s">
        <v>27</v>
      </c>
      <c r="C27" s="76" t="s">
        <v>51</v>
      </c>
      <c r="D27" s="90">
        <f>J27</f>
        <v>0.01</v>
      </c>
      <c r="E27" s="52"/>
      <c r="F27" s="52"/>
      <c r="G27" s="55"/>
      <c r="H27" s="52"/>
      <c r="I27" s="56">
        <f>(K6*7%)*D27</f>
        <v>0</v>
      </c>
      <c r="J27" s="91">
        <v>0.01</v>
      </c>
      <c r="K27" s="58">
        <f>I27</f>
        <v>0</v>
      </c>
      <c r="L27" s="59"/>
    </row>
    <row r="28" spans="2:15" x14ac:dyDescent="0.25">
      <c r="B28" s="75" t="s">
        <v>28</v>
      </c>
      <c r="C28" s="76" t="s">
        <v>51</v>
      </c>
      <c r="D28" s="90">
        <f>J28</f>
        <v>0.01</v>
      </c>
      <c r="E28" s="52"/>
      <c r="F28" s="52"/>
      <c r="G28" s="55"/>
      <c r="H28" s="52"/>
      <c r="I28" s="56">
        <f>(K6*7%)*D28</f>
        <v>0</v>
      </c>
      <c r="J28" s="91">
        <v>0.01</v>
      </c>
      <c r="K28" s="58">
        <f>I28</f>
        <v>0</v>
      </c>
      <c r="L28" s="59"/>
    </row>
    <row r="29" spans="2:15" ht="16.5" thickBot="1" x14ac:dyDescent="0.3">
      <c r="B29" s="81" t="s">
        <v>29</v>
      </c>
      <c r="C29" s="82" t="s">
        <v>65</v>
      </c>
      <c r="D29" s="63">
        <v>1</v>
      </c>
      <c r="E29" s="92">
        <v>0.115</v>
      </c>
      <c r="F29" s="62"/>
      <c r="G29" s="62"/>
      <c r="H29" s="62"/>
      <c r="I29" s="65">
        <f>(K6*7%)*E29</f>
        <v>0</v>
      </c>
      <c r="J29" s="93">
        <v>0.115</v>
      </c>
      <c r="K29" s="94">
        <f>D29*I29</f>
        <v>0</v>
      </c>
      <c r="L29" s="84"/>
    </row>
    <row r="30" spans="2:15" ht="16.5" thickBot="1" x14ac:dyDescent="0.3">
      <c r="B30" s="186" t="s">
        <v>67</v>
      </c>
      <c r="C30" s="187"/>
      <c r="D30" s="187"/>
      <c r="E30" s="187"/>
      <c r="F30" s="187"/>
      <c r="G30" s="187"/>
      <c r="H30" s="187"/>
      <c r="I30" s="187"/>
      <c r="J30" s="188"/>
      <c r="K30" s="95">
        <f>SUM(K27:K29)</f>
        <v>0</v>
      </c>
      <c r="L30" s="96" t="e">
        <f>K30/K6</f>
        <v>#DIV/0!</v>
      </c>
    </row>
    <row r="31" spans="2:15" ht="16.5" thickBot="1" x14ac:dyDescent="0.3">
      <c r="B31" s="186" t="s">
        <v>68</v>
      </c>
      <c r="C31" s="187"/>
      <c r="D31" s="187"/>
      <c r="E31" s="187"/>
      <c r="F31" s="187"/>
      <c r="G31" s="187"/>
      <c r="H31" s="187"/>
      <c r="I31" s="187"/>
      <c r="J31" s="188"/>
      <c r="K31" s="95">
        <f>K25+K30</f>
        <v>0</v>
      </c>
      <c r="L31" s="96" t="e">
        <f>K31/K6</f>
        <v>#DIV/0!</v>
      </c>
    </row>
    <row r="32" spans="2:15" ht="16.5" thickBot="1" x14ac:dyDescent="0.3">
      <c r="B32" s="97" t="s">
        <v>35</v>
      </c>
      <c r="C32" s="98" t="s">
        <v>51</v>
      </c>
      <c r="D32" s="99">
        <v>7.0000000000000007E-2</v>
      </c>
      <c r="E32" s="100"/>
      <c r="F32" s="100"/>
      <c r="G32" s="100"/>
      <c r="H32" s="100"/>
      <c r="I32" s="100"/>
      <c r="J32" s="101" t="e">
        <f>#REF!</f>
        <v>#REF!</v>
      </c>
      <c r="K32" s="69">
        <f>(D32*(K14+K31))</f>
        <v>0</v>
      </c>
      <c r="L32" s="96" t="e">
        <f>K32/K6</f>
        <v>#DIV/0!</v>
      </c>
    </row>
    <row r="33" spans="1:255" ht="16.5" thickBot="1" x14ac:dyDescent="0.3">
      <c r="B33" s="102"/>
      <c r="C33" s="102"/>
      <c r="D33" s="102"/>
      <c r="E33" s="102"/>
      <c r="F33" s="102"/>
      <c r="G33" s="102"/>
      <c r="H33" s="102"/>
      <c r="I33" s="102"/>
      <c r="J33" s="102"/>
      <c r="K33" s="102"/>
      <c r="L33" s="102"/>
    </row>
    <row r="34" spans="1:255" ht="16.5" thickBot="1" x14ac:dyDescent="0.3">
      <c r="B34" s="103"/>
      <c r="C34" s="103"/>
      <c r="D34" s="103"/>
      <c r="E34" s="103"/>
      <c r="F34" s="103"/>
      <c r="G34" s="103"/>
      <c r="H34" s="175" t="s">
        <v>69</v>
      </c>
      <c r="I34" s="176"/>
      <c r="J34" s="177"/>
      <c r="K34" s="104">
        <f>K14+K31+K32</f>
        <v>0</v>
      </c>
      <c r="L34" s="105" t="e">
        <f>K34/K36</f>
        <v>#DIV/0!</v>
      </c>
    </row>
    <row r="35" spans="1:255" ht="16.5" thickBot="1" x14ac:dyDescent="0.2">
      <c r="B35" s="106"/>
      <c r="C35" s="106"/>
      <c r="D35" s="106"/>
      <c r="E35" s="106"/>
      <c r="F35" s="106"/>
      <c r="G35" s="106"/>
      <c r="H35" s="175" t="s">
        <v>70</v>
      </c>
      <c r="I35" s="176"/>
      <c r="J35" s="177"/>
      <c r="K35" s="104"/>
      <c r="L35" s="105" t="e">
        <f>K35/K36</f>
        <v>#DIV/0!</v>
      </c>
    </row>
    <row r="36" spans="1:255" ht="19.5" thickBot="1" x14ac:dyDescent="0.2">
      <c r="B36" s="107"/>
      <c r="C36" s="107"/>
      <c r="D36" s="107"/>
      <c r="E36" s="107"/>
      <c r="F36" s="107"/>
      <c r="G36" s="107"/>
      <c r="H36" s="178" t="s">
        <v>71</v>
      </c>
      <c r="I36" s="179"/>
      <c r="J36" s="180"/>
      <c r="K36" s="108">
        <f>K34+K35</f>
        <v>0</v>
      </c>
      <c r="L36" s="109" t="e">
        <f>L34+L35</f>
        <v>#DIV/0!</v>
      </c>
    </row>
    <row r="37" spans="1:255" ht="36" customHeight="1" thickBot="1" x14ac:dyDescent="0.2">
      <c r="B37" s="107"/>
      <c r="C37" s="107"/>
      <c r="D37" s="107"/>
      <c r="E37" s="107"/>
      <c r="F37" s="107"/>
      <c r="G37" s="107"/>
      <c r="H37" s="181" t="s">
        <v>72</v>
      </c>
      <c r="I37" s="182"/>
      <c r="J37" s="182"/>
      <c r="K37" s="183"/>
      <c r="L37" s="110" t="e">
        <f>K36/K6</f>
        <v>#DIV/0!</v>
      </c>
      <c r="N37" s="111"/>
    </row>
    <row r="38" spans="1:255" ht="40.5" customHeight="1" x14ac:dyDescent="0.25"/>
    <row r="39" spans="1:255" ht="18.95" customHeight="1" x14ac:dyDescent="0.25">
      <c r="A39" s="112"/>
      <c r="L39" s="112"/>
      <c r="M39" s="112"/>
      <c r="N39" s="112"/>
      <c r="O39" s="112"/>
      <c r="P39" s="112"/>
      <c r="Q39" s="112"/>
      <c r="R39" s="112"/>
      <c r="S39" s="112"/>
      <c r="T39" s="112"/>
      <c r="U39" s="112"/>
      <c r="V39" s="112"/>
      <c r="W39" s="112"/>
      <c r="X39" s="112"/>
      <c r="Y39" s="112"/>
      <c r="Z39" s="112"/>
      <c r="AA39" s="112"/>
      <c r="AB39" s="112"/>
      <c r="AC39" s="112"/>
      <c r="AD39" s="112"/>
      <c r="AE39" s="112"/>
      <c r="AF39" s="112"/>
      <c r="AG39" s="112"/>
      <c r="AH39" s="112"/>
      <c r="AI39" s="112"/>
      <c r="AJ39" s="112"/>
      <c r="AK39" s="112"/>
      <c r="AL39" s="112"/>
      <c r="AM39" s="112"/>
      <c r="AN39" s="112"/>
      <c r="AO39" s="112"/>
      <c r="AP39" s="112"/>
      <c r="AQ39" s="112"/>
      <c r="AR39" s="112"/>
      <c r="AS39" s="112"/>
      <c r="AT39" s="112"/>
      <c r="AU39" s="112"/>
      <c r="AV39" s="112"/>
      <c r="AW39" s="112"/>
      <c r="AX39" s="112"/>
      <c r="AY39" s="112"/>
      <c r="AZ39" s="112"/>
      <c r="BA39" s="112"/>
      <c r="BB39" s="112"/>
      <c r="BC39" s="112"/>
      <c r="BD39" s="112"/>
      <c r="BE39" s="112"/>
      <c r="BF39" s="112"/>
      <c r="BG39" s="112"/>
      <c r="BH39" s="112"/>
      <c r="BI39" s="112"/>
      <c r="BJ39" s="112"/>
      <c r="BK39" s="112"/>
      <c r="BL39" s="112"/>
      <c r="BM39" s="112"/>
      <c r="BN39" s="112"/>
      <c r="BO39" s="112"/>
      <c r="BP39" s="112"/>
      <c r="BQ39" s="112"/>
      <c r="BR39" s="112"/>
      <c r="BS39" s="112"/>
      <c r="BT39" s="112"/>
      <c r="BU39" s="112"/>
      <c r="BV39" s="112"/>
      <c r="BW39" s="112"/>
      <c r="BX39" s="112"/>
      <c r="BY39" s="112"/>
      <c r="BZ39" s="112"/>
      <c r="CA39" s="112"/>
      <c r="CB39" s="112"/>
      <c r="CC39" s="112"/>
      <c r="CD39" s="112"/>
      <c r="CE39" s="112"/>
      <c r="CF39" s="112"/>
      <c r="CG39" s="112"/>
      <c r="CH39" s="112"/>
      <c r="CI39" s="112"/>
      <c r="CJ39" s="112"/>
      <c r="CK39" s="112"/>
      <c r="CL39" s="112"/>
      <c r="CM39" s="112"/>
      <c r="CN39" s="112"/>
      <c r="CO39" s="112"/>
      <c r="CP39" s="112"/>
      <c r="CQ39" s="112"/>
      <c r="CR39" s="112"/>
      <c r="CS39" s="112"/>
      <c r="CT39" s="112"/>
      <c r="CU39" s="112"/>
      <c r="CV39" s="112"/>
      <c r="CW39" s="112"/>
      <c r="CX39" s="112"/>
      <c r="CY39" s="112"/>
      <c r="CZ39" s="112"/>
      <c r="DA39" s="112"/>
      <c r="DB39" s="112"/>
      <c r="DC39" s="112"/>
      <c r="DD39" s="112"/>
      <c r="DE39" s="112"/>
      <c r="DF39" s="112"/>
      <c r="DG39" s="112"/>
      <c r="DH39" s="112"/>
      <c r="DI39" s="112"/>
      <c r="DJ39" s="112"/>
      <c r="DK39" s="112"/>
      <c r="DL39" s="112"/>
      <c r="DM39" s="112"/>
      <c r="DN39" s="112"/>
      <c r="DO39" s="112"/>
      <c r="DP39" s="112"/>
      <c r="DQ39" s="112"/>
      <c r="DR39" s="112"/>
      <c r="DS39" s="112"/>
      <c r="DT39" s="112"/>
      <c r="DU39" s="112"/>
      <c r="DV39" s="112"/>
      <c r="DW39" s="112"/>
      <c r="DX39" s="112"/>
      <c r="DY39" s="112"/>
      <c r="DZ39" s="112"/>
      <c r="EA39" s="112"/>
      <c r="EB39" s="112"/>
      <c r="EC39" s="112"/>
      <c r="ED39" s="112"/>
      <c r="EE39" s="112"/>
      <c r="EF39" s="112"/>
      <c r="EG39" s="112"/>
      <c r="EH39" s="112"/>
      <c r="EI39" s="112"/>
      <c r="EJ39" s="112"/>
      <c r="EK39" s="112"/>
      <c r="EL39" s="112"/>
      <c r="EM39" s="112"/>
      <c r="EN39" s="112"/>
      <c r="EO39" s="112"/>
      <c r="EP39" s="112"/>
      <c r="EQ39" s="112"/>
      <c r="ER39" s="112"/>
      <c r="ES39" s="112"/>
      <c r="ET39" s="112"/>
      <c r="EU39" s="112"/>
      <c r="EV39" s="112"/>
      <c r="EW39" s="112"/>
      <c r="EX39" s="112"/>
      <c r="EY39" s="112"/>
      <c r="EZ39" s="112"/>
      <c r="FA39" s="112"/>
      <c r="FB39" s="112"/>
      <c r="FC39" s="112"/>
      <c r="FD39" s="112"/>
      <c r="FE39" s="112"/>
      <c r="FF39" s="112"/>
      <c r="FG39" s="112"/>
      <c r="FH39" s="112"/>
      <c r="FI39" s="112"/>
      <c r="FJ39" s="112"/>
      <c r="FK39" s="112"/>
      <c r="FL39" s="112"/>
      <c r="FM39" s="112"/>
      <c r="FN39" s="112"/>
      <c r="FO39" s="112"/>
      <c r="FP39" s="112"/>
      <c r="FQ39" s="112"/>
      <c r="FR39" s="112"/>
      <c r="FS39" s="112"/>
      <c r="FT39" s="112"/>
      <c r="FU39" s="112"/>
      <c r="FV39" s="112"/>
      <c r="FW39" s="112"/>
      <c r="FX39" s="112"/>
      <c r="FY39" s="112"/>
      <c r="FZ39" s="112"/>
      <c r="GA39" s="112"/>
      <c r="GB39" s="112"/>
      <c r="GC39" s="112"/>
      <c r="GD39" s="112"/>
      <c r="GE39" s="112"/>
      <c r="GF39" s="112"/>
      <c r="GG39" s="112"/>
      <c r="GH39" s="112"/>
      <c r="GI39" s="112"/>
      <c r="GJ39" s="112"/>
      <c r="GK39" s="112"/>
      <c r="GL39" s="112"/>
      <c r="GM39" s="112"/>
      <c r="GN39" s="112"/>
      <c r="GO39" s="112"/>
      <c r="GP39" s="112"/>
      <c r="GQ39" s="112"/>
      <c r="GR39" s="112"/>
      <c r="GS39" s="112"/>
      <c r="GT39" s="112"/>
      <c r="GU39" s="112"/>
      <c r="GV39" s="112"/>
      <c r="GW39" s="112"/>
      <c r="GX39" s="112"/>
      <c r="GY39" s="112"/>
      <c r="GZ39" s="112"/>
      <c r="HA39" s="112"/>
      <c r="HB39" s="112"/>
      <c r="HC39" s="112"/>
      <c r="HD39" s="112"/>
      <c r="HE39" s="112"/>
      <c r="HF39" s="112"/>
      <c r="HG39" s="112"/>
      <c r="HH39" s="112"/>
      <c r="HI39" s="112"/>
      <c r="HJ39" s="112"/>
      <c r="HK39" s="112"/>
      <c r="HL39" s="112"/>
      <c r="HM39" s="112"/>
      <c r="HN39" s="112"/>
      <c r="HO39" s="112"/>
      <c r="HP39" s="112"/>
      <c r="HQ39" s="112"/>
      <c r="HR39" s="112"/>
      <c r="HS39" s="112"/>
      <c r="HT39" s="112"/>
      <c r="HU39" s="112"/>
      <c r="HV39" s="112"/>
      <c r="HW39" s="112"/>
      <c r="HX39" s="112"/>
      <c r="HY39" s="112"/>
      <c r="HZ39" s="112"/>
      <c r="IA39" s="112"/>
      <c r="IB39" s="112"/>
      <c r="IC39" s="112"/>
      <c r="ID39" s="112"/>
      <c r="IE39" s="112"/>
      <c r="IF39" s="112"/>
      <c r="IG39" s="112"/>
      <c r="IH39" s="112"/>
      <c r="II39" s="112"/>
      <c r="IJ39" s="112"/>
      <c r="IK39" s="112"/>
      <c r="IL39" s="112"/>
      <c r="IM39" s="112"/>
      <c r="IN39" s="112"/>
      <c r="IO39" s="112"/>
      <c r="IP39" s="112"/>
      <c r="IQ39" s="112"/>
      <c r="IR39" s="112"/>
      <c r="IS39" s="112"/>
      <c r="IT39" s="112"/>
      <c r="IU39" s="112"/>
    </row>
    <row r="40" spans="1:255" ht="21" customHeight="1" x14ac:dyDescent="0.25"/>
    <row r="41" spans="1:255" ht="69.95" customHeight="1" x14ac:dyDescent="0.25">
      <c r="B41" s="113"/>
      <c r="C41" s="113"/>
      <c r="D41" s="113"/>
      <c r="E41" s="113"/>
      <c r="G41" s="185"/>
      <c r="H41" s="185"/>
      <c r="I41" s="185"/>
      <c r="J41" s="185"/>
      <c r="K41" s="185"/>
    </row>
    <row r="42" spans="1:255" x14ac:dyDescent="0.25">
      <c r="B42" s="231"/>
      <c r="C42" s="231"/>
      <c r="D42" s="231"/>
      <c r="E42" s="231"/>
      <c r="F42" s="112"/>
      <c r="G42" s="231"/>
      <c r="H42" s="231"/>
      <c r="I42" s="232"/>
      <c r="J42" s="232"/>
      <c r="K42" s="232"/>
    </row>
    <row r="43" spans="1:255" ht="33.75" customHeight="1" x14ac:dyDescent="0.25"/>
    <row r="44" spans="1:255" ht="43.5" customHeight="1" x14ac:dyDescent="0.25"/>
  </sheetData>
  <mergeCells count="39">
    <mergeCell ref="B1:L1"/>
    <mergeCell ref="B2:L2"/>
    <mergeCell ref="B3:L3"/>
    <mergeCell ref="B4:L4"/>
    <mergeCell ref="B5:J5"/>
    <mergeCell ref="K5:L5"/>
    <mergeCell ref="D6:I6"/>
    <mergeCell ref="K6:L6"/>
    <mergeCell ref="B7:B8"/>
    <mergeCell ref="C7:C8"/>
    <mergeCell ref="D7:E7"/>
    <mergeCell ref="F7:F8"/>
    <mergeCell ref="G7:G8"/>
    <mergeCell ref="H7:H8"/>
    <mergeCell ref="I7:I8"/>
    <mergeCell ref="J7:J8"/>
    <mergeCell ref="K7:K8"/>
    <mergeCell ref="L7:L8"/>
    <mergeCell ref="B14:I14"/>
    <mergeCell ref="B15:B16"/>
    <mergeCell ref="C15:C16"/>
    <mergeCell ref="D15:E15"/>
    <mergeCell ref="F15:F16"/>
    <mergeCell ref="G15:G16"/>
    <mergeCell ref="H15:H16"/>
    <mergeCell ref="I15:I16"/>
    <mergeCell ref="B42:E42"/>
    <mergeCell ref="G42:K42"/>
    <mergeCell ref="J15:J16"/>
    <mergeCell ref="K15:K16"/>
    <mergeCell ref="L15:L16"/>
    <mergeCell ref="B25:I25"/>
    <mergeCell ref="B30:J30"/>
    <mergeCell ref="B31:J31"/>
    <mergeCell ref="H34:J34"/>
    <mergeCell ref="H35:J35"/>
    <mergeCell ref="H36:J36"/>
    <mergeCell ref="H37:K37"/>
    <mergeCell ref="G41:K41"/>
  </mergeCells>
  <pageMargins left="0.7" right="0.7" top="0.75" bottom="0.75" header="0.3" footer="0.3"/>
  <pageSetup paperSize="9" scale="64" fitToHeight="0" orientation="portrait" horizontalDpi="1200" verticalDpi="120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1"/>
  <sheetViews>
    <sheetView view="pageBreakPreview" topLeftCell="A2" zoomScaleNormal="100" zoomScaleSheetLayoutView="100" workbookViewId="0">
      <selection activeCell="E4" sqref="E4"/>
    </sheetView>
  </sheetViews>
  <sheetFormatPr baseColWidth="10" defaultColWidth="10.28515625" defaultRowHeight="66.75" customHeight="1" x14ac:dyDescent="0.25"/>
  <cols>
    <col min="1" max="1" width="17.140625" style="1" customWidth="1"/>
    <col min="2" max="2" width="54.42578125" style="1" customWidth="1"/>
    <col min="3" max="3" width="23.42578125" style="1" customWidth="1"/>
    <col min="4" max="4" width="39.140625" style="1" customWidth="1"/>
    <col min="5" max="5" width="18.85546875" style="2" customWidth="1"/>
    <col min="6" max="6" width="10.28515625" style="1"/>
    <col min="7" max="7" width="10.85546875" style="1" bestFit="1" customWidth="1"/>
    <col min="8" max="8" width="23" style="1" customWidth="1"/>
    <col min="9" max="16384" width="10.28515625" style="1"/>
  </cols>
  <sheetData>
    <row r="1" spans="1:5" ht="27" thickBot="1" x14ac:dyDescent="0.3">
      <c r="B1" s="235" t="s">
        <v>0</v>
      </c>
      <c r="C1" s="236"/>
      <c r="D1" s="237"/>
    </row>
    <row r="2" spans="1:5" ht="99" customHeight="1" thickBot="1" x14ac:dyDescent="0.3">
      <c r="A2" s="3"/>
      <c r="B2" s="238"/>
      <c r="C2" s="239"/>
      <c r="D2" s="240"/>
      <c r="E2" s="4"/>
    </row>
    <row r="3" spans="1:5" ht="35.1" customHeight="1" thickBot="1" x14ac:dyDescent="0.3">
      <c r="A3" s="5"/>
      <c r="B3" s="241" t="s">
        <v>1</v>
      </c>
      <c r="C3" s="242"/>
      <c r="D3" s="243"/>
      <c r="E3" s="4"/>
    </row>
    <row r="4" spans="1:5" ht="39" customHeight="1" thickBot="1" x14ac:dyDescent="0.3">
      <c r="A4" s="5"/>
      <c r="B4" s="241" t="s">
        <v>94</v>
      </c>
      <c r="C4" s="242"/>
      <c r="D4" s="243"/>
      <c r="E4" s="4"/>
    </row>
    <row r="5" spans="1:5" ht="24" thickBot="1" x14ac:dyDescent="0.3">
      <c r="A5" s="6"/>
      <c r="B5" s="244" t="s">
        <v>2</v>
      </c>
      <c r="C5" s="245"/>
      <c r="D5" s="246"/>
      <c r="E5" s="4"/>
    </row>
    <row r="6" spans="1:5" ht="15.75" thickBot="1" x14ac:dyDescent="0.3">
      <c r="A6" s="6"/>
      <c r="B6" s="247" t="s">
        <v>3</v>
      </c>
      <c r="C6" s="248"/>
      <c r="D6" s="249"/>
      <c r="E6" s="4"/>
    </row>
    <row r="7" spans="1:5" ht="18.75" x14ac:dyDescent="0.25">
      <c r="A7" s="12"/>
      <c r="B7" s="250" t="s">
        <v>4</v>
      </c>
      <c r="C7" s="251"/>
      <c r="D7" s="7" t="s">
        <v>5</v>
      </c>
      <c r="E7" s="8"/>
    </row>
    <row r="8" spans="1:5" ht="15.75" customHeight="1" x14ac:dyDescent="0.25">
      <c r="A8" s="12"/>
      <c r="B8" s="233" t="s">
        <v>6</v>
      </c>
      <c r="C8" s="234"/>
      <c r="D8" s="9">
        <v>1</v>
      </c>
      <c r="E8" s="8"/>
    </row>
    <row r="9" spans="1:5" ht="15.75" customHeight="1" x14ac:dyDescent="0.25">
      <c r="A9" s="12"/>
      <c r="B9" s="233" t="s">
        <v>7</v>
      </c>
      <c r="C9" s="234"/>
      <c r="D9" s="10">
        <v>8.5000000000000006E-2</v>
      </c>
      <c r="E9" s="8"/>
    </row>
    <row r="10" spans="1:5" ht="15.75" customHeight="1" x14ac:dyDescent="0.25">
      <c r="A10" s="12"/>
      <c r="B10" s="233" t="s">
        <v>8</v>
      </c>
      <c r="C10" s="234"/>
      <c r="D10" s="9">
        <v>0.12</v>
      </c>
      <c r="E10" s="8"/>
    </row>
    <row r="11" spans="1:5" ht="15.75" customHeight="1" x14ac:dyDescent="0.25">
      <c r="A11" s="12"/>
      <c r="B11" s="233" t="s">
        <v>9</v>
      </c>
      <c r="C11" s="234"/>
      <c r="D11" s="9">
        <v>7.0000000000000007E-2</v>
      </c>
      <c r="E11" s="8"/>
    </row>
    <row r="12" spans="1:5" ht="15.75" customHeight="1" x14ac:dyDescent="0.25">
      <c r="A12" s="12"/>
      <c r="B12" s="233" t="s">
        <v>10</v>
      </c>
      <c r="C12" s="234"/>
      <c r="D12" s="9">
        <v>8.3000000000000004E-2</v>
      </c>
      <c r="E12" s="8"/>
    </row>
    <row r="13" spans="1:5" ht="15.75" customHeight="1" x14ac:dyDescent="0.25">
      <c r="A13" s="12"/>
      <c r="B13" s="233" t="s">
        <v>11</v>
      </c>
      <c r="C13" s="234"/>
      <c r="D13" s="9">
        <v>0.01</v>
      </c>
      <c r="E13" s="8"/>
    </row>
    <row r="14" spans="1:5" ht="15.75" customHeight="1" x14ac:dyDescent="0.25">
      <c r="A14" s="12"/>
      <c r="B14" s="233" t="s">
        <v>12</v>
      </c>
      <c r="C14" s="234"/>
      <c r="D14" s="9">
        <v>8.3000000000000004E-2</v>
      </c>
      <c r="E14" s="8"/>
    </row>
    <row r="15" spans="1:5" ht="15.75" customHeight="1" x14ac:dyDescent="0.25">
      <c r="A15" s="12"/>
      <c r="B15" s="233" t="s">
        <v>13</v>
      </c>
      <c r="C15" s="234"/>
      <c r="D15" s="9">
        <v>4.2000000000000003E-2</v>
      </c>
      <c r="E15" s="8"/>
    </row>
    <row r="16" spans="1:5" ht="15.75" customHeight="1" x14ac:dyDescent="0.25">
      <c r="A16" s="12"/>
      <c r="B16" s="233" t="s">
        <v>14</v>
      </c>
      <c r="C16" s="234"/>
      <c r="D16" s="9">
        <v>0.03</v>
      </c>
      <c r="E16" s="8"/>
    </row>
    <row r="17" spans="1:13" ht="15.75" customHeight="1" x14ac:dyDescent="0.25">
      <c r="A17" s="12"/>
      <c r="B17" s="233" t="s">
        <v>15</v>
      </c>
      <c r="C17" s="234"/>
      <c r="D17" s="9">
        <v>0.02</v>
      </c>
      <c r="E17" s="8"/>
    </row>
    <row r="18" spans="1:13" ht="15.75" customHeight="1" x14ac:dyDescent="0.25">
      <c r="A18" s="12"/>
      <c r="B18" s="233" t="s">
        <v>16</v>
      </c>
      <c r="C18" s="234"/>
      <c r="D18" s="9">
        <v>0.04</v>
      </c>
      <c r="E18" s="8"/>
    </row>
    <row r="19" spans="1:13" ht="15.75" customHeight="1" x14ac:dyDescent="0.25">
      <c r="A19" s="12"/>
      <c r="B19" s="233" t="s">
        <v>17</v>
      </c>
      <c r="C19" s="234"/>
      <c r="D19" s="9">
        <v>2.5000000000000001E-2</v>
      </c>
      <c r="E19" s="8"/>
    </row>
    <row r="20" spans="1:13" ht="17.100000000000001" customHeight="1" thickBot="1" x14ac:dyDescent="0.3">
      <c r="A20" s="12"/>
      <c r="B20" s="254" t="s">
        <v>18</v>
      </c>
      <c r="C20" s="255"/>
      <c r="D20" s="11">
        <v>0</v>
      </c>
      <c r="E20" s="256"/>
      <c r="F20" s="256"/>
      <c r="G20" s="256"/>
      <c r="H20" s="256"/>
      <c r="I20" s="256"/>
      <c r="J20" s="256"/>
      <c r="K20" s="256"/>
      <c r="L20" s="256"/>
      <c r="M20" s="256"/>
    </row>
    <row r="21" spans="1:13" ht="16.5" thickBot="1" x14ac:dyDescent="0.3">
      <c r="A21" s="12"/>
      <c r="B21" s="257" t="s">
        <v>19</v>
      </c>
      <c r="C21" s="258"/>
      <c r="D21" s="13">
        <f>SUM(D8:D20)</f>
        <v>1.6080000000000001</v>
      </c>
      <c r="E21" s="14"/>
    </row>
    <row r="22" spans="1:13" ht="16.5" thickBot="1" x14ac:dyDescent="0.3">
      <c r="B22" s="247" t="s">
        <v>20</v>
      </c>
      <c r="C22" s="248"/>
      <c r="D22" s="249"/>
      <c r="E22" s="14"/>
    </row>
    <row r="23" spans="1:13" ht="15.75" customHeight="1" x14ac:dyDescent="0.25">
      <c r="A23" s="12"/>
      <c r="B23" s="252" t="s">
        <v>21</v>
      </c>
      <c r="C23" s="253"/>
      <c r="D23" s="15">
        <v>2.0261478719862309E-3</v>
      </c>
      <c r="E23" s="16"/>
      <c r="G23" s="17"/>
    </row>
    <row r="24" spans="1:13" ht="15.75" x14ac:dyDescent="0.25">
      <c r="A24" s="12"/>
      <c r="B24" s="18" t="s">
        <v>22</v>
      </c>
      <c r="C24" s="19"/>
      <c r="D24" s="15">
        <v>3.3769131199770517E-4</v>
      </c>
      <c r="E24" s="16"/>
    </row>
    <row r="25" spans="1:13" ht="15.75" customHeight="1" x14ac:dyDescent="0.25">
      <c r="A25" s="12"/>
      <c r="B25" s="252" t="s">
        <v>23</v>
      </c>
      <c r="C25" s="253"/>
      <c r="D25" s="15">
        <v>3.3769131199770517E-4</v>
      </c>
      <c r="E25" s="16"/>
    </row>
    <row r="26" spans="1:13" ht="15.75" x14ac:dyDescent="0.25">
      <c r="A26" s="12"/>
      <c r="B26" s="18" t="s">
        <v>24</v>
      </c>
      <c r="C26" s="19"/>
      <c r="D26" s="15">
        <v>1.6884565599885258E-4</v>
      </c>
      <c r="E26" s="16"/>
    </row>
    <row r="27" spans="1:13" ht="15.75" customHeight="1" x14ac:dyDescent="0.25">
      <c r="A27" s="12"/>
      <c r="B27" s="252" t="s">
        <v>25</v>
      </c>
      <c r="C27" s="253"/>
      <c r="D27" s="15">
        <v>1.6884565599885258E-4</v>
      </c>
      <c r="E27" s="16"/>
    </row>
    <row r="28" spans="1:13" ht="15.75" customHeight="1" x14ac:dyDescent="0.25">
      <c r="B28" s="252" t="s">
        <v>26</v>
      </c>
      <c r="C28" s="253"/>
      <c r="D28" s="15">
        <v>3.3769131199770513E-3</v>
      </c>
      <c r="E28" s="16"/>
    </row>
    <row r="29" spans="1:13" ht="15.75" customHeight="1" x14ac:dyDescent="0.25">
      <c r="A29" s="12"/>
      <c r="B29" s="262" t="s">
        <v>27</v>
      </c>
      <c r="C29" s="263"/>
      <c r="D29" s="20">
        <v>0.01</v>
      </c>
      <c r="E29" s="21"/>
    </row>
    <row r="30" spans="1:13" ht="15.75" x14ac:dyDescent="0.25">
      <c r="A30" s="12"/>
      <c r="B30" s="22" t="s">
        <v>28</v>
      </c>
      <c r="C30" s="23"/>
      <c r="D30" s="20">
        <v>0.01</v>
      </c>
      <c r="E30" s="21"/>
    </row>
    <row r="31" spans="1:13" ht="15.75" x14ac:dyDescent="0.25">
      <c r="A31" s="12"/>
      <c r="B31" s="22" t="s">
        <v>29</v>
      </c>
      <c r="C31" s="23"/>
      <c r="D31" s="20">
        <v>0.115</v>
      </c>
      <c r="E31" s="21"/>
    </row>
    <row r="32" spans="1:13" ht="15.75" hidden="1" x14ac:dyDescent="0.25">
      <c r="A32" s="12"/>
      <c r="B32" s="18" t="s">
        <v>30</v>
      </c>
      <c r="C32" s="19"/>
      <c r="D32" s="15">
        <v>0</v>
      </c>
      <c r="E32" s="16"/>
    </row>
    <row r="33" spans="1:5" ht="15.75" hidden="1" x14ac:dyDescent="0.25">
      <c r="A33" s="12"/>
      <c r="B33" s="18" t="s">
        <v>31</v>
      </c>
      <c r="C33" s="19"/>
      <c r="D33" s="15">
        <v>0</v>
      </c>
      <c r="E33" s="16"/>
    </row>
    <row r="34" spans="1:5" ht="16.5" thickBot="1" x14ac:dyDescent="0.3">
      <c r="A34" s="12"/>
      <c r="B34" s="24" t="s">
        <v>32</v>
      </c>
      <c r="C34" s="25"/>
      <c r="D34" s="15">
        <v>2.1409899749795218E-4</v>
      </c>
      <c r="E34" s="16"/>
    </row>
    <row r="35" spans="1:5" ht="16.5" thickBot="1" x14ac:dyDescent="0.3">
      <c r="A35" s="12"/>
      <c r="B35" s="257" t="s">
        <v>33</v>
      </c>
      <c r="C35" s="258"/>
      <c r="D35" s="13">
        <f>SUM(D23:D34)</f>
        <v>0.14163023392545435</v>
      </c>
      <c r="E35" s="16"/>
    </row>
    <row r="36" spans="1:5" ht="15.75" thickBot="1" x14ac:dyDescent="0.3">
      <c r="A36" s="26"/>
      <c r="B36" s="264" t="s">
        <v>34</v>
      </c>
      <c r="C36" s="265"/>
      <c r="D36" s="266"/>
      <c r="E36" s="4"/>
    </row>
    <row r="37" spans="1:5" ht="21.75" thickBot="1" x14ac:dyDescent="0.3">
      <c r="A37" s="26"/>
      <c r="B37" s="27" t="s">
        <v>35</v>
      </c>
      <c r="C37" s="28">
        <v>7.0000000000000007E-2</v>
      </c>
      <c r="D37" s="29">
        <f>(D21+D35)*C37</f>
        <v>0.12247411637478181</v>
      </c>
      <c r="E37" s="4"/>
    </row>
    <row r="38" spans="1:5" ht="19.5" thickBot="1" x14ac:dyDescent="0.3">
      <c r="A38" s="26"/>
      <c r="B38" s="259" t="s">
        <v>36</v>
      </c>
      <c r="C38" s="260"/>
      <c r="D38" s="261"/>
      <c r="E38" s="4"/>
    </row>
    <row r="39" spans="1:5" ht="21.75" thickBot="1" x14ac:dyDescent="0.35">
      <c r="A39" s="26"/>
      <c r="B39" s="30" t="s">
        <v>37</v>
      </c>
      <c r="C39" s="31"/>
      <c r="D39" s="32">
        <f>D21+D35+D37</f>
        <v>1.8721043503002361</v>
      </c>
      <c r="E39" s="33"/>
    </row>
    <row r="40" spans="1:5" ht="22.5" customHeight="1" x14ac:dyDescent="0.25">
      <c r="A40" s="26"/>
      <c r="B40" s="34"/>
      <c r="C40" s="35"/>
      <c r="D40" s="36"/>
      <c r="E40" s="4"/>
    </row>
    <row r="41" spans="1:5" ht="37.5" customHeight="1" thickBot="1" x14ac:dyDescent="0.3">
      <c r="A41" s="26"/>
      <c r="B41" s="37"/>
      <c r="C41" s="3"/>
      <c r="D41" s="38"/>
      <c r="E41" s="4"/>
    </row>
  </sheetData>
  <mergeCells count="31">
    <mergeCell ref="E20:M20"/>
    <mergeCell ref="B21:C21"/>
    <mergeCell ref="B22:D22"/>
    <mergeCell ref="B38:D38"/>
    <mergeCell ref="B25:C25"/>
    <mergeCell ref="B27:C27"/>
    <mergeCell ref="B28:C28"/>
    <mergeCell ref="B29:C29"/>
    <mergeCell ref="B35:C35"/>
    <mergeCell ref="B36:D36"/>
    <mergeCell ref="B23:C23"/>
    <mergeCell ref="B13:C13"/>
    <mergeCell ref="B14:C14"/>
    <mergeCell ref="B15:C15"/>
    <mergeCell ref="B16:C16"/>
    <mergeCell ref="B17:C17"/>
    <mergeCell ref="B18:C18"/>
    <mergeCell ref="B19:C19"/>
    <mergeCell ref="B20:C20"/>
    <mergeCell ref="B12:C12"/>
    <mergeCell ref="B1:D1"/>
    <mergeCell ref="B2:D2"/>
    <mergeCell ref="B3:D3"/>
    <mergeCell ref="B4:D4"/>
    <mergeCell ref="B5:D5"/>
    <mergeCell ref="B6:D6"/>
    <mergeCell ref="B7:C7"/>
    <mergeCell ref="B8:C8"/>
    <mergeCell ref="B9:C9"/>
    <mergeCell ref="B10:C10"/>
    <mergeCell ref="B11:C11"/>
  </mergeCells>
  <pageMargins left="0.7" right="0.7" top="0.75" bottom="0.75" header="0.3" footer="0.3"/>
  <pageSetup paperSize="9" scale="74"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RESUMEN-SUM</vt:lpstr>
      <vt:lpstr>CAL . INTER CAMPESTRE</vt:lpstr>
      <vt:lpstr>CAL . INTER CARMELO</vt:lpstr>
      <vt:lpstr>F.M.CAL INTRVENTORIA</vt:lpstr>
      <vt:lpstr>'CAL . INTER CAMPESTRE'!Área_de_impresión</vt:lpstr>
      <vt:lpstr>'CAL . INTER CARMELO'!Área_de_impresión</vt:lpstr>
      <vt:lpstr>'F.M.CAL INTRVENTORIA'!Área_de_impresión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dc:creator>
  <cp:lastModifiedBy>ASESOR - IDER INFRA</cp:lastModifiedBy>
  <cp:lastPrinted>2023-05-11T16:28:21Z</cp:lastPrinted>
  <dcterms:created xsi:type="dcterms:W3CDTF">2023-05-11T16:13:15Z</dcterms:created>
  <dcterms:modified xsi:type="dcterms:W3CDTF">2023-05-11T19:33:49Z</dcterms:modified>
</cp:coreProperties>
</file>