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Mi unidad\MARIA CRISTINA\PROCESO LICITATORIO RECTORES 2023\"/>
    </mc:Choice>
  </mc:AlternateContent>
  <bookViews>
    <workbookView xWindow="0" yWindow="0" windowWidth="28800" windowHeight="12435" firstSheet="1" activeTab="1"/>
  </bookViews>
  <sheets>
    <sheet name="MUNDO BOLIVARIANO" sheetId="1" state="hidden" r:id="rId1"/>
    <sheet name="MUNDO BOLIVARIANO 2023" sheetId="2" r:id="rId2"/>
    <sheet name="APU" sheetId="3" r:id="rId3"/>
    <sheet name="ESPECIFICACIONES" sheetId="4"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s>
  <definedNames>
    <definedName name="\a">[1]PJ!#REF!</definedName>
    <definedName name="\L">#REF!</definedName>
    <definedName name="\P">#REF!</definedName>
    <definedName name="__abr01">[2]Dólar!#REF!</definedName>
    <definedName name="__abr06">[2]Dólar!#REF!</definedName>
    <definedName name="__abr97">[2]Dólar!#REF!</definedName>
    <definedName name="__abr98">[2]Dólar!#REF!</definedName>
    <definedName name="__abr99">[2]Dólar!#REF!</definedName>
    <definedName name="__Afe1">'[3]2008 Database'!$D$2:$D$42,'[3]2008 Database'!$D$43:$D$43</definedName>
    <definedName name="__ago01">[2]Dólar!#REF!</definedName>
    <definedName name="__ago06">[2]Dólar!#REF!</definedName>
    <definedName name="__ago97">[2]Dólar!#REF!</definedName>
    <definedName name="__ago98">[2]Dólar!#REF!</definedName>
    <definedName name="__ago99">[2]Dólar!#REF!</definedName>
    <definedName name="__CMU005" hidden="1">#REF!</definedName>
    <definedName name="__cmu05">#REF!</definedName>
    <definedName name="__com06">[2]Gastos!#REF!</definedName>
    <definedName name="__dic01">[2]Dólar!#REF!</definedName>
    <definedName name="__dic06">[2]Dólar!#REF!</definedName>
    <definedName name="__dic97">[2]Dólar!#REF!</definedName>
    <definedName name="__dic98">[2]Dólar!#REF!</definedName>
    <definedName name="__dic99">[2]Dólar!#REF!</definedName>
    <definedName name="__ene01">[2]Dólar!#REF!</definedName>
    <definedName name="__ene03">[2]Dólar!#REF!</definedName>
    <definedName name="__ene06">[2]Dólar!#REF!</definedName>
    <definedName name="__ene97">[2]Dólar!#REF!</definedName>
    <definedName name="__ene98">[2]Dólar!#REF!</definedName>
    <definedName name="__ene99">[2]Dólar!#REF!</definedName>
    <definedName name="__exp06">[2]Gastos!#REF!</definedName>
    <definedName name="__feb01">[2]Dólar!#REF!</definedName>
    <definedName name="__feb06">[2]Dólar!#REF!</definedName>
    <definedName name="__feb97">[2]Dólar!#REF!</definedName>
    <definedName name="__feb98">[2]Dólar!#REF!</definedName>
    <definedName name="__feb99">[2]Dólar!#REF!</definedName>
    <definedName name="__jul01">[2]Dólar!#REF!</definedName>
    <definedName name="__jul06">[2]Dólar!#REF!</definedName>
    <definedName name="__jul97">[2]Dólar!#REF!</definedName>
    <definedName name="__jul98">[2]Dólar!#REF!</definedName>
    <definedName name="__jul99">[2]Dólar!#REF!</definedName>
    <definedName name="__jun01">[2]Dólar!#REF!</definedName>
    <definedName name="__jun06">[2]Dólar!#REF!</definedName>
    <definedName name="__jun97">[2]Dólar!#REF!</definedName>
    <definedName name="__jun98">[2]Dólar!#REF!</definedName>
    <definedName name="__jun99">[2]Dólar!#REF!</definedName>
    <definedName name="__lgc1">[2]Gastos!#REF!</definedName>
    <definedName name="__lgc2">[2]Gastos!#REF!</definedName>
    <definedName name="__lgc3">[2]Gastos!#REF!</definedName>
    <definedName name="__mar01">[2]Dólar!#REF!</definedName>
    <definedName name="__mar06">[2]Dólar!#REF!</definedName>
    <definedName name="__mar97">[2]Dólar!#REF!</definedName>
    <definedName name="__mar98">[2]Dólar!#REF!</definedName>
    <definedName name="__mar99">[2]Dólar!#REF!</definedName>
    <definedName name="__may01">[2]Dólar!#REF!</definedName>
    <definedName name="__may06">[2]Dólar!#REF!</definedName>
    <definedName name="__may97">[2]Dólar!#REF!</definedName>
    <definedName name="__may98">[2]Dólar!#REF!</definedName>
    <definedName name="__may99">[2]Dólar!#REF!</definedName>
    <definedName name="__nov01">[2]Dólar!#REF!</definedName>
    <definedName name="__nov06">[2]Dólar!#REF!</definedName>
    <definedName name="__nov97">[2]Dólar!#REF!</definedName>
    <definedName name="__nov98">[2]Dólar!#REF!</definedName>
    <definedName name="__nov99">[2]Dólar!#REF!</definedName>
    <definedName name="__occ1">[2]Gastos!#REF!</definedName>
    <definedName name="__occ2">[2]Gastos!#REF!</definedName>
    <definedName name="__oct01">[2]Dólar!#REF!</definedName>
    <definedName name="__oct06">[2]Dólar!#REF!</definedName>
    <definedName name="__oct97">[2]Dólar!#REF!</definedName>
    <definedName name="__oct98">[2]Dólar!#REF!</definedName>
    <definedName name="__oct99">[2]Dólar!#REF!</definedName>
    <definedName name="__sep01">[2]Dólar!#REF!</definedName>
    <definedName name="__sep06">[2]Dólar!#REF!</definedName>
    <definedName name="__sep97">[2]Dólar!#REF!</definedName>
    <definedName name="__sep98">[2]Dólar!#REF!</definedName>
    <definedName name="__sep99">[2]Dólar!#REF!</definedName>
    <definedName name="_1.10">[4]UNIT081!#REF!</definedName>
    <definedName name="_1.11">[4]UNIT081!#REF!</definedName>
    <definedName name="_1.12">[4]UNIT081!#REF!</definedName>
    <definedName name="_1.13">[4]UNIT081!#REF!</definedName>
    <definedName name="_1.14">[4]UNIT081!#REF!</definedName>
    <definedName name="_1.15">[4]UNIT081!#REF!</definedName>
    <definedName name="_1.16">[4]UNIT081!#REF!</definedName>
    <definedName name="_1.17">[4]UNIT081!#REF!</definedName>
    <definedName name="_1.18">[4]UNIT081!#REF!</definedName>
    <definedName name="_1.19">[4]UNIT081!#REF!</definedName>
    <definedName name="_1.20">[4]UNIT081!#REF!</definedName>
    <definedName name="_1_2008_Database">'[3]2008_Database Pate In'!#REF!</definedName>
    <definedName name="_2_10">[4]UNIT081!#REF!</definedName>
    <definedName name="_2_11">[4]UNIT081!#REF!</definedName>
    <definedName name="_2_12">[4]UNIT081!#REF!</definedName>
    <definedName name="_2_13">[4]UNIT081!#REF!</definedName>
    <definedName name="_2_14">[4]UNIT081!#REF!</definedName>
    <definedName name="_2_15">[4]UNIT081!#REF!</definedName>
    <definedName name="_2_16">[4]UNIT081!#REF!</definedName>
    <definedName name="_2_17">[4]UNIT081!#REF!</definedName>
    <definedName name="_2_18">[4]UNIT081!#REF!</definedName>
    <definedName name="_3_10_1">[4]UNIT081!#REF!</definedName>
    <definedName name="_3_10_2">[4]UNIT081!#REF!</definedName>
    <definedName name="_3_10_3">[4]UNIT081!#REF!</definedName>
    <definedName name="_3_10_4">[4]UNIT081!#REF!</definedName>
    <definedName name="_3_10_5">[4]UNIT081!#REF!</definedName>
    <definedName name="_3_11">[4]UNIT081!#REF!</definedName>
    <definedName name="_4_10">[4]UNIT081!#REF!</definedName>
    <definedName name="_4_11">[4]UNIT081!#REF!</definedName>
    <definedName name="_4_12">[4]UNIT081!#REF!</definedName>
    <definedName name="_5">[4]UNIT081!#REF!</definedName>
    <definedName name="_5_10">[4]UNIT081!#REF!</definedName>
    <definedName name="_5_11">[4]UNIT081!#REF!</definedName>
    <definedName name="_5_12">[4]UNIT081!#REF!</definedName>
    <definedName name="_5_13">[4]UNIT081!#REF!</definedName>
    <definedName name="_5_14">[4]UNIT081!#REF!</definedName>
    <definedName name="_5_15">[4]UNIT081!#REF!</definedName>
    <definedName name="_5_16">[4]UNIT081!#REF!</definedName>
    <definedName name="_5_17">[4]UNIT081!#REF!</definedName>
    <definedName name="_5_18">[4]UNIT081!#REF!</definedName>
    <definedName name="_5_19">[4]UNIT081!#REF!</definedName>
    <definedName name="_5_20">[4]UNIT081!#REF!</definedName>
    <definedName name="_5_21">[4]UNIT081!#REF!</definedName>
    <definedName name="_5_22">[4]UNIT081!#REF!</definedName>
    <definedName name="_Afe1">'[5]2007 Database'!$E$2:$E$171,'[5]2007 Database'!$E$171:$E$172</definedName>
    <definedName name="_Bid1">#REF!</definedName>
    <definedName name="_Bid2">#REF!</definedName>
    <definedName name="_Bid3">#REF!</definedName>
    <definedName name="_Bid4">#REF!</definedName>
    <definedName name="_CMU005" hidden="1">#REF!</definedName>
    <definedName name="_cmu05">#REF!</definedName>
    <definedName name="_FEB1">#REF!</definedName>
    <definedName name="_Fill" hidden="1">#REF!</definedName>
    <definedName name="_xlnm._FilterDatabase" localSheetId="0" hidden="1">'MUNDO BOLIVARIANO'!$A$4:$F$19</definedName>
    <definedName name="_xlnm._FilterDatabase" localSheetId="1" hidden="1">'MUNDO BOLIVARIANO 2023'!$A$4:$F$23</definedName>
    <definedName name="_Key1" hidden="1">[1]MI!#REF!</definedName>
    <definedName name="_MAR01">#REF!</definedName>
    <definedName name="_noa2">#REF!</definedName>
    <definedName name="_Order1" hidden="1">255</definedName>
    <definedName name="_Order2" hidden="1">255</definedName>
    <definedName name="_Sort" hidden="1">[1]MI!#REF!</definedName>
    <definedName name="_Table2_Out" hidden="1">#REF!</definedName>
    <definedName name="_TBV1">#REF!</definedName>
    <definedName name="_TBV1606">#REF!</definedName>
    <definedName name="_TBV3">#REF!</definedName>
    <definedName name="_TRM2">#REF!</definedName>
    <definedName name="a">#REF!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impresión_IM">#REF!</definedName>
    <definedName name="aa">#REF!</definedName>
    <definedName name="aaa">'[6]#REF'!$D$4</definedName>
    <definedName name="AAAAA">[1]PJ!#REF!</definedName>
    <definedName name="abr00">[2]Dólar!#REF!</definedName>
    <definedName name="ACOM">#N/A</definedName>
    <definedName name="ActividadCorte">#REF!</definedName>
    <definedName name="Actividades">#REF!</definedName>
    <definedName name="AdditionalCosts_Lumpsum">#REF!</definedName>
    <definedName name="AdditionalCosts_Percent">#REF!</definedName>
    <definedName name="ADI">#REF!</definedName>
    <definedName name="Afe">'[7]2009 Jagua'!$C$2:$C$27</definedName>
    <definedName name="afecompletions">#REF!</definedName>
    <definedName name="ago00">[2]Dólar!#REF!</definedName>
    <definedName name="ANA">#REF!</definedName>
    <definedName name="Analyst" hidden="1">#REF!</definedName>
    <definedName name="ANOMarch02">#REF!</definedName>
    <definedName name="ANOPLMarch02">#REF!</definedName>
    <definedName name="ANORev2">#REF!</definedName>
    <definedName name="ANOTB_JUN01">#REF!</definedName>
    <definedName name="anscount" hidden="1">10</definedName>
    <definedName name="APIJA">#REF!</definedName>
    <definedName name="aprdata">#REF!</definedName>
    <definedName name="_xlnm.Consolidate_Area">#N/A</definedName>
    <definedName name="_xlnm.Print_Area" localSheetId="0">'MUNDO BOLIVARIANO'!$A$1:$F$31</definedName>
    <definedName name="_xlnm.Print_Area" localSheetId="1">'MUNDO BOLIVARIANO 2023'!$A$1:$F$27</definedName>
    <definedName name="_xlnm.Print_Area">#REF!</definedName>
    <definedName name="arg" hidden="1">[1]MI!#REF!</definedName>
    <definedName name="Arrendamiento">#REF!</definedName>
    <definedName name="ArrendamientoCostos">#REF!</definedName>
    <definedName name="asas">#REF!</definedName>
    <definedName name="asaSASASAS">#REF!</definedName>
    <definedName name="asdd">#REF!</definedName>
    <definedName name="AsistenciaCarretera">#REF!</definedName>
    <definedName name="AsistenciaCostos">#REF!</definedName>
    <definedName name="assdf">#REF!</definedName>
    <definedName name="assetclass">#REF!</definedName>
    <definedName name="assetclass2">#REF!</definedName>
    <definedName name="assetclass3">#REF!</definedName>
    <definedName name="AULAS">#REF!</definedName>
    <definedName name="BAJA">#REF!</definedName>
    <definedName name="Ballincourt">'[8]REF - Listas'!$B$13:$B$23</definedName>
    <definedName name="Banda2">#REF!</definedName>
    <definedName name="Banda2a">#REF!</definedName>
    <definedName name="BASE">[9]Par_Dise!#REF!</definedName>
    <definedName name="base_datos_t45">[10]CALIDAD!#REF!</definedName>
    <definedName name="base_VaR">#REF!</definedName>
    <definedName name="BaseDate">[11]Parameters!$D$17</definedName>
    <definedName name="BaseDatos_Ore1">'[12]BD100-45'!#REF!</definedName>
    <definedName name="BaseDatos_T831">'[13]BD100-45-P1'!#REF!</definedName>
    <definedName name="_xlnm.Database">#REF!</definedName>
    <definedName name="BasePeriod">#REF!</definedName>
    <definedName name="bbb">#REF!</definedName>
    <definedName name="bfgxddvd">#REF!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LOQUE">'[14]BASE DE DATOS ORIG'!#REF!</definedName>
    <definedName name="BMBTU">[11]Parameters!$K$18</definedName>
    <definedName name="BMCoalPrice">#REF!</definedName>
    <definedName name="BOMBAS">#N/A</definedName>
    <definedName name="BorraR">#REF!</definedName>
    <definedName name="BPSRate_Month">#REF!</definedName>
    <definedName name="BS_Data_Col" hidden="1">#REF!</definedName>
    <definedName name="BSpb" hidden="1">#REF!</definedName>
    <definedName name="BUDGET">#REF!</definedName>
    <definedName name="BUDGET_VALUE">#REF!</definedName>
    <definedName name="budgeted">#REF!</definedName>
    <definedName name="BytMesInicioInctoMmto">#REF!</definedName>
    <definedName name="CAB">#N/A</definedName>
    <definedName name="CALE">'[15]Datos del 2005 CONTRATO'!#REF!</definedName>
    <definedName name="CALEND">'[15]Datos del 2005 CONTRATO'!#REF!</definedName>
    <definedName name="CALENDA">'[15]Datos del 2005 CONTRATO'!#REF!</definedName>
    <definedName name="Calendar">'[15]Datos del 2005 CONTRATO'!#REF!</definedName>
    <definedName name="CALENDARIO">'[15]Datos del 2005 CONTRATO'!#REF!</definedName>
    <definedName name="cambio">'[16]PSM05-055'!$C$289</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PATAZ_I">"TABLA1"</definedName>
    <definedName name="Capex">#REF!</definedName>
    <definedName name="CapexFac">[11]Sensitivities!$I$13</definedName>
    <definedName name="CapitalCongelado">#REF!</definedName>
    <definedName name="Capitalpb" hidden="1">#REF!</definedName>
    <definedName name="CapitalStructure" hidden="1">#REF!</definedName>
    <definedName name="CapTarget">#REF!</definedName>
    <definedName name="CapTotalCol">#REF!</definedName>
    <definedName name="CARBON">'[14]BASE DE DATOS ORIG'!#REF!</definedName>
    <definedName name="CARGA">#N/A</definedName>
    <definedName name="CARGO">#REF!</definedName>
    <definedName name="Cashpb" hidden="1">#REF!</definedName>
    <definedName name="cat">[17]Parameters!$I$31</definedName>
    <definedName name="Cat1Life">[18]Parameters!$I$31</definedName>
    <definedName name="Cat1Rate">[18]Parameters!$J$31</definedName>
    <definedName name="Cat1Salvage">[11]Deprec!$H$58</definedName>
    <definedName name="Cat2Life">[19]Index!$T$66</definedName>
    <definedName name="Cat2Rate">[19]Index!$U$66</definedName>
    <definedName name="Cat2Salvage">#REF!</definedName>
    <definedName name="Cat3Life">[18]Parameters!$I$33</definedName>
    <definedName name="Cat3Rate">[18]Parameters!$J$33</definedName>
    <definedName name="Cat3Salvage">[11]Deprec!$H$132</definedName>
    <definedName name="Cat4Life">[18]Parameters!$I$34</definedName>
    <definedName name="Cat4Rate">[18]Parameters!$J$34</definedName>
    <definedName name="Cat4Salvage">[11]Deprec!$H$132</definedName>
    <definedName name="CContLab">#REF!</definedName>
    <definedName name="CContParts">#REF!</definedName>
    <definedName name="CGET">#REF!</definedName>
    <definedName name="CH_Infra_Capex">[20]Workings!$H$299:$BR$299</definedName>
    <definedName name="Change_in_Cash" hidden="1">#REF!</definedName>
    <definedName name="Check_to_Cash" hidden="1">#REF!</definedName>
    <definedName name="class2">'[8]REF - Listas'!$D$27:$D$28</definedName>
    <definedName name="class3">'[8]REF - Listas'!$F$4:$F$7</definedName>
    <definedName name="classification">'[8]REF - Listas'!$D$15:$D$24</definedName>
    <definedName name="Client">#REF!</definedName>
    <definedName name="Client_Name">#REF!</definedName>
    <definedName name="Cll_4N__15_AE_40_San_Eduardo_II_Etapa._Tel_750372._Cúcuta_Colombia.">#REF!</definedName>
    <definedName name="CLube">#REF!</definedName>
    <definedName name="CMina">[21]Cuentas!$P$11:$P$111</definedName>
    <definedName name="cmuooo5">#REF!</definedName>
    <definedName name="Coal">#REF!</definedName>
    <definedName name="Coal_Closing_Stock">[22]INPUT_TEMP!#REF!</definedName>
    <definedName name="Coal_DB">#REF!</definedName>
    <definedName name="Coal1">#REF!</definedName>
    <definedName name="Coal2">'[19]NPV Summary'!#REF!</definedName>
    <definedName name="Coal3">'[19]NPV Summary'!#REF!</definedName>
    <definedName name="Coal4">#REF!</definedName>
    <definedName name="CoalFleet">#REF!</definedName>
    <definedName name="CoalLoad">#REF!</definedName>
    <definedName name="CoalOpCost">#REF!</definedName>
    <definedName name="CoalOverCap">#REF!</definedName>
    <definedName name="CoalPriceFac">[11]Sensitivities!$I$10</definedName>
    <definedName name="CoalRepl">#REF!</definedName>
    <definedName name="CoalUtil">#REF!</definedName>
    <definedName name="COHaul">#REF!</definedName>
    <definedName name="COLBOR">#REF!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Job_Number">#REF!</definedName>
    <definedName name="COMMR_description">#REF!</definedName>
    <definedName name="COMMRNumber">#REF!</definedName>
    <definedName name="COMPenalty">#REF!</definedName>
    <definedName name="COMProject_Currency">#REF!</definedName>
    <definedName name="COMProject_name">#REF!</definedName>
    <definedName name="concreto">[23]APU!$G$34</definedName>
    <definedName name="concreto3000">'[24]APU''s'!#REF!</definedName>
    <definedName name="Conductores">#REF!</definedName>
    <definedName name="ConductoresCostos">#REF!</definedName>
    <definedName name="Congelar_Capital_Vencido">#REF!</definedName>
    <definedName name="cons">#REF!</definedName>
    <definedName name="CONSORCIO">#REF!</definedName>
    <definedName name="CONSORCIOAULAS">#REF!</definedName>
    <definedName name="consum">#REF!</definedName>
    <definedName name="CONTADO">#REF!</definedName>
    <definedName name="ContLabCostOutput">#REF!</definedName>
    <definedName name="ContPartsCostOutput">#REF!</definedName>
    <definedName name="Contrato">#REF!</definedName>
    <definedName name="cost_analysis">#REF!</definedName>
    <definedName name="COST_CENTRES">'[25]C - CENTROS DE COSTO Y GASTOS'!$A$5:$B$248</definedName>
    <definedName name="CostCode">'[26]cost codes'!$B$2:$F$54</definedName>
    <definedName name="count">'[20]Inputs-SUMMARY'!$H$3:$BR$3</definedName>
    <definedName name="counter">[22]ASSUMPTIONS!$H$6:$AP$6</definedName>
    <definedName name="COUNTRY_OF_ORIGIN">#REF!</definedName>
    <definedName name="CPlanta">[21]Cuentas!$S$11:$S$56</definedName>
    <definedName name="CRandM">#REF!</definedName>
    <definedName name="CREDITO">#REF!</definedName>
    <definedName name="CTyre">#REF!</definedName>
    <definedName name="CUAD">#REF!</definedName>
    <definedName name="cuadr">#REF!</definedName>
    <definedName name="CUADRILLA">#REF!</definedName>
    <definedName name="cuadrillas">#REF!</definedName>
    <definedName name="CUADRO1">#REF!</definedName>
    <definedName name="cube">#REF!</definedName>
    <definedName name="CUBE_UNIT">#REF!</definedName>
    <definedName name="Cumm_Us_inf">[20]Workings!$H$8:$BR$8</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V2.Daily_Tonnes">#REF!</definedName>
    <definedName name="CV2.Moisture">#REF!</definedName>
    <definedName name="cvcvcvcv">#REF!</definedName>
    <definedName name="cxcxcxc">#REF!</definedName>
    <definedName name="CZN_north_perc">50</definedName>
    <definedName name="CZN_south_perc">0</definedName>
    <definedName name="DARIPAVA_SOFTWARE_INC">#REF!</definedName>
    <definedName name="DAT">#REF!</definedName>
    <definedName name="Data">[27]Sheet1!$F$18:$H$977</definedName>
    <definedName name="Data_Base">#REF!</definedName>
    <definedName name="Date">[28]Constants!$B$9</definedName>
    <definedName name="Days_in_Month">#REF!</definedName>
    <definedName name="dblgarantiaExtendida">#REF!</definedName>
    <definedName name="dblPunRentabilidad">#REF!</definedName>
    <definedName name="dblUtilVehiculo">#REF!</definedName>
    <definedName name="ddddd">#REF!</definedName>
    <definedName name="ddddddddd">#REF!</definedName>
    <definedName name="Dealpb" hidden="1">#REF!</definedName>
    <definedName name="Debt_Purchase_Price_Funding">[29]CONTROL!$G$45</definedName>
    <definedName name="Debt_S5_EA_Sch">[22]INPUT_TEMP!#REF!</definedName>
    <definedName name="Debt_S6_EA_Sch">[22]INPUT_TEMP!#REF!</definedName>
    <definedName name="DEC">#REF!</definedName>
    <definedName name="decbs">#REF!</definedName>
    <definedName name="Decjv">#REF!</definedName>
    <definedName name="Decjv2">#REF!</definedName>
    <definedName name="default_leadtime">#REF!</definedName>
    <definedName name="Dep_IAS_tot">[20]Tax!#REF!</definedName>
    <definedName name="Department">'[30]REF - Listas'!$D$4:$D$12</definedName>
    <definedName name="Depreciation">#REF!</definedName>
    <definedName name="DepreciationPB" hidden="1">#REF!</definedName>
    <definedName name="description">#REF!</definedName>
    <definedName name="DetailsBid1">#REF!</definedName>
    <definedName name="DetailsBid2">#REF!</definedName>
    <definedName name="DetailsBid3">#REF!</definedName>
    <definedName name="DetailsBid4">#REF!</definedName>
    <definedName name="DetailsBidRange">#REF!</definedName>
    <definedName name="dfcvc">#REF!</definedName>
    <definedName name="dfdaa">#REF!</definedName>
    <definedName name="dfdf">#REF!</definedName>
    <definedName name="dia24hr">#REF!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SupuestosCierre">#REF!</definedName>
    <definedName name="dic00">[2]Dólar!#REF!</definedName>
    <definedName name="Discount_Lumpsum">#REF!</definedName>
    <definedName name="discount_percent">#REF!</definedName>
    <definedName name="discount2">[31]Cover!#REF!</definedName>
    <definedName name="discount3">[31]Cover!#REF!</definedName>
    <definedName name="discount4">[31]Cover!#REF!</definedName>
    <definedName name="DiscRateHigh">#REF!</definedName>
    <definedName name="DiscRateMed">#REF!</definedName>
    <definedName name="DISPONIBILIDAD">#REF!</definedName>
    <definedName name="div_pay">[22]ASSUMPTIONS!#REF!</definedName>
    <definedName name="Documentstatus">#REF!</definedName>
    <definedName name="Documentstatus1">'[8]REF - Listas'!$B$4:$B$11</definedName>
    <definedName name="DRAWING_LEAD_TIME">#REF!</definedName>
    <definedName name="DRTOS1">'[32]Cost Codes'!$B$4:$G$331</definedName>
    <definedName name="DTFSMedida">#REF!</definedName>
    <definedName name="DtmFechaCotizacion">#REF!</definedName>
    <definedName name="DtmFechVigenCotiza">#REF!</definedName>
    <definedName name="DZ.Main" hidden="1">#REF!</definedName>
    <definedName name="E_03">#REF!</definedName>
    <definedName name="EE">'[25]C - CENTROS DE COSTO Y GASTOS'!$D$5:$E$123</definedName>
    <definedName name="eeeeeeeeee">#REF!</definedName>
    <definedName name="eeeeeeeeeee">#REF!</definedName>
    <definedName name="ElectConsPrice">[11]Parameters!$R$15</definedName>
    <definedName name="ElectDemandPrice">#REF!</definedName>
    <definedName name="ene00">[2]Dólar!#REF!</definedName>
    <definedName name="Engine">[0]!Engine</definedName>
    <definedName name="EQUI">#REF!</definedName>
    <definedName name="EquipData">'[11]Equip Data'!$B$14:$AQ$75</definedName>
    <definedName name="EquipInput">#REF!</definedName>
    <definedName name="EquipLifeRank">#REF!</definedName>
    <definedName name="equipo">#REF!</definedName>
    <definedName name="equipo_mayor">#REF!</definedName>
    <definedName name="equipomayor2">[33]desglose!#REF!</definedName>
    <definedName name="EquipOpCostOutput">#REF!</definedName>
    <definedName name="EquipOpFleet">#REF!</definedName>
    <definedName name="equipos">#REF!</definedName>
    <definedName name="equiprecord">[27]Sheet1!$A$18:$A$1072</definedName>
    <definedName name="EquipReplOutput">#REF!</definedName>
    <definedName name="EquipRow">#REF!</definedName>
    <definedName name="ERR">[34]TARIF2002!#REF!</definedName>
    <definedName name="ERROR">#REF!</definedName>
    <definedName name="ERROR1">#REF!</definedName>
    <definedName name="ERROR2">#REF!</definedName>
    <definedName name="ERROR3">[34]TARIF2002!#REF!</definedName>
    <definedName name="ERROR5">[34]TARIF2002!#REF!</definedName>
    <definedName name="ESTERIL">'[14]BASE DE DATOS ORIG'!#REF!</definedName>
    <definedName name="ev.Calculation" hidden="1">-4135</definedName>
    <definedName name="ev.Initialized" hidden="1">FALSE</definedName>
    <definedName name="Eval_Currency">#REF!</definedName>
    <definedName name="ex">#REF!</definedName>
    <definedName name="Exchange_Rate">#REF!</definedName>
    <definedName name="exchangerate">[35]Parameters!#REF!</definedName>
    <definedName name="Executivepb" hidden="1">#REF!</definedName>
    <definedName name="ExistAge">#REF!</definedName>
    <definedName name="ExistFleet">#REF!</definedName>
    <definedName name="expl1">[2]Gastos!#REF!</definedName>
    <definedName name="ExRateAus">[36]ProjectParameters!$G$18</definedName>
    <definedName name="ExRateCountry">[36]ProjectParameters!$B$18:$B$22</definedName>
    <definedName name="ExRates">[36]ProjectParameters!$G$18:$G$22</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CTOR">[9]Par_Dise!#REF!</definedName>
    <definedName name="Factpb" hidden="1">#REF!</definedName>
    <definedName name="Factpb2" hidden="1">#REF!</definedName>
    <definedName name="feb00">[2]Dólar!#REF!</definedName>
    <definedName name="Fechas">#REF!</definedName>
    <definedName name="FF">'[26]cost codes'!$B$2:$F$54</definedName>
    <definedName name="ffff">#REF!</definedName>
    <definedName name="fffffdfdfddf">#REF!</definedName>
    <definedName name="ffffffffffffffff">#REF!</definedName>
    <definedName name="Financialpb" hidden="1">#REF!</definedName>
    <definedName name="Financialpb2" hidden="1">#REF!</definedName>
    <definedName name="FixEquip_hrs">'[37]Fixed Plant'!$F$109:$AA$168</definedName>
    <definedName name="Fleet">#REF!</definedName>
    <definedName name="FleetC">#REF!</definedName>
    <definedName name="fleetRecNo">[38]Fleet!$B$12:$B$80</definedName>
    <definedName name="FleetS">#REF!</definedName>
    <definedName name="FleetW">#REF!</definedName>
    <definedName name="FOB_POINT">#REF!</definedName>
    <definedName name="forapproval">'[39]LISTS-FOR INTERNAL USE ONLY'!$B$16:$B$25</definedName>
    <definedName name="form_calcmod">'[40]CALC-MOD'!$C$4:$C$11,'[40]CALC-MOD'!$G$4:$G$11,'[40]CALC-MOD'!$C$16:$C$23,'[40]CALC-MOD'!$G$16:$G$23,'[40]CALC-MOD'!$C$29:$C$36,'[40]CALC-MOD'!$B$43:$B$47</definedName>
    <definedName name="form_cons">[41]CONS!$F$14:$F$81,[41]CONS!$G$13:$G$81,[41]CONS!$G$87:$G$90,[41]CONS!$K$13:$K$22,[41]CONS!$M$13:$M$21</definedName>
    <definedName name="form_desglose">#REF!,#REF!</definedName>
    <definedName name="form_equi">[41]EQUI!$D$15:$E$45,[41]EQUI!$E$46,[41]EQUI!$D$52:$E$86,[41]EQUI!$E$87,[41]EQUI!$D$94:$E$109,[41]EQUI!$E$110,[41]EQUI!$D$116:$E$122,[41]EQUI!$E$123,[41]EQUI!$D$131:$E$136,[41]EQUI!$E$137,[41]EQUI!$E$140,[41]EQUI!$D$146:$E$159,[41]EQUI!$E$161,[41]EQUI!$I$2:$I$14,[41]EQUI!$K$2:$K$13</definedName>
    <definedName name="form_indir">[40]INDIR!$C$17:$M$22,[40]INDIR!$O$17:$P$22,[40]INDIR!$R$17:$R$23,[40]INDIR!$C$25:$M$26,[40]INDIR!$O$25:$P$26,[40]INDIR!$R$25:$R$27,[40]INDIR!$C$32:$M$33,[40]INDIR!$O$32:$P$33,[40]INDIR!$R$32:$R$34,[40]INDIR!$R$37,[40]INDIR!$P$43:$P$49,[40]INDIR!$R$43:$R$50,[40]INDIR!$P$54:$P$59,[40]INDIR!$R$54:$R$60,[40]INDIR!$P$65:$P$67,[40]INDIR!$R$65:$R$68,[40]INDIR!$R$71</definedName>
    <definedName name="form_otrosmod">'[41]OTROS MO'!$C$15:$D$19,'[41]OTROS MO'!$F$15:$G$19,'[41]OTROS MO'!$H$15:$H$20,'[41]OTROS MO'!$F$25:$F$26,'[41]OTROS MO'!$H$25:$H$27,'[41]OTROS MO'!$F$33:$F$34,'[41]OTROS MO'!$H$33:$H$35,'[41]OTROS MO'!$H$38</definedName>
    <definedName name="form_resumen">#REF!,#REF!,#REF!,#REF!,#REF!,#REF!,#REF!,#REF!,#REF!,#REF!,#REF!</definedName>
    <definedName name="form_subcon">#REF!,#REF!</definedName>
    <definedName name="form_superv">[40]SUPERV!$C$17:$L$23,[40]SUPERV!$N$17:$O$23,[40]SUPERV!$Q$17:$Q$24</definedName>
    <definedName name="formadepago">#REF!</definedName>
    <definedName name="FrecInctoMmtoAnno">#REF!</definedName>
    <definedName name="FrecInctoMmtoAno">#REF!</definedName>
    <definedName name="Fuel">'[21]Budget Assumptions'!$J$3</definedName>
    <definedName name="FuelControl">#REF!</definedName>
    <definedName name="FuelCostos">#REF!</definedName>
    <definedName name="FuelFactorA">#REF!</definedName>
    <definedName name="FuelFactorB">#REF!</definedName>
    <definedName name="FuelMedian">#REF!</definedName>
    <definedName name="FuelPrice">[11]Parameters!$R$18</definedName>
    <definedName name="FX">#REF!</definedName>
    <definedName name="fx_rate">[31]Cover!#REF!</definedName>
    <definedName name="GarantiaExtendida">#REF!</definedName>
    <definedName name="GarantiaExtendidaCostos">#REF!</definedName>
    <definedName name="gecolsa06">[2]Gastos!#REF!</definedName>
    <definedName name="Generación_de_análisis_de_precios_Unitarios.">#REF!</definedName>
    <definedName name="GETCostOutput">#REF!</definedName>
    <definedName name="gg">#REF!</definedName>
    <definedName name="ggggggg">#REF!</definedName>
    <definedName name="GPS">#REF!</definedName>
    <definedName name="GPSCostos">#REF!</definedName>
    <definedName name="_xlnm.Recorder">#REF!</definedName>
    <definedName name="H.L._INGENIEROS___API_LTDA">[4]UNIT081!#REF!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H">#REF!</definedName>
    <definedName name="hhhh">#REF!</definedName>
    <definedName name="hhjh">#REF!</definedName>
    <definedName name="hierro2">'[24]APU''s'!#REF!</definedName>
    <definedName name="hierro4">'[24]APU''s'!#REF!</definedName>
    <definedName name="HisYear_0" hidden="1">#REF!</definedName>
    <definedName name="HisYear_1" hidden="1">#REF!</definedName>
    <definedName name="HisYear_2" hidden="1">#REF!</definedName>
    <definedName name="HisYear_3" hidden="1">#REF!</definedName>
    <definedName name="hjhjhhhhhhhhhhhhh">#REF!</definedName>
    <definedName name="hjhjhj">#REF!</definedName>
    <definedName name="hjhjhjhj">#REF!</definedName>
    <definedName name="hn.ConvertZero1" hidden="1">[42]LTM!$G$461:$J$461,[42]LTM!$G$463:$J$464,[42]LTM!$G$468:$J$469,[42]LTM!$G$473:$J$475,[42]LTM!$G$480:$J$480,[42]LTM!$G$484:$J$485,[42]LTM!$G$490:$J$490,[42]LTM!$G$514:$J$518,[42]LTM!$G$525:$J$526,[42]LTM!$G$532:$J$537</definedName>
    <definedName name="hn.ConvertZero2" hidden="1">[42]LTM!$G$560:$J$560,[42]LTM!$H$590:$J$591,[42]LTM!$H$614:$J$614,[42]LTM!$H$635:$J$636,[42]LTM!$G$676:$J$680,[42]LTM!$G$686:$J$686,[42]LTM!$G$688:$J$694,[42]LTM!$G$681:$J$682</definedName>
    <definedName name="hn.ConvertZero3" hidden="1">[42]LTM!$G$699:$J$706,[42]LTM!$G$710:$J$714,[42]LTM!$G$717:$J$734,[42]LTM!$G$738:$J$738,[42]LTM!$G$745:$J$751</definedName>
    <definedName name="hn.ConvertZero4" hidden="1">[42]LTM!$G$840:$J$840,[42]LTM!$H$1266:$J$1266,[42]LTM!$G$1267:$J$1267,[42]LTM!$G$1454:$J$1461,[42]LTM!$J$1462,[42]LTM!$J$1463,[42]LTM!$G$1468:$J$1469,[42]LTM!$L$1469:$N$1469</definedName>
    <definedName name="hn.ConvertZeroUnhide1" hidden="1">[42]LTM!$G$1469:$J$1469,[42]LTM!$L$1469:$N$1469,[42]LTM!$H$1266:$J$1266</definedName>
    <definedName name="hn.Delete015" hidden="1">'[42]CREDIT STATS'!$B$9:$K$11,'[42]CREDIT STATS'!$O$11:$X$14,'[42]CREDIT STATS'!$B$25:$K$30,'[42]CREDIT STATS'!$O$25:$X$26</definedName>
    <definedName name="hn.DZ_MultByFXRates" hidden="1">[42]DropZone!$B$2:$I$118,[42]DropZone!$B$120:$I$132,[42]DropZone!$B$134:$I$136,[42]DropZone!$B$138:$I$146</definedName>
    <definedName name="hn.ExtDb" hidden="1">FALSE</definedName>
    <definedName name="hn.LTM_MultByFXRates" hidden="1">[42]LTM!$G$461:$N$477,[42]LTM!$G$480:$N$539,[42]LTM!$G$548:$N$667,[42]LTM!$G$676:$N$1266,[42]LTM!$G$1454:$N$1461,[42]LTM!$G$1463:$N$1465,[42]LTM!$G$1468:$N$1469</definedName>
    <definedName name="hn.ModelType" hidden="1">"DEAL"</definedName>
    <definedName name="hn.ModelVersion" hidden="1">1</definedName>
    <definedName name="hn.MultbyFXRates" hidden="1">[42]LTM!$G$461:$N$477,[42]LTM!$G$480:$N$539,[42]LTM!$G$548:$N$667,[42]LTM!$G$676:$N$1266,[42]LTM!$G$1454:$N$1461,[42]LTM!$G$1463:$N$1465,[42]LTM!$G$1468:$N$1469</definedName>
    <definedName name="hn.MultByFXRates1" hidden="1">[42]LTM!$G$461:$G$477,[42]LTM!$G$480:$G$539,[42]LTM!$G$548:$G$562,[42]LTM!$G$676:$G$840,[42]LTM!$G$1454:$G$1469</definedName>
    <definedName name="hn.MultByFXRates2" hidden="1">[42]LTM!$H$461:$H$477,[42]LTM!$H$480:$H$539,[42]LTM!$H$548:$H$667,[42]LTM!$H$676:$H$1266,[42]LTM!$H$1454:$H$1469</definedName>
    <definedName name="hn.MultByFXRates3" hidden="1">[42]LTM!$I$461:$I$477,[42]LTM!$I$480:$I$539,[42]LTM!$I$548:$I$667,[42]LTM!$I$676:$I$1266,[42]LTM!$I$1454:$I$1469</definedName>
    <definedName name="hn.MultbyFxrates4" hidden="1">[42]LTM!$J$461:$J$477,[42]LTM!$J$480:$J$539,[42]LTM!$J$548:$J$668,[42]LTM!$J$676:$J$1266,[42]LTM!$J$1454:$J$1461,[42]LTM!$J$1463:$J$1465,[42]LTM!$J$1468</definedName>
    <definedName name="hn.multbyfxrates5" hidden="1">[42]LTM!$L$461:$L$477,[42]LTM!$L$480:$L$539,[42]LTM!$L$548:$L$562,[42]LTM!$L$676:$L$840,[42]LTM!$L$1454:$L$1469</definedName>
    <definedName name="hn.multbyfxrates6" hidden="1">[42]LTM!$M$461:$M$477,[42]LTM!$M$480:$M$539,[42]LTM!$M$548:$M$668,[42]LTM!$M$676:$M$1266,[42]LTM!$M$1454:$M$1469</definedName>
    <definedName name="hn.multbyfxrates7" hidden="1">[42]LTM!$N$461:$N$477,[42]LTM!$N$480:$N$539,[42]LTM!$N$548:$N$667,[42]LTM!$N$676:$N$1266,[42]LTM!$N$1454:$N$1469</definedName>
    <definedName name="hn.MultByFXRatesBot1" hidden="1">[42]LTM!$G$676:$G$682,[42]LTM!$G$686,[42]LTM!$G$688:$G$694,[42]LTM!$G$699:$G$706,[42]LTM!$G$710:$G$714,[42]LTM!$G$717:$G$734,[42]LTM!$G$738,[42]LTM!$G$738,[42]LTM!$G$745:$G$751,[42]LTM!$G$840,[42]LTM!$G$1454:$G$1461,[42]LTM!$G$1468:$G$1469</definedName>
    <definedName name="hn.MultByFXRatesBot2" hidden="1">[42]LTM!$H$676:$H$682,[42]LTM!$H$686,[42]LTM!$H$688:$H$694,[42]LTM!$H$699:$H$706,[42]LTM!$H$710:$H$714,[42]LTM!$H$717:$H$734,[42]LTM!$H$738,[42]LTM!$H$745:$H$751,[42]LTM!$H$840,[42]LTM!$H$1266,[42]LTM!$H$1454:$H$1461,[42]LTM!$H$1468:$H$1469</definedName>
    <definedName name="hn.MultByFXRatesBot3" hidden="1">[42]LTM!$I$676:$I$682,[42]LTM!$I$686,[42]LTM!$I$688:$I$694,[42]LTM!$I$699:$I$706,[42]LTM!$I$710:$I$714,[42]LTM!$I$717:$I$734,[42]LTM!$I$738,[42]LTM!$I$745:$I$751,[42]LTM!$I$840,[42]LTM!$I$1266,[42]LTM!$I$1454:$I$1461,[42]LTM!$I$1468:$I$1469</definedName>
    <definedName name="hn.MultByFXRatesBot4" hidden="1">[42]LTM!$J$676:$J$682,[42]LTM!$J$686,[42]LTM!$J$688:$J$694,[42]LTM!$J$699:$J$706,[42]LTM!$J$710:$J$714,[42]LTM!$J$717:$J$734,[42]LTM!$J$738,[42]LTM!$J$745:$J$751,[42]LTM!$J$840,[42]LTM!$J$1266,[42]LTM!$J$1454:$J$1461,[42]LTM!$J$1463:$J$1465,[42]LTM!$J$1468</definedName>
    <definedName name="hn.MultByFXRatesBot5" hidden="1">[42]LTM!$L$676:$L$682,[42]LTM!$L$686,[42]LTM!$L$688:$L$694,[42]LTM!$L$699:$L$706,[42]LTM!$L$710:$L$714,[42]LTM!$L$717:$L$734,[42]LTM!$L$738,[42]LTM!$L$745:$L$751,[42]LTM!$L$837:$L$838,[42]LTM!$L$1454:$L$1458,[42]LTM!$L$1468:$L$1469</definedName>
    <definedName name="hn.MultByFXRatesBot6" hidden="1">[42]LTM!$M$676:$M$682,[42]LTM!$M$686,[42]LTM!$M$688:$M$694,[42]LTM!$M$699:$M$706,[42]LTM!$M$710:$M$714,[42]LTM!$M$717:$M$734,[42]LTM!$M$738,[42]LTM!$M$745:$M$751,[42]LTM!$M$837:$M$838,[42]LTM!$M$1454:$M$1458,[42]LTM!$M$1468:$M$1469</definedName>
    <definedName name="hn.MultByFXRatesBot7" hidden="1">[42]LTM!$N$676:$N$682,[42]LTM!$N$686,[42]LTM!$N$688:$N$694,[42]LTM!$N$699:$N$706,[42]LTM!$N$710:$N$714,[42]LTM!$N$717:$N$734,[42]LTM!$N$738,[42]LTM!$N$745:$N$751,[42]LTM!$N$837:$N$838,[42]LTM!$N$1454:$N$1458,[42]LTM!$N$1468:$N$1469</definedName>
    <definedName name="hn.MultByFXRatesTop1" hidden="1">[42]LTM!$G$461,[42]LTM!$G$463:$G$464,[42]LTM!$G$468:$G$469,[42]LTM!$G$473:$G$475,[42]LTM!$G$480,[42]LTM!$G$484:$G$485,[42]LTM!$G$490:$G$509,[42]LTM!$G$512,[42]LTM!$G$514:$G$518,[42]LTM!$G$525:$G$526,[42]LTM!$G$532:$G$537,[42]LTM!$G$560</definedName>
    <definedName name="hn.MultByFXRatesTop2" hidden="1">[42]LTM!$H$461,[42]LTM!$H$463:$H$464,[42]LTM!$H$468:$H$469,[42]LTM!$H$473:$H$475,[42]LTM!$H$480,[42]LTM!$H$484:$H$485,[42]LTM!$H$490:$H$509,[42]LTM!$H$512,[42]LTM!$H$514:$H$518,[42]LTM!$H$525:$H$526,[42]LTM!$H$532:$H$537,[42]LTM!$H$560,[42]LTM!$H$590:$H$591,[42]LTM!$H$614:$H$631,[42]LTM!$H$635:$H$636</definedName>
    <definedName name="hn.MultByFXRatesTop3" hidden="1">[42]LTM!$I$461,[42]LTM!$I$463:$I$464,[42]LTM!$I$468:$I$469,[42]LTM!$I$473:$I$475,[42]LTM!$I$480,[42]LTM!$I$484:$I$485,[42]LTM!$I$490:$I$509,[42]LTM!$I$512,[42]LTM!$I$514:$I$518,[42]LTM!$I$525:$I$526,[42]LTM!$I$532:$I$537,[42]LTM!$I$560,[42]LTM!$I$590:$I$591,[42]LTM!$I$614:$I$631,[42]LTM!$I$635:$I$636</definedName>
    <definedName name="hn.MultByFXRatesTop4" hidden="1">[42]LTM!$J$461,[42]LTM!$J$463:$J$464,[42]LTM!$J$468:$J$469,[42]LTM!$J$473:$J$475,[42]LTM!$J$480,[42]LTM!$J$484:$J$485,[42]LTM!$J$490:$J$509,[42]LTM!$J$512,[42]LTM!$J$514:$J$518,[42]LTM!$J$525:$J$526,[42]LTM!$J$532:$J$537,[42]LTM!$J$560,[42]LTM!$J$590:$J$591,[42]LTM!$J$614:$J$631,[42]LTM!$J$635:$J$636</definedName>
    <definedName name="hn.MultByFXRatesTop5" hidden="1">[42]LTM!$L$461,[42]LTM!$L$463:$L$464,[42]LTM!$L$468:$L$469,[42]LTM!$L$473:$L$475,[42]LTM!$L$480,[42]LTM!$L$484:$L$485,[42]LTM!$L$490:$L$509,[42]LTM!$L$512,[42]LTM!$L$514:$L$518,[42]LTM!$L$525:$L$526,[42]LTM!$L$532:$L$537,[42]LTM!$L$560</definedName>
    <definedName name="hn.MultByFXRatesTop6" hidden="1">[42]LTM!$M$461,[42]LTM!$M$463:$M$464,[42]LTM!$M$468:$M$469,[42]LTM!$M$473:$M$475,[42]LTM!$M$480,[42]LTM!$M$484:$M$485,[42]LTM!$M$490:$M$509,[42]LTM!$M$512,[42]LTM!$M$514:$M$518,[42]LTM!$M$525:$M$526,[42]LTM!$M$532:$M$537,[42]LTM!$M$560,[42]LTM!$M$590:$M$591,[42]LTM!$M$614:$M$631,[42]LTM!$M$635:$M$636</definedName>
    <definedName name="hn.MultByFXRatesTop7" hidden="1">[42]LTM!$N$461,[42]LTM!$N$463:$N$464,[42]LTM!$N$468:$N$469,[42]LTM!$N$473:$N$475,[42]LTM!$N$480,[42]LTM!$N$484:$N$485,[42]LTM!$N$490:$N$509,[42]LTM!$N$512,[42]LTM!$N$514:$N$518,[42]LTM!$N$525:$N$526,[42]LTM!$N$532:$N$537,[42]LTM!$N$560,[42]LTM!$N$590:$N$591,[42]LTM!$N$614:$N$631,[42]LTM!$N$635:$N$636</definedName>
    <definedName name="hn.NoUpload" hidden="1">0</definedName>
    <definedName name="hn.YearLabel" hidden="1">#REF!</definedName>
    <definedName name="HORAS_DIAS">#REF!</definedName>
    <definedName name="horas_lluvia">#REF!</definedName>
    <definedName name="HORAS_LLUVIAS">#REF!</definedName>
    <definedName name="HORASLLUVIA">#REF!</definedName>
    <definedName name="HoursTotCol">#REF!</definedName>
    <definedName name="HrIncrement">'[19]Equip Data'!#REF!</definedName>
    <definedName name="ImpdosporMilCostos">#REF!</definedName>
    <definedName name="Impdosxmil">#REF!</definedName>
    <definedName name="Imprevistos_mmto_año1">#REF!</definedName>
    <definedName name="ImpuestoCostos">#REF!</definedName>
    <definedName name="Impuestos">#REF!</definedName>
    <definedName name="Incomepb" hidden="1">#REF!</definedName>
    <definedName name="INCONTERMS">[43]LISTAS!#REF!</definedName>
    <definedName name="INCREMENTO1">'[44]CAT-D7H'!$R$3</definedName>
    <definedName name="INCREMENTO2">'[44]CAT-D7H'!$S$3</definedName>
    <definedName name="INCREMENTO3">'[44]CAT-D7H'!$T$3</definedName>
    <definedName name="IncrementoCanon">#REF!</definedName>
    <definedName name="INDIREC">#REF!</definedName>
    <definedName name="INDJA1">#REF!</definedName>
    <definedName name="IniCeldaDtfRapida">#REF!</definedName>
    <definedName name="InitFleet">#REF!</definedName>
    <definedName name="InitPurch">#REF!</definedName>
    <definedName name="INSUMOS">'[45]Base Datos Insumos'!$A$4:$B$483</definedName>
    <definedName name="InsuranceRate">[11]Parameters!$K$16</definedName>
    <definedName name="intCosteoMmto">#REF!</definedName>
    <definedName name="intDiasPagoFactura">#REF!</definedName>
    <definedName name="Interest_Rate">#REF!</definedName>
    <definedName name="InterestRate">[11]Parameters!$K$15</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pc">'[46]variante P. flex'!$A$1</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tem_number">#REF!</definedName>
    <definedName name="iva">[2]Gastos!#REF!</definedName>
    <definedName name="j">#REF!</definedName>
    <definedName name="JA">#REF!</definedName>
    <definedName name="JACK_RYAN">#REF!</definedName>
    <definedName name="jan02a">#REF!</definedName>
    <definedName name="jjjjjjjjjjjjjjj">#REF!</definedName>
    <definedName name="jkjh">#REF!</definedName>
    <definedName name="jklj" hidden="1">#REF!</definedName>
    <definedName name="JOB_NUMBER">#REF!</definedName>
    <definedName name="JobNo">#REF!</definedName>
    <definedName name="jul00">[2]Dólar!#REF!</definedName>
    <definedName name="jun00">[2]Dólar!#REF!</definedName>
    <definedName name="JUNE3">#REF!</definedName>
    <definedName name="junebs">#REF!</definedName>
    <definedName name="juneint">#REF!</definedName>
    <definedName name="juneint1">#REF!</definedName>
    <definedName name="juneint2">#REF!</definedName>
    <definedName name="JUNEINT3">#REF!</definedName>
    <definedName name="karen">'[30]2008 Capital Budget'!$E$2:$E$171,'[30]2008 Capital Budget'!$E$171:$E$172</definedName>
    <definedName name="KitCarretera">#REF!</definedName>
    <definedName name="KitCarreteraCostos">#REF!</definedName>
    <definedName name="Kiunga_Elec">[37]Inputs!$J$26</definedName>
    <definedName name="kjkjk">#REF!</definedName>
    <definedName name="kjljkl">#REF!</definedName>
    <definedName name="kk">#REF!</definedName>
    <definedName name="kkkkkkk">#REF!</definedName>
    <definedName name="kkkkkkkk">#REF!</definedName>
    <definedName name="kkkkkkkkkkk">#REF!</definedName>
    <definedName name="KTES_AL">#REF!</definedName>
    <definedName name="Labour">[28]Constants!$B$10</definedName>
    <definedName name="Left_Header" hidden="1">#REF!</definedName>
    <definedName name="LIGBOQ">#REF!</definedName>
    <definedName name="LIGGARDE">#REF!</definedName>
    <definedName name="LIGRECAP">#REF!</definedName>
    <definedName name="LIGTITRE">#REF!</definedName>
    <definedName name="LIJOIJOI">#REF!</definedName>
    <definedName name="limcount" hidden="1">1</definedName>
    <definedName name="LINA">#REF!</definedName>
    <definedName name="Liner_Bolts">'[37]Fixed Plant Maintenance'!$C$12:$AA$32</definedName>
    <definedName name="Liquor.SG">#REF!</definedName>
    <definedName name="LIST">#REF!</definedName>
    <definedName name="LISTA">#REF!</definedName>
    <definedName name="lista3">[47]Hoja2!$C$2:$C$5</definedName>
    <definedName name="lkkl">#REF!</definedName>
    <definedName name="LL">[43]LISTAS!#REF!</definedName>
    <definedName name="LLC_north_perc">50</definedName>
    <definedName name="LLC_south_perc">100</definedName>
    <definedName name="llll">#REF!</definedName>
    <definedName name="lllllllllll">#REF!</definedName>
    <definedName name="LLUVIA">#REF!</definedName>
    <definedName name="lmf">'[14]BASE DE DATOS ORIG'!#REF!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ocation">'[30]REF - Listas'!$B$41:$B$47</definedName>
    <definedName name="location1">#REF!</definedName>
    <definedName name="logLiquida">#REF!</definedName>
    <definedName name="LOLA">#REF!</definedName>
    <definedName name="LubeCostOutput">#REF!</definedName>
    <definedName name="Maint_Labour_Factor">[48]Index!$U$62</definedName>
    <definedName name="MaintManHours">[11]Parameters!$R$19</definedName>
    <definedName name="MANTO">'[14]BASE DE DATOS ORIG'!#REF!</definedName>
    <definedName name="manufactures_lead_time">#REF!</definedName>
    <definedName name="mar00">[2]Dólar!#REF!</definedName>
    <definedName name="marc06">[2]Gastos!#REF!</definedName>
    <definedName name="MargenComercial">#REF!</definedName>
    <definedName name="MargenFinanciero">#REF!</definedName>
    <definedName name="marol">#REF!</definedName>
    <definedName name="marol1">#REF!</definedName>
    <definedName name="MATRIZRICS">'[49]RICS NUEVA HOJA DIARIA'!$A$1:$AB$42</definedName>
    <definedName name="may00">[2]Dólar!#REF!</definedName>
    <definedName name="MDEO">#N/A</definedName>
    <definedName name="merchandCostos">#REF!</definedName>
    <definedName name="Merchandisig">#REF!</definedName>
    <definedName name="MES">#REF!</definedName>
    <definedName name="Mill_Head_H2O.Total_Volume">#REF!</definedName>
    <definedName name="Mill_Screen_H2O.Total_Volume">#REF!</definedName>
    <definedName name="Mill_Weight">#REF!</definedName>
    <definedName name="Mine_Equip_Hrs">'[21]Mine Hours'!$A$11:$BX$30</definedName>
    <definedName name="Mine_Equip_Hrs_MARC">'[21]Mine Hours'!$A$94:$BX$112</definedName>
    <definedName name="Mine_Equip_Hrs_Remaining">'[50]Equipment Hours TODOS'!#REF!</definedName>
    <definedName name="MineUsed">[27]Sheet1!$M$18:$M$977</definedName>
    <definedName name="mm">#REF!</definedName>
    <definedName name="MMH">'[51]MMH WORKINGS'!$A$1:$A$65536</definedName>
    <definedName name="MMHBS">#REF!</definedName>
    <definedName name="mmhcosts">'[52]Cost Ledger 30-6-99'!$A$1:$C$84</definedName>
    <definedName name="MMHJUN02">#REF!</definedName>
    <definedName name="mmhmarch2000">#REF!</definedName>
    <definedName name="MMJV">#REF!</definedName>
    <definedName name="Mmto">#REF!</definedName>
    <definedName name="MO">#REF!</definedName>
    <definedName name="mobil06">[2]Gastos!#REF!</definedName>
    <definedName name="MOMATECA">#REF!</definedName>
    <definedName name="MONETARY">#REF!</definedName>
    <definedName name="mortero14">'[24]APU''s'!#REF!</definedName>
    <definedName name="mortero15">'[24]APU''s'!#REF!</definedName>
    <definedName name="MR_DESCRIPTION">#REF!</definedName>
    <definedName name="MRNumber">#REF!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XSMAR">#REF!</definedName>
    <definedName name="nbnbv">#REF!</definedName>
    <definedName name="Nett_Rev_COL_Nom">[22]W_REV!$H$115:$AP$115</definedName>
    <definedName name="NIVEL">'[14]BASE DE DATOS ORIG'!#REF!</definedName>
    <definedName name="NOA_4">#REF!</definedName>
    <definedName name="NOA_7">#REF!</definedName>
    <definedName name="NOMINA">#REF!</definedName>
    <definedName name="Nomina06">[2]Gastos!#REF!</definedName>
    <definedName name="NoRepAtEnd">#REF!</definedName>
    <definedName name="North_sales">[19]Royalties!#REF!</definedName>
    <definedName name="nov00">[2]Dólar!#REF!</definedName>
    <definedName name="OBS_Data_Col" hidden="1">#REF!</definedName>
    <definedName name="OCEquipData">#REF!</definedName>
    <definedName name="oct00">[2]Dólar!#REF!</definedName>
    <definedName name="OFFICE_ENTITY">#REF!</definedName>
    <definedName name="OHaulCostOutput">#REF!</definedName>
    <definedName name="ojuojoijojoijdlf">#REF!</definedName>
    <definedName name="Openingpb" hidden="1">#REF!</definedName>
    <definedName name="OpEquip">#REF!</definedName>
    <definedName name="OpexFac">[11]Sensitivities!$I$12</definedName>
    <definedName name="Option">[19]Title!$L$28</definedName>
    <definedName name="Orden">[53]Hoja2!$C$2:$C$6</definedName>
    <definedName name="OreToStorage.Check_tonne_error">#REF!</definedName>
    <definedName name="OreToStorage.Check_Tonnes">#REF!</definedName>
    <definedName name="OreToStorage.Check_Volume">#REF!</definedName>
    <definedName name="OreToStorage.Pulp_Density">#REF!</definedName>
    <definedName name="OtherCosts">#REF!</definedName>
    <definedName name="otro">'[15]Datos del 2005 CONTRATO'!#REF!</definedName>
    <definedName name="otros">'[15]Datos del 2005 CONTRATO'!#REF!</definedName>
    <definedName name="OtrosServicios">#REF!</definedName>
    <definedName name="OtrosServiciosCostos">#REF!</definedName>
    <definedName name="OWNER" hidden="1">#REF!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AG">#N/A</definedName>
    <definedName name="PagoFinanciero">#REF!</definedName>
    <definedName name="pagos">#REF!</definedName>
    <definedName name="PANEL">'[14]BASE DE DATOS ORIG'!#REF!</definedName>
    <definedName name="PARAMETROS">#N/A</definedName>
    <definedName name="payment_terms">#REF!</definedName>
    <definedName name="pedro">#REF!</definedName>
    <definedName name="perDate">[38]Parameters!$E$9:$E$38</definedName>
    <definedName name="PeriodInc">[19]Index!$L$57</definedName>
    <definedName name="perLabel">[38]Parameters!$C$9:$C$38</definedName>
    <definedName name="plan">#REF!</definedName>
    <definedName name="Plan_Vallejo_Sens">'[20]Inputs-SUMMARY'!$H$279:$BR$279</definedName>
    <definedName name="PlanVallejo">#REF!</definedName>
    <definedName name="PLUG" hidden="1">#REF!</definedName>
    <definedName name="PorcAdicCostoLlantasCliente">#REF!</definedName>
    <definedName name="PorcAdicCostoMtto">#REF!</definedName>
    <definedName name="PorcCostosOcultos">#REF!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ppppppppppp">#REF!</definedName>
    <definedName name="PPPPPPPPPPPPEE">#REF!</definedName>
    <definedName name="PRES">#REF!</definedName>
    <definedName name="Presupuest">#REF!</definedName>
    <definedName name="PRESUPUESTO">#REF!</definedName>
    <definedName name="PResupuestos">'[54]CtaGeneral-A'!$F$12:$AH$131</definedName>
    <definedName name="PrevFleet">#REF!</definedName>
    <definedName name="PRICES_FIRM">#REF!</definedName>
    <definedName name="Print_Area_MI">#REF!</definedName>
    <definedName name="Print_Titles_MI">#REF!</definedName>
    <definedName name="PRINT2">[55]Report!#REF!</definedName>
    <definedName name="PrintEnd" hidden="1">#REF!</definedName>
    <definedName name="PrintStart" hidden="1">#REF!</definedName>
    <definedName name="PrintTitle">#REF!</definedName>
    <definedName name="Prioridad">[56]Sheet1!$D$2:$D$4</definedName>
    <definedName name="Proceso">#REF!</definedName>
    <definedName name="prod">[2]Gastos!#REF!</definedName>
    <definedName name="prod1">[2]Gastos!#REF!</definedName>
    <definedName name="prod98">[2]Gastos!#REF!</definedName>
    <definedName name="prodcal">[2]Gastos!#REF!</definedName>
    <definedName name="prodeco">[43]LISTAS!#REF!</definedName>
    <definedName name="prodhati">[2]Gastos!#REF!</definedName>
    <definedName name="PRODUCTCARB">#REF!</definedName>
    <definedName name="PRODUCTEST">#REF!</definedName>
    <definedName name="profit_margin">#REF!</definedName>
    <definedName name="Project">#REF!</definedName>
    <definedName name="PROJECT_CURRENCY">#REF!</definedName>
    <definedName name="Project_Name">#REF!</definedName>
    <definedName name="PROYECCION">#REF!</definedName>
    <definedName name="PuntosRentabilidad">#REF!</definedName>
    <definedName name="Purchase">#REF!</definedName>
    <definedName name="Q">[34]TARIF2002!#REF!</definedName>
    <definedName name="QE">[34]TARIF2002!#REF!</definedName>
    <definedName name="QE_TE">[34]TARIF2002!#REF!</definedName>
    <definedName name="QI">[34]TARIF2002!#REF!</definedName>
    <definedName name="QI_TI">[34]TARIF2002!#REF!</definedName>
    <definedName name="QN">[34]TARIF2002!#REF!</definedName>
    <definedName name="QN_QI">[34]TARIF2002!#REF!</definedName>
    <definedName name="QNS">[34]TARIF2002!#REF!</definedName>
    <definedName name="qq">#REF!</definedName>
    <definedName name="qqqqqqqqqqqqqqqq">#REF!</definedName>
    <definedName name="Quality_PvT">#REF!</definedName>
    <definedName name="QualityF">#REF!</definedName>
    <definedName name="quantity">#REF!</definedName>
    <definedName name="qwqw">#REF!</definedName>
    <definedName name="qwqwas">#REF!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ango">#REF!</definedName>
    <definedName name="Rate1">[57]Summary!$D$6</definedName>
    <definedName name="rate2">[57]Summary!$D$7</definedName>
    <definedName name="ratio">#REF!</definedName>
    <definedName name="RD_CP">'[58]Working Cap Movemts'!#REF!</definedName>
    <definedName name="RD_CP_VL">'[58]Working Cap Movemts'!#REF!</definedName>
    <definedName name="RE4NTA">[12]EQUIPOS!$D$8</definedName>
    <definedName name="rec">[59]Propuesta!#REF!</definedName>
    <definedName name="Recurso">[56]Sheet1!$B$2:$B$3</definedName>
    <definedName name="redondear">#REF!</definedName>
    <definedName name="REFMAR">#REF!</definedName>
    <definedName name="REG">#REF!</definedName>
    <definedName name="REGBT">#N/A</definedName>
    <definedName name="REGULAR">#REF!</definedName>
    <definedName name="rendimiento">#REF!</definedName>
    <definedName name="Required_Delivery">#REF!</definedName>
    <definedName name="Reserva">[2]Gastos!#REF!</definedName>
    <definedName name="Responsible">'[7]2009 Jagua'!$G$2:$G$27</definedName>
    <definedName name="RESUMEN">#N/A</definedName>
    <definedName name="reten">[2]Gastos!#REF!</definedName>
    <definedName name="Retro">#REF!</definedName>
    <definedName name="RiskInd">[60]RefTables!$K$2:$K$26</definedName>
    <definedName name="RiskRanking">[60]RefTables!$L$2:$L$26</definedName>
    <definedName name="RMCostOutput">#REF!</definedName>
    <definedName name="RoA_N">[22]ASSUMPTIONS!#REF!</definedName>
    <definedName name="Roster1">[11]Parameters!$O$30</definedName>
    <definedName name="Roster2">[11]Parameters!$P$30</definedName>
    <definedName name="Roster3">[11]Parameters!$Q$30</definedName>
    <definedName name="Roster4">[11]Parameters!$R$30</definedName>
    <definedName name="Rosters">[11]Parameters!$O$26:$R$29</definedName>
    <definedName name="Rows2Unhide" hidden="1">#REF!</definedName>
    <definedName name="Roy_price_sens">'[20]Inputs-SUMMARY'!$H$266:$BR$266</definedName>
    <definedName name="Royal_Col_Nom">[22]W_OPEX!$H$220:$AP$220</definedName>
    <definedName name="Royalty_CDC_LLC">[19]Royalties!#REF!</definedName>
    <definedName name="Royalty_CZN_SA">[19]Royalties!#REF!</definedName>
    <definedName name="Royalty_total">[19]Royalties!#REF!</definedName>
    <definedName name="rrrrrrrr">#REF!</definedName>
    <definedName name="SADASDFSDF">#REF!</definedName>
    <definedName name="Saldo_Capital">#REF!</definedName>
    <definedName name="SContLab">#REF!</definedName>
    <definedName name="SContParts">#REF!</definedName>
    <definedName name="scope">#REF!</definedName>
    <definedName name="scope1">'[8]REF - Listas'!$D$32:$D$38</definedName>
    <definedName name="sdsd">#REF!</definedName>
    <definedName name="Seguro">#REF!</definedName>
    <definedName name="SeguroCostos">#REF!</definedName>
    <definedName name="SEM_DEL_MES">#REF!</definedName>
    <definedName name="Semanas_mes">#REF!</definedName>
    <definedName name="sencount" hidden="1">1</definedName>
    <definedName name="sep00">[2]Dólar!#REF!</definedName>
    <definedName name="Sepjv2">#REF!</definedName>
    <definedName name="septdetail">#REF!</definedName>
    <definedName name="septtb">#REF!</definedName>
    <definedName name="SequenceF">#REF!</definedName>
    <definedName name="servicioingreso">#REF!</definedName>
    <definedName name="ServicioSurentingExpress">#REF!</definedName>
    <definedName name="servicioutilidad">#REF!</definedName>
    <definedName name="ServicioVehSustituto">#REF!</definedName>
    <definedName name="SGET">#REF!</definedName>
    <definedName name="Share">[31]Cover!#REF!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'[61]Mine variance - tree'!#REF!</definedName>
    <definedName name="Sim_Model_Input_1">[58]HL!#REF!</definedName>
    <definedName name="Sim_Model_Input_4">[58]HL!#REF!</definedName>
    <definedName name="Sim_Model_Output_1">[58]HL!#REF!</definedName>
    <definedName name="Sitio">[56]Sheet1!$C$2:$C$4</definedName>
    <definedName name="SLube">#REF!</definedName>
    <definedName name="Soat">#REF!</definedName>
    <definedName name="SoatCostos">#REF!</definedName>
    <definedName name="SOHaul">#REF!</definedName>
    <definedName name="SOL">#REF!</definedName>
    <definedName name="Solids.SG">#REF!</definedName>
    <definedName name="SpreadDesctos">#REF!</definedName>
    <definedName name="SpreadFcro">#REF!</definedName>
    <definedName name="SpreadServicios">#REF!</definedName>
    <definedName name="SpreadTotal">#REF!</definedName>
    <definedName name="SRandM">#REF!</definedName>
    <definedName name="ss">#REF!</definedName>
    <definedName name="SSDSD">#REF!</definedName>
    <definedName name="sss">#REF!</definedName>
    <definedName name="ssss">#REF!</definedName>
    <definedName name="sssss">#REF!</definedName>
    <definedName name="ssssssssss">#REF!</definedName>
    <definedName name="sssssssssss">#REF!</definedName>
    <definedName name="ssssssssssssssssssss">#REF!</definedName>
    <definedName name="Standby">#REF!</definedName>
    <definedName name="StandbyCostos">#REF!</definedName>
    <definedName name="StartBid">#REF!</definedName>
    <definedName name="StartItems">#REF!</definedName>
    <definedName name="StartPeriod">[62]Index!$S$41</definedName>
    <definedName name="StartRates">#REF!</definedName>
    <definedName name="StartTags">#REF!</definedName>
    <definedName name="status">'[39]LISTS-FOR INTERNAL USE ONLY'!$B$8:$B$13</definedName>
    <definedName name="statusofexecution">#REF!</definedName>
    <definedName name="STOCK_CODE">#REF!</definedName>
    <definedName name="stock_oreganal">[22]INPUT_TEMP!#REF!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tado">#REF!</definedName>
    <definedName name="StrFrecPago">#REF!</definedName>
    <definedName name="StrFrecReliquidacion">#REF!</definedName>
    <definedName name="StrGerenteCuenta">#REF!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ub" hidden="1">#REF!</definedName>
    <definedName name="Stub_Header1" hidden="1">#REF!</definedName>
    <definedName name="Stub_Header2" hidden="1">#REF!</definedName>
    <definedName name="Stub_Header3" hidden="1">#REF!</definedName>
    <definedName name="STyre">#REF!</definedName>
    <definedName name="SUELDOS">'[45]Base Datos Sueldo'!$B$7:$C$26</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wssdecs">#REF!</definedName>
    <definedName name="Tab_Elec">[37]Inputs!$J$25</definedName>
    <definedName name="Tab_Expense">[37]Inputs!$P$127:$Q$161</definedName>
    <definedName name="Tab_Process">[37]Inputs!$N$127:$O$173</definedName>
    <definedName name="Tab_Respons">[37]Inputs!$L$127:$M$139</definedName>
    <definedName name="TABLA1">#REF!</definedName>
    <definedName name="tablaDeDTFS">#REF!</definedName>
    <definedName name="TablaR">#REF!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sa_Efectiva_Mensual_Fondeo">#REF!</definedName>
    <definedName name="Tax_Rate_Col">'[20]Inputs-SUMMARY'!$H$466:$BR$466</definedName>
    <definedName name="Taxpb" hidden="1">#REF!</definedName>
    <definedName name="TBCUR">[63]Sheet4!$A$2:$E$235</definedName>
    <definedName name="TBMAYINT">#REF!</definedName>
    <definedName name="tbres">#REF!</definedName>
    <definedName name="TBV1A">#REF!</definedName>
    <definedName name="TE">[34]TARIF2002!#REF!</definedName>
    <definedName name="TechAccept">#REF!</definedName>
    <definedName name="tecpro06">[2]Gastos!#REF!</definedName>
    <definedName name="TEMP2">'[32]Cost Codes'!$B$4:$G$361</definedName>
    <definedName name="test">#REF!</definedName>
    <definedName name="TI">[34]TARIF2002!#REF!</definedName>
    <definedName name="Tipo">[56]Sheet1!$A$2:$A$6</definedName>
    <definedName name="tipo_pintura">#REF!</definedName>
    <definedName name="TIT">#REF!</definedName>
    <definedName name="Titlepb" hidden="1">#REF!</definedName>
    <definedName name="TITU">#REF!</definedName>
    <definedName name="Titulos_a_imprimir">#REF!</definedName>
    <definedName name="_xlnm.Print_Titles">#N/A</definedName>
    <definedName name="TOT">#REF!</definedName>
    <definedName name="Tot_Con_Ins">[22]W_OPEX!#REF!</definedName>
    <definedName name="Tot_EA_CAPEX">[22]W_CAPEX!#REF!</definedName>
    <definedName name="Tot_Ops_Ins">[22]W_OPEX!#REF!</definedName>
    <definedName name="total">#REF!</definedName>
    <definedName name="TOTAL_SERVICIOS">#REF!</definedName>
    <definedName name="TotalBidCost">#REF!</definedName>
    <definedName name="TotalCost">#REF!</definedName>
    <definedName name="TotalItemsCost">#REF!</definedName>
    <definedName name="TotalPickedCost">#REF!</definedName>
    <definedName name="TRAFO">#N/A</definedName>
    <definedName name="Tramites">#REF!</definedName>
    <definedName name="TramitesCostos">#REF!</definedName>
    <definedName name="Transfer_Price">'[20]Inputs-SUMMARY'!$H$464:$BR$464</definedName>
    <definedName name="TRM">#REF!</definedName>
    <definedName name="TTCostOutput">#REF!</definedName>
    <definedName name="TTTT">#REF!</definedName>
    <definedName name="TYPE">#REF!</definedName>
    <definedName name="typeofcommittment">#REF!</definedName>
    <definedName name="tytfy">#REF!</definedName>
    <definedName name="UFInanzas">[54]Cuentas!$P$11:$P$111</definedName>
    <definedName name="UGEquipData">#REF!</definedName>
    <definedName name="ujyyu">#REF!</definedName>
    <definedName name="UMina">[21]Cuentas!$Q$11:$Q$46</definedName>
    <definedName name="Unit" hidden="1">#REF!</definedName>
    <definedName name="units">'[30]REF - Listas'!$G$10:$G$18</definedName>
    <definedName name="UPlanta">[21]Cuentas!$T$11:$T$56</definedName>
    <definedName name="UtilidadMensual">#REF!</definedName>
    <definedName name="UTMAR">#REF!</definedName>
    <definedName name="uuuu" hidden="1">#REF!</definedName>
    <definedName name="uuuuutiyt">#REF!</definedName>
    <definedName name="uuuuuuuuuu">#REF!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lcal">[64]Dólar!#REF!</definedName>
    <definedName name="valhati">[2]Gastos!#REF!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cal">[2]Gastos!#REF!</definedName>
    <definedName name="ValoresCanon">#REF!</definedName>
    <definedName name="ValoresIva">#REF!</definedName>
    <definedName name="ValorFuturoFcro">#REF!</definedName>
    <definedName name="ValorImpuestoTimbre">#REF!</definedName>
    <definedName name="VarEquip">'[19]Equip Data'!#REF!</definedName>
    <definedName name="VarRange">'[19]Equip Data'!#REF!</definedName>
    <definedName name="VAT">#REF!</definedName>
    <definedName name="vaton">[2]Gastos!#REF!</definedName>
    <definedName name="VENDOR_ID">#REF!</definedName>
    <definedName name="Vendor_name">#REF!</definedName>
    <definedName name="vendor_name2">#REF!</definedName>
    <definedName name="vfggchbh">#REF!</definedName>
    <definedName name="vfgtfgvfgv">#REF!</definedName>
    <definedName name="Volqueta">#REF!</definedName>
    <definedName name="VPNIngresos">#REF!</definedName>
    <definedName name="VPNSurenting">#REF!</definedName>
    <definedName name="vr_equipos">#REF!</definedName>
    <definedName name="VSCanonTotal">#REF!</definedName>
    <definedName name="VSPunRentabilidad">#REF!</definedName>
    <definedName name="VSTablaDTF">#REF!</definedName>
    <definedName name="VSTablaDTFDatos">#REF!</definedName>
    <definedName name="VSUtilidadMensual">#REF!</definedName>
    <definedName name="VSVariablesRenting">#REF!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ContLab">#REF!</definedName>
    <definedName name="WContParts">#REF!</definedName>
    <definedName name="weight">#REF!</definedName>
    <definedName name="WEIGHT_UNIT">#REF!</definedName>
    <definedName name="WGET">#REF!</definedName>
    <definedName name="WLube">#REF!</definedName>
    <definedName name="WOHaul">#REF!</definedName>
    <definedName name="WRandM">#REF!</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{#N/A,#N/A,TRUE,"0001";#N/A,#N/A,TRUE,"0002";#N/A,#N/A,TRUE,"0003";#N/A,#N/A,TRUE,"0004";#N/A,#N/A,TRUE,"0005";#N/A,#N/A,TRUE,"0006";#N/A,#N/A,TRUE,"0007";#N/A,#N/A,TRUE,"0008";#N/A,#N/A,TRUE,"0009";#N/A,#N/A,TRUE,"0010"}</definedName>
    <definedName name="wrn.Restructuring._.Summaries." hidden="1">{#N/A,#N/A,TRUE,"Transaction Summary";#N/A,#N/A,TRUE,"Restructuring Sensitivities";#N/A,#N/A,TRUE,"DCF";#N/A,#N/A,TRUE,"IRR";#N/A,#N/A,TRUE,"Debt Capacity"}</definedName>
    <definedName name="WTyre">#REF!</definedName>
    <definedName name="wwwwwwwwww">#REF!</definedName>
    <definedName name="wwwwwwwwwwww">#REF!</definedName>
    <definedName name="x">[17]Parameters!$R$18</definedName>
    <definedName name="xvrcsdrasxz">#REF!</definedName>
    <definedName name="xxx" hidden="1">#REF!</definedName>
    <definedName name="xyz" hidden="1">#REF!</definedName>
    <definedName name="xzczxczxc">#REF!</definedName>
    <definedName name="Year">#REF!</definedName>
    <definedName name="years">[22]ASSUMPTIONS!$H$7:$AP$7</definedName>
    <definedName name="yesno">'[30]REF - Listas'!$B$26:$B$27</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yuyy">#REF!</definedName>
    <definedName name="yyyy">#REF!</definedName>
    <definedName name="yyyyyyyy">#REF!</definedName>
    <definedName name="Zdsdsdsd">#REF!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656" i="3" l="1"/>
  <c r="I960" i="3"/>
  <c r="I959" i="3"/>
  <c r="I962" i="3" s="1"/>
  <c r="I956" i="3"/>
  <c r="I943" i="3"/>
  <c r="I942" i="3"/>
  <c r="I946" i="3" s="1"/>
  <c r="I925" i="3"/>
  <c r="I939" i="3" s="1"/>
  <c r="I906" i="3"/>
  <c r="I909" i="3" s="1"/>
  <c r="I899" i="3"/>
  <c r="I902" i="3" s="1"/>
  <c r="I896" i="3"/>
  <c r="I883" i="3"/>
  <c r="I882" i="3"/>
  <c r="I886" i="3" s="1"/>
  <c r="I874" i="3"/>
  <c r="I873" i="3"/>
  <c r="I879" i="3" s="1"/>
  <c r="I911" i="3" s="1"/>
  <c r="I854" i="3"/>
  <c r="I857" i="3" s="1"/>
  <c r="I851" i="3"/>
  <c r="I844" i="3"/>
  <c r="I840" i="3"/>
  <c r="I839" i="3"/>
  <c r="I838" i="3"/>
  <c r="I837" i="3"/>
  <c r="I836" i="3"/>
  <c r="I835" i="3"/>
  <c r="I841" i="3" s="1"/>
  <c r="I834" i="3"/>
  <c r="I821" i="3"/>
  <c r="I820" i="3"/>
  <c r="I819" i="3"/>
  <c r="I818" i="3"/>
  <c r="I817" i="3"/>
  <c r="I816" i="3"/>
  <c r="I831" i="3" s="1"/>
  <c r="I744" i="3"/>
  <c r="I743" i="3"/>
  <c r="I746" i="3" s="1"/>
  <c r="I733" i="3"/>
  <c r="I740" i="3" s="1"/>
  <c r="I729" i="3"/>
  <c r="I728" i="3"/>
  <c r="I727" i="3"/>
  <c r="I726" i="3"/>
  <c r="I725" i="3"/>
  <c r="I724" i="3"/>
  <c r="I723" i="3"/>
  <c r="I715" i="3"/>
  <c r="I714" i="3"/>
  <c r="I713" i="3"/>
  <c r="I712" i="3"/>
  <c r="I711" i="3"/>
  <c r="I710" i="3"/>
  <c r="I720" i="3" s="1"/>
  <c r="I691" i="3"/>
  <c r="I694" i="3" s="1"/>
  <c r="I688" i="3"/>
  <c r="I677" i="3"/>
  <c r="I676" i="3"/>
  <c r="I675" i="3"/>
  <c r="I674" i="3"/>
  <c r="I673" i="3"/>
  <c r="I678" i="3" s="1"/>
  <c r="I664" i="3"/>
  <c r="I663" i="3"/>
  <c r="I662" i="3"/>
  <c r="I661" i="3"/>
  <c r="I670" i="3" s="1"/>
  <c r="I643" i="3"/>
  <c r="I642" i="3"/>
  <c r="I645" i="3" s="1"/>
  <c r="I639" i="3"/>
  <c r="I625" i="3"/>
  <c r="I629" i="3" s="1"/>
  <c r="I609" i="3"/>
  <c r="I608" i="3"/>
  <c r="I622" i="3" s="1"/>
  <c r="I589" i="3"/>
  <c r="I592" i="3" s="1"/>
  <c r="I579" i="3"/>
  <c r="I586" i="3" s="1"/>
  <c r="I575" i="3"/>
  <c r="I574" i="3"/>
  <c r="I573" i="3"/>
  <c r="I572" i="3"/>
  <c r="I571" i="3"/>
  <c r="I570" i="3"/>
  <c r="I569" i="3"/>
  <c r="I556" i="3"/>
  <c r="I555" i="3"/>
  <c r="I554" i="3"/>
  <c r="I553" i="3"/>
  <c r="I552" i="3"/>
  <c r="I551" i="3"/>
  <c r="I532" i="3"/>
  <c r="I535" i="3" s="1"/>
  <c r="I522" i="3"/>
  <c r="I529" i="3" s="1"/>
  <c r="I517" i="3"/>
  <c r="I516" i="3"/>
  <c r="I515" i="3"/>
  <c r="I512" i="3"/>
  <c r="I445" i="3"/>
  <c r="I451" i="3" s="1"/>
  <c r="I481" i="3"/>
  <c r="I474" i="3"/>
  <c r="I468" i="3"/>
  <c r="I458" i="3"/>
  <c r="F19" i="2"/>
  <c r="F18" i="2"/>
  <c r="F17" i="2"/>
  <c r="F16" i="2"/>
  <c r="F15" i="2"/>
  <c r="F14" i="2"/>
  <c r="F13" i="2"/>
  <c r="F12" i="2"/>
  <c r="F11" i="2"/>
  <c r="F10" i="2"/>
  <c r="I868" i="3" l="1"/>
  <c r="I964" i="3"/>
  <c r="I920" i="3" s="1"/>
  <c r="I859" i="3"/>
  <c r="I811" i="3" s="1"/>
  <c r="I730" i="3"/>
  <c r="I748" i="3"/>
  <c r="I705" i="3" s="1"/>
  <c r="I576" i="3"/>
  <c r="I566" i="3"/>
  <c r="I519" i="3"/>
  <c r="I696" i="3"/>
  <c r="I647" i="3"/>
  <c r="I603" i="3" s="1"/>
  <c r="I594" i="3"/>
  <c r="I546" i="3" s="1"/>
  <c r="I537" i="3"/>
  <c r="I493" i="3" s="1"/>
  <c r="I483" i="3"/>
  <c r="I425" i="3" l="1"/>
  <c r="I428" i="3" s="1"/>
  <c r="I421" i="3"/>
  <c r="I415" i="3"/>
  <c r="I405" i="3"/>
  <c r="I398" i="3"/>
  <c r="I262" i="3"/>
  <c r="I261" i="3"/>
  <c r="I260" i="3"/>
  <c r="I256" i="3"/>
  <c r="I255" i="3"/>
  <c r="I254" i="3"/>
  <c r="I253" i="3"/>
  <c r="I252" i="3"/>
  <c r="I251" i="3"/>
  <c r="I250" i="3"/>
  <c r="I246" i="3"/>
  <c r="I245" i="3"/>
  <c r="I244" i="3"/>
  <c r="I243" i="3"/>
  <c r="I242" i="3"/>
  <c r="I241" i="3"/>
  <c r="I237" i="3"/>
  <c r="I236" i="3"/>
  <c r="I235" i="3"/>
  <c r="I234" i="3"/>
  <c r="I233" i="3"/>
  <c r="I232" i="3"/>
  <c r="I231" i="3"/>
  <c r="I230" i="3"/>
  <c r="C230" i="3"/>
  <c r="I212" i="3"/>
  <c r="I211" i="3"/>
  <c r="I210" i="3"/>
  <c r="I206" i="3"/>
  <c r="I205" i="3"/>
  <c r="I204" i="3"/>
  <c r="I203" i="3"/>
  <c r="I202" i="3"/>
  <c r="I201" i="3"/>
  <c r="I200" i="3"/>
  <c r="I196" i="3"/>
  <c r="I195" i="3"/>
  <c r="I194" i="3"/>
  <c r="I193" i="3"/>
  <c r="I192" i="3"/>
  <c r="I191" i="3"/>
  <c r="I190" i="3"/>
  <c r="I186" i="3"/>
  <c r="I185" i="3"/>
  <c r="I184" i="3"/>
  <c r="I183" i="3"/>
  <c r="I182" i="3"/>
  <c r="I181" i="3"/>
  <c r="I180" i="3"/>
  <c r="I104" i="3"/>
  <c r="I103" i="3"/>
  <c r="I93" i="3"/>
  <c r="I100" i="3" s="1"/>
  <c r="I89" i="3"/>
  <c r="I88" i="3"/>
  <c r="I87" i="3"/>
  <c r="I86" i="3"/>
  <c r="I85" i="3"/>
  <c r="I84" i="3"/>
  <c r="I83" i="3"/>
  <c r="I74" i="3"/>
  <c r="I73" i="3"/>
  <c r="I72" i="3"/>
  <c r="I71" i="3"/>
  <c r="I70" i="3"/>
  <c r="I69" i="3"/>
  <c r="I68" i="3"/>
  <c r="I67" i="3"/>
  <c r="I66" i="3"/>
  <c r="I65" i="3"/>
  <c r="I46" i="3"/>
  <c r="I45" i="3"/>
  <c r="I44" i="3"/>
  <c r="I40" i="3"/>
  <c r="I39" i="3"/>
  <c r="I38" i="3"/>
  <c r="I37" i="3"/>
  <c r="I36" i="3"/>
  <c r="I35" i="3"/>
  <c r="I34" i="3"/>
  <c r="I30" i="3"/>
  <c r="I29" i="3"/>
  <c r="I28" i="3"/>
  <c r="I27" i="3"/>
  <c r="I26" i="3"/>
  <c r="I25" i="3"/>
  <c r="I24" i="3"/>
  <c r="I20" i="3"/>
  <c r="I19" i="3"/>
  <c r="I18" i="3"/>
  <c r="I17" i="3"/>
  <c r="I8" i="3"/>
  <c r="I264" i="3" l="1"/>
  <c r="I430" i="3"/>
  <c r="I387" i="3"/>
  <c r="I257" i="3"/>
  <c r="I21" i="3"/>
  <c r="I41" i="3"/>
  <c r="I106" i="3"/>
  <c r="I80" i="3"/>
  <c r="I197" i="3"/>
  <c r="I31" i="3"/>
  <c r="I207" i="3"/>
  <c r="I247" i="3"/>
  <c r="I48" i="3"/>
  <c r="I90" i="3"/>
  <c r="I187" i="3"/>
  <c r="I214" i="3"/>
  <c r="I238" i="3"/>
  <c r="I266" i="3" l="1"/>
  <c r="I216" i="3"/>
  <c r="I174" i="3" s="1"/>
  <c r="I108" i="3"/>
  <c r="I60" i="3" s="1"/>
  <c r="I50" i="3"/>
  <c r="F9" i="2" l="1"/>
  <c r="F8" i="2"/>
  <c r="F7" i="2"/>
  <c r="F6" i="2"/>
  <c r="F5" i="2"/>
  <c r="F6" i="1"/>
  <c r="F7" i="1"/>
  <c r="F8" i="1"/>
  <c r="F9" i="1"/>
  <c r="F10" i="1"/>
  <c r="F11" i="1"/>
  <c r="F12" i="1"/>
  <c r="F13" i="1"/>
  <c r="F23" i="2" l="1"/>
  <c r="F24" i="2" s="1"/>
  <c r="F25" i="2" s="1"/>
  <c r="F5" i="1"/>
  <c r="F19" i="1" l="1"/>
  <c r="F20" i="1" s="1"/>
  <c r="F21" i="1" s="1"/>
</calcChain>
</file>

<file path=xl/sharedStrings.xml><?xml version="1.0" encoding="utf-8"?>
<sst xmlns="http://schemas.openxmlformats.org/spreadsheetml/2006/main" count="1369" uniqueCount="371">
  <si>
    <t>ITEM</t>
  </si>
  <si>
    <t>DESCRIPCION</t>
  </si>
  <si>
    <t>UND</t>
  </si>
  <si>
    <t>CANT</t>
  </si>
  <si>
    <t>VR UNIT</t>
  </si>
  <si>
    <t>VR TOTAL</t>
  </si>
  <si>
    <t>M2</t>
  </si>
  <si>
    <t>UN</t>
  </si>
  <si>
    <t>COSTO DIRECTO</t>
  </si>
  <si>
    <t>A.I.U.</t>
  </si>
  <si>
    <t>COSTO TOTAL</t>
  </si>
  <si>
    <t>0008</t>
  </si>
  <si>
    <t xml:space="preserve">SONDEO, DESTAPONAMIENTO DE APARATOS SANITARIOS EN BATERIAS SANITARIAS, HASTA RED DE DISTRIBUCIÓN </t>
  </si>
  <si>
    <t>PRESUPUESTO IED MUNDO BOLIVARIANO - EMERGENCIAS BLOQUE PLAN ALCALDE Y NODO SENA</t>
  </si>
  <si>
    <t>0204</t>
  </si>
  <si>
    <t xml:space="preserve">DESMONTE DE CIELO RASO A UNA ALTURA &gt; 3.00 METROS &lt; 10.00 METROS, INCLUYE 
RETIRO DE MATERIAL </t>
  </si>
  <si>
    <t>LAVADO DE LADRILLO A LA VISTA CON ACIDO NITRICO, APLICACIÓN DE VANADOX CON ESPONJA , APLIACIÓN DE SIKATRANSPARENTE 10 AÑOS CON BOMBA ASPERSORA, INCLUYE PERSONAL PARA TRABAJO EN ALTURA Y EQUIPO.</t>
  </si>
  <si>
    <t>0264</t>
  </si>
  <si>
    <t>0265</t>
  </si>
  <si>
    <t>DESMONTE Y RETIRO DE MANTO EDIL EN MAL ESTADO</t>
  </si>
  <si>
    <t>0205</t>
  </si>
  <si>
    <t>SUMINISTRO E INSTALACION DE CIELO RASO EN LAMINA SUPER BOARDS</t>
  </si>
  <si>
    <t>0206</t>
  </si>
  <si>
    <t xml:space="preserve">PINTURA EN VINILO PARA CIELO RASO, A TRES MANOS, TIPO VINILTEX O SIMILAR </t>
  </si>
  <si>
    <t>0207</t>
  </si>
  <si>
    <t>IMPERMEABILIZACIÓN CON MANTO EDIL O SIMILAR DE 3MM,
ACABADO EN PINTURA BITUMINOSA</t>
  </si>
  <si>
    <t>0191</t>
  </si>
  <si>
    <t>IMPERMEABILIZACION CON HIDROFUGO PARA MUROS</t>
  </si>
  <si>
    <t>ANÁLISIS DE PRECIOS UNITARIOS</t>
  </si>
  <si>
    <t>APU</t>
  </si>
  <si>
    <t>UNIDAD : M2</t>
  </si>
  <si>
    <t>VR. UNITARIO</t>
  </si>
  <si>
    <t xml:space="preserve">   II. MATERIALES EN OBRA</t>
  </si>
  <si>
    <t xml:space="preserve">   Descripción</t>
  </si>
  <si>
    <t>UNIDAD</t>
  </si>
  <si>
    <t>Precio - Unit.</t>
  </si>
  <si>
    <t>Cantidad</t>
  </si>
  <si>
    <t>Desperdicio</t>
  </si>
  <si>
    <t>Valor - Unit</t>
  </si>
  <si>
    <t>Sub-Total</t>
  </si>
  <si>
    <t xml:space="preserve">   I. EQUIPO</t>
  </si>
  <si>
    <t xml:space="preserve">HERRAMIENTA MENOR </t>
  </si>
  <si>
    <t>DIA</t>
  </si>
  <si>
    <t xml:space="preserve">   III. TRANSPORTES</t>
  </si>
  <si>
    <t>RETIRO DE MATERIAL EN VOLQUETA</t>
  </si>
  <si>
    <t>M3</t>
  </si>
  <si>
    <t xml:space="preserve">   IV. MANO DE OBRA</t>
  </si>
  <si>
    <t xml:space="preserve">   Trabajador</t>
  </si>
  <si>
    <t>CUADRILLA 1 (OFICIAL + AYUDANTE)</t>
  </si>
  <si>
    <t>JOR</t>
  </si>
  <si>
    <t xml:space="preserve">  Total</t>
  </si>
  <si>
    <t>DD</t>
  </si>
  <si>
    <t>HERRAMIENTAS MENORES</t>
  </si>
  <si>
    <t>GL</t>
  </si>
  <si>
    <t>JR</t>
  </si>
  <si>
    <t>KG</t>
  </si>
  <si>
    <t>ANDAMIOS CERTIFICADOS &gt; 6,00 MTS</t>
  </si>
  <si>
    <t>DESMONTE DE CIELO RASO A UNA ALTURA &gt; 3.00 METROS &lt; 10.00 METROS, INCLUYE
RETIRO DE MATERIAL</t>
  </si>
  <si>
    <t>ANDAMIOS CERTIFICADOS &lt; 6,00 MTS</t>
  </si>
  <si>
    <t xml:space="preserve">RETIRO DE MATERIAL EN VOLQUETA  </t>
  </si>
  <si>
    <t>205</t>
  </si>
  <si>
    <t xml:space="preserve">MASILLLA JUNTA CIELO RASO  </t>
  </si>
  <si>
    <t>GAL</t>
  </si>
  <si>
    <t xml:space="preserve"> LAMINA SUPER BOARD  </t>
  </si>
  <si>
    <t>MT2</t>
  </si>
  <si>
    <t xml:space="preserve">CINTA MASTIC  </t>
  </si>
  <si>
    <t xml:space="preserve">TORNILLO DE ESTRUCTURA PARA CIELO  </t>
  </si>
  <si>
    <t>TORNILLO PARA PANEL YESO</t>
  </si>
  <si>
    <t xml:space="preserve">PERFIL OMEGA POL PARA CIELO RASO  </t>
  </si>
  <si>
    <t xml:space="preserve">PERFIL VIGUETA CIELO DRYWALL E= 0  </t>
  </si>
  <si>
    <t xml:space="preserve">PERFIL ANGULO PERIMETRAL PARA CIELO RASO  </t>
  </si>
  <si>
    <t xml:space="preserve">LIJA  </t>
  </si>
  <si>
    <t>PINTURA PARA INTERIOR DRYWALL BLANCO</t>
  </si>
  <si>
    <t>ANDAMIOS CERTIFICADOS &gt; 3,00 MTS</t>
  </si>
  <si>
    <t>CUADRILLA 1 ( OFICIAL + AYUDANTE)</t>
  </si>
  <si>
    <t>PINTURA EN VINILO PARA CIELO RASO, A TRES MANOS, TIPO VINILTEX O SIMILAR</t>
  </si>
  <si>
    <t>$ 14.576,55</t>
  </si>
  <si>
    <t>II. MATERIALES EN OBRA</t>
  </si>
  <si>
    <t>Descripción</t>
  </si>
  <si>
    <t>PINTURA VINILTEX TIPO 1A</t>
  </si>
  <si>
    <t>$ 78.277,98</t>
  </si>
  <si>
    <t>$ 4.383,57</t>
  </si>
  <si>
    <t>BROCHA DE 4"</t>
  </si>
  <si>
    <t>$ 15.900,00</t>
  </si>
  <si>
    <t>$ 159,00</t>
  </si>
  <si>
    <t>$ -</t>
  </si>
  <si>
    <t>$ 4.542,57</t>
  </si>
  <si>
    <t>I. EQUIPO</t>
  </si>
  <si>
    <t>HERRAMIENTA MENOR</t>
  </si>
  <si>
    <t>$ 5.700,00</t>
  </si>
  <si>
    <t>$ 245,10</t>
  </si>
  <si>
    <t>ANDAMIOS CERTIFICADOS &lt; 3,00 MTS</t>
  </si>
  <si>
    <t>$ 10.000,00</t>
  </si>
  <si>
    <t>$ 500,00</t>
  </si>
  <si>
    <t>$ 745,10</t>
  </si>
  <si>
    <t>III. TRANSPORTES</t>
  </si>
  <si>
    <t>IV. MANO DE OBRA</t>
  </si>
  <si>
    <t>Trabajador</t>
  </si>
  <si>
    <t>$ 185.777,60</t>
  </si>
  <si>
    <t>$ 9.288,88</t>
  </si>
  <si>
    <t>Total</t>
  </si>
  <si>
    <t>0067</t>
  </si>
  <si>
    <t>DESMONTE DE CANALETA Y RETIRO DE MATERIAL</t>
  </si>
  <si>
    <t>UNIDAD : ML</t>
  </si>
  <si>
    <t>ANDAMIOS Y TABLONES</t>
  </si>
  <si>
    <t>VOLQUETA 8 M3</t>
  </si>
  <si>
    <t>VIAJE</t>
  </si>
  <si>
    <t>CUADRILLA 1 ( Oficial + ayudante )</t>
  </si>
  <si>
    <t>0113</t>
  </si>
  <si>
    <t xml:space="preserve">SUMINISTRO E INSTALACION CANALETA LAMINA GALVANIZADA PARA AGUAS LLUVIAS </t>
  </si>
  <si>
    <t>ML</t>
  </si>
  <si>
    <t>UNIDAD DE MEDIDA</t>
  </si>
  <si>
    <t>DESCRIPCIÓN</t>
  </si>
  <si>
    <t>PROCEDIMIENTO PARA EJECUCIÓN DEL ITEM</t>
  </si>
  <si>
    <t>TOLERANCIA PARA ACEPTACION</t>
  </si>
  <si>
    <t>·         No aplica.</t>
  </si>
  <si>
    <t>ENSAYOS A REALIZAR</t>
  </si>
  <si>
    <r>
      <t>·</t>
    </r>
    <r>
      <rPr>
        <sz val="7"/>
        <color rgb="FF000000"/>
        <rFont val="Times New Roman"/>
        <family val="1"/>
      </rPr>
      <t xml:space="preserve">         </t>
    </r>
    <r>
      <rPr>
        <sz val="11"/>
        <color rgb="FF000000"/>
        <rFont val="Calibri"/>
        <family val="2"/>
        <scheme val="minor"/>
      </rPr>
      <t>No aplica.</t>
    </r>
  </si>
  <si>
    <t>MATERIALES</t>
  </si>
  <si>
    <t>EQUIPO</t>
  </si>
  <si>
    <t>MEDIDAS Y FORMA DE PAGO</t>
  </si>
  <si>
    <t>SE MEDIRÁ Y PAGARÁ POR METRO CUADRADO (M2) DEBIDAMENTE EJECUTADO Y RECIBIDO A SATISFACCION POR LA INTERVENTORIA. EL VALOR A PAGAR PARA ESTA ACTIVIDAD SERA EL MISMO QUE SE ENCUENTRE EN EL PREUSPUESTO DE OBRA, E INCLUYE LA MANO DE OBRA Y TODAS LAS HERRAMIENTAS Y EQUIPOS NECESARIOS PARA ESTE TRABAJO, LOS CUALES ESTAN ESTABLECIDOS EN ESTA ESPECIFICACIONES.</t>
  </si>
  <si>
    <t>NO CONFORMIDAD</t>
  </si>
  <si>
    <t>EN CASO DE NO CONFORMIDAD CON ESTAS ESPECIFICACIONES, DURANTE SU EJECUCIÓN O A SU TERMINACIÓN, LAS OBRAS SE CONSIDERARÁN COMO MAL EJECUTADAS. EN ESTE EVENTO, EL CONSTRUCTOR DEBERÁ RECONSTRUIRLAS A SU COSTO Y SIN QUE IMPLIQUE MODIFICACIONES Y/O ADICIONES EN EL PLAZO Y EN EL VALOR DEL CONTRATO.</t>
  </si>
  <si>
    <t>Un – M2</t>
  </si>
  <si>
    <t>PROCEDIMIENTO PARA EJECUCIÓN DEL ÍTEM</t>
  </si>
  <si>
    <t>ALCANCE</t>
  </si>
  <si>
    <r>
      <t>·</t>
    </r>
    <r>
      <rPr>
        <sz val="7"/>
        <color rgb="FF000000"/>
        <rFont val="Times New Roman"/>
        <family val="1"/>
      </rPr>
      <t xml:space="preserve">         </t>
    </r>
    <r>
      <rPr>
        <sz val="11"/>
        <color rgb="FF000000"/>
        <rFont val="Calibri"/>
        <family val="2"/>
      </rPr>
      <t>Materiales descritos en la sección “MATERIALES”.</t>
    </r>
  </si>
  <si>
    <r>
      <t>·</t>
    </r>
    <r>
      <rPr>
        <sz val="7"/>
        <color rgb="FF000000"/>
        <rFont val="Times New Roman"/>
        <family val="1"/>
      </rPr>
      <t xml:space="preserve">         </t>
    </r>
    <r>
      <rPr>
        <sz val="11"/>
        <color rgb="FF000000"/>
        <rFont val="Calibri"/>
        <family val="2"/>
      </rPr>
      <t>Herramientas menores descritas en la sección “EQUIPO”</t>
    </r>
  </si>
  <si>
    <r>
      <t>·</t>
    </r>
    <r>
      <rPr>
        <sz val="7"/>
        <color rgb="FF000000"/>
        <rFont val="Times New Roman"/>
        <family val="1"/>
      </rPr>
      <t xml:space="preserve">         </t>
    </r>
    <r>
      <rPr>
        <sz val="11"/>
        <color rgb="FF000000"/>
        <rFont val="Calibri"/>
        <family val="2"/>
      </rPr>
      <t>Mano de obra.</t>
    </r>
  </si>
  <si>
    <r>
      <t>·</t>
    </r>
    <r>
      <rPr>
        <sz val="7"/>
        <color rgb="FF000000"/>
        <rFont val="Times New Roman"/>
        <family val="1"/>
      </rPr>
      <t xml:space="preserve">         </t>
    </r>
    <r>
      <rPr>
        <sz val="11"/>
        <color rgb="FF000000"/>
        <rFont val="Calibri"/>
        <family val="2"/>
      </rPr>
      <t>Transporte dentro y fuera de la obra.</t>
    </r>
  </si>
  <si>
    <t>Desperdicios.</t>
  </si>
  <si>
    <t>ENSAYOS PARA REALIZAR</t>
  </si>
  <si>
    <r>
      <t>·</t>
    </r>
    <r>
      <rPr>
        <sz val="7"/>
        <color rgb="FF000000"/>
        <rFont val="Times New Roman"/>
        <family val="1"/>
      </rPr>
      <t xml:space="preserve">         </t>
    </r>
    <r>
      <rPr>
        <sz val="11"/>
        <color rgb="FF000000"/>
        <rFont val="Calibri"/>
        <family val="2"/>
      </rPr>
      <t>Revisión de empalmes y distribución de láminas.</t>
    </r>
  </si>
  <si>
    <r>
      <t>·</t>
    </r>
    <r>
      <rPr>
        <sz val="7"/>
        <color rgb="FF000000"/>
        <rFont val="Times New Roman"/>
        <family val="1"/>
      </rPr>
      <t xml:space="preserve">         </t>
    </r>
    <r>
      <rPr>
        <sz val="11"/>
        <color rgb="FF000000"/>
        <rFont val="Calibri"/>
        <family val="2"/>
      </rPr>
      <t>Verificación de niveles y cotas según planos.</t>
    </r>
  </si>
  <si>
    <t>TOLERANCIASPARA APROBACIÓN DEL ITEM</t>
  </si>
  <si>
    <r>
      <t>·</t>
    </r>
    <r>
      <rPr>
        <sz val="7"/>
        <color rgb="FF000000"/>
        <rFont val="Times New Roman"/>
        <family val="1"/>
      </rPr>
      <t xml:space="preserve">         </t>
    </r>
    <r>
      <rPr>
        <sz val="11"/>
        <color rgb="FF000000"/>
        <rFont val="Calibri"/>
        <family val="2"/>
      </rPr>
      <t xml:space="preserve">Andamio certificado </t>
    </r>
  </si>
  <si>
    <r>
      <t>·</t>
    </r>
    <r>
      <rPr>
        <sz val="7"/>
        <color rgb="FF000000"/>
        <rFont val="Times New Roman"/>
        <family val="1"/>
      </rPr>
      <t xml:space="preserve">         </t>
    </r>
    <r>
      <rPr>
        <sz val="11"/>
        <color rgb="FF000000"/>
        <rFont val="Calibri"/>
        <family val="2"/>
      </rPr>
      <t>Herramientas menores.</t>
    </r>
  </si>
  <si>
    <t>OTRAS ESPECIFICACIONES</t>
  </si>
  <si>
    <t>M2 - Metro Cuadrado</t>
  </si>
  <si>
    <r>
      <t>·</t>
    </r>
    <r>
      <rPr>
        <sz val="7"/>
        <color theme="1"/>
        <rFont val="Times New Roman"/>
        <family val="1"/>
      </rPr>
      <t xml:space="preserve">         </t>
    </r>
    <r>
      <rPr>
        <sz val="11"/>
        <color theme="1"/>
        <rFont val="Calibri"/>
        <family val="2"/>
        <scheme val="minor"/>
      </rPr>
      <t>Materiales descritos en la sección “MATERIALES”.</t>
    </r>
  </si>
  <si>
    <r>
      <t>·</t>
    </r>
    <r>
      <rPr>
        <sz val="7"/>
        <color theme="1"/>
        <rFont val="Times New Roman"/>
        <family val="1"/>
      </rPr>
      <t xml:space="preserve">         </t>
    </r>
    <r>
      <rPr>
        <sz val="11"/>
        <color theme="1"/>
        <rFont val="Calibri"/>
        <family val="2"/>
        <scheme val="minor"/>
      </rPr>
      <t>Cuidar y preservar los pisos, enchapes y accesorios para una próxima reutilización si la interventoría lo requiere</t>
    </r>
  </si>
  <si>
    <t>Ítem:  0204</t>
  </si>
  <si>
    <t>DESMONTE DE CIELO RASO A UNA ALTURA &gt; 3.00 METROS &lt; 10.00 METROS, INCLUYE  RETIRO DE MATERIAL</t>
  </si>
  <si>
    <t>Este ítem se refiere al desmonte de todos los elementos que constituyen el cielo raso como son las láminas o listón de madera, perfiles y demás accesorios que lo constituyen, incluyendo el retiro de los escombros o residuos generados.</t>
  </si>
  <si>
    <r>
      <t>·</t>
    </r>
    <r>
      <rPr>
        <sz val="7"/>
        <color theme="1"/>
        <rFont val="Times New Roman"/>
        <family val="1"/>
      </rPr>
      <t xml:space="preserve">         </t>
    </r>
    <r>
      <rPr>
        <sz val="11"/>
        <color theme="1"/>
        <rFont val="Calibri"/>
        <family val="2"/>
      </rPr>
      <t>Ubicar el lugar de trabajo.</t>
    </r>
  </si>
  <si>
    <r>
      <t>·</t>
    </r>
    <r>
      <rPr>
        <sz val="7"/>
        <color theme="1"/>
        <rFont val="Times New Roman"/>
        <family val="1"/>
      </rPr>
      <t xml:space="preserve">         </t>
    </r>
    <r>
      <rPr>
        <sz val="11"/>
        <color theme="1"/>
        <rFont val="Calibri"/>
        <family val="2"/>
      </rPr>
      <t>En caso de haber lámparas o bombillos en el cielo raso, se deben retirar posteriormente a la demolición de este.</t>
    </r>
  </si>
  <si>
    <r>
      <t>·</t>
    </r>
    <r>
      <rPr>
        <sz val="7"/>
        <color theme="1"/>
        <rFont val="Times New Roman"/>
        <family val="1"/>
      </rPr>
      <t xml:space="preserve">         </t>
    </r>
    <r>
      <rPr>
        <sz val="11"/>
        <color theme="1"/>
        <rFont val="Calibri"/>
        <family val="2"/>
      </rPr>
      <t>Suspender y retirar las instalaciones eléctricas.</t>
    </r>
  </si>
  <si>
    <r>
      <t>·</t>
    </r>
    <r>
      <rPr>
        <sz val="7"/>
        <color theme="1"/>
        <rFont val="Times New Roman"/>
        <family val="1"/>
      </rPr>
      <t xml:space="preserve">         </t>
    </r>
    <r>
      <rPr>
        <sz val="11"/>
        <color theme="1"/>
        <rFont val="Calibri"/>
        <family val="2"/>
      </rPr>
      <t xml:space="preserve"> Se deben retirar con cuidado las láminas junto con su perfilería de soporte, al igual que las lámparas instaladas en el mismo</t>
    </r>
  </si>
  <si>
    <r>
      <t>·</t>
    </r>
    <r>
      <rPr>
        <sz val="7"/>
        <color theme="1"/>
        <rFont val="Times New Roman"/>
        <family val="1"/>
      </rPr>
      <t>    </t>
    </r>
    <r>
      <rPr>
        <sz val="11"/>
        <color theme="1"/>
        <rFont val="Calibri"/>
        <family val="2"/>
        <scheme val="minor"/>
      </rPr>
      <t xml:space="preserve">    En caso de que las laminas retiradas queden en buenas condiciones se procede a almacenar para una posible reutilización. </t>
    </r>
  </si>
  <si>
    <r>
      <t>·</t>
    </r>
    <r>
      <rPr>
        <sz val="7"/>
        <color theme="1"/>
        <rFont val="Times New Roman"/>
        <family val="1"/>
      </rPr>
      <t>       </t>
    </r>
    <r>
      <rPr>
        <sz val="12"/>
        <color theme="1"/>
        <rFont val="Calibri"/>
        <family val="2"/>
        <scheme val="minor"/>
      </rPr>
      <t xml:space="preserve"> El desmonte y retiro de cielo raso debe ejecutase con las normas de seguridad en alturas, tomando las precauciones necesarias para evitar accidentes de los trabajadores o terceras personas.  </t>
    </r>
  </si>
  <si>
    <r>
      <t>· </t>
    </r>
    <r>
      <rPr>
        <sz val="11"/>
        <color rgb="FF000000"/>
        <rFont val="Calibri"/>
        <family val="2"/>
        <scheme val="minor"/>
      </rPr>
      <t>Ninguno</t>
    </r>
  </si>
  <si>
    <r>
      <t>·   </t>
    </r>
    <r>
      <rPr>
        <sz val="11"/>
        <color rgb="FF000000"/>
        <rFont val="Calibri"/>
        <family val="2"/>
        <scheme val="minor"/>
      </rPr>
      <t>Volqueta</t>
    </r>
  </si>
  <si>
    <r>
      <t>·</t>
    </r>
    <r>
      <rPr>
        <sz val="7"/>
        <color rgb="FF000000"/>
        <rFont val="Times New Roman"/>
        <family val="1"/>
      </rPr>
      <t xml:space="preserve">         </t>
    </r>
    <r>
      <rPr>
        <sz val="11"/>
        <color rgb="FF000000"/>
        <rFont val="Calibri"/>
        <family val="2"/>
      </rPr>
      <t>Recomendaciones establecidas por el interventor.</t>
    </r>
  </si>
  <si>
    <t>ITEM: 206</t>
  </si>
  <si>
    <t xml:space="preserve"> un – M2</t>
  </si>
  <si>
    <t>Este item tiene como objetivo describir el procedimiento  para la aplicación de la pintura en vinilo para cielo raso a tres (3) manos.</t>
  </si>
  <si>
    <r>
      <t xml:space="preserve">· </t>
    </r>
    <r>
      <rPr>
        <sz val="11"/>
        <color theme="1"/>
        <rFont val="Calibri"/>
        <family val="2"/>
        <scheme val="minor"/>
      </rPr>
      <t xml:space="preserve"> </t>
    </r>
    <r>
      <rPr>
        <sz val="11"/>
        <color theme="1"/>
        <rFont val="Calibri"/>
        <family val="2"/>
        <scheme val="minor"/>
      </rPr>
      <t xml:space="preserve"> La superficie del cielo raso debe estar limpia, seca, libre de polvo y grasa. </t>
    </r>
  </si>
  <si>
    <r>
      <t xml:space="preserve">· </t>
    </r>
    <r>
      <rPr>
        <sz val="11"/>
        <color theme="1"/>
        <rFont val="Calibri"/>
        <family val="2"/>
        <scheme val="minor"/>
      </rPr>
      <t xml:space="preserve"> </t>
    </r>
    <r>
      <rPr>
        <sz val="11"/>
        <color theme="1"/>
        <rFont val="Calibri"/>
        <family val="2"/>
        <scheme val="minor"/>
      </rPr>
      <t xml:space="preserve"> Las grietas y agujeros en la superficie deben ser reparados antes de la aplicación de la pintura.</t>
    </r>
  </si>
  <si>
    <r>
      <t xml:space="preserve">· </t>
    </r>
    <r>
      <rPr>
        <sz val="11"/>
        <color theme="1"/>
        <rFont val="Calibri"/>
        <family val="2"/>
        <scheme val="minor"/>
      </rPr>
      <t xml:space="preserve"> </t>
    </r>
    <r>
      <rPr>
        <sz val="11"/>
        <color theme="1"/>
        <rFont val="Calibri"/>
        <family val="2"/>
        <scheme val="minor"/>
      </rPr>
      <t>Se debe aplicar una capa de sellador acrílico antes de la aplicación de la pintura para asegurar la adhesión adecuada.</t>
    </r>
  </si>
  <si>
    <r>
      <t xml:space="preserve">· </t>
    </r>
    <r>
      <rPr>
        <sz val="11"/>
        <color theme="1"/>
        <rFont val="Calibri"/>
        <family val="2"/>
        <scheme val="minor"/>
      </rPr>
      <t xml:space="preserve"> </t>
    </r>
    <r>
      <rPr>
        <sz val="11"/>
        <color theme="1"/>
        <rFont val="Calibri"/>
        <family val="2"/>
        <scheme val="minor"/>
      </rPr>
      <t xml:space="preserve"> La pintura en vinilo se utilizara en dos capas.</t>
    </r>
  </si>
  <si>
    <r>
      <t xml:space="preserve">· </t>
    </r>
    <r>
      <rPr>
        <sz val="11"/>
        <color theme="1"/>
        <rFont val="Calibri"/>
        <family val="2"/>
        <scheme val="minor"/>
      </rPr>
      <t xml:space="preserve"> </t>
    </r>
    <r>
      <rPr>
        <sz val="11"/>
        <color theme="1"/>
        <rFont val="Calibri"/>
        <family val="2"/>
        <scheme val="minor"/>
      </rPr>
      <t xml:space="preserve"> Se debe usar una brocha o un rodillo para aplicar la pintura en una dirección uniforme.</t>
    </r>
  </si>
  <si>
    <r>
      <t xml:space="preserve">· </t>
    </r>
    <r>
      <rPr>
        <sz val="11"/>
        <color theme="1"/>
        <rFont val="Calibri"/>
        <family val="2"/>
        <scheme val="minor"/>
      </rPr>
      <t xml:space="preserve"> </t>
    </r>
    <r>
      <rPr>
        <sz val="11"/>
        <color theme="1"/>
        <rFont val="Calibri"/>
        <family val="2"/>
        <scheme val="minor"/>
      </rPr>
      <t xml:space="preserve"> Se debe dejar secar cada capa durante un mínimo de cuatro horas antes de aplicar la siguiente capa.</t>
    </r>
  </si>
  <si>
    <t>El procedimiento para la aplicación de la pintura en vinilo para cielo raso. Se incluyen las tolerancias para la aprobación del trabajo, los ensayos de calidad, los materiales y equipos necesarios para llevar a cabo el trabajo.</t>
  </si>
  <si>
    <r>
      <t xml:space="preserve">· </t>
    </r>
    <r>
      <rPr>
        <sz val="11"/>
        <color theme="1"/>
        <rFont val="Calibri"/>
        <family val="2"/>
        <scheme val="minor"/>
      </rPr>
      <t xml:space="preserve"> </t>
    </r>
    <r>
      <rPr>
        <sz val="11"/>
        <color theme="1"/>
        <rFont val="Calibri"/>
        <family val="2"/>
        <scheme val="minor"/>
      </rPr>
      <t>Antes de la aplicación de la pintura, se debe realizar una prueba en una pequeña área para asegurarse de que la adhesión es adecuada.</t>
    </r>
  </si>
  <si>
    <r>
      <t xml:space="preserve">· </t>
    </r>
    <r>
      <rPr>
        <sz val="11"/>
        <color theme="1"/>
        <rFont val="Calibri"/>
        <family val="2"/>
        <scheme val="minor"/>
      </rPr>
      <t xml:space="preserve"> </t>
    </r>
    <r>
      <rPr>
        <sz val="11"/>
        <color theme="1"/>
        <rFont val="Calibri"/>
        <family val="2"/>
        <scheme val="minor"/>
      </rPr>
      <t>Se debe realizar una inspección visual después de la aplicación de la pintura para detectar cualquier imperfección.</t>
    </r>
  </si>
  <si>
    <r>
      <t xml:space="preserve">· </t>
    </r>
    <r>
      <rPr>
        <sz val="11"/>
        <color theme="1"/>
        <rFont val="Calibri"/>
        <family val="2"/>
        <scheme val="minor"/>
      </rPr>
      <t xml:space="preserve"> </t>
    </r>
    <r>
      <rPr>
        <sz val="11"/>
        <color theme="1"/>
        <rFont val="Calibri"/>
        <family val="2"/>
        <scheme val="minor"/>
      </rPr>
      <t>Se puede realizar una prueba de adhesión para asegurarse de que la pintura no se despegue fácilmente.</t>
    </r>
  </si>
  <si>
    <t>TOLERANCIAS PARA APROBACIÓN DEL ITEM</t>
  </si>
  <si>
    <r>
      <t xml:space="preserve">· </t>
    </r>
    <r>
      <rPr>
        <sz val="11"/>
        <color theme="1"/>
        <rFont val="Calibri"/>
        <family val="2"/>
        <scheme val="minor"/>
      </rPr>
      <t xml:space="preserve"> </t>
    </r>
    <r>
      <rPr>
        <sz val="11"/>
        <color theme="1"/>
        <rFont val="Calibri"/>
        <family val="2"/>
        <scheme val="minor"/>
      </rPr>
      <t>No se permiten áreas sin pintar o con una cantidad insuficiente de pintura.</t>
    </r>
  </si>
  <si>
    <r>
      <t xml:space="preserve">· </t>
    </r>
    <r>
      <rPr>
        <sz val="11"/>
        <color theme="1"/>
        <rFont val="Calibri"/>
        <family val="2"/>
        <scheme val="minor"/>
      </rPr>
      <t xml:space="preserve"> </t>
    </r>
    <r>
      <rPr>
        <sz val="11"/>
        <color theme="1"/>
        <rFont val="Calibri"/>
        <family val="2"/>
        <scheme val="minor"/>
      </rPr>
      <t>La pintura no debe presentar burbujas, manchas, rayas o cualquier otra imperfección visible.</t>
    </r>
  </si>
  <si>
    <r>
      <t xml:space="preserve">· </t>
    </r>
    <r>
      <rPr>
        <sz val="11"/>
        <color theme="1"/>
        <rFont val="Calibri"/>
        <family val="2"/>
        <scheme val="minor"/>
      </rPr>
      <t xml:space="preserve"> </t>
    </r>
    <r>
      <rPr>
        <sz val="11"/>
        <color theme="1"/>
        <rFont val="Calibri"/>
        <family val="2"/>
        <scheme val="minor"/>
      </rPr>
      <t>PINTURA VINILTEX TIPO 1A</t>
    </r>
  </si>
  <si>
    <r>
      <t xml:space="preserve">· </t>
    </r>
    <r>
      <rPr>
        <sz val="11"/>
        <color theme="1"/>
        <rFont val="Calibri"/>
        <family val="2"/>
        <scheme val="minor"/>
      </rPr>
      <t xml:space="preserve"> </t>
    </r>
    <r>
      <rPr>
        <sz val="11"/>
        <color theme="1"/>
        <rFont val="Calibri"/>
        <family val="2"/>
        <scheme val="minor"/>
      </rPr>
      <t>BROCHA DE 4"</t>
    </r>
  </si>
  <si>
    <r>
      <t>·</t>
    </r>
    <r>
      <rPr>
        <sz val="7"/>
        <color rgb="FF000000"/>
        <rFont val="Times New Roman"/>
        <family val="1"/>
      </rPr>
      <t>  </t>
    </r>
    <r>
      <rPr>
        <sz val="11"/>
        <color rgb="FF000000"/>
        <rFont val="Calibri"/>
        <family val="2"/>
      </rPr>
      <t>Escalera de doble tiro</t>
    </r>
  </si>
  <si>
    <t xml:space="preserve">· Herramienta menor       </t>
  </si>
  <si>
    <r>
      <t>·</t>
    </r>
    <r>
      <rPr>
        <sz val="7"/>
        <color rgb="FF000000"/>
        <rFont val="Calibri"/>
        <family val="2"/>
        <scheme val="minor"/>
      </rPr>
      <t xml:space="preserve">         </t>
    </r>
    <r>
      <rPr>
        <sz val="11"/>
        <color rgb="FF000000"/>
        <rFont val="Calibri"/>
        <family val="2"/>
        <scheme val="minor"/>
      </rPr>
      <t xml:space="preserve"> Las indicadas por el in interventor</t>
    </r>
  </si>
  <si>
    <t>ITEM:  205</t>
  </si>
  <si>
    <t xml:space="preserve"> un – m2</t>
  </si>
  <si>
    <t>Instalción de láminas de superboard con acabado en pintura koraza. Comprende todos los elementos para la fijación, anclaje y terminado previo al acabado final</t>
  </si>
  <si>
    <t>•  Consultar planos arquitectónicos y de detalle</t>
  </si>
  <si>
    <t>• Se marca la posición exacta donde se colocarán los perfiles y elementos de soporte según lo indique el fabricante</t>
  </si>
  <si>
    <t>• Se fijan los perfiles a la a la estructura dependiendo de donde quede ubicada la tapa, mediante clavo de impacto o clavo de acero con chazo</t>
  </si>
  <si>
    <t>• Si es necesario se deberá rigidizar la estructura mediante platinas u otros elementos. Consultar recomendaciones del fabricante.</t>
  </si>
  <si>
    <t>• Previamente a la instalación de las placas se debe marcar la ubicación de los tornillos sobre las mismas, estos deben ubicarse con una separación máxima de 30cm entre sí en los bordes de las placas según recomendaciones del fabricante.</t>
  </si>
  <si>
    <t>• Se procede a medir y a cortar las placas, para ser instaladas y fijadas</t>
  </si>
  <si>
    <t>• El corte de las placas podrá realizarse por medios mecánicos, lo usual es realizarlo con cortadora manual</t>
  </si>
  <si>
    <t>•  Las placas se fijan a la perfileria por medio de tornillos auto-perforantes. Los tornillos auto-perforantes deberán quedar espaciados en la placa máximo 30cm.</t>
  </si>
  <si>
    <t>• Se aconseja para la correcta fijación de los tornillos utilizar un atornillador eléctrico (nunca un taladro), pues el atornillador obtiene las revoluciones adecuadas
para una óptima fijación, y además posee un dispositivo de tope que permite regular la profundidad exacta a la cual el tornillo debe penetrar en la placa. La cabeza del tornillo no debe sobresalir de la superficie de la placa; debe quedar ligeramente hundido para el posterior resane con mastique de dichos puntos. Para lograr este procedimiento se deberá avellanar unos 2mm la placa super-board con broca de tungsteno de 5/16” ó 3/8”.</t>
  </si>
  <si>
    <t>• Los bordes de las placas en las juntas deben quedar al mismo nivel. Cuando se fijen dos placas al mismo perfil, sus bordes deben coincidir con el eje del perfil.</t>
  </si>
  <si>
    <t>•  Una vez instaladas y fijadas las placas se procede a sellar las juntas mediante la aplicación de mastique o similar y posterior colocación de la cinta.</t>
  </si>
  <si>
    <t>• Cubrir los tornillos y juntas con masilla en capar delgadas con llana y finalmente corregir las imperfecciones con lija.</t>
  </si>
  <si>
    <t>• Para el acabado final aplicar pintura tipo koraza o equivalente.</t>
  </si>
  <si>
    <t>• Verificar acabado final para aceptación.</t>
  </si>
  <si>
    <r>
      <t>·</t>
    </r>
    <r>
      <rPr>
        <sz val="7"/>
        <color rgb="FF000000"/>
        <rFont val="Times New Roman"/>
        <family val="1"/>
      </rPr>
      <t xml:space="preserve">         </t>
    </r>
    <r>
      <rPr>
        <sz val="11"/>
        <color rgb="FF000000"/>
        <rFont val="Calibri"/>
        <family val="2"/>
        <scheme val="minor"/>
      </rPr>
      <t>Recomendaciones establecidas por el fabricante.</t>
    </r>
  </si>
  <si>
    <t>ESCARIFICACIÓN DE IMPERMEABILIZACIÓN EXISTENTE Y RETIRO
DE MATERIAL</t>
  </si>
  <si>
    <t>ESCARIFICACIÓN DE IMPERMEABILIZACION EXISTENTE</t>
  </si>
  <si>
    <t>ANDAMIOS CERTIFICADOS PARA ALTURAS H &lt; 3,00 mts</t>
  </si>
  <si>
    <t>AYUDANTE DE OBRA</t>
  </si>
  <si>
    <t>MATnto edil 3mm</t>
  </si>
  <si>
    <t>Primer Super Edil</t>
  </si>
  <si>
    <t>Pintura De Aluminio</t>
  </si>
  <si>
    <t>Cilindro de gas</t>
  </si>
  <si>
    <t>OFICIAL</t>
  </si>
  <si>
    <t>UNIDAD : UND</t>
  </si>
  <si>
    <t xml:space="preserve">   V. OTROS</t>
  </si>
  <si>
    <t xml:space="preserve">SONDEO DE TUBERIAS SANITARIAS </t>
  </si>
  <si>
    <t>MANTENIMIENTO SUBESTACIÓN INTERNA O PEDESTAL 50 - 225KVA</t>
  </si>
  <si>
    <t>0141</t>
  </si>
  <si>
    <t>DEMOLICION DE ELEMENTOS EN CONCRETO VIGA AEREA Y LOSA AEREA. INCLUYE RETIRO DE MATERIAL</t>
  </si>
  <si>
    <t>0179</t>
  </si>
  <si>
    <t>DEMOLICIÓN DE MUROS DE MAMPOSTERÍA H&lt;3m. INCLIYE RETIRO DE MATERIAL</t>
  </si>
  <si>
    <t>0151</t>
  </si>
  <si>
    <t>ACERO DE REFUERZO FIGURADO</t>
  </si>
  <si>
    <t>CONSTRUCCION DE LOSA MACIZA EN CONCRETO DE 3500 PSI Esp=20cm. NO INCLUYE ACERO DE REFUERZO</t>
  </si>
  <si>
    <t>PLANTILLA DE DESNIVEL DE CUBIERTA 0.10 M, CONCRETO 3000 PSI.</t>
  </si>
  <si>
    <t>0183</t>
  </si>
  <si>
    <t>LEVANTE DE MURO EN BLOQUE VIBRADO DE 0,15 X 0,20 X 0,40 MTS, MORTERO DE PEGA 1:4,</t>
  </si>
  <si>
    <t>0042</t>
  </si>
  <si>
    <t>DOVELAS PARA MUROS</t>
  </si>
  <si>
    <t>0152</t>
  </si>
  <si>
    <t>ANCLAJE EPOXICO</t>
  </si>
  <si>
    <t>000</t>
  </si>
  <si>
    <t>GB</t>
  </si>
  <si>
    <t>UNIDAD : GB</t>
  </si>
  <si>
    <t>DEMOLICION DE ELEMENTOS EN CONCRETO VIGA AEREA Y LOSA AEREA. INCLUYE RETIRO
DE MATERIAL</t>
  </si>
  <si>
    <t>UNIDAD : M3</t>
  </si>
  <si>
    <t>DEMOLEDOR TE 1000-AVR 120 HILTI</t>
  </si>
  <si>
    <t>ANDAMIO CERTIFICADO CON 3,00 MTS &lt; H &lt; 6,00 MTS</t>
  </si>
  <si>
    <t>DEMOLICIÓN DE MUROS DE MAMPOSTERÍA H&lt;3m. INCLUYE RETIRO DE MATERIAL</t>
  </si>
  <si>
    <t>UNIDAD : KG</t>
  </si>
  <si>
    <t xml:space="preserve">ACERO DE REFUERZO 420MPA </t>
  </si>
  <si>
    <t>ALAMBRE RECOCIDO No 18</t>
  </si>
  <si>
    <t>MALLA ELECTROSOLDADA  DE 0.15 X 0.15  4.0 MM</t>
  </si>
  <si>
    <t>VIBRADOR DE GASOLINA, ELECTRICA, P</t>
  </si>
  <si>
    <t>EQUIPO DE SEGURIDAD (2 PERSONAS)</t>
  </si>
  <si>
    <t>PUNTAL METALICO TELESCOPICO DE HASTA 3,00 M DE ALTURA</t>
  </si>
  <si>
    <t>FORMALETA PARA LOSA</t>
  </si>
  <si>
    <t>CUADRILLA 3 (OFICIAL + 3 AYUDANTE)</t>
  </si>
  <si>
    <t>0281</t>
  </si>
  <si>
    <t>CONCRETO 3500 PSI</t>
  </si>
  <si>
    <t>0197</t>
  </si>
  <si>
    <t>CONCRETO 3000 PSI</t>
  </si>
  <si>
    <t xml:space="preserve">FORMALETA </t>
  </si>
  <si>
    <t>EQUIPO DE SEGURIDAD (2 PERSONA)</t>
  </si>
  <si>
    <t>LEVANTE DE MURO EN BLOQUE VIBRADO DE 0,15 X 0,20 X 0,40 MTS, MORTERO DE PEGA
1:4,
MORTERO DE PEGA 1:4</t>
  </si>
  <si>
    <t>BLOQUE DE CEMENTO VIBRADO No 15</t>
  </si>
  <si>
    <t>MORTERO 1:4</t>
  </si>
  <si>
    <t>ACERO FY 6000</t>
  </si>
  <si>
    <t>CONCRETO DE 3000 PSI</t>
  </si>
  <si>
    <t>CUADRILLA (OFICIAL + 1 AYUDANTE) PREST. 75%</t>
  </si>
  <si>
    <t xml:space="preserve">ADHESIVO EPOXICO ANCLAJE NATURAL DE RAPIDO CURADO 300 ML </t>
  </si>
  <si>
    <t>BROCA, TALADRO Y EXTENSIÓN</t>
  </si>
  <si>
    <t>ITEM: 214</t>
  </si>
  <si>
    <t xml:space="preserve">Se refiere este ITEM a la remoción y retiro de manto que se requiera por deterioro y/o levantadao o en mal estado </t>
  </si>
  <si>
    <r>
      <t>·</t>
    </r>
    <r>
      <rPr>
        <sz val="7"/>
        <color theme="1"/>
        <rFont val="Times New Roman"/>
        <family val="1"/>
      </rPr>
      <t xml:space="preserve">         </t>
    </r>
    <r>
      <rPr>
        <sz val="11"/>
        <color theme="1"/>
        <rFont val="Calibri"/>
        <family val="2"/>
      </rPr>
      <t>Identificar áreas afectadas</t>
    </r>
  </si>
  <si>
    <r>
      <t>·</t>
    </r>
    <r>
      <rPr>
        <sz val="7"/>
        <color theme="1"/>
        <rFont val="Times New Roman"/>
        <family val="1"/>
      </rPr>
      <t xml:space="preserve">         </t>
    </r>
    <r>
      <rPr>
        <sz val="11"/>
        <color theme="1"/>
        <rFont val="Calibri"/>
        <family val="2"/>
      </rPr>
      <t>Retirar con espátula y lijas todas las áreas requeridas hasta dejar la superficie libre de estucos o pinturas que puedan levantarse por humedad o desprendimientos varios.</t>
    </r>
  </si>
  <si>
    <r>
      <t>·</t>
    </r>
    <r>
      <rPr>
        <sz val="7"/>
        <color theme="1"/>
        <rFont val="Times New Roman"/>
        <family val="1"/>
      </rPr>
      <t xml:space="preserve">         </t>
    </r>
    <r>
      <rPr>
        <sz val="11"/>
        <color theme="1"/>
        <rFont val="Calibri"/>
        <family val="2"/>
      </rPr>
      <t>Retirar material producto de la escarificación.</t>
    </r>
  </si>
  <si>
    <r>
      <t>·</t>
    </r>
    <r>
      <rPr>
        <sz val="7"/>
        <color theme="1"/>
        <rFont val="Times New Roman"/>
        <family val="1"/>
      </rPr>
      <t xml:space="preserve">         </t>
    </r>
    <r>
      <rPr>
        <sz val="11"/>
        <color theme="1"/>
        <rFont val="Calibri"/>
        <family val="2"/>
      </rPr>
      <t>Materiales descritos en la sección “MATERIALES”.</t>
    </r>
  </si>
  <si>
    <r>
      <t>·</t>
    </r>
    <r>
      <rPr>
        <sz val="7"/>
        <color theme="1"/>
        <rFont val="Times New Roman"/>
        <family val="1"/>
      </rPr>
      <t xml:space="preserve">         </t>
    </r>
    <r>
      <rPr>
        <sz val="11"/>
        <color theme="1"/>
        <rFont val="Calibri"/>
        <family val="2"/>
      </rPr>
      <t>Herramientas menores descritas en la sección “EQUIPO”</t>
    </r>
  </si>
  <si>
    <r>
      <t>·</t>
    </r>
    <r>
      <rPr>
        <sz val="7"/>
        <color theme="1"/>
        <rFont val="Times New Roman"/>
        <family val="1"/>
      </rPr>
      <t xml:space="preserve">         </t>
    </r>
    <r>
      <rPr>
        <sz val="11"/>
        <color theme="1"/>
        <rFont val="Calibri"/>
        <family val="2"/>
      </rPr>
      <t>Mano de obra.</t>
    </r>
  </si>
  <si>
    <r>
      <t>·</t>
    </r>
    <r>
      <rPr>
        <sz val="7"/>
        <color theme="1"/>
        <rFont val="Times New Roman"/>
        <family val="1"/>
      </rPr>
      <t xml:space="preserve">         </t>
    </r>
    <r>
      <rPr>
        <sz val="11"/>
        <color theme="1"/>
        <rFont val="Calibri"/>
        <family val="2"/>
      </rPr>
      <t>NA</t>
    </r>
  </si>
  <si>
    <r>
      <t>·</t>
    </r>
    <r>
      <rPr>
        <sz val="7"/>
        <color theme="1"/>
        <rFont val="Times New Roman"/>
        <family val="1"/>
      </rPr>
      <t xml:space="preserve">         </t>
    </r>
    <r>
      <rPr>
        <sz val="11"/>
        <color theme="1"/>
        <rFont val="Calibri"/>
        <family val="2"/>
      </rPr>
      <t>Herramientas menores</t>
    </r>
  </si>
  <si>
    <r>
      <t>·</t>
    </r>
    <r>
      <rPr>
        <sz val="7"/>
        <color theme="1"/>
        <rFont val="Times New Roman"/>
        <family val="1"/>
      </rPr>
      <t xml:space="preserve">         </t>
    </r>
    <r>
      <rPr>
        <sz val="11"/>
        <color theme="1"/>
        <rFont val="Calibri"/>
        <family val="2"/>
      </rPr>
      <t>Andamios</t>
    </r>
  </si>
  <si>
    <t>ITEM:  0207</t>
  </si>
  <si>
    <t>IMPERMEABILIZACIÓN CON MANTO EDIL O SIMILAR DE 3MM, ACABADO EN PINTURA BITUMINOSA</t>
  </si>
  <si>
    <t>Este ítem se refiere al suministro e instalación de impermeabilización cubierta  para evitar filtraciones de agua a través de está, estas instalaciones deben ejecutarse con las normas de seguridad en alturas y en manejo de sopletes, tomando las precauciones necesarias para evitar accidentes de los trabajadores o terceras personas, y daños a las obras que se construyen en la propiedad.</t>
  </si>
  <si>
    <t>Localizar la dimensión de la cubierta para calcular el manto necesario para cubrirla.
Asegurarse que se tenga acceso a la cubierta plana donde debe realizarse la impermeabilización.
Revisar los planos de la cubierta para conocer la inclinación o pendiente que está tiene.
Subirse sobre la cubierta teniendo en cuenta las precauciones necesarias para el trabajo en alturas. (El personal que se suba a la cubierta debe usar arnés, casco, botas y gafas para su seguridad, así mismo debe tener un control y manejo de trabajo en alturas).
Revisar la inclinación de la cubierta.
Identificar los desagües sobre la cubierta para tener cuidado de no cubrirlos con el manto.
Limpiar la superficie de la cubierta plana, retirando cualquier clase de mugre o grasa que pueden estar adherida a está.
Rectificar que la superficie este totalmente plana, que no tenga huecos ni protuberancias de ser así deben ser niveladas retirando la protuberancia y rellanado los huecos.
Rectificar que la cubierta tenga la inclinación hacia los desagües y bajantes.
Previamente a la colocación del manto, se debe aplicar con rodillo sobre la superficie una emulsión asfáltica para sellar los poros del concreto y así permitir una mayor adherencia del manto a la superficie de la cubierta.
Dejar secar la emulsión asfáltica sobre la superficie de la cubierta por 12 horas.
Cortar el manto según las longitudes de la cubierta plana
Colocar sobre la cubierta el manto, aplicando sobre está una llama a gas de 10° a 60° centígrados con el soplete y luego colocar el manto con una poco de presión sobre la superficie de la cubierta.
Colocar una tira o franja del manto sobre otra con un solape de 10 cm como mínimo.
Repesar cada solape de las franjas o tiras del manto, colocando sobre este la llama del soplete y esparciendo el manto con un palustre, para así fijar o unir un tira de manto a la otra.
Alrededor de los desagües se debe colocar manto teniendo en cuenta las medidas de la tubería sin tapar el orificio de esta. (La impermeabilización debe iniciarse por el desagüe hacia lo extremos).</t>
  </si>
  <si>
    <t>El bajante debe ser construido con una pendiente adecuada para asegurar el flujo constante de agua evacuada de la cubierta y el canal de desague. También se debe prever un sistema de mantenimiento y limpieza del bajante para asegurar su buen funcionamiento.</t>
  </si>
  <si>
    <t>Después de la construcción, se deben realizar pruebas y ensayos para asegurar el buen funcionamiento del canal de agua. Se deben realizar pruebas de presión, caudal y estanqueidad para verificar que el canal cumple con las especificaciones técnicas establecidas.</t>
  </si>
  <si>
    <t>El manto debe ir solapado desde el sumidero o desagüe.</t>
  </si>
  <si>
    <t xml:space="preserve">El contorno del sumidero o desagüe debe estar reforzado y totalmente impermeabilizado. </t>
  </si>
  <si>
    <t>Manto edil 3mm</t>
  </si>
  <si>
    <t xml:space="preserve">Herramienta menor </t>
  </si>
  <si>
    <t>Andamios certificados</t>
  </si>
  <si>
    <t>La unidad de medida de pago será el número de metros cuadrados (M2) de manto edil, incluyendo los demás materiales necesarios para su instalación, debidamente ejecutado y aprobado por la interventoría.
Su forma de pago se hará según los precios establecidos en el contrato. En este valor se incluye el costo de equipo, herramienta, mano de obra y transporte.</t>
  </si>
  <si>
    <r>
      <t xml:space="preserve">
</t>
    </r>
    <r>
      <rPr>
        <b/>
        <vertAlign val="superscript"/>
        <sz val="14"/>
        <color rgb="FFFFFFFF"/>
        <rFont val="Arial"/>
        <family val="2"/>
      </rPr>
      <t xml:space="preserve">ITEM: 0008                  </t>
    </r>
  </si>
  <si>
    <r>
      <rPr>
        <b/>
        <sz val="9.5"/>
        <color rgb="FFFFFFFF"/>
        <rFont val="Arial"/>
        <family val="2"/>
      </rPr>
      <t xml:space="preserve">UNIDAD D   MEDIDA           </t>
    </r>
    <r>
      <rPr>
        <sz val="5"/>
        <color rgb="FF030303"/>
        <rFont val="Arial"/>
        <family val="2"/>
      </rPr>
      <t>1</t>
    </r>
  </si>
  <si>
    <r>
      <rPr>
        <b/>
        <sz val="9.5"/>
        <color rgb="FFFFFFFF"/>
        <rFont val="Arial"/>
        <family val="2"/>
      </rPr>
      <t>DESCRIPCION</t>
    </r>
    <r>
      <rPr>
        <b/>
        <sz val="9.5"/>
        <rFont val="Arial"/>
        <family val="2"/>
      </rPr>
      <t xml:space="preserve">: </t>
    </r>
  </si>
  <si>
    <t xml:space="preserve">Se refiere este ITEM SONDEO, DESTAPONAMIENTO DE APARATOS SANITARIOS EN BATERIAS SANITARIAS, HASTA RED DE DISTRIBUCIÓN </t>
  </si>
  <si>
    <r>
      <rPr>
        <b/>
        <sz val="9.5"/>
        <color rgb="FFFFFFFF"/>
        <rFont val="Arial"/>
        <family val="2"/>
      </rPr>
      <t>PROCEDIMIENTO PARA EJECUCIÓN DEL ÍTEM</t>
    </r>
  </si>
  <si>
    <t>El CONTRATISTA deberá verificar los datos indicados en el proyecto preliminar.                                                                                                Se deberá Indicación de los puntos de sondeos en un plano en escala</t>
  </si>
  <si>
    <r>
      <rPr>
        <b/>
        <sz val="9.5"/>
        <color rgb="FFFFFFFF"/>
        <rFont val="Arial"/>
        <family val="2"/>
      </rPr>
      <t>ALCANCE</t>
    </r>
  </si>
  <si>
    <r>
      <rPr>
        <b/>
        <sz val="9.5"/>
        <color rgb="FFFFFFFF"/>
        <rFont val="Arial"/>
        <family val="2"/>
      </rPr>
      <t>ENSAYOS A REALIZAR</t>
    </r>
  </si>
  <si>
    <t>NO APLICA</t>
  </si>
  <si>
    <r>
      <rPr>
        <b/>
        <sz val="9.5"/>
        <color rgb="FFFFFFFF"/>
        <rFont val="Arial"/>
        <family val="2"/>
      </rPr>
      <t>TOLERANCIASPARA APROBACIÓN DEL ITEM</t>
    </r>
  </si>
  <si>
    <r>
      <rPr>
        <b/>
        <sz val="9.5"/>
        <color rgb="FFFFFFFF"/>
        <rFont val="Arial"/>
        <family val="2"/>
      </rPr>
      <t>MATERIALES</t>
    </r>
  </si>
  <si>
    <r>
      <rPr>
        <b/>
        <sz val="9.5"/>
        <color rgb="FFFFFFFF"/>
        <rFont val="Arial"/>
        <family val="2"/>
      </rPr>
      <t>EQUIPO</t>
    </r>
  </si>
  <si>
    <t>Sonda de 20 mts</t>
  </si>
  <si>
    <r>
      <rPr>
        <b/>
        <sz val="9.5"/>
        <color rgb="FFFFFFFF"/>
        <rFont val="Arial"/>
        <family val="2"/>
      </rPr>
      <t>OTRAS ESPECIFICACIONES</t>
    </r>
  </si>
  <si>
    <r>
      <t xml:space="preserve">
</t>
    </r>
    <r>
      <rPr>
        <b/>
        <vertAlign val="superscript"/>
        <sz val="14"/>
        <color rgb="FFFFFFFF"/>
        <rFont val="Arial"/>
        <family val="2"/>
      </rPr>
      <t>ITEM: 000</t>
    </r>
  </si>
  <si>
    <t>Se refiere este ITEM MANTENIMIENTO SUBESTACIÓN INTERNA O PEDESTAL 50 - 225KVA. Incluye la protección de la subestación al momento de la demolición, la limpieza y revisión general de la subestación.</t>
  </si>
  <si>
    <t>ITEM: 0179</t>
  </si>
  <si>
    <t>Este ITEM se refiere a la demolición de muros de mampostería H&lt;3m. INCLIYE RETIRO DE MATERIAL.</t>
  </si>
  <si>
    <t>respectivo retiro.</t>
  </si>
  <si>
    <t>•	ES NECESARIO ESTABLECER MEDIDAS DE SEGURIDAD PARA EVITAR DAÑOS EN LAS VIVIENDAS ALEDAÑAS Y ACCIDENTES A PERSONAS QUE TRANSITAN POR EL LUGAR DONDE SE TRABAJA.
•	EN CASO DE EXISTIR AÚN INSTALACIONES DE SERVICIOS EN FUNCIONAMIENTO, ESTAS DEBERÁN SUSPENDERSE ANTES DE LA INICIACIÓN DE LAS DEMOLICIONES.
•	VERIFICAR QUE LAS MEDIDAS DE SEGURIDAD SEAN ACORDES AL PANORAMA DE RIESGOS PARA EL PERSONAL QUE SE ENCUENTRA DESARROLLANDO LA ACTIVIDAD.
•	SE DEBEN RETIRAR TODOS LOS ELEMENTOS COMO PUERTAS, VENTANAS, MARCOS U OTROS MATERIALES RECUPERABLES ANTES DE COMENZAR LA DEMOLICIÓN.
•	LA DEMOLICIÓN DE MUROS DEBE REALIZARSE POR PISOS DE ARRIBA HACIA ABAJO Y POR HILADAS COMPLETAS.
•	ASEGURAR LOS MUROS QUE NO SE ENCUENTRAN BIEN SUSTENTADOS POR MEDIO DE PUNTALES, PARA EVITAR QUE SE DESPLOMEN BRUSCAMENTE.
•	EL MURO SE DIVIDE EN DOS Y CADA PARTE SE DEMUELE DESDE EL CENTRO HACIA LOS LADOS.
•	ACOPIAR, TRANSPORTAR Y DISPONER DE LOS ESCOMBROS Y SOBRANTES DE FORMA ADECUADA EN LUGARES AUTORIZADOS.</t>
  </si>
  <si>
    <r>
      <t>·</t>
    </r>
    <r>
      <rPr>
        <sz val="7"/>
        <color theme="1"/>
        <rFont val="Times New Roman"/>
        <family val="1"/>
      </rPr>
      <t xml:space="preserve">         </t>
    </r>
    <r>
      <rPr>
        <sz val="11"/>
        <color theme="1"/>
        <rFont val="Calibri"/>
        <family val="2"/>
        <scheme val="minor"/>
      </rPr>
      <t>Herramientas menores.</t>
    </r>
  </si>
  <si>
    <t>Andamio certificado</t>
  </si>
  <si>
    <r>
      <t>·</t>
    </r>
    <r>
      <rPr>
        <sz val="7"/>
        <color theme="1"/>
        <rFont val="Times New Roman"/>
        <family val="1"/>
      </rPr>
      <t xml:space="preserve">         </t>
    </r>
    <r>
      <rPr>
        <sz val="11"/>
        <color theme="1"/>
        <rFont val="Calibri"/>
        <family val="2"/>
        <scheme val="minor"/>
      </rPr>
      <t>Volqueta</t>
    </r>
  </si>
  <si>
    <t>ITEM:  0152</t>
  </si>
  <si>
    <t>ESTE ÍTEM SE REFIERE AL SUMINISTRO, CORTE, FIGURACIÓN, AMARRE Y COLOCACIÓN DE ACERO DE REFUERZO DE 420 MPA PARA ELEMENTOS DE CONCRETO REFORZADO SEGÚN INIDICACIONES CONSIDERADAS EN LOS PLANOS ESTRUCTURALES. SE INCLUYE TODOS LOS ELEMENTOS Y ACCESORIOS QUE SEAN NECESARIOS PARA SU CORRECTA INSTALACIÓN. EL REFUERZO Y SU PROCESO DE COLOCACIÓN DEBEN CUMPLIR LA NORMA NSR-10.</t>
  </si>
  <si>
    <t>•	PROTEGER EL ACERO DE REFUERZO DE LA INTEMPERIE, ADEMÁS EVITAR ESFUERZOS Y DEFORMACIONES.
•	EN LOS PLANOS ESTRUCTURALES CONSULTAR LOS REFUERZOS DE ACERO, VERIFICAR MEDIDAS, CANTIDADES Y DESPIECES.
•	EN CASO DE INCONSISTENCIAS NOTIFICAR A LA INTERVENTORÍA Y SOLICITAR LAS CORRECCIONES NECESARIAS.
•	CUMPLIR CON LAS ESPECIFICACIONES DE FIGURA, LONGITUD, TRASLAPOS, CALIBRES Y RESISTENCIAS CONTENIDAS EN LOS PLANOS ESTRUCURALES.
•	POR MEDIO DE ALAMBRE RECOCIDO COLOCAR Y AMARRAR EL ACERO DE REFUERZO.
•	PROTEGER EL ACERO DE REFUERZO CONTRA SUSTANCIAS QUE PUEDAN AFECTAR LA ADHERENCIA DEL CONCRETO COMO ACEITES, GRASAS, POLVO, BARRO, ETC.
•	VERIFICAR QUE EL ACERO DE REFUERZO COLOCADO CORRESPONDA CON LOS DESPIECES DE ELEMENTOS ESTRUCTURALES, POR TAL RAZÓN EL ACERO DE REFUERZO DEBE SER COLOCADO CON UN PERIODO DE TIEMPO SUFICIENTE PARA APROBACION ANTES DEL VACIADO DE CONCRETO.</t>
  </si>
  <si>
    <t>1.	TOLERANCIAS PARA COLOCACIÓN DEL REFUERZO. TABLA C. 7-2 – NSR 10
2.	DIÁMETROS MÍNIMOS DE DOBLAMIENTO. TABLA C. 7-1 – NSR 10</t>
  </si>
  <si>
    <t>1.	ENSAYO DE DOBLAMIENTO PARA PRODUCTO METÁLICO. (NTC 1 – ASTM A370)
2.	ENSAYO DE TRACCIÓN PARA PRODUCTOS DE ACERO. (NTC 2 – ASTM A370)</t>
  </si>
  <si>
    <t>1.	ACERO DE REFUERZO 420 MPA
2.	ALAMBRE RECOCIDO NO. 18</t>
  </si>
  <si>
    <t>1.	HERRAMIENTA MENOR.</t>
  </si>
  <si>
    <t>SE MEDIRÁ Y PAGARÁ POR KILOGRAMO (KG) DEBIDAMENTE EJECUTADO Y RECIBIDO A SATISFACCION POR LA INTERVENTORIA. EL VALOR A PAGAR PARA ESTA ACTIVIDAD SERA EL MISMO QUE SE ENCUENTRE EN EL PREUSPUESTO DE OBRA, E INCLUYE LA MANO DE OBRA Y TODAS LAS HERRAMIENTAS Y EQUIPOS NECESARIOS PARA ESTE TRABAJO, LOS CUALES ESTAN ESTABLECIDOS EN ESTA ESPECIFICACIONES.</t>
  </si>
  <si>
    <t>1.	TOLERANCIA ELEMENTOS EN CONCRETO - TABLA NO 4.3.1
2.	RECUBRIMIENTOS DEL REFUERZO - TABLA NO 7.7.1
3.	CONTENIDO MÍNIMO DE CEMENTO EN LA MEZCLA ESPECIFICACIONES GENERALES NUMERAL 1.1.3 PROPORCIONES DE LA MEZCLA</t>
  </si>
  <si>
    <t>1.	ENSAYO DE CONSISTENCIA DEL CONCRETO
2.	ENSAYO DE RESISTENCIA A LA COMPRESION DEL CONCRETO</t>
  </si>
  <si>
    <t>1.	HERRAMIENTA MENOR.
2. VIBRADOR</t>
  </si>
  <si>
    <t>ITEM:  0281</t>
  </si>
  <si>
    <t>ESTE ITEM CONSISTE EN LA CONSTRUCCIÓN DE CONSTRUCCION DE LOSA MACIZA EN CONCRETO DE 3500 PSI Esp=20cm. NO INCLUYE ACERO DE REFUERZO</t>
  </si>
  <si>
    <t>CONSULTAR PLANOS ARQUITECTÓNICOS.
• CONSULTAR PLANOS ESTRUCTURALES.
• CONSULTAR NSR 10.
• ESTUDIAR, REVISAR Y DEFINIR FORMALETAS A EMPLEAR.
• PREPARAR E INSTALAR FORMALETAS Y APLICAR DEMOLDANTES. DEBERÁN ESTAR EN PERFECTAS CONDICIONES PARA QUE LA LOSA QUEDE A LA VISTA SIN NECESIDAD DE PAÑETE.
• NIVELAR Y SELLAR FORMALETAS.
• REPLANTEAR ELEMENTOS ESTRUCTURALES SOBRE LA FORMALETA.
• COLOCAR TESTEROS DE BORDE.
• COLOCAR REFUERZO DE ACERO.
• VERIFICAR REFUERZOS, TRASLAPOS Y RECUBRIMIENTOS.
• REALIZAR PASES DE INSTALACIONES TÉCNICAS.
• VERIFICAR DIMENSIONES, NIVELES Y BORDES DE PLACA.
• COLOCAR REFUERZOS DE ACERO TORTA SUPERIOR.
• VACIAR CONCRETO DE TORTA SUPERIOR Y VERIFICAR ESPESOR.
• VIBRAR CONCRETO.
• CURAR CONCRETO.
• REALIZAR REPARACIONES RESANES.
• VERIFICAR NIVELES, ALINEAMIENTOS Y PLOMOS PARA ACEPTACIÓN.</t>
  </si>
  <si>
    <t>CONCRETO DE 3500 PSI</t>
  </si>
  <si>
    <t>ITEM:  197</t>
  </si>
  <si>
    <t xml:space="preserve">Suministro, transporte y elaboración de plantilla de piso de nivelación en cocreto de 300 psi en promedio 0,10 cm teniendo los niveles requeridos </t>
  </si>
  <si>
    <r>
      <t>·</t>
    </r>
    <r>
      <rPr>
        <sz val="7"/>
        <color theme="1"/>
        <rFont val="Times New Roman"/>
        <family val="1"/>
      </rPr>
      <t xml:space="preserve">         </t>
    </r>
    <r>
      <rPr>
        <sz val="11"/>
        <color theme="1"/>
        <rFont val="Calibri"/>
        <family val="2"/>
        <scheme val="minor"/>
      </rPr>
      <t>Consultar Planos Arquitectónicos.</t>
    </r>
  </si>
  <si>
    <r>
      <t>·</t>
    </r>
    <r>
      <rPr>
        <sz val="7"/>
        <color theme="1"/>
        <rFont val="Times New Roman"/>
        <family val="1"/>
      </rPr>
      <t xml:space="preserve">         </t>
    </r>
    <r>
      <rPr>
        <sz val="11"/>
        <color theme="1"/>
        <rFont val="Calibri"/>
        <family val="2"/>
        <scheme val="minor"/>
      </rPr>
      <t>Definir y localizar en los Planos Constructivos los pisos a nivelar.</t>
    </r>
  </si>
  <si>
    <r>
      <t>·</t>
    </r>
    <r>
      <rPr>
        <sz val="7"/>
        <color theme="1"/>
        <rFont val="Times New Roman"/>
        <family val="1"/>
      </rPr>
      <t xml:space="preserve">         </t>
    </r>
    <r>
      <rPr>
        <sz val="11"/>
        <color theme="1"/>
        <rFont val="Calibri"/>
        <family val="2"/>
        <scheme val="minor"/>
      </rPr>
      <t>Iniciar la actividad una vez estén completos los ductos necesarios para las diferentes acometidas, sobre la losa.</t>
    </r>
  </si>
  <si>
    <r>
      <t>·</t>
    </r>
    <r>
      <rPr>
        <sz val="7"/>
        <color theme="1"/>
        <rFont val="Times New Roman"/>
        <family val="1"/>
      </rPr>
      <t xml:space="preserve">         </t>
    </r>
    <r>
      <rPr>
        <sz val="11"/>
        <color theme="1"/>
        <rFont val="Calibri"/>
        <family val="2"/>
        <scheme val="minor"/>
      </rPr>
      <t>Verificar niveles de estructura y acabados.</t>
    </r>
  </si>
  <si>
    <r>
      <t>·</t>
    </r>
    <r>
      <rPr>
        <sz val="7"/>
        <color theme="1"/>
        <rFont val="Times New Roman"/>
        <family val="1"/>
      </rPr>
      <t xml:space="preserve">         </t>
    </r>
    <r>
      <rPr>
        <sz val="11"/>
        <color theme="1"/>
        <rFont val="Calibri"/>
        <family val="2"/>
        <scheme val="minor"/>
      </rPr>
      <t>Humedecer el área a afinar.</t>
    </r>
  </si>
  <si>
    <r>
      <t>·</t>
    </r>
    <r>
      <rPr>
        <sz val="7"/>
        <color theme="1"/>
        <rFont val="Times New Roman"/>
        <family val="1"/>
      </rPr>
      <t xml:space="preserve">         </t>
    </r>
    <r>
      <rPr>
        <sz val="11"/>
        <color theme="1"/>
        <rFont val="Calibri"/>
        <family val="2"/>
        <scheme val="minor"/>
      </rPr>
      <t>Ejecutar maestras horizontales a distancias convenientes para que las reglas queden apoyadas en sus extremos.</t>
    </r>
  </si>
  <si>
    <r>
      <t>·</t>
    </r>
    <r>
      <rPr>
        <sz val="7"/>
        <color theme="1"/>
        <rFont val="Times New Roman"/>
        <family val="1"/>
      </rPr>
      <t xml:space="preserve">         </t>
    </r>
    <r>
      <rPr>
        <sz val="11"/>
        <color theme="1"/>
        <rFont val="Calibri"/>
        <family val="2"/>
        <scheme val="minor"/>
      </rPr>
      <t>Revisar la nivelación contra los niveles generales de la placa, compensando acabados de diferente espesor.</t>
    </r>
  </si>
  <si>
    <r>
      <t>·</t>
    </r>
    <r>
      <rPr>
        <sz val="7"/>
        <color theme="1"/>
        <rFont val="Times New Roman"/>
        <family val="1"/>
      </rPr>
      <t xml:space="preserve">         </t>
    </r>
    <r>
      <rPr>
        <sz val="11"/>
        <color theme="1"/>
        <rFont val="Calibri"/>
        <family val="2"/>
        <scheme val="minor"/>
      </rPr>
      <t>Llenar entre los niveles de las maestras con mortero 1:3 afinado, de 2 cm mínimo de espesor.</t>
    </r>
  </si>
  <si>
    <r>
      <t>·</t>
    </r>
    <r>
      <rPr>
        <sz val="7"/>
        <color theme="1"/>
        <rFont val="Times New Roman"/>
        <family val="1"/>
      </rPr>
      <t xml:space="preserve">         </t>
    </r>
    <r>
      <rPr>
        <sz val="11"/>
        <color theme="1"/>
        <rFont val="Calibri"/>
        <family val="2"/>
        <scheme val="minor"/>
      </rPr>
      <t>Enrasar la superficie del piso con llana metálica hasta quedar completamente lisa.</t>
    </r>
  </si>
  <si>
    <r>
      <t>·</t>
    </r>
    <r>
      <rPr>
        <sz val="7"/>
        <color theme="1"/>
        <rFont val="Times New Roman"/>
        <family val="1"/>
      </rPr>
      <t xml:space="preserve">         </t>
    </r>
    <r>
      <rPr>
        <sz val="11"/>
        <color theme="1"/>
        <rFont val="Calibri"/>
        <family val="2"/>
        <scheme val="minor"/>
      </rPr>
      <t>Dejar secar.</t>
    </r>
  </si>
  <si>
    <r>
      <t>·</t>
    </r>
    <r>
      <rPr>
        <sz val="7"/>
        <color theme="1"/>
        <rFont val="Times New Roman"/>
        <family val="1"/>
      </rPr>
      <t xml:space="preserve">         </t>
    </r>
    <r>
      <rPr>
        <sz val="11"/>
        <color rgb="FF000000"/>
        <rFont val="Calibri"/>
        <family val="2"/>
        <scheme val="minor"/>
      </rPr>
      <t>Verificar niveles finales para aceptación.</t>
    </r>
  </si>
  <si>
    <r>
      <t>·</t>
    </r>
    <r>
      <rPr>
        <sz val="7"/>
        <color rgb="FF000000"/>
        <rFont val="Times New Roman"/>
        <family val="1"/>
      </rPr>
      <t xml:space="preserve">         </t>
    </r>
    <r>
      <rPr>
        <sz val="11"/>
        <color rgb="FF000000"/>
        <rFont val="Calibri"/>
        <family val="2"/>
        <scheme val="minor"/>
      </rPr>
      <t>Materiales descritos en la sección “MATERIALES”.</t>
    </r>
  </si>
  <si>
    <r>
      <t>·</t>
    </r>
    <r>
      <rPr>
        <sz val="7"/>
        <color rgb="FF000000"/>
        <rFont val="Times New Roman"/>
        <family val="1"/>
      </rPr>
      <t xml:space="preserve">         </t>
    </r>
    <r>
      <rPr>
        <sz val="11"/>
        <color rgb="FF000000"/>
        <rFont val="Calibri"/>
        <family val="2"/>
        <scheme val="minor"/>
      </rPr>
      <t>Herramientas menores descritas en la sección “EQUIPO”</t>
    </r>
  </si>
  <si>
    <r>
      <t>·</t>
    </r>
    <r>
      <rPr>
        <sz val="7"/>
        <color rgb="FF000000"/>
        <rFont val="Times New Roman"/>
        <family val="1"/>
      </rPr>
      <t xml:space="preserve">         </t>
    </r>
    <r>
      <rPr>
        <sz val="11"/>
        <color rgb="FF000000"/>
        <rFont val="Calibri"/>
        <family val="2"/>
        <scheme val="minor"/>
      </rPr>
      <t>Mano de obra.</t>
    </r>
  </si>
  <si>
    <r>
      <t>·</t>
    </r>
    <r>
      <rPr>
        <sz val="7"/>
        <color rgb="FF000000"/>
        <rFont val="Times New Roman"/>
        <family val="1"/>
      </rPr>
      <t xml:space="preserve">         </t>
    </r>
    <r>
      <rPr>
        <sz val="11"/>
        <color rgb="FF000000"/>
        <rFont val="Calibri"/>
        <family val="2"/>
        <scheme val="minor"/>
      </rPr>
      <t>Transporte dentro y fuera de la obra.</t>
    </r>
  </si>
  <si>
    <r>
      <t>·</t>
    </r>
    <r>
      <rPr>
        <sz val="7"/>
        <color rgb="FF000000"/>
        <rFont val="Times New Roman"/>
        <family val="1"/>
      </rPr>
      <t xml:space="preserve">         </t>
    </r>
    <r>
      <rPr>
        <sz val="11"/>
        <color rgb="FF000000"/>
        <rFont val="Calibri"/>
        <family val="2"/>
        <scheme val="minor"/>
      </rPr>
      <t>Revisión de depresiones, vértices y aristas.</t>
    </r>
  </si>
  <si>
    <r>
      <t>·</t>
    </r>
    <r>
      <rPr>
        <sz val="7"/>
        <color rgb="FF000000"/>
        <rFont val="Times New Roman"/>
        <family val="1"/>
      </rPr>
      <t xml:space="preserve">         </t>
    </r>
    <r>
      <rPr>
        <sz val="11"/>
        <color rgb="FF000000"/>
        <rFont val="Calibri"/>
        <family val="2"/>
        <scheme val="minor"/>
      </rPr>
      <t>Verificación de niveles y cotas según planos.</t>
    </r>
  </si>
  <si>
    <r>
      <t>·</t>
    </r>
    <r>
      <rPr>
        <sz val="7"/>
        <color theme="1"/>
        <rFont val="Times New Roman"/>
        <family val="1"/>
      </rPr>
      <t xml:space="preserve">         </t>
    </r>
    <r>
      <rPr>
        <sz val="11"/>
        <color theme="1"/>
        <rFont val="Calibri"/>
        <family val="2"/>
        <scheme val="minor"/>
      </rPr>
      <t>La superficie debe estar pareja y sin tropezones abruptos.</t>
    </r>
  </si>
  <si>
    <r>
      <t>·</t>
    </r>
    <r>
      <rPr>
        <sz val="7"/>
        <color rgb="FF000000"/>
        <rFont val="Times New Roman"/>
        <family val="1"/>
      </rPr>
      <t xml:space="preserve">         </t>
    </r>
    <r>
      <rPr>
        <sz val="11"/>
        <color theme="1"/>
        <rFont val="Calibri"/>
        <family val="2"/>
        <scheme val="minor"/>
      </rPr>
      <t>Una vez fraguado el mortero, en caso de presentarse grietas, estas deben resanarse con una lechada de agua-cemento y de ser necesario un poco de arena fina.</t>
    </r>
  </si>
  <si>
    <t>ITEM:  0183</t>
  </si>
  <si>
    <t>ESTA ACTIVIDAD CONSISTE EN EL LEVANTE DE MURO EN BLOQUE DE CEMENTO VIBRADO DE 0,10 X 0,20 X 0,40 M, MORTERO DE PEGA 1:4.</t>
  </si>
  <si>
    <t>•	IMPLEMENTAR LOS PARAMETROS DE SEGURIDAD INDUSTRIAL.
•	ES NECESARIO HUMEDECER LOS BLOQUES ANTES DE SU COLOCACIÓN EN OBRA CON LO CUAL SE EVITA QUE EL MORTERO PIERDA AGUA AL PONERSE EN CONTACTO CON EL BLOQUE.
•	REVISAR LA SUPERFICIE DEL SOBRECIMIENTO O LA PLACA DONDE SE VA A CONSTRUIR EL MURO, LA SUPERFICIE DEBE ENCONTRARSE LIMPIA Y NIVELADA, CUALQUIER IMPERFECCIÓN DEBERÁ SER RELLENADA CON MORTERO.
•	LUEGO, SE PROCEDE A REPLANTEAR EL DISEÑO EN EL SOBRECIMIENTO, REVISANDO SUS DIMENSIONES Y MARCANDO TODAS LAS REFERENCIAS QUE DELIMITAN LA ZONA DONDE SE VA A LEVANTAR EL MURO, ASI COMO LA POSICIÓN DE LAS PUERTAS. PARA ELLO ES NECESARIO CONTAR CON PLOMADA, NIVEL E HILO GUÍA.
•	SE COLOCA UNA HILADA DE BLOQUES EN SECO, SIN MEZCLA PARA ESPACIARLOS ADECUADAMENTE Y EVITAR, EN LO POSIBLE LOS CORTES O POR LO MENOS SOLO CORTES A LA MITAD. EL ESPACIO ENTRE BLOQUES DEBE SER DE UN CENTÍMETRO Y MEDIO APROXIMADAMENTE.
•	DESPUES DE ESTAR DISTRIBUIDOS ADECUADAMENTE SE MARCA LOS LUGARES DONDE VAN LAS JUNTAS Y SE RETIRA LOS BLOQUES.
•	PREPARAR EL MORTERO DE PEGA 1:4.
•	COLOCAR LOS BLOQUES MAESTROS EN LOS EXTREMOS DEL MURO, ESTOS DEBEN SER UBICADOS Y ASENTADOS CON TODA PERFECCIÓN, ES DECIR, APLOMADOS, NIVELADOS Y CON LA ALTURA DE JUNTA CORRESPONDIENTE.
•	SE ESTIRA UN HILO ENTRE LOS LADRILLOS MAESTROS PARA ASENTAR CADA HILADA. LOS BLOQUES SE COLOCARÁN HACIENDO COINCIDIR SU BORDE EXTERNO CON EL HILO, ASI SE GARANTIZA QUE TODOS LOS BLOQUES QUEDEN NIVELADOS, ALINEADOS Y APLOMADOS.
•	CON EL PALUSTRE SE TOMA UNA PORCIÓN DE MEZCLA Y SE COLOCA UNA CAPA UNIFORME EN EL SOBRECIMIENTO O HILADA INFERIOR, DISTRIBUYENDOLA EN SENTIDO LONGITUDINAL. LUEGO, EL EXCESO DE MEZCLA SE LIMPIA CON EL MISMO PALUSTRE. NO ES CONVENIENTE EXTENDER EL MORTERO EN UNA LONGITUD MAYOR DE 80 CM DE LO CONTRARIO, SE ENDURECERÁ RÁPIDAMENTE.
•	COLOCAR EL BLOQUE EN LA POSICIÓN CORRESPONDIENTE, SE MUEVE LIGERAMENTE, Y SE PRESIONA HACIA ABAJO HASTA LOGRAR SU CORRECTA POSICIÓN, SE DEBE TENER EN CUENTA DEJAR EL ESPACIO ADECUADO PARA FORMAR LA JUNTA VERTICAL. PARA EL ALINEAMIENTO Y EL NIVELADO DEL BLOQUE CON EL HILO GUÍA, SE LE DA GOLPES SUAVES CON EL MANGO DEL PALUSTRE.</t>
  </si>
  <si>
    <t>•	UNA VEZ TERMINADA LA HILADA, SE VUELVE A COLOCAR LOS LADRILLOS MAESTROS, SE LEVANTA EL HILO GUÍA A LA SIGUIENTE FILA Y SE REPITEN LOS PASOS ANTERIORES.
•	ES IMPORTANTE UTILIZAR EL NIVEL DE MANO PARA CONSTATAR QUE LOS LADRILLOS QUEDEN NIVELADOS EN FORMA PERPENDICULAR AL EJE DE REFERENCIA.
•	SE DEBE CONTROLAR LA VERTICALIDAD DEL MURO MEDIANTE EL USO DE LA PLOMADA O DE UN NIVEL DE MANO EN VARIOS PUNTOS DEL MURO. SE SUGIERE IR CONTROLANDO LA VERTICALIDAD CADA 4 HILADAS.
•	SE DEBE VERIFICAR QUE LAS HILADAS QUEDEN HORIZONTALES, COLOCANDO UNA REGLA SOBRE LA ÚLTIMA HILADA INSTALADA, Y SOBRE LA REGLA, EL NIVEL DE BURBUJA.
•	LA ALTURA MAXIMA DEL MURO EN UNA JORNADA DE TRABAJODEBE SER DE 1.3M, EQUIVALENTE A 5 O 6 HILADAS. EL RESTO SE COMPLETARA AL DIA SIGUIENTE, DE LO CONTRARIOLAS HILADAS SUPERIORE COMPRIMIRAN A LAS INFERIORES ADELGAZANDO LAS JUNTAS HORIZONTALES.
•	LA COLOCACIÓN DE BLOQUES HASTA 1,3 M, SE HACE SOBRE EL NIVEL DEL SUELO. PARA CONTINUAR LA CONSTRUCCIÓN POR ENCIMA DE ESA ALTURA, SE REQUIERE DEL ARMADO DE UN
ANDAMIO DE MODO QUE SOBRE ÉL SE PUEDA COLOCAR LOS MATERIALES Y UBICARSE EL TRABAJADOR PARA COMPLETAR EL MURO HASTA LA ALTURA REQUERIDA.</t>
  </si>
  <si>
    <t>1.	BLOQUE DE CEMENTO VIBRADO 0,10
2.	MORTERO 1:4</t>
  </si>
  <si>
    <t>1.	ANDAMIOS CERTIFICADOS PARA ALTURAS H &lt; 3 M.
2.	HERRAMIENTA MENOR.</t>
  </si>
  <si>
    <t>SE MEDIRÁ Y PAGARÁ POR METRO CUQADRADO (M2) DEBIDAMENTE EJECUTADO Y RECIBIDO A SATISFACCION POR LA INTERVENTORIA. EL VALOR A PAGAR PARA ESTA ACTIVIDAD SERA EL MISMO QUE SE ENCUENTRE EN EL PREUSPUESTO DE OBRA, E INCLUYE LA MANO DE OBRA Y TODAS LAS HERRAMIENTAS Y EQUIPOS NECESARIOS PARA ESTE TRABAJO, LOS CUALES ESTAN ESTABLECIDOS EN ESTA ESPECIFICACIONES.</t>
  </si>
  <si>
    <t>ITEM: 0042</t>
  </si>
  <si>
    <t>Ml - Metro lineal</t>
  </si>
  <si>
    <t>Se refiere este ITEM a la ejecución de dovelas ó mezcla, colocación y curado del mortero de inyección ó grout p concreto dentro de la mampostería siguiendo las indicaciones para el desempeño de elementos no estructurales. Las dovelas se harán para el ladrillo</t>
  </si>
  <si>
    <t>visto/Bloque de perforación vertical.</t>
  </si>
  <si>
    <r>
      <t>·</t>
    </r>
    <r>
      <rPr>
        <sz val="7"/>
        <color theme="1"/>
        <rFont val="Times New Roman"/>
        <family val="1"/>
      </rPr>
      <t xml:space="preserve">         </t>
    </r>
    <r>
      <rPr>
        <sz val="11"/>
        <color theme="1"/>
        <rFont val="Calibri"/>
        <family val="2"/>
        <scheme val="minor"/>
      </rPr>
      <t>Consultar la norma NSR 10.</t>
    </r>
  </si>
  <si>
    <r>
      <t>·</t>
    </r>
    <r>
      <rPr>
        <sz val="7"/>
        <color theme="1"/>
        <rFont val="Times New Roman"/>
        <family val="1"/>
      </rPr>
      <t xml:space="preserve">         </t>
    </r>
    <r>
      <rPr>
        <sz val="11"/>
        <color theme="1"/>
        <rFont val="Calibri"/>
        <family val="2"/>
        <scheme val="minor"/>
      </rPr>
      <t>Verificar la correcta instalación de los refuerzos. Las varillas deberán mantenerse centradas en las celdas por medio de alambres instalados en las pegas.</t>
    </r>
  </si>
  <si>
    <r>
      <t>·</t>
    </r>
    <r>
      <rPr>
        <sz val="7"/>
        <color theme="1"/>
        <rFont val="Times New Roman"/>
        <family val="1"/>
      </rPr>
      <t xml:space="preserve">         </t>
    </r>
    <r>
      <rPr>
        <sz val="11"/>
        <color theme="1"/>
        <rFont val="Calibri"/>
        <family val="2"/>
        <scheme val="minor"/>
      </rPr>
      <t>Limpiar e inspeccionar la celda: Tapar vacíos, remover sobrantes de mortero, retirar desperdicios, limpiar refuerzos.</t>
    </r>
  </si>
  <si>
    <r>
      <t>·</t>
    </r>
    <r>
      <rPr>
        <sz val="7"/>
        <color theme="1"/>
        <rFont val="Times New Roman"/>
        <family val="1"/>
      </rPr>
      <t xml:space="preserve">         </t>
    </r>
    <r>
      <rPr>
        <sz val="11"/>
        <color theme="1"/>
        <rFont val="Calibri"/>
        <family val="2"/>
        <scheme val="minor"/>
      </rPr>
      <t>En el bloque hueco se debe constatar que el ancho corresponda a lo indicado</t>
    </r>
  </si>
  <si>
    <r>
      <t>·</t>
    </r>
    <r>
      <rPr>
        <sz val="7"/>
        <color theme="1"/>
        <rFont val="Times New Roman"/>
        <family val="1"/>
      </rPr>
      <t xml:space="preserve">         </t>
    </r>
    <r>
      <rPr>
        <sz val="11"/>
        <color theme="1"/>
        <rFont val="Calibri"/>
        <family val="2"/>
        <scheme val="minor"/>
      </rPr>
      <t>Verificar que el muro haya alcanzado la resistencia necesaria antes de proceder a realizar la inyección.</t>
    </r>
  </si>
  <si>
    <r>
      <t>·</t>
    </r>
    <r>
      <rPr>
        <sz val="7"/>
        <color theme="1"/>
        <rFont val="Times New Roman"/>
        <family val="1"/>
      </rPr>
      <t xml:space="preserve">         </t>
    </r>
    <r>
      <rPr>
        <sz val="11"/>
        <color theme="1"/>
        <rFont val="Calibri"/>
        <family val="2"/>
        <scheme val="minor"/>
      </rPr>
      <t>Instalar mordazas ó codales antes de iniciar la inyección, en caso de ser necesario.</t>
    </r>
  </si>
  <si>
    <r>
      <t>·</t>
    </r>
    <r>
      <rPr>
        <sz val="7"/>
        <color theme="1"/>
        <rFont val="Times New Roman"/>
        <family val="1"/>
      </rPr>
      <t xml:space="preserve">         </t>
    </r>
    <r>
      <rPr>
        <sz val="11"/>
        <color theme="1"/>
        <rFont val="Calibri"/>
        <family val="2"/>
        <scheme val="minor"/>
      </rPr>
      <t>Vaciar el mortero o concreto en forma continua. En caso de interrupción, ésta no puede ser mayor a una hora.</t>
    </r>
  </si>
  <si>
    <r>
      <t>·</t>
    </r>
    <r>
      <rPr>
        <sz val="7"/>
        <color theme="1"/>
        <rFont val="Times New Roman"/>
        <family val="1"/>
      </rPr>
      <t xml:space="preserve">         </t>
    </r>
    <r>
      <rPr>
        <sz val="11"/>
        <color theme="1"/>
        <rFont val="Calibri"/>
        <family val="2"/>
        <scheme val="minor"/>
      </rPr>
      <t>Recompactar poco tiempo después de haber sido inyectado o consolidado.</t>
    </r>
  </si>
  <si>
    <r>
      <t>·</t>
    </r>
    <r>
      <rPr>
        <sz val="7"/>
        <color theme="1"/>
        <rFont val="Times New Roman"/>
        <family val="1"/>
      </rPr>
      <t xml:space="preserve">         </t>
    </r>
    <r>
      <rPr>
        <sz val="11"/>
        <color theme="1"/>
        <rFont val="Calibri"/>
        <family val="2"/>
        <scheme val="minor"/>
      </rPr>
      <t>Fundir normalmente celdas hasta alturas de 1.20 m.</t>
    </r>
  </si>
  <si>
    <r>
      <t>·</t>
    </r>
    <r>
      <rPr>
        <sz val="7"/>
        <color theme="1"/>
        <rFont val="Times New Roman"/>
        <family val="1"/>
      </rPr>
      <t xml:space="preserve">         </t>
    </r>
    <r>
      <rPr>
        <sz val="11"/>
        <color theme="1"/>
        <rFont val="Calibri"/>
        <family val="2"/>
        <scheme val="minor"/>
      </rPr>
      <t>Verificar el vaciado total de la celda.</t>
    </r>
  </si>
  <si>
    <r>
      <t>·</t>
    </r>
    <r>
      <rPr>
        <sz val="7"/>
        <color theme="1"/>
        <rFont val="Times New Roman"/>
        <family val="1"/>
      </rPr>
      <t xml:space="preserve">         </t>
    </r>
    <r>
      <rPr>
        <sz val="11"/>
        <color theme="1"/>
        <rFont val="Calibri"/>
        <family val="2"/>
        <scheme val="minor"/>
      </rPr>
      <t>No exceder alturas de inyección de 3 m.</t>
    </r>
  </si>
  <si>
    <r>
      <t>·</t>
    </r>
    <r>
      <rPr>
        <sz val="7"/>
        <color theme="1"/>
        <rFont val="Times New Roman"/>
        <family val="1"/>
      </rPr>
      <t xml:space="preserve">         </t>
    </r>
    <r>
      <rPr>
        <sz val="11"/>
        <color theme="1"/>
        <rFont val="Calibri"/>
        <family val="2"/>
        <scheme val="minor"/>
      </rPr>
      <t>Evitar encorozar los muros a las placas superiores hasta tanto no hayan sido cargadas con las cargas muertas de trabajo más significativas</t>
    </r>
  </si>
  <si>
    <r>
      <t>·</t>
    </r>
    <r>
      <rPr>
        <sz val="7"/>
        <color theme="1"/>
        <rFont val="Times New Roman"/>
        <family val="1"/>
      </rPr>
      <t xml:space="preserve">         </t>
    </r>
    <r>
      <rPr>
        <sz val="11"/>
        <color theme="1"/>
        <rFont val="Calibri"/>
        <family val="2"/>
        <scheme val="minor"/>
      </rPr>
      <t>Herramientas menores descritas en la sección “EQUIPO”</t>
    </r>
  </si>
  <si>
    <r>
      <t>·</t>
    </r>
    <r>
      <rPr>
        <sz val="7"/>
        <color theme="1"/>
        <rFont val="Times New Roman"/>
        <family val="1"/>
      </rPr>
      <t xml:space="preserve">         </t>
    </r>
    <r>
      <rPr>
        <sz val="11"/>
        <color theme="1"/>
        <rFont val="Calibri"/>
        <family val="2"/>
        <scheme val="minor"/>
      </rPr>
      <t>Mano de obra.</t>
    </r>
  </si>
  <si>
    <r>
      <t>·</t>
    </r>
    <r>
      <rPr>
        <sz val="7"/>
        <color theme="1"/>
        <rFont val="Times New Roman"/>
        <family val="1"/>
      </rPr>
      <t xml:space="preserve">         </t>
    </r>
    <r>
      <rPr>
        <sz val="11"/>
        <color theme="1"/>
        <rFont val="Calibri"/>
        <family val="2"/>
        <scheme val="minor"/>
      </rPr>
      <t>Altura máxima de inyección. – Norma NSR 10.</t>
    </r>
  </si>
  <si>
    <r>
      <t>·</t>
    </r>
    <r>
      <rPr>
        <sz val="7"/>
        <color theme="1"/>
        <rFont val="Times New Roman"/>
        <family val="1"/>
      </rPr>
      <t xml:space="preserve">         </t>
    </r>
    <r>
      <rPr>
        <sz val="11"/>
        <color theme="1"/>
        <rFont val="Calibri"/>
        <family val="2"/>
        <scheme val="minor"/>
      </rPr>
      <t>Se deberá cumplir con las exigencias generales y específicas sugeridas por el interventor de obra, además de las establecidas con el respectivo contrato de la obra.</t>
    </r>
  </si>
  <si>
    <r>
      <t>·</t>
    </r>
    <r>
      <rPr>
        <sz val="7"/>
        <color theme="1"/>
        <rFont val="Times New Roman"/>
        <family val="1"/>
      </rPr>
      <t xml:space="preserve">         </t>
    </r>
    <r>
      <rPr>
        <sz val="11"/>
        <color theme="1"/>
        <rFont val="Calibri"/>
        <family val="2"/>
        <scheme val="minor"/>
      </rPr>
      <t>Acero de Refuerzo fy 6000</t>
    </r>
  </si>
  <si>
    <r>
      <t>·</t>
    </r>
    <r>
      <rPr>
        <sz val="7"/>
        <color theme="1"/>
        <rFont val="Times New Roman"/>
        <family val="1"/>
      </rPr>
      <t xml:space="preserve">         </t>
    </r>
    <r>
      <rPr>
        <sz val="11"/>
        <color theme="1"/>
        <rFont val="Calibri"/>
        <family val="2"/>
        <scheme val="minor"/>
      </rPr>
      <t>Concreto 3000</t>
    </r>
  </si>
  <si>
    <r>
      <t>·</t>
    </r>
    <r>
      <rPr>
        <sz val="7"/>
        <color theme="1"/>
        <rFont val="Times New Roman"/>
        <family val="1"/>
      </rPr>
      <t xml:space="preserve">         </t>
    </r>
    <r>
      <rPr>
        <sz val="11"/>
        <color theme="1"/>
        <rFont val="Calibri"/>
        <family val="2"/>
        <scheme val="minor"/>
      </rPr>
      <t>Andamios</t>
    </r>
  </si>
  <si>
    <t>ESTE ÍTEM SE REFIERE A LA FIJACIÓN DE BARRAS CORRUGADAS EN ESTRUCTURAS DE CONCRETO COMO REFORZAMIENTO PARA LA PROLONGACIÓN DE SECCIONES DE ELEMENTOS ESTRUCTURALES COMO VIGAS, COLUMNAS, LOSAS Y MUROS. ES UN ANCLAJE DE TIPO QUÍMICO YA QUE SE ANCLAN LAS BARRAS MEDIANTE UN ADHERENTE EPÓXICO.</t>
  </si>
  <si>
    <t>SE CORTAN LAS BARRAS O REFUERZOS SEGÚN PLANOS ESTRUCTURALES, SE DEBE TENER EN CUENTA LA LONGITUD DEL ANCLAJE QUE VA DENTRO DEL CONCRETO.
• LOS PUNTOS DONDE VAN LOS ANCLAJES SON UBICADOS PARA LUEGO SER PERFORADOS, EL DIÁMETRO DEL HUECO DEBERÁ SER MAYOR QUE EL DIÁMETRO DE LA BARRA A ANCLAR.
• SE LIMPIA EL HUECO DE LA PERFORACIÓN CON AIRE A PRESIÓN Y UN CEPILLO DE CERDAS DE ALAMBRE.
• LA BARRA A ANCLAR SE LIMPIA POR MEDIOS MECÁNICOS HASTA QUE QUEDE LIBRE DE OXIDO, GRASA O CUALQUIER PARTÍCULA O MATERIAL CONTAMINANTE. PARA QUE EL EPÓXICO QUEDE EN TODO SU CONTORNO LA BARRA DEBE ESTAR COMPLETAMENTE RECTA.
• SE APLICA EL ADHESIVO EPÓXICO PARA ANCLAJES.
• SE DEBE INTRODUCIR LA BOQUILLA DEL CARTUCHO DE ADHESIVO EPÓXICO HASTA EL FONDO DE LA PERFORACIÓN Y SE RETIRA SUAVEMENTE A MEDIDA QUE SE LLENE LA PERFORACIÓN PARA EVITAR QUE ENTRE AIRE.
• CUANDO LA BARRA SE ENCUENTRE LIMPIA SE INTRODUCE LENTAMENTE DANDO GIROS HASTA TOCAR EL FONDO DE LA PERFORACIÓN PARA QUE EL ADHESIVO EPÓXICO SE DESPLACE A LA SUPERFICIE GARANTIZANDO QUE OCUPÓ LA LONGITUD DEL ANCLAJE EN SU TOTALIDAD.
• PARA FINALIZAR SE LIMPIA EL SOBRANTE DE SER NECESARIO Y SE VERIFICA QUE EL ELEMENTO NO SE MUEVA DURANTE LAS SIGUIENTES 4 HORAS.</t>
  </si>
  <si>
    <t>ADHESIVO EPOXICO DE ANCLAJE ESTRUCTURAL DE RÁPIDO CURADO 300ML</t>
  </si>
  <si>
    <r>
      <t>·</t>
    </r>
    <r>
      <rPr>
        <sz val="7"/>
        <color theme="1"/>
        <rFont val="Times New Roman"/>
        <family val="1"/>
      </rPr>
      <t xml:space="preserve">         </t>
    </r>
    <r>
      <rPr>
        <sz val="11"/>
        <color theme="1"/>
        <rFont val="Calibri"/>
        <family val="2"/>
        <scheme val="minor"/>
      </rPr>
      <t>Brica taladro y extension</t>
    </r>
  </si>
  <si>
    <t>SE MEDIRÁ Y PAGARÁ POR UNIDAD INSTALADA DEBIDAMENTE EJECUTADO Y RECIBIDO A SATISFACCION POR LA INTERVENTORIA. EL VALOR A PAGAR PARA ESTA ACTIVIDAD SERA EL MISMO QUE SE ENCUENTRE EN EL PREUSPUESTO DE OBRA, E INCLUYE LA MANO DE OBRA Y TODAS LAS HERRAMIENTAS Y EQUIPOS NECESARIOS PARA ESTE TRABAJO, LOS CUALES ESTAN ESTABLECIDOS EN ESTA ESPECIFICACIONES.</t>
  </si>
  <si>
    <t>PRESUPUESTO IED MUNDO BOLIVARIANO - EMERGENCIAS BLOQUE PLAN ALCALDE  NODO SENA Y SUBESTACION</t>
  </si>
  <si>
    <t>170</t>
  </si>
  <si>
    <t xml:space="preserve"> LAMINA SUPER BOARD  6mm</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</si>
</sst>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 #,##0_-;_-* &quot;-&quot;_-;_-@_-"/>
    <numFmt numFmtId="164" formatCode="&quot;$&quot;\ #,##0.00;[Red]\-&quot;$&quot;\ #,##0.00"/>
    <numFmt numFmtId="165" formatCode="_-&quot;$&quot;\ * #,##0_-;\-&quot;$&quot;\ * #,##0_-;_-&quot;$&quot;\ * &quot;-&quot;_-;_-@_-"/>
    <numFmt numFmtId="166" formatCode="_-&quot;$&quot;\ * #,##0.00_-;\-&quot;$&quot;\ * #,##0.00_-;_-&quot;$&quot;\ * &quot;-&quot;??_-;_-@_-"/>
    <numFmt numFmtId="167" formatCode="_-&quot;$&quot;\ * #,##0.00_-;\-&quot;$&quot;\ * #,##0.00_-;_-&quot;$&quot;\ * &quot;-&quot;_-;_-@_-"/>
    <numFmt numFmtId="168" formatCode="_-&quot;$&quot;* #,##0.00_-;\-&quot;$&quot;* #,##0.00_-;_-&quot;$&quot;* &quot;-&quot;??_-;_-@"/>
    <numFmt numFmtId="169" formatCode="0.000"/>
    <numFmt numFmtId="170" formatCode="0.0000"/>
    <numFmt numFmtId="171" formatCode="_-[$$-240A]\ * #,##0.00_-;\-[$$-240A]\ * #,##0.00_-;_-[$$-240A]\ * &quot;-&quot;??_-;_-@"/>
    <numFmt numFmtId="172" formatCode="&quot;$&quot;#,##0"/>
    <numFmt numFmtId="173" formatCode="&quot;$&quot;\ #,##0.00"/>
    <numFmt numFmtId="174" formatCode="_-&quot;$&quot;\ * #,##0.00_-;\-&quot;$&quot;\ * #,##0.00_-;_-&quot;$&quot;\ * &quot;-&quot;??_-;_-@"/>
    <numFmt numFmtId="175" formatCode="#,##0.0"/>
    <numFmt numFmtId="176" formatCode="_-&quot;$&quot;* #,##0.00_-;\-&quot;$&quot;* #,##0.00_-;_-&quot;$&quot;* &quot;-&quot;??_-;_-@_-"/>
    <numFmt numFmtId="177" formatCode="#,##0.0000"/>
  </numFmts>
  <fonts count="52" x14ac:knownFonts="1">
    <font>
      <sz val="11"/>
      <color theme="1"/>
      <name val="Calibri"/>
      <family val="2"/>
      <scheme val="minor"/>
    </font>
    <font>
      <sz val="11"/>
      <color theme="1"/>
      <name val="Calibri"/>
      <family val="2"/>
      <scheme val="minor"/>
    </font>
    <font>
      <b/>
      <sz val="14"/>
      <color theme="1"/>
      <name val="Calibri"/>
      <family val="2"/>
      <scheme val="minor"/>
    </font>
    <font>
      <b/>
      <sz val="11"/>
      <color rgb="FF000000"/>
      <name val="Arial"/>
      <family val="2"/>
    </font>
    <font>
      <sz val="11"/>
      <color rgb="FF000000"/>
      <name val="Arial"/>
      <family val="2"/>
    </font>
    <font>
      <sz val="11"/>
      <color theme="1"/>
      <name val="Arial"/>
      <family val="2"/>
    </font>
    <font>
      <b/>
      <sz val="11"/>
      <color theme="1"/>
      <name val="Arial"/>
      <family val="2"/>
    </font>
    <font>
      <sz val="11"/>
      <color theme="1"/>
      <name val="Calibri"/>
      <family val="2"/>
    </font>
    <font>
      <b/>
      <sz val="11"/>
      <color theme="1"/>
      <name val="Calibri"/>
      <family val="2"/>
      <scheme val="minor"/>
    </font>
    <font>
      <b/>
      <sz val="14"/>
      <color theme="1"/>
      <name val="Arial"/>
      <family val="2"/>
    </font>
    <font>
      <sz val="11"/>
      <name val="Calibri"/>
      <family val="2"/>
    </font>
    <font>
      <b/>
      <sz val="10"/>
      <color theme="1"/>
      <name val="Arial"/>
      <family val="2"/>
    </font>
    <font>
      <sz val="12"/>
      <color theme="1"/>
      <name val="Arial"/>
      <family val="2"/>
    </font>
    <font>
      <sz val="10"/>
      <color theme="1"/>
      <name val="Arial"/>
      <family val="2"/>
    </font>
    <font>
      <sz val="8"/>
      <color theme="1"/>
      <name val="Arial"/>
      <family val="2"/>
    </font>
    <font>
      <sz val="9"/>
      <color theme="1"/>
      <name val="Arial"/>
      <family val="2"/>
    </font>
    <font>
      <b/>
      <sz val="12"/>
      <color theme="1"/>
      <name val="Arial"/>
      <family val="2"/>
    </font>
    <font>
      <b/>
      <sz val="10"/>
      <name val="Arial"/>
      <family val="2"/>
    </font>
    <font>
      <sz val="10"/>
      <name val="Arial"/>
      <family val="2"/>
    </font>
    <font>
      <sz val="9"/>
      <name val="Arial"/>
      <family val="2"/>
    </font>
    <font>
      <sz val="9"/>
      <color rgb="FF000000"/>
      <name val="Arial"/>
      <family val="2"/>
    </font>
    <font>
      <sz val="11"/>
      <color rgb="FF000000"/>
      <name val="Calibri"/>
      <family val="2"/>
    </font>
    <font>
      <b/>
      <sz val="11"/>
      <color rgb="FFFFFFFF"/>
      <name val="Calibri"/>
      <family val="2"/>
      <scheme val="minor"/>
    </font>
    <font>
      <sz val="11"/>
      <color rgb="FF000000"/>
      <name val="Calibri"/>
      <family val="2"/>
      <scheme val="minor"/>
    </font>
    <font>
      <sz val="10"/>
      <color rgb="FF000000"/>
      <name val="Calibri"/>
      <family val="2"/>
      <scheme val="minor"/>
    </font>
    <font>
      <sz val="11"/>
      <color rgb="FF000000"/>
      <name val="Symbol"/>
      <family val="1"/>
      <charset val="2"/>
    </font>
    <font>
      <sz val="7"/>
      <color rgb="FF000000"/>
      <name val="Times New Roman"/>
      <family val="1"/>
    </font>
    <font>
      <sz val="12"/>
      <color rgb="FF000000"/>
      <name val="Calibri"/>
      <family val="2"/>
      <scheme val="minor"/>
    </font>
    <font>
      <b/>
      <sz val="11"/>
      <color rgb="FFFFFFFF"/>
      <name val="Calibri"/>
      <family val="2"/>
    </font>
    <font>
      <sz val="11"/>
      <color theme="1"/>
      <name val="Symbol"/>
      <family val="1"/>
      <charset val="2"/>
    </font>
    <font>
      <sz val="7"/>
      <color theme="1"/>
      <name val="Times New Roman"/>
      <family val="1"/>
    </font>
    <font>
      <sz val="10"/>
      <color theme="1"/>
      <name val="Symbol"/>
      <family val="1"/>
      <charset val="2"/>
    </font>
    <font>
      <sz val="10.5"/>
      <color theme="1"/>
      <name val="Calibri"/>
      <family val="2"/>
      <scheme val="minor"/>
    </font>
    <font>
      <sz val="12"/>
      <color theme="1"/>
      <name val="Calibri"/>
      <family val="2"/>
      <scheme val="minor"/>
    </font>
    <font>
      <b/>
      <sz val="10"/>
      <color rgb="FFFFFFFF"/>
      <name val="Tahoma"/>
      <family val="2"/>
    </font>
    <font>
      <sz val="12"/>
      <color rgb="FF000000"/>
      <name val="Calibri"/>
      <family val="2"/>
    </font>
    <font>
      <sz val="7"/>
      <color rgb="FF000000"/>
      <name val="Calibri"/>
      <family val="2"/>
      <scheme val="minor"/>
    </font>
    <font>
      <sz val="10"/>
      <color theme="1"/>
      <name val="Calibri"/>
      <family val="2"/>
    </font>
    <font>
      <sz val="11"/>
      <color theme="1"/>
      <name val="Arial Narrow"/>
      <family val="2"/>
    </font>
    <font>
      <sz val="9"/>
      <color theme="1"/>
      <name val="Arial Narrow"/>
      <family val="2"/>
    </font>
    <font>
      <sz val="10"/>
      <color rgb="FF000000"/>
      <name val="Times New Roman"/>
      <family val="1"/>
    </font>
    <font>
      <b/>
      <sz val="14"/>
      <color rgb="FFFFFFFF"/>
      <name val="Arial"/>
      <family val="2"/>
    </font>
    <font>
      <b/>
      <vertAlign val="superscript"/>
      <sz val="14"/>
      <color rgb="FFFFFFFF"/>
      <name val="Arial"/>
      <family val="2"/>
    </font>
    <font>
      <sz val="11"/>
      <color theme="0"/>
      <name val="Arial"/>
      <family val="2"/>
    </font>
    <font>
      <b/>
      <sz val="9.5"/>
      <color rgb="FFFFFFFF"/>
      <name val="Arial"/>
      <family val="2"/>
    </font>
    <font>
      <sz val="5"/>
      <color rgb="FF030303"/>
      <name val="Arial"/>
      <family val="2"/>
    </font>
    <font>
      <sz val="9.5"/>
      <name val="Arial"/>
      <family val="2"/>
    </font>
    <font>
      <b/>
      <sz val="9.5"/>
      <name val="Arial"/>
      <family val="2"/>
    </font>
    <font>
      <sz val="9.5"/>
      <color rgb="FF000000"/>
      <name val="Arial"/>
      <family val="2"/>
    </font>
    <font>
      <sz val="10"/>
      <color theme="1"/>
      <name val="Calibri"/>
      <family val="2"/>
      <scheme val="minor"/>
    </font>
    <font>
      <sz val="10"/>
      <color rgb="FF000000"/>
      <name val="Symbol"/>
      <family val="1"/>
      <charset val="2"/>
    </font>
    <font>
      <sz val="11"/>
      <color theme="1"/>
      <name val="Calibri Light"/>
      <family val="2"/>
      <scheme val="major"/>
    </font>
  </fonts>
  <fills count="11">
    <fill>
      <patternFill patternType="none"/>
    </fill>
    <fill>
      <patternFill patternType="gray125"/>
    </fill>
    <fill>
      <patternFill patternType="solid">
        <fgColor theme="0"/>
        <bgColor indexed="64"/>
      </patternFill>
    </fill>
    <fill>
      <patternFill patternType="solid">
        <fgColor rgb="FF92D050"/>
        <bgColor rgb="FF92D050"/>
      </patternFill>
    </fill>
    <fill>
      <patternFill patternType="solid">
        <fgColor theme="0"/>
        <bgColor theme="0"/>
      </patternFill>
    </fill>
    <fill>
      <patternFill patternType="solid">
        <fgColor rgb="FFFFFFFF"/>
        <bgColor rgb="FFFFFFFF"/>
      </patternFill>
    </fill>
    <fill>
      <patternFill patternType="solid">
        <fgColor rgb="FF1D6194"/>
        <bgColor indexed="64"/>
      </patternFill>
    </fill>
    <fill>
      <patternFill patternType="solid">
        <fgColor rgb="FF1D6093"/>
        <bgColor indexed="64"/>
      </patternFill>
    </fill>
    <fill>
      <patternFill patternType="solid">
        <fgColor rgb="FFFFFFFF"/>
        <bgColor indexed="64"/>
      </patternFill>
    </fill>
    <fill>
      <patternFill patternType="solid">
        <fgColor rgb="FF1C6093"/>
      </patternFill>
    </fill>
    <fill>
      <patternFill patternType="solid">
        <fgColor rgb="FF92D050"/>
        <bgColor indexed="64"/>
      </patternFill>
    </fill>
  </fills>
  <borders count="15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right/>
      <top style="medium">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medium">
        <color rgb="FF000000"/>
      </left>
      <right style="medium">
        <color rgb="FF000000"/>
      </right>
      <top/>
      <bottom/>
      <diagonal/>
    </border>
    <border>
      <left style="medium">
        <color rgb="FF000000"/>
      </left>
      <right/>
      <top style="thin">
        <color rgb="FF000000"/>
      </top>
      <bottom/>
      <diagonal/>
    </border>
    <border>
      <left/>
      <right style="medium">
        <color rgb="FF000000"/>
      </right>
      <top style="thin">
        <color rgb="FF000000"/>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style="medium">
        <color rgb="FF000000"/>
      </bottom>
      <diagonal/>
    </border>
    <border>
      <left style="thin">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style="medium">
        <color rgb="FF000000"/>
      </right>
      <top/>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indexed="64"/>
      </left>
      <right style="medium">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auto="1"/>
      </left>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rgb="FF000000"/>
      </top>
      <bottom style="medium">
        <color rgb="FF000000"/>
      </bottom>
      <diagonal/>
    </border>
    <border>
      <left/>
      <right/>
      <top/>
      <bottom style="thin">
        <color rgb="FF000000"/>
      </bottom>
      <diagonal/>
    </border>
    <border>
      <left/>
      <right style="thin">
        <color rgb="FF000000"/>
      </right>
      <top/>
      <bottom style="medium">
        <color rgb="FF000000"/>
      </bottom>
      <diagonal/>
    </border>
    <border>
      <left/>
      <right/>
      <top style="thin">
        <color rgb="FF000000"/>
      </top>
      <bottom/>
      <diagonal/>
    </border>
    <border>
      <left style="thin">
        <color rgb="FF000000"/>
      </left>
      <right style="medium">
        <color rgb="FF000000"/>
      </right>
      <top/>
      <bottom style="medium">
        <color rgb="FF000000"/>
      </bottom>
      <diagonal/>
    </border>
    <border>
      <left/>
      <right/>
      <top style="thin">
        <color rgb="FF000000"/>
      </top>
      <bottom style="thin">
        <color rgb="FF000000"/>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indexed="64"/>
      </left>
      <right/>
      <top/>
      <bottom/>
      <diagonal/>
    </border>
    <border>
      <left/>
      <right style="medium">
        <color indexed="64"/>
      </right>
      <top/>
      <bottom/>
      <diagonal/>
    </border>
    <border>
      <left style="thick">
        <color rgb="FF000000"/>
      </left>
      <right style="medium">
        <color rgb="FFCCCCCC"/>
      </right>
      <top style="thick">
        <color rgb="FF000000"/>
      </top>
      <bottom style="medium">
        <color rgb="FFCCCCCC"/>
      </bottom>
      <diagonal/>
    </border>
    <border>
      <left style="medium">
        <color rgb="FFCCCCCC"/>
      </left>
      <right style="medium">
        <color rgb="FFCCCCCC"/>
      </right>
      <top style="thick">
        <color rgb="FF000000"/>
      </top>
      <bottom style="thick">
        <color rgb="FF000000"/>
      </bottom>
      <diagonal/>
    </border>
    <border>
      <left style="medium">
        <color rgb="FFCCCCCC"/>
      </left>
      <right style="thick">
        <color rgb="FF000000"/>
      </right>
      <top style="thick">
        <color rgb="FF000000"/>
      </top>
      <bottom style="medium">
        <color rgb="FFCCCCCC"/>
      </bottom>
      <diagonal/>
    </border>
    <border>
      <left style="thick">
        <color rgb="FF000000"/>
      </left>
      <right style="thick">
        <color rgb="FF000000"/>
      </right>
      <top style="medium">
        <color rgb="FFCCCCCC"/>
      </top>
      <bottom style="medium">
        <color rgb="FFCCCCCC"/>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medium">
        <color rgb="FFCCCCCC"/>
      </left>
      <right style="thick">
        <color rgb="FF000000"/>
      </right>
      <top style="medium">
        <color rgb="FFCCCCCC"/>
      </top>
      <bottom style="medium">
        <color rgb="FFCCCCCC"/>
      </bottom>
      <diagonal/>
    </border>
    <border>
      <left style="thick">
        <color rgb="FF000000"/>
      </left>
      <right/>
      <top/>
      <bottom/>
      <diagonal/>
    </border>
    <border>
      <left/>
      <right style="thick">
        <color rgb="FF000000"/>
      </right>
      <top/>
      <bottom/>
      <diagonal/>
    </border>
    <border>
      <left style="thick">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
      <left style="thick">
        <color rgb="FF000000"/>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thick">
        <color rgb="FF000000"/>
      </bottom>
      <diagonal/>
    </border>
    <border>
      <left style="thick">
        <color rgb="FF000000"/>
      </left>
      <right style="thick">
        <color rgb="FF000000"/>
      </right>
      <top style="thick">
        <color rgb="FF000000"/>
      </top>
      <bottom/>
      <diagonal/>
    </border>
    <border>
      <left style="thick">
        <color rgb="FF000000"/>
      </left>
      <right style="thick">
        <color rgb="FF000000"/>
      </right>
      <top/>
      <bottom style="thick">
        <color rgb="FF000000"/>
      </bottom>
      <diagonal/>
    </border>
    <border>
      <left style="medium">
        <color rgb="FFCCCCCC"/>
      </left>
      <right style="medium">
        <color rgb="FFCCCCCC"/>
      </right>
      <top style="medium">
        <color rgb="FFCCCCCC"/>
      </top>
      <bottom style="medium">
        <color rgb="FFCCCCCC"/>
      </bottom>
      <diagonal/>
    </border>
    <border>
      <left style="thick">
        <color rgb="FF000000"/>
      </left>
      <right/>
      <top style="thick">
        <color rgb="FF000000"/>
      </top>
      <bottom style="thick">
        <color rgb="FF000000"/>
      </bottom>
      <diagonal/>
    </border>
    <border>
      <left/>
      <right style="thick">
        <color rgb="FF000000"/>
      </right>
      <top style="thick">
        <color rgb="FF000000"/>
      </top>
      <bottom style="thick">
        <color rgb="FF000000"/>
      </bottom>
      <diagonal/>
    </border>
    <border>
      <left style="medium">
        <color rgb="FFCCCCCC"/>
      </left>
      <right style="thick">
        <color rgb="FF000000"/>
      </right>
      <top style="medium">
        <color rgb="FFCCCCCC"/>
      </top>
      <bottom style="thick">
        <color rgb="FF000000"/>
      </bottom>
      <diagonal/>
    </border>
    <border>
      <left style="thick">
        <color rgb="FF000000"/>
      </left>
      <right/>
      <top style="thick">
        <color rgb="FF000000"/>
      </top>
      <bottom style="medium">
        <color rgb="FF000000"/>
      </bottom>
      <diagonal/>
    </border>
    <border>
      <left/>
      <right style="thick">
        <color rgb="FF000000"/>
      </right>
      <top style="thick">
        <color rgb="FF000000"/>
      </top>
      <bottom style="medium">
        <color rgb="FF000000"/>
      </bottom>
      <diagonal/>
    </border>
    <border>
      <left style="medium">
        <color rgb="FFCCCCCC"/>
      </left>
      <right style="medium">
        <color rgb="FF000000"/>
      </right>
      <top style="medium">
        <color rgb="FFCCCCCC"/>
      </top>
      <bottom style="medium">
        <color rgb="FF000000"/>
      </bottom>
      <diagonal/>
    </border>
    <border>
      <left style="thick">
        <color rgb="FF000000"/>
      </left>
      <right/>
      <top style="medium">
        <color rgb="FF000000"/>
      </top>
      <bottom style="medium">
        <color rgb="FF000000"/>
      </bottom>
      <diagonal/>
    </border>
    <border>
      <left/>
      <right style="thick">
        <color rgb="FF000000"/>
      </right>
      <top style="medium">
        <color rgb="FF000000"/>
      </top>
      <bottom style="medium">
        <color rgb="FF000000"/>
      </bottom>
      <diagonal/>
    </border>
    <border>
      <left style="medium">
        <color rgb="FFCCCCCC"/>
      </left>
      <right style="thick">
        <color rgb="FF000000"/>
      </right>
      <top style="medium">
        <color rgb="FFCCCCCC"/>
      </top>
      <bottom style="medium">
        <color rgb="FF000000"/>
      </bottom>
      <diagonal/>
    </border>
    <border>
      <left style="thick">
        <color rgb="FF000000"/>
      </left>
      <right/>
      <top style="medium">
        <color rgb="FF000000"/>
      </top>
      <bottom style="thick">
        <color rgb="FF000000"/>
      </bottom>
      <diagonal/>
    </border>
    <border>
      <left/>
      <right style="thick">
        <color rgb="FF000000"/>
      </right>
      <top style="medium">
        <color rgb="FF000000"/>
      </top>
      <bottom style="thick">
        <color rgb="FF000000"/>
      </bottom>
      <diagonal/>
    </border>
    <border>
      <left style="medium">
        <color rgb="FFCCCCCC"/>
      </left>
      <right style="medium">
        <color rgb="FF000000"/>
      </right>
      <top style="medium">
        <color rgb="FFCCCCCC"/>
      </top>
      <bottom style="thick">
        <color rgb="FF000000"/>
      </bottom>
      <diagonal/>
    </border>
    <border>
      <left style="medium">
        <color rgb="FFCCCCCC"/>
      </left>
      <right/>
      <top style="medium">
        <color rgb="FFCCCCCC"/>
      </top>
      <bottom style="medium">
        <color rgb="FFCCCCCC"/>
      </bottom>
      <diagonal/>
    </border>
    <border>
      <left/>
      <right style="thick">
        <color rgb="FF000000"/>
      </right>
      <top style="medium">
        <color rgb="FFCCCCCC"/>
      </top>
      <bottom style="medium">
        <color rgb="FFCCCCCC"/>
      </bottom>
      <diagonal/>
    </border>
    <border>
      <left style="medium">
        <color rgb="FFCCCCCC"/>
      </left>
      <right style="medium">
        <color rgb="FFCCCCCC"/>
      </right>
      <top style="medium">
        <color rgb="FFCCCCCC"/>
      </top>
      <bottom style="medium">
        <color rgb="FF000000"/>
      </bottom>
      <diagonal/>
    </border>
    <border>
      <left style="thick">
        <color rgb="FF000000"/>
      </left>
      <right style="medium">
        <color rgb="FF000000"/>
      </right>
      <top style="medium">
        <color rgb="FFCCCCCC"/>
      </top>
      <bottom style="medium">
        <color rgb="FFCCCCCC"/>
      </bottom>
      <diagonal/>
    </border>
    <border>
      <left style="medium">
        <color rgb="FFCCCCCC"/>
      </left>
      <right style="thick">
        <color rgb="FF000000"/>
      </right>
      <top style="medium">
        <color rgb="FFCCCCCC"/>
      </top>
      <bottom style="medium">
        <color rgb="FF95B3D7"/>
      </bottom>
      <diagonal/>
    </border>
    <border>
      <left style="thick">
        <color rgb="FF000000"/>
      </left>
      <right style="medium">
        <color rgb="FFCCCCCC"/>
      </right>
      <top style="medium">
        <color rgb="FFCCCCCC"/>
      </top>
      <bottom style="thick">
        <color rgb="FF000000"/>
      </bottom>
      <diagonal/>
    </border>
    <border>
      <left style="medium">
        <color rgb="FF000000"/>
      </left>
      <right style="thin">
        <color rgb="FF000000"/>
      </right>
      <top style="medium">
        <color rgb="FF000000"/>
      </top>
      <bottom/>
      <diagonal/>
    </border>
    <border>
      <left style="medium">
        <color rgb="FF000000"/>
      </left>
      <right style="medium">
        <color rgb="FF000000"/>
      </right>
      <top style="medium">
        <color rgb="FF000000"/>
      </top>
      <bottom style="thin">
        <color rgb="FF000000"/>
      </bottom>
      <diagonal/>
    </border>
    <border>
      <left style="thin">
        <color rgb="FF000000"/>
      </left>
      <right style="thin">
        <color rgb="FF000000"/>
      </right>
      <top/>
      <bottom style="medium">
        <color rgb="FF000000"/>
      </bottom>
      <diagonal/>
    </border>
    <border>
      <left style="medium">
        <color indexed="64"/>
      </left>
      <right style="thin">
        <color indexed="64"/>
      </right>
      <top style="medium">
        <color indexed="64"/>
      </top>
      <bottom style="thin">
        <color indexed="64"/>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top style="medium">
        <color indexed="64"/>
      </top>
      <bottom style="thin">
        <color rgb="FF000000"/>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style="medium">
        <color rgb="FF000000"/>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rgb="FF000000"/>
      </bottom>
      <diagonal/>
    </border>
    <border>
      <left style="medium">
        <color indexed="64"/>
      </left>
      <right/>
      <top style="medium">
        <color rgb="FF000000"/>
      </top>
      <bottom style="medium">
        <color indexed="64"/>
      </bottom>
      <diagonal/>
    </border>
    <border>
      <left/>
      <right style="medium">
        <color indexed="64"/>
      </right>
      <top style="medium">
        <color rgb="FF000000"/>
      </top>
      <bottom style="medium">
        <color indexed="64"/>
      </bottom>
      <diagonal/>
    </border>
  </borders>
  <cellStyleXfs count="10">
    <xf numFmtId="0" fontId="0" fillId="0" borderId="0"/>
    <xf numFmtId="41"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0" fontId="1" fillId="0" borderId="0"/>
    <xf numFmtId="176"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40" fillId="0" borderId="0"/>
  </cellStyleXfs>
  <cellXfs count="968">
    <xf numFmtId="0" fontId="0" fillId="0" borderId="0" xfId="0"/>
    <xf numFmtId="0" fontId="0" fillId="2" borderId="0" xfId="0" applyFill="1"/>
    <xf numFmtId="0" fontId="3" fillId="2" borderId="2" xfId="0" applyFont="1" applyFill="1" applyBorder="1" applyAlignment="1">
      <alignment horizontal="center"/>
    </xf>
    <xf numFmtId="2" fontId="5" fillId="2" borderId="2" xfId="1" applyNumberFormat="1" applyFont="1" applyFill="1" applyBorder="1" applyAlignment="1">
      <alignment horizontal="center" vertical="center"/>
    </xf>
    <xf numFmtId="0" fontId="4" fillId="0" borderId="2" xfId="0" applyFont="1" applyBorder="1" applyAlignment="1">
      <alignment horizontal="center" vertical="center"/>
    </xf>
    <xf numFmtId="167" fontId="4" fillId="0" borderId="2" xfId="3" applyNumberFormat="1" applyFont="1" applyFill="1" applyBorder="1" applyAlignment="1">
      <alignment vertical="center"/>
    </xf>
    <xf numFmtId="167" fontId="4" fillId="2" borderId="2" xfId="3" applyNumberFormat="1" applyFont="1" applyFill="1" applyBorder="1" applyAlignment="1">
      <alignment vertical="center"/>
    </xf>
    <xf numFmtId="167" fontId="5" fillId="2" borderId="2" xfId="3" applyNumberFormat="1" applyFont="1" applyFill="1" applyBorder="1" applyAlignment="1">
      <alignment horizontal="center" vertical="center"/>
    </xf>
    <xf numFmtId="2" fontId="5" fillId="0" borderId="2" xfId="1" applyNumberFormat="1" applyFont="1" applyFill="1" applyBorder="1" applyAlignment="1">
      <alignment horizontal="center" vertical="center"/>
    </xf>
    <xf numFmtId="166" fontId="6" fillId="2" borderId="2" xfId="2" applyFont="1" applyFill="1" applyBorder="1" applyAlignment="1">
      <alignment vertical="center"/>
    </xf>
    <xf numFmtId="0" fontId="4" fillId="0" borderId="0" xfId="0" applyFont="1" applyAlignment="1">
      <alignment horizontal="center" vertical="center"/>
    </xf>
    <xf numFmtId="0" fontId="4" fillId="0" borderId="5" xfId="0" applyFont="1" applyBorder="1" applyAlignment="1">
      <alignment vertical="center" wrapText="1"/>
    </xf>
    <xf numFmtId="2" fontId="5" fillId="0" borderId="3" xfId="1" applyNumberFormat="1" applyFont="1" applyFill="1" applyBorder="1" applyAlignment="1">
      <alignment horizontal="center" vertical="center"/>
    </xf>
    <xf numFmtId="167" fontId="4" fillId="0" borderId="6" xfId="3" applyNumberFormat="1" applyFont="1" applyFill="1" applyBorder="1" applyAlignment="1">
      <alignment vertical="center"/>
    </xf>
    <xf numFmtId="167" fontId="5" fillId="0" borderId="4" xfId="3" applyNumberFormat="1" applyFont="1" applyFill="1" applyBorder="1" applyAlignment="1">
      <alignment horizontal="center" vertical="center"/>
    </xf>
    <xf numFmtId="49" fontId="7" fillId="3" borderId="7" xfId="0" applyNumberFormat="1" applyFont="1" applyFill="1" applyBorder="1" applyAlignment="1">
      <alignment horizontal="center" vertical="center"/>
    </xf>
    <xf numFmtId="0" fontId="7" fillId="0" borderId="7" xfId="0" applyFont="1" applyBorder="1" applyAlignment="1">
      <alignment wrapText="1"/>
    </xf>
    <xf numFmtId="0" fontId="7" fillId="0" borderId="7" xfId="0" applyFont="1" applyBorder="1" applyAlignment="1">
      <alignment horizontal="center" vertical="center"/>
    </xf>
    <xf numFmtId="168" fontId="7" fillId="0" borderId="7" xfId="0" applyNumberFormat="1" applyFont="1" applyBorder="1" applyAlignment="1">
      <alignment horizontal="center" vertical="center"/>
    </xf>
    <xf numFmtId="2" fontId="3" fillId="2" borderId="2" xfId="1" applyNumberFormat="1" applyFont="1" applyFill="1" applyBorder="1" applyAlignment="1">
      <alignment horizontal="center"/>
    </xf>
    <xf numFmtId="2" fontId="7" fillId="0" borderId="7" xfId="0" applyNumberFormat="1" applyFont="1" applyBorder="1" applyAlignment="1">
      <alignment horizontal="center" vertical="center"/>
    </xf>
    <xf numFmtId="2" fontId="0" fillId="2" borderId="0" xfId="0" applyNumberFormat="1" applyFill="1"/>
    <xf numFmtId="0" fontId="0" fillId="0" borderId="2" xfId="0" applyBorder="1" applyAlignment="1">
      <alignment wrapText="1"/>
    </xf>
    <xf numFmtId="166" fontId="0" fillId="2" borderId="0" xfId="0" applyNumberFormat="1" applyFill="1"/>
    <xf numFmtId="0" fontId="5" fillId="0" borderId="8" xfId="0" applyFont="1" applyBorder="1"/>
    <xf numFmtId="0" fontId="5" fillId="0" borderId="9" xfId="0" applyFont="1" applyBorder="1" applyAlignment="1">
      <alignment vertical="center"/>
    </xf>
    <xf numFmtId="4" fontId="5" fillId="0" borderId="9" xfId="0" applyNumberFormat="1" applyFont="1" applyBorder="1" applyAlignment="1">
      <alignment horizontal="right" vertical="center"/>
    </xf>
    <xf numFmtId="0" fontId="5" fillId="0" borderId="10" xfId="0" applyFont="1" applyBorder="1"/>
    <xf numFmtId="0" fontId="5" fillId="0" borderId="11" xfId="0" applyFont="1" applyBorder="1"/>
    <xf numFmtId="0" fontId="5" fillId="0" borderId="12" xfId="0" applyFont="1" applyBorder="1"/>
    <xf numFmtId="0" fontId="6" fillId="0" borderId="12" xfId="0" applyFont="1" applyBorder="1" applyAlignment="1">
      <alignment horizontal="center" vertical="center" wrapText="1"/>
    </xf>
    <xf numFmtId="3" fontId="11" fillId="0" borderId="0" xfId="0" applyNumberFormat="1" applyFont="1" applyAlignment="1">
      <alignment vertical="center"/>
    </xf>
    <xf numFmtId="0" fontId="7" fillId="0" borderId="0" xfId="0" applyFont="1" applyAlignment="1">
      <alignment horizontal="right" vertical="center"/>
    </xf>
    <xf numFmtId="0" fontId="7" fillId="0" borderId="0" xfId="0" applyFont="1" applyAlignment="1">
      <alignment horizontal="center" vertical="center"/>
    </xf>
    <xf numFmtId="3" fontId="7" fillId="0" borderId="0" xfId="0" applyNumberFormat="1" applyFont="1" applyAlignment="1">
      <alignment vertical="center"/>
    </xf>
    <xf numFmtId="4" fontId="7" fillId="0" borderId="0" xfId="0" applyNumberFormat="1" applyFont="1" applyAlignment="1">
      <alignment vertical="center"/>
    </xf>
    <xf numFmtId="4" fontId="7" fillId="0" borderId="0" xfId="0" applyNumberFormat="1" applyFont="1" applyAlignment="1">
      <alignment horizontal="right" vertical="center"/>
    </xf>
    <xf numFmtId="0" fontId="12" fillId="0" borderId="11" xfId="0" applyFont="1" applyBorder="1"/>
    <xf numFmtId="0" fontId="12" fillId="0" borderId="12" xfId="0" applyFont="1" applyBorder="1"/>
    <xf numFmtId="0" fontId="7" fillId="0" borderId="0" xfId="0" applyFont="1" applyAlignment="1">
      <alignment vertical="center"/>
    </xf>
    <xf numFmtId="0" fontId="14" fillId="0" borderId="0" xfId="0" applyFont="1" applyAlignment="1">
      <alignment vertical="center"/>
    </xf>
    <xf numFmtId="0" fontId="7" fillId="0" borderId="0" xfId="0" applyFont="1" applyAlignment="1">
      <alignment horizontal="center"/>
    </xf>
    <xf numFmtId="0" fontId="6" fillId="0" borderId="0" xfId="0" applyFont="1" applyAlignment="1">
      <alignment vertical="center"/>
    </xf>
    <xf numFmtId="0" fontId="14" fillId="0" borderId="0" xfId="0" applyFont="1" applyAlignment="1">
      <alignment horizontal="center" vertical="center"/>
    </xf>
    <xf numFmtId="3" fontId="14" fillId="0" borderId="0" xfId="0" applyNumberFormat="1" applyFont="1" applyAlignment="1">
      <alignment vertical="center"/>
    </xf>
    <xf numFmtId="4" fontId="14" fillId="0" borderId="0" xfId="0" applyNumberFormat="1" applyFont="1" applyAlignment="1">
      <alignment horizontal="center" vertical="center"/>
    </xf>
    <xf numFmtId="3" fontId="14" fillId="0" borderId="0" xfId="0" applyNumberFormat="1" applyFont="1" applyAlignment="1">
      <alignment horizontal="center" vertical="center"/>
    </xf>
    <xf numFmtId="0" fontId="6" fillId="0" borderId="20" xfId="0" applyFont="1" applyBorder="1" applyAlignment="1">
      <alignment horizontal="center" vertical="center"/>
    </xf>
    <xf numFmtId="4" fontId="6" fillId="0" borderId="20" xfId="0" applyNumberFormat="1" applyFont="1" applyBorder="1" applyAlignment="1">
      <alignment horizontal="center" vertical="center"/>
    </xf>
    <xf numFmtId="0" fontId="15" fillId="0" borderId="23" xfId="0" applyFont="1" applyBorder="1" applyAlignment="1">
      <alignment horizontal="center" vertical="center"/>
    </xf>
    <xf numFmtId="168" fontId="15" fillId="0" borderId="24" xfId="0" applyNumberFormat="1" applyFont="1" applyBorder="1" applyAlignment="1">
      <alignment horizontal="center" vertical="center"/>
    </xf>
    <xf numFmtId="169" fontId="15" fillId="0" borderId="24" xfId="0" applyNumberFormat="1" applyFont="1" applyBorder="1" applyAlignment="1">
      <alignment horizontal="center" vertical="center"/>
    </xf>
    <xf numFmtId="0" fontId="6" fillId="0" borderId="25" xfId="0" applyFont="1" applyBorder="1" applyAlignment="1">
      <alignment horizontal="center" vertical="center"/>
    </xf>
    <xf numFmtId="168" fontId="15" fillId="0" borderId="26" xfId="0" applyNumberFormat="1" applyFont="1" applyBorder="1" applyAlignment="1">
      <alignment vertical="center"/>
    </xf>
    <xf numFmtId="9" fontId="15" fillId="0" borderId="27" xfId="0" applyNumberFormat="1" applyFont="1" applyBorder="1" applyAlignment="1">
      <alignment horizontal="center" vertical="center"/>
    </xf>
    <xf numFmtId="168" fontId="7" fillId="0" borderId="12" xfId="0" applyNumberFormat="1" applyFont="1" applyBorder="1"/>
    <xf numFmtId="0" fontId="15" fillId="0" borderId="28" xfId="0" applyFont="1" applyBorder="1" applyAlignment="1">
      <alignment horizontal="center" vertical="center"/>
    </xf>
    <xf numFmtId="168" fontId="15" fillId="0" borderId="7" xfId="0" applyNumberFormat="1" applyFont="1" applyBorder="1" applyAlignment="1">
      <alignment horizontal="center" vertical="center"/>
    </xf>
    <xf numFmtId="169" fontId="15" fillId="0" borderId="7" xfId="0" applyNumberFormat="1" applyFont="1" applyBorder="1" applyAlignment="1">
      <alignment horizontal="center" vertical="center"/>
    </xf>
    <xf numFmtId="9" fontId="15" fillId="0" borderId="29" xfId="0" applyNumberFormat="1" applyFont="1" applyBorder="1" applyAlignment="1">
      <alignment horizontal="center" vertical="center"/>
    </xf>
    <xf numFmtId="168" fontId="15" fillId="0" borderId="30" xfId="0" applyNumberFormat="1" applyFont="1" applyBorder="1" applyAlignment="1">
      <alignment vertical="center"/>
    </xf>
    <xf numFmtId="168" fontId="15" fillId="0" borderId="33" xfId="0" applyNumberFormat="1" applyFont="1" applyBorder="1" applyAlignment="1">
      <alignment vertical="center"/>
    </xf>
    <xf numFmtId="170" fontId="15" fillId="0" borderId="24" xfId="0" applyNumberFormat="1" applyFont="1" applyBorder="1" applyAlignment="1">
      <alignment horizontal="center" vertical="center"/>
    </xf>
    <xf numFmtId="4" fontId="15" fillId="0" borderId="30" xfId="0" applyNumberFormat="1" applyFont="1" applyBorder="1" applyAlignment="1">
      <alignment horizontal="right" vertical="center"/>
    </xf>
    <xf numFmtId="171" fontId="15" fillId="0" borderId="24" xfId="0" applyNumberFormat="1" applyFont="1" applyBorder="1" applyAlignment="1">
      <alignment horizontal="center" vertical="center"/>
    </xf>
    <xf numFmtId="3" fontId="15" fillId="0" borderId="28" xfId="0" applyNumberFormat="1" applyFont="1" applyBorder="1" applyAlignment="1">
      <alignment horizontal="center" vertical="center"/>
    </xf>
    <xf numFmtId="171" fontId="15" fillId="0" borderId="7" xfId="0" applyNumberFormat="1" applyFont="1" applyBorder="1" applyAlignment="1">
      <alignment horizontal="center" vertical="center"/>
    </xf>
    <xf numFmtId="4" fontId="15" fillId="0" borderId="7" xfId="0" applyNumberFormat="1" applyFont="1" applyBorder="1" applyAlignment="1">
      <alignment horizontal="center" vertical="center"/>
    </xf>
    <xf numFmtId="0" fontId="15" fillId="0" borderId="36" xfId="0" applyFont="1" applyBorder="1" applyAlignment="1">
      <alignment horizontal="center" vertical="center"/>
    </xf>
    <xf numFmtId="172" fontId="15" fillId="0" borderId="37" xfId="0" applyNumberFormat="1" applyFont="1" applyBorder="1" applyAlignment="1">
      <alignment horizontal="center" vertical="center"/>
    </xf>
    <xf numFmtId="4" fontId="15" fillId="0" borderId="38" xfId="0" applyNumberFormat="1" applyFont="1" applyBorder="1" applyAlignment="1">
      <alignment horizontal="center" vertical="center"/>
    </xf>
    <xf numFmtId="9" fontId="15" fillId="0" borderId="37" xfId="0" applyNumberFormat="1" applyFont="1" applyBorder="1" applyAlignment="1">
      <alignment horizontal="center" vertical="center"/>
    </xf>
    <xf numFmtId="4" fontId="15" fillId="0" borderId="39" xfId="0" applyNumberFormat="1" applyFont="1" applyBorder="1" applyAlignment="1">
      <alignment horizontal="right" vertical="center"/>
    </xf>
    <xf numFmtId="4" fontId="7" fillId="0" borderId="0" xfId="0" applyNumberFormat="1" applyFont="1" applyAlignment="1">
      <alignment horizontal="center" vertical="center"/>
    </xf>
    <xf numFmtId="3" fontId="16" fillId="0" borderId="13" xfId="0" applyNumberFormat="1" applyFont="1" applyBorder="1" applyAlignment="1">
      <alignment horizontal="center" vertical="center"/>
    </xf>
    <xf numFmtId="168" fontId="16" fillId="0" borderId="17" xfId="0" applyNumberFormat="1" applyFont="1" applyBorder="1" applyAlignment="1">
      <alignment horizontal="right" vertical="center"/>
    </xf>
    <xf numFmtId="4" fontId="14" fillId="0" borderId="0" xfId="0" applyNumberFormat="1" applyFont="1" applyAlignment="1">
      <alignment vertical="center"/>
    </xf>
    <xf numFmtId="0" fontId="6" fillId="0" borderId="8" xfId="0" applyFont="1" applyBorder="1" applyAlignment="1">
      <alignment horizontal="center" vertical="center"/>
    </xf>
    <xf numFmtId="4" fontId="6" fillId="0" borderId="16" xfId="0" applyNumberFormat="1" applyFont="1" applyBorder="1" applyAlignment="1">
      <alignment horizontal="center" vertical="center"/>
    </xf>
    <xf numFmtId="0" fontId="15" fillId="0" borderId="42" xfId="0" applyFont="1" applyBorder="1" applyAlignment="1">
      <alignment horizontal="center" vertical="center"/>
    </xf>
    <xf numFmtId="168" fontId="15" fillId="0" borderId="43" xfId="0" applyNumberFormat="1" applyFont="1" applyBorder="1" applyAlignment="1">
      <alignment horizontal="center" vertical="center"/>
    </xf>
    <xf numFmtId="169" fontId="15" fillId="0" borderId="44" xfId="0" applyNumberFormat="1" applyFont="1" applyBorder="1" applyAlignment="1">
      <alignment horizontal="center" vertical="center"/>
    </xf>
    <xf numFmtId="0" fontId="15" fillId="0" borderId="45" xfId="0" applyFont="1" applyBorder="1" applyAlignment="1">
      <alignment horizontal="center" vertical="center"/>
    </xf>
    <xf numFmtId="168" fontId="15" fillId="0" borderId="26" xfId="0" applyNumberFormat="1" applyFont="1" applyBorder="1"/>
    <xf numFmtId="0" fontId="15" fillId="0" borderId="46" xfId="0" applyFont="1" applyBorder="1" applyAlignment="1">
      <alignment horizontal="center" vertical="center"/>
    </xf>
    <xf numFmtId="168" fontId="15" fillId="0" borderId="47" xfId="0" applyNumberFormat="1" applyFont="1" applyBorder="1" applyAlignment="1">
      <alignment horizontal="center" vertical="center"/>
    </xf>
    <xf numFmtId="0" fontId="15" fillId="0" borderId="47" xfId="0" applyFont="1" applyBorder="1" applyAlignment="1">
      <alignment horizontal="center" vertical="center"/>
    </xf>
    <xf numFmtId="168" fontId="15" fillId="0" borderId="48" xfId="0" applyNumberFormat="1" applyFont="1" applyBorder="1"/>
    <xf numFmtId="0" fontId="15" fillId="0" borderId="7" xfId="0" applyFont="1" applyBorder="1" applyAlignment="1">
      <alignment horizontal="center" vertical="center"/>
    </xf>
    <xf numFmtId="168" fontId="15" fillId="0" borderId="30" xfId="0" applyNumberFormat="1" applyFont="1" applyBorder="1"/>
    <xf numFmtId="0" fontId="15" fillId="0" borderId="51" xfId="0" applyFont="1" applyBorder="1" applyAlignment="1">
      <alignment horizontal="center" vertical="center"/>
    </xf>
    <xf numFmtId="169" fontId="15" fillId="0" borderId="52" xfId="0" applyNumberFormat="1" applyFont="1" applyBorder="1" applyAlignment="1">
      <alignment horizontal="center" vertical="center"/>
    </xf>
    <xf numFmtId="168" fontId="15" fillId="0" borderId="37" xfId="0" applyNumberFormat="1" applyFont="1" applyBorder="1" applyAlignment="1">
      <alignment horizontal="center" vertical="center"/>
    </xf>
    <xf numFmtId="169" fontId="15" fillId="0" borderId="38" xfId="0" applyNumberFormat="1" applyFont="1" applyBorder="1" applyAlignment="1">
      <alignment horizontal="center" vertical="center"/>
    </xf>
    <xf numFmtId="0" fontId="15" fillId="0" borderId="53" xfId="0" applyFont="1" applyBorder="1" applyAlignment="1">
      <alignment horizontal="center" vertical="center"/>
    </xf>
    <xf numFmtId="168" fontId="15" fillId="0" borderId="54" xfId="0" applyNumberFormat="1" applyFont="1" applyBorder="1"/>
    <xf numFmtId="168" fontId="16" fillId="0" borderId="20" xfId="0" applyNumberFormat="1" applyFont="1" applyBorder="1" applyAlignment="1">
      <alignment horizontal="right" vertical="center"/>
    </xf>
    <xf numFmtId="0" fontId="6" fillId="0" borderId="18" xfId="0" applyFont="1" applyBorder="1" applyAlignment="1">
      <alignment horizontal="center" vertical="center"/>
    </xf>
    <xf numFmtId="2" fontId="15" fillId="0" borderId="24" xfId="0" applyNumberFormat="1" applyFont="1" applyBorder="1" applyAlignment="1">
      <alignment horizontal="center" vertical="center"/>
    </xf>
    <xf numFmtId="173" fontId="15" fillId="0" borderId="24" xfId="0" applyNumberFormat="1" applyFont="1" applyBorder="1" applyAlignment="1">
      <alignment horizontal="center" vertical="center"/>
    </xf>
    <xf numFmtId="172" fontId="15" fillId="0" borderId="29" xfId="0" applyNumberFormat="1" applyFont="1" applyBorder="1" applyAlignment="1">
      <alignment horizontal="center" vertical="center"/>
    </xf>
    <xf numFmtId="168" fontId="15" fillId="0" borderId="20" xfId="0" applyNumberFormat="1" applyFont="1" applyBorder="1"/>
    <xf numFmtId="168" fontId="15" fillId="0" borderId="55" xfId="0" applyNumberFormat="1" applyFont="1" applyBorder="1" applyAlignment="1">
      <alignment horizontal="right" vertical="center"/>
    </xf>
    <xf numFmtId="0" fontId="15" fillId="0" borderId="56" xfId="0" applyFont="1" applyBorder="1" applyAlignment="1">
      <alignment horizontal="center" vertical="center"/>
    </xf>
    <xf numFmtId="0" fontId="15" fillId="0" borderId="57" xfId="0" applyFont="1" applyBorder="1" applyAlignment="1">
      <alignment vertical="center" wrapText="1"/>
    </xf>
    <xf numFmtId="0" fontId="15" fillId="0" borderId="7" xfId="0" applyFont="1" applyBorder="1" applyAlignment="1">
      <alignment vertical="center"/>
    </xf>
    <xf numFmtId="2" fontId="15" fillId="0" borderId="7" xfId="0" applyNumberFormat="1" applyFont="1" applyBorder="1" applyAlignment="1">
      <alignment horizontal="center" vertical="center"/>
    </xf>
    <xf numFmtId="4" fontId="15" fillId="0" borderId="7" xfId="0" applyNumberFormat="1" applyFont="1" applyBorder="1" applyAlignment="1">
      <alignment vertical="center"/>
    </xf>
    <xf numFmtId="3" fontId="15" fillId="0" borderId="7" xfId="0" applyNumberFormat="1" applyFont="1" applyBorder="1" applyAlignment="1">
      <alignment vertical="center"/>
    </xf>
    <xf numFmtId="0" fontId="15" fillId="0" borderId="58" xfId="0" applyFont="1" applyBorder="1" applyAlignment="1">
      <alignment vertical="center"/>
    </xf>
    <xf numFmtId="0" fontId="15" fillId="0" borderId="38" xfId="0" applyFont="1" applyBorder="1" applyAlignment="1">
      <alignment vertical="center"/>
    </xf>
    <xf numFmtId="0" fontId="15" fillId="0" borderId="38" xfId="0" applyFont="1" applyBorder="1" applyAlignment="1">
      <alignment horizontal="center" vertical="center"/>
    </xf>
    <xf numFmtId="3" fontId="15" fillId="0" borderId="38" xfId="0" applyNumberFormat="1" applyFont="1" applyBorder="1" applyAlignment="1">
      <alignment vertical="center"/>
    </xf>
    <xf numFmtId="3" fontId="16" fillId="0" borderId="20" xfId="0" applyNumberFormat="1" applyFont="1" applyBorder="1" applyAlignment="1">
      <alignment horizontal="center" vertical="center"/>
    </xf>
    <xf numFmtId="3" fontId="16" fillId="0" borderId="0" xfId="0" applyNumberFormat="1" applyFont="1" applyAlignment="1">
      <alignment horizontal="center" vertical="center"/>
    </xf>
    <xf numFmtId="0" fontId="16" fillId="0" borderId="18" xfId="0" applyFont="1" applyBorder="1" applyAlignment="1">
      <alignment horizontal="left" vertical="center"/>
    </xf>
    <xf numFmtId="0" fontId="16" fillId="0" borderId="18" xfId="0" applyFont="1" applyBorder="1" applyAlignment="1">
      <alignment horizontal="center" vertical="center"/>
    </xf>
    <xf numFmtId="174" fontId="5" fillId="0" borderId="12" xfId="0" applyNumberFormat="1" applyFont="1" applyBorder="1"/>
    <xf numFmtId="0" fontId="15" fillId="0" borderId="25" xfId="0" applyFont="1" applyBorder="1" applyAlignment="1">
      <alignment horizontal="center" vertical="center"/>
    </xf>
    <xf numFmtId="168" fontId="15" fillId="0" borderId="25" xfId="0" applyNumberFormat="1" applyFont="1" applyBorder="1" applyAlignment="1">
      <alignment horizontal="center" vertical="center"/>
    </xf>
    <xf numFmtId="0" fontId="15" fillId="0" borderId="59" xfId="0" applyFont="1" applyBorder="1" applyAlignment="1">
      <alignment horizontal="center" vertical="center"/>
    </xf>
    <xf numFmtId="0" fontId="15" fillId="0" borderId="0" xfId="0" applyFont="1" applyAlignment="1">
      <alignment horizontal="center" vertical="center"/>
    </xf>
    <xf numFmtId="168" fontId="15" fillId="0" borderId="52" xfId="0" applyNumberFormat="1" applyFont="1" applyBorder="1" applyAlignment="1">
      <alignment horizontal="center" vertical="center"/>
    </xf>
    <xf numFmtId="0" fontId="15" fillId="0" borderId="58" xfId="0" applyFont="1" applyBorder="1"/>
    <xf numFmtId="0" fontId="15" fillId="0" borderId="36" xfId="0" applyFont="1" applyBorder="1"/>
    <xf numFmtId="168" fontId="15" fillId="0" borderId="38" xfId="0" applyNumberFormat="1" applyFont="1" applyBorder="1" applyAlignment="1">
      <alignment horizontal="center" vertical="center"/>
    </xf>
    <xf numFmtId="170" fontId="15" fillId="0" borderId="44" xfId="0" applyNumberFormat="1" applyFont="1" applyBorder="1" applyAlignment="1">
      <alignment horizontal="center" vertical="center"/>
    </xf>
    <xf numFmtId="0" fontId="15" fillId="0" borderId="30" xfId="0" applyFont="1" applyBorder="1" applyAlignment="1">
      <alignment horizontal="center" vertical="center"/>
    </xf>
    <xf numFmtId="168" fontId="15" fillId="0" borderId="60" xfId="0" applyNumberFormat="1" applyFont="1" applyBorder="1"/>
    <xf numFmtId="4" fontId="7" fillId="0" borderId="10" xfId="0" applyNumberFormat="1" applyFont="1" applyBorder="1" applyAlignment="1">
      <alignment vertical="center"/>
    </xf>
    <xf numFmtId="175" fontId="7" fillId="0" borderId="0" xfId="0" applyNumberFormat="1" applyFont="1" applyAlignment="1">
      <alignment vertical="center"/>
    </xf>
    <xf numFmtId="168" fontId="16" fillId="0" borderId="0" xfId="0" applyNumberFormat="1" applyFont="1" applyAlignment="1">
      <alignment horizontal="right" vertical="center"/>
    </xf>
    <xf numFmtId="0" fontId="11" fillId="0" borderId="0" xfId="0" applyFont="1" applyAlignment="1">
      <alignment vertical="center"/>
    </xf>
    <xf numFmtId="0" fontId="16" fillId="0" borderId="0" xfId="0" applyFont="1" applyAlignment="1">
      <alignment horizontal="right" vertical="center"/>
    </xf>
    <xf numFmtId="0" fontId="7" fillId="0" borderId="13" xfId="0" applyFont="1" applyBorder="1"/>
    <xf numFmtId="0" fontId="7" fillId="0" borderId="14" xfId="0" applyFont="1" applyBorder="1"/>
    <xf numFmtId="49" fontId="7" fillId="0" borderId="14" xfId="0" applyNumberFormat="1" applyFont="1" applyBorder="1"/>
    <xf numFmtId="0" fontId="7" fillId="0" borderId="15" xfId="0" applyFont="1" applyBorder="1"/>
    <xf numFmtId="49" fontId="5" fillId="0" borderId="9" xfId="0" applyNumberFormat="1" applyFont="1" applyBorder="1" applyAlignment="1">
      <alignment vertical="center"/>
    </xf>
    <xf numFmtId="49" fontId="7" fillId="0" borderId="0" xfId="0" applyNumberFormat="1" applyFont="1" applyAlignment="1">
      <alignment horizontal="right" vertical="center"/>
    </xf>
    <xf numFmtId="49" fontId="14" fillId="0" borderId="0" xfId="0" applyNumberFormat="1" applyFont="1" applyAlignment="1">
      <alignment vertical="center"/>
    </xf>
    <xf numFmtId="170" fontId="15" fillId="0" borderId="7" xfId="0" applyNumberFormat="1" applyFont="1" applyBorder="1" applyAlignment="1">
      <alignment horizontal="center" vertical="center"/>
    </xf>
    <xf numFmtId="9" fontId="15" fillId="0" borderId="7" xfId="0" applyNumberFormat="1" applyFont="1" applyBorder="1" applyAlignment="1">
      <alignment horizontal="center" vertical="center"/>
    </xf>
    <xf numFmtId="168" fontId="15" fillId="0" borderId="61" xfId="0" applyNumberFormat="1" applyFont="1" applyBorder="1"/>
    <xf numFmtId="170" fontId="15" fillId="0" borderId="38" xfId="0" applyNumberFormat="1" applyFont="1" applyBorder="1" applyAlignment="1">
      <alignment horizontal="center" vertical="center"/>
    </xf>
    <xf numFmtId="9" fontId="15" fillId="0" borderId="39" xfId="0" applyNumberFormat="1" applyFont="1" applyBorder="1" applyAlignment="1">
      <alignment horizontal="center" vertical="center"/>
    </xf>
    <xf numFmtId="3" fontId="16" fillId="0" borderId="17" xfId="0" applyNumberFormat="1" applyFont="1" applyBorder="1" applyAlignment="1">
      <alignment horizontal="center" vertical="center"/>
    </xf>
    <xf numFmtId="0" fontId="15" fillId="0" borderId="31" xfId="0" applyFont="1" applyBorder="1"/>
    <xf numFmtId="49" fontId="15" fillId="0" borderId="28" xfId="0" applyNumberFormat="1" applyFont="1" applyBorder="1"/>
    <xf numFmtId="168" fontId="15" fillId="0" borderId="27" xfId="0" applyNumberFormat="1" applyFont="1" applyBorder="1" applyAlignment="1">
      <alignment horizontal="center" vertical="center"/>
    </xf>
    <xf numFmtId="0" fontId="15" fillId="0" borderId="34" xfId="0" applyFont="1" applyBorder="1" applyAlignment="1">
      <alignment vertical="center"/>
    </xf>
    <xf numFmtId="49" fontId="15" fillId="0" borderId="36" xfId="0" applyNumberFormat="1" applyFont="1" applyBorder="1" applyAlignment="1">
      <alignment vertical="center"/>
    </xf>
    <xf numFmtId="168" fontId="15" fillId="0" borderId="16" xfId="0" applyNumberFormat="1" applyFont="1" applyBorder="1"/>
    <xf numFmtId="168" fontId="15" fillId="0" borderId="62" xfId="0" applyNumberFormat="1" applyFont="1" applyBorder="1"/>
    <xf numFmtId="0" fontId="15" fillId="0" borderId="63" xfId="0" applyFont="1" applyBorder="1" applyAlignment="1">
      <alignment horizontal="center" vertical="center"/>
    </xf>
    <xf numFmtId="0" fontId="15" fillId="0" borderId="43" xfId="0" applyFont="1" applyBorder="1" applyAlignment="1">
      <alignment horizontal="center" vertical="center"/>
    </xf>
    <xf numFmtId="0" fontId="15" fillId="0" borderId="24" xfId="0" applyFont="1" applyBorder="1" applyAlignment="1">
      <alignment horizontal="center" vertical="center"/>
    </xf>
    <xf numFmtId="0" fontId="15" fillId="0" borderId="29" xfId="0" applyFont="1" applyBorder="1" applyAlignment="1">
      <alignment horizontal="center" vertical="center"/>
    </xf>
    <xf numFmtId="172" fontId="15" fillId="0" borderId="53" xfId="0" applyNumberFormat="1" applyFont="1" applyBorder="1" applyAlignment="1">
      <alignment horizontal="center" vertical="center"/>
    </xf>
    <xf numFmtId="4" fontId="15" fillId="0" borderId="60" xfId="0" applyNumberFormat="1" applyFont="1" applyBorder="1" applyAlignment="1">
      <alignment horizontal="right" vertical="center"/>
    </xf>
    <xf numFmtId="0" fontId="5" fillId="0" borderId="13" xfId="0" applyFont="1" applyBorder="1"/>
    <xf numFmtId="0" fontId="7" fillId="0" borderId="14" xfId="0" applyFont="1" applyBorder="1" applyAlignment="1">
      <alignment vertical="center"/>
    </xf>
    <xf numFmtId="49" fontId="7" fillId="0" borderId="14" xfId="0" applyNumberFormat="1" applyFont="1" applyBorder="1" applyAlignment="1">
      <alignment vertical="center"/>
    </xf>
    <xf numFmtId="0" fontId="14" fillId="0" borderId="14" xfId="0" applyFont="1" applyBorder="1" applyAlignment="1">
      <alignment horizontal="center" vertical="center"/>
    </xf>
    <xf numFmtId="3" fontId="14" fillId="0" borderId="14" xfId="0" applyNumberFormat="1" applyFont="1" applyBorder="1" applyAlignment="1">
      <alignment horizontal="center" vertical="center"/>
    </xf>
    <xf numFmtId="4" fontId="14" fillId="0" borderId="14" xfId="0" applyNumberFormat="1" applyFont="1" applyBorder="1" applyAlignment="1">
      <alignment horizontal="center" vertical="center"/>
    </xf>
    <xf numFmtId="4" fontId="14" fillId="0" borderId="14" xfId="0" applyNumberFormat="1" applyFont="1" applyBorder="1" applyAlignment="1">
      <alignment horizontal="right" vertical="center"/>
    </xf>
    <xf numFmtId="0" fontId="5" fillId="4" borderId="8" xfId="0" applyFont="1" applyFill="1" applyBorder="1"/>
    <xf numFmtId="9" fontId="15" fillId="0" borderId="71" xfId="0" applyNumberFormat="1" applyFont="1" applyBorder="1" applyAlignment="1">
      <alignment horizontal="center" vertical="center"/>
    </xf>
    <xf numFmtId="168" fontId="7" fillId="0" borderId="48" xfId="0" applyNumberFormat="1" applyFont="1" applyBorder="1"/>
    <xf numFmtId="0" fontId="15" fillId="0" borderId="75" xfId="4" applyFont="1" applyBorder="1" applyAlignment="1">
      <alignment horizontal="center" vertical="center"/>
    </xf>
    <xf numFmtId="176" fontId="15" fillId="0" borderId="76" xfId="5" applyFont="1" applyBorder="1" applyAlignment="1">
      <alignment horizontal="center" vertical="center"/>
    </xf>
    <xf numFmtId="169" fontId="15" fillId="0" borderId="77" xfId="4" applyNumberFormat="1" applyFont="1" applyBorder="1" applyAlignment="1">
      <alignment horizontal="center" vertical="center"/>
    </xf>
    <xf numFmtId="0" fontId="15" fillId="0" borderId="77" xfId="4" applyFont="1" applyBorder="1" applyAlignment="1">
      <alignment horizontal="center" vertical="center"/>
    </xf>
    <xf numFmtId="176" fontId="15" fillId="0" borderId="74" xfId="5" applyFont="1" applyBorder="1"/>
    <xf numFmtId="0" fontId="15" fillId="0" borderId="80" xfId="4" applyFont="1" applyBorder="1" applyAlignment="1">
      <alignment horizontal="center" vertical="center"/>
    </xf>
    <xf numFmtId="169" fontId="19" fillId="0" borderId="2" xfId="4" applyNumberFormat="1" applyFont="1" applyBorder="1" applyAlignment="1">
      <alignment horizontal="center" vertical="center"/>
    </xf>
    <xf numFmtId="0" fontId="15" fillId="0" borderId="2" xfId="4" applyFont="1" applyBorder="1" applyAlignment="1">
      <alignment horizontal="center" vertical="center"/>
    </xf>
    <xf numFmtId="1" fontId="15" fillId="0" borderId="7" xfId="0" applyNumberFormat="1" applyFont="1" applyBorder="1" applyAlignment="1">
      <alignment horizontal="center" vertical="center"/>
    </xf>
    <xf numFmtId="2" fontId="19" fillId="0" borderId="76" xfId="4" applyNumberFormat="1" applyFont="1" applyBorder="1" applyAlignment="1">
      <alignment horizontal="center" vertical="center"/>
    </xf>
    <xf numFmtId="169" fontId="19" fillId="0" borderId="77" xfId="4" applyNumberFormat="1" applyFont="1" applyBorder="1" applyAlignment="1">
      <alignment horizontal="center" vertical="center"/>
    </xf>
    <xf numFmtId="172" fontId="19" fillId="0" borderId="83" xfId="6" applyNumberFormat="1" applyFont="1" applyFill="1" applyBorder="1" applyAlignment="1">
      <alignment horizontal="center" vertical="center"/>
    </xf>
    <xf numFmtId="176" fontId="15" fillId="0" borderId="84" xfId="5" applyFont="1" applyBorder="1"/>
    <xf numFmtId="0" fontId="15" fillId="0" borderId="86" xfId="4" applyFont="1" applyBorder="1" applyAlignment="1">
      <alignment horizontal="center" vertical="center"/>
    </xf>
    <xf numFmtId="176" fontId="15" fillId="0" borderId="86" xfId="5" applyFont="1" applyBorder="1" applyAlignment="1">
      <alignment horizontal="center" vertical="center"/>
    </xf>
    <xf numFmtId="169" fontId="15" fillId="0" borderId="3" xfId="4" applyNumberFormat="1" applyFont="1" applyBorder="1" applyAlignment="1">
      <alignment horizontal="center" vertical="center"/>
    </xf>
    <xf numFmtId="0" fontId="15" fillId="0" borderId="87" xfId="4" applyFont="1" applyBorder="1" applyAlignment="1">
      <alignment horizontal="center" vertical="center"/>
    </xf>
    <xf numFmtId="176" fontId="15" fillId="0" borderId="84" xfId="4" applyNumberFormat="1" applyFont="1" applyBorder="1"/>
    <xf numFmtId="0" fontId="16" fillId="0" borderId="9" xfId="0" applyFont="1" applyBorder="1" applyAlignment="1">
      <alignment horizontal="left" vertical="center"/>
    </xf>
    <xf numFmtId="168" fontId="16" fillId="0" borderId="9" xfId="0" applyNumberFormat="1" applyFont="1" applyBorder="1" applyAlignment="1">
      <alignment horizontal="right" vertical="center"/>
    </xf>
    <xf numFmtId="3" fontId="14" fillId="0" borderId="88" xfId="0" applyNumberFormat="1" applyFont="1" applyBorder="1" applyAlignment="1">
      <alignment horizontal="center" vertical="center"/>
    </xf>
    <xf numFmtId="4" fontId="14" fillId="0" borderId="88" xfId="0" applyNumberFormat="1" applyFont="1" applyBorder="1" applyAlignment="1">
      <alignment horizontal="right" vertical="center"/>
    </xf>
    <xf numFmtId="0" fontId="7" fillId="0" borderId="8" xfId="4" applyFont="1" applyBorder="1"/>
    <xf numFmtId="0" fontId="7" fillId="0" borderId="88" xfId="4" applyFont="1" applyBorder="1"/>
    <xf numFmtId="49" fontId="7" fillId="0" borderId="88" xfId="4" applyNumberFormat="1" applyFont="1" applyBorder="1"/>
    <xf numFmtId="4" fontId="7" fillId="0" borderId="88" xfId="4" applyNumberFormat="1" applyFont="1" applyBorder="1"/>
    <xf numFmtId="0" fontId="7" fillId="0" borderId="10" xfId="4" applyFont="1" applyBorder="1"/>
    <xf numFmtId="0" fontId="7" fillId="0" borderId="48" xfId="4" applyFont="1" applyBorder="1"/>
    <xf numFmtId="0" fontId="7" fillId="0" borderId="12" xfId="4" applyFont="1" applyBorder="1"/>
    <xf numFmtId="0" fontId="7" fillId="0" borderId="11" xfId="4" applyFont="1" applyBorder="1"/>
    <xf numFmtId="3" fontId="7" fillId="0" borderId="14" xfId="4" applyNumberFormat="1" applyFont="1" applyBorder="1"/>
    <xf numFmtId="49" fontId="7" fillId="0" borderId="14" xfId="4" applyNumberFormat="1" applyFont="1" applyBorder="1"/>
    <xf numFmtId="0" fontId="7" fillId="0" borderId="14" xfId="4" applyFont="1" applyBorder="1"/>
    <xf numFmtId="4" fontId="7" fillId="0" borderId="14" xfId="4" applyNumberFormat="1" applyFont="1" applyBorder="1"/>
    <xf numFmtId="0" fontId="7" fillId="0" borderId="0" xfId="4" applyFont="1"/>
    <xf numFmtId="49" fontId="7" fillId="0" borderId="0" xfId="4" applyNumberFormat="1" applyFont="1"/>
    <xf numFmtId="3" fontId="7" fillId="0" borderId="0" xfId="4" applyNumberFormat="1" applyFont="1"/>
    <xf numFmtId="4" fontId="7" fillId="0" borderId="0" xfId="4" applyNumberFormat="1" applyFont="1"/>
    <xf numFmtId="0" fontId="6" fillId="0" borderId="14" xfId="4" applyFont="1" applyBorder="1"/>
    <xf numFmtId="0" fontId="6" fillId="0" borderId="15" xfId="4" applyFont="1" applyBorder="1" applyAlignment="1">
      <alignment horizontal="center"/>
    </xf>
    <xf numFmtId="4" fontId="6" fillId="0" borderId="15" xfId="4" applyNumberFormat="1" applyFont="1" applyBorder="1" applyAlignment="1">
      <alignment horizontal="center"/>
    </xf>
    <xf numFmtId="0" fontId="15" fillId="0" borderId="23" xfId="4" applyFont="1" applyBorder="1" applyAlignment="1">
      <alignment horizontal="center"/>
    </xf>
    <xf numFmtId="168" fontId="15" fillId="0" borderId="23" xfId="4" applyNumberFormat="1" applyFont="1" applyBorder="1" applyAlignment="1">
      <alignment horizontal="center"/>
    </xf>
    <xf numFmtId="2" fontId="15" fillId="0" borderId="23" xfId="4" applyNumberFormat="1" applyFont="1" applyBorder="1" applyAlignment="1">
      <alignment horizontal="center"/>
    </xf>
    <xf numFmtId="0" fontId="7" fillId="0" borderId="23" xfId="4" applyFont="1" applyBorder="1"/>
    <xf numFmtId="168" fontId="15" fillId="0" borderId="15" xfId="4" applyNumberFormat="1" applyFont="1" applyBorder="1" applyAlignment="1">
      <alignment horizontal="right"/>
    </xf>
    <xf numFmtId="9" fontId="7" fillId="0" borderId="23" xfId="4" applyNumberFormat="1" applyFont="1" applyBorder="1"/>
    <xf numFmtId="168" fontId="15" fillId="0" borderId="22" xfId="4" applyNumberFormat="1" applyFont="1" applyBorder="1" applyAlignment="1">
      <alignment horizontal="right"/>
    </xf>
    <xf numFmtId="168" fontId="7" fillId="0" borderId="12" xfId="4" applyNumberFormat="1" applyFont="1" applyBorder="1"/>
    <xf numFmtId="171" fontId="7" fillId="0" borderId="23" xfId="4" applyNumberFormat="1" applyFont="1" applyBorder="1"/>
    <xf numFmtId="4" fontId="7" fillId="0" borderId="22" xfId="4" applyNumberFormat="1" applyFont="1" applyBorder="1"/>
    <xf numFmtId="3" fontId="7" fillId="0" borderId="23" xfId="4" applyNumberFormat="1" applyFont="1" applyBorder="1"/>
    <xf numFmtId="2" fontId="7" fillId="0" borderId="23" xfId="4" applyNumberFormat="1" applyFont="1" applyBorder="1"/>
    <xf numFmtId="0" fontId="7" fillId="0" borderId="90" xfId="4" applyFont="1" applyBorder="1"/>
    <xf numFmtId="172" fontId="7" fillId="0" borderId="90" xfId="4" applyNumberFormat="1" applyFont="1" applyBorder="1"/>
    <xf numFmtId="2" fontId="7" fillId="0" borderId="90" xfId="4" applyNumberFormat="1" applyFont="1" applyBorder="1"/>
    <xf numFmtId="9" fontId="7" fillId="0" borderId="90" xfId="4" applyNumberFormat="1" applyFont="1" applyBorder="1"/>
    <xf numFmtId="4" fontId="7" fillId="0" borderId="15" xfId="4" applyNumberFormat="1" applyFont="1" applyBorder="1"/>
    <xf numFmtId="4" fontId="7" fillId="0" borderId="12" xfId="4" applyNumberFormat="1" applyFont="1" applyBorder="1"/>
    <xf numFmtId="3" fontId="16" fillId="0" borderId="15" xfId="4" applyNumberFormat="1" applyFont="1" applyBorder="1" applyAlignment="1">
      <alignment horizontal="center"/>
    </xf>
    <xf numFmtId="168" fontId="16" fillId="0" borderId="15" xfId="4" applyNumberFormat="1" applyFont="1" applyBorder="1" applyAlignment="1">
      <alignment horizontal="right"/>
    </xf>
    <xf numFmtId="0" fontId="6" fillId="0" borderId="22" xfId="4" applyFont="1" applyBorder="1" applyAlignment="1">
      <alignment horizontal="center"/>
    </xf>
    <xf numFmtId="169" fontId="15" fillId="0" borderId="23" xfId="4" applyNumberFormat="1" applyFont="1" applyBorder="1" applyAlignment="1">
      <alignment horizontal="center"/>
    </xf>
    <xf numFmtId="0" fontId="7" fillId="0" borderId="22" xfId="4" applyFont="1" applyBorder="1"/>
    <xf numFmtId="169" fontId="7" fillId="0" borderId="23" xfId="4" applyNumberFormat="1" applyFont="1" applyBorder="1"/>
    <xf numFmtId="168" fontId="7" fillId="0" borderId="90" xfId="4" applyNumberFormat="1" applyFont="1" applyBorder="1"/>
    <xf numFmtId="169" fontId="7" fillId="0" borderId="90" xfId="4" applyNumberFormat="1" applyFont="1" applyBorder="1"/>
    <xf numFmtId="173" fontId="7" fillId="0" borderId="23" xfId="4" applyNumberFormat="1" applyFont="1" applyBorder="1"/>
    <xf numFmtId="172" fontId="7" fillId="0" borderId="22" xfId="4" applyNumberFormat="1" applyFont="1" applyBorder="1"/>
    <xf numFmtId="168" fontId="7" fillId="0" borderId="22" xfId="4" applyNumberFormat="1" applyFont="1" applyBorder="1"/>
    <xf numFmtId="49" fontId="7" fillId="0" borderId="23" xfId="4" applyNumberFormat="1" applyFont="1" applyBorder="1"/>
    <xf numFmtId="4" fontId="7" fillId="0" borderId="23" xfId="4" applyNumberFormat="1" applyFont="1" applyBorder="1"/>
    <xf numFmtId="49" fontId="7" fillId="0" borderId="90" xfId="4" applyNumberFormat="1" applyFont="1" applyBorder="1"/>
    <xf numFmtId="3" fontId="7" fillId="0" borderId="90" xfId="4" applyNumberFormat="1" applyFont="1" applyBorder="1"/>
    <xf numFmtId="4" fontId="7" fillId="0" borderId="90" xfId="4" applyNumberFormat="1" applyFont="1" applyBorder="1"/>
    <xf numFmtId="172" fontId="7" fillId="0" borderId="15" xfId="4" applyNumberFormat="1" applyFont="1" applyBorder="1"/>
    <xf numFmtId="168" fontId="7" fillId="0" borderId="15" xfId="4" applyNumberFormat="1" applyFont="1" applyBorder="1"/>
    <xf numFmtId="0" fontId="16" fillId="0" borderId="15" xfId="4" applyFont="1" applyBorder="1" applyAlignment="1">
      <alignment horizontal="center"/>
    </xf>
    <xf numFmtId="174" fontId="7" fillId="0" borderId="12" xfId="4" applyNumberFormat="1" applyFont="1" applyBorder="1"/>
    <xf numFmtId="170" fontId="7" fillId="0" borderId="90" xfId="4" applyNumberFormat="1" applyFont="1" applyBorder="1"/>
    <xf numFmtId="0" fontId="7" fillId="0" borderId="15" xfId="4" applyFont="1" applyBorder="1"/>
    <xf numFmtId="175" fontId="7" fillId="0" borderId="0" xfId="4" applyNumberFormat="1" applyFont="1"/>
    <xf numFmtId="168" fontId="7" fillId="0" borderId="14" xfId="4" applyNumberFormat="1" applyFont="1" applyBorder="1"/>
    <xf numFmtId="0" fontId="16" fillId="0" borderId="15" xfId="4" applyFont="1" applyBorder="1"/>
    <xf numFmtId="0" fontId="7" fillId="0" borderId="13" xfId="4" applyFont="1" applyBorder="1"/>
    <xf numFmtId="0" fontId="15" fillId="0" borderId="89" xfId="0" applyFont="1" applyBorder="1" applyAlignment="1">
      <alignment horizontal="center" vertical="center"/>
    </xf>
    <xf numFmtId="168" fontId="15" fillId="0" borderId="7" xfId="0" applyNumberFormat="1" applyFont="1" applyBorder="1"/>
    <xf numFmtId="0" fontId="5" fillId="0" borderId="47" xfId="0" applyFont="1" applyBorder="1"/>
    <xf numFmtId="0" fontId="5" fillId="0" borderId="91" xfId="0" applyFont="1" applyBorder="1"/>
    <xf numFmtId="49" fontId="5" fillId="0" borderId="91" xfId="0" applyNumberFormat="1" applyFont="1" applyBorder="1"/>
    <xf numFmtId="4" fontId="5" fillId="0" borderId="91" xfId="0" applyNumberFormat="1" applyFont="1" applyBorder="1" applyAlignment="1">
      <alignment horizontal="right"/>
    </xf>
    <xf numFmtId="0" fontId="5" fillId="0" borderId="46" xfId="0" applyFont="1" applyBorder="1"/>
    <xf numFmtId="0" fontId="5" fillId="0" borderId="43" xfId="0" applyFont="1" applyBorder="1"/>
    <xf numFmtId="0" fontId="5" fillId="0" borderId="51" xfId="0" applyFont="1" applyBorder="1"/>
    <xf numFmtId="0" fontId="6" fillId="0" borderId="51" xfId="0" applyFont="1" applyBorder="1" applyAlignment="1">
      <alignment horizontal="center"/>
    </xf>
    <xf numFmtId="3" fontId="6" fillId="0" borderId="0" xfId="0" applyNumberFormat="1" applyFont="1"/>
    <xf numFmtId="49" fontId="7" fillId="0" borderId="0" xfId="0" applyNumberFormat="1" applyFont="1" applyAlignment="1">
      <alignment horizontal="right"/>
    </xf>
    <xf numFmtId="3" fontId="7" fillId="0" borderId="0" xfId="0" applyNumberFormat="1" applyFont="1"/>
    <xf numFmtId="4" fontId="7" fillId="0" borderId="0" xfId="0" applyNumberFormat="1" applyFont="1"/>
    <xf numFmtId="4" fontId="7" fillId="0" borderId="0" xfId="0" applyNumberFormat="1" applyFont="1" applyAlignment="1">
      <alignment horizontal="right"/>
    </xf>
    <xf numFmtId="0" fontId="12" fillId="0" borderId="43" xfId="0" applyFont="1" applyBorder="1"/>
    <xf numFmtId="0" fontId="12" fillId="0" borderId="51" xfId="0" applyFont="1" applyBorder="1"/>
    <xf numFmtId="0" fontId="7" fillId="0" borderId="0" xfId="0" applyFont="1"/>
    <xf numFmtId="49" fontId="14" fillId="0" borderId="0" xfId="0" applyNumberFormat="1" applyFont="1"/>
    <xf numFmtId="0" fontId="14" fillId="0" borderId="0" xfId="0" applyFont="1" applyAlignment="1">
      <alignment horizontal="center"/>
    </xf>
    <xf numFmtId="3" fontId="14" fillId="0" borderId="0" xfId="0" applyNumberFormat="1" applyFont="1"/>
    <xf numFmtId="4" fontId="14" fillId="0" borderId="0" xfId="0" applyNumberFormat="1" applyFont="1" applyAlignment="1">
      <alignment horizontal="center"/>
    </xf>
    <xf numFmtId="3" fontId="14" fillId="0" borderId="0" xfId="0" applyNumberFormat="1" applyFont="1" applyAlignment="1">
      <alignment horizontal="center"/>
    </xf>
    <xf numFmtId="0" fontId="6" fillId="0" borderId="7" xfId="0" applyFont="1" applyBorder="1" applyAlignment="1">
      <alignment horizontal="center"/>
    </xf>
    <xf numFmtId="0" fontId="6" fillId="0" borderId="28" xfId="0" applyFont="1" applyBorder="1" applyAlignment="1">
      <alignment horizontal="center"/>
    </xf>
    <xf numFmtId="4" fontId="6" fillId="0" borderId="28" xfId="0" applyNumberFormat="1" applyFont="1" applyBorder="1" applyAlignment="1">
      <alignment horizontal="center"/>
    </xf>
    <xf numFmtId="0" fontId="20" fillId="0" borderId="23" xfId="0" applyFont="1" applyBorder="1" applyAlignment="1">
      <alignment horizontal="center"/>
    </xf>
    <xf numFmtId="168" fontId="20" fillId="0" borderId="23" xfId="0" applyNumberFormat="1" applyFont="1" applyBorder="1" applyAlignment="1">
      <alignment horizontal="right"/>
    </xf>
    <xf numFmtId="169" fontId="6" fillId="0" borderId="24" xfId="0" applyNumberFormat="1" applyFont="1" applyBorder="1" applyAlignment="1">
      <alignment horizontal="center"/>
    </xf>
    <xf numFmtId="168" fontId="20" fillId="0" borderId="7" xfId="0" applyNumberFormat="1" applyFont="1" applyBorder="1" applyAlignment="1">
      <alignment horizontal="right"/>
    </xf>
    <xf numFmtId="168" fontId="5" fillId="0" borderId="51" xfId="0" applyNumberFormat="1" applyFont="1" applyBorder="1"/>
    <xf numFmtId="169" fontId="20" fillId="0" borderId="27" xfId="0" applyNumberFormat="1" applyFont="1" applyBorder="1" applyAlignment="1">
      <alignment horizontal="center"/>
    </xf>
    <xf numFmtId="168" fontId="21" fillId="0" borderId="51" xfId="0" applyNumberFormat="1" applyFont="1" applyBorder="1"/>
    <xf numFmtId="0" fontId="20" fillId="0" borderId="28" xfId="0" applyFont="1" applyBorder="1" applyAlignment="1">
      <alignment horizontal="center"/>
    </xf>
    <xf numFmtId="168" fontId="20" fillId="0" borderId="24" xfId="0" applyNumberFormat="1" applyFont="1" applyBorder="1" applyAlignment="1">
      <alignment horizontal="right"/>
    </xf>
    <xf numFmtId="170" fontId="20" fillId="0" borderId="23" xfId="0" applyNumberFormat="1" applyFont="1" applyBorder="1" applyAlignment="1">
      <alignment horizontal="center"/>
    </xf>
    <xf numFmtId="9" fontId="20" fillId="0" borderId="27" xfId="0" applyNumberFormat="1" applyFont="1" applyBorder="1" applyAlignment="1">
      <alignment horizontal="center"/>
    </xf>
    <xf numFmtId="4" fontId="20" fillId="0" borderId="24" xfId="0" applyNumberFormat="1" applyFont="1" applyBorder="1" applyAlignment="1">
      <alignment horizontal="right"/>
    </xf>
    <xf numFmtId="171" fontId="20" fillId="0" borderId="24" xfId="0" applyNumberFormat="1" applyFont="1" applyBorder="1" applyAlignment="1">
      <alignment horizontal="right"/>
    </xf>
    <xf numFmtId="0" fontId="21" fillId="0" borderId="51" xfId="0" applyFont="1" applyBorder="1"/>
    <xf numFmtId="3" fontId="20" fillId="0" borderId="23" xfId="0" applyNumberFormat="1" applyFont="1" applyBorder="1" applyAlignment="1">
      <alignment horizontal="center"/>
    </xf>
    <xf numFmtId="4" fontId="20" fillId="0" borderId="23" xfId="0" applyNumberFormat="1" applyFont="1" applyBorder="1" applyAlignment="1">
      <alignment horizontal="center"/>
    </xf>
    <xf numFmtId="171" fontId="20" fillId="0" borderId="23" xfId="0" applyNumberFormat="1" applyFont="1" applyBorder="1" applyAlignment="1">
      <alignment horizontal="right"/>
    </xf>
    <xf numFmtId="4" fontId="15" fillId="0" borderId="24" xfId="0" applyNumberFormat="1" applyFont="1" applyBorder="1" applyAlignment="1">
      <alignment horizontal="right"/>
    </xf>
    <xf numFmtId="172" fontId="20" fillId="0" borderId="23" xfId="0" applyNumberFormat="1" applyFont="1" applyBorder="1" applyAlignment="1">
      <alignment horizontal="right"/>
    </xf>
    <xf numFmtId="0" fontId="15" fillId="0" borderId="23" xfId="0" applyFont="1" applyBorder="1" applyAlignment="1">
      <alignment horizontal="center"/>
    </xf>
    <xf numFmtId="3" fontId="15" fillId="0" borderId="23" xfId="0" applyNumberFormat="1" applyFont="1" applyBorder="1" applyAlignment="1">
      <alignment horizontal="right"/>
    </xf>
    <xf numFmtId="4" fontId="15" fillId="0" borderId="23" xfId="0" applyNumberFormat="1" applyFont="1" applyBorder="1" applyAlignment="1">
      <alignment horizontal="center"/>
    </xf>
    <xf numFmtId="3" fontId="15" fillId="0" borderId="27" xfId="0" applyNumberFormat="1" applyFont="1" applyBorder="1" applyAlignment="1">
      <alignment horizontal="center"/>
    </xf>
    <xf numFmtId="168" fontId="15" fillId="0" borderId="24" xfId="0" applyNumberFormat="1" applyFont="1" applyBorder="1" applyAlignment="1">
      <alignment horizontal="right"/>
    </xf>
    <xf numFmtId="0" fontId="15" fillId="0" borderId="28" xfId="0" applyFont="1" applyBorder="1" applyAlignment="1">
      <alignment horizontal="center"/>
    </xf>
    <xf numFmtId="3" fontId="15" fillId="0" borderId="24" xfId="0" applyNumberFormat="1" applyFont="1" applyBorder="1" applyAlignment="1">
      <alignment horizontal="right"/>
    </xf>
    <xf numFmtId="0" fontId="15" fillId="0" borderId="24" xfId="0" applyFont="1" applyBorder="1" applyAlignment="1">
      <alignment horizontal="right"/>
    </xf>
    <xf numFmtId="0" fontId="15" fillId="0" borderId="27" xfId="0" applyFont="1" applyBorder="1" applyAlignment="1">
      <alignment horizontal="center"/>
    </xf>
    <xf numFmtId="169" fontId="15" fillId="0" borderId="23" xfId="0" applyNumberFormat="1" applyFont="1" applyBorder="1" applyAlignment="1">
      <alignment horizontal="center"/>
    </xf>
    <xf numFmtId="168" fontId="15" fillId="0" borderId="93" xfId="0" applyNumberFormat="1" applyFont="1" applyBorder="1" applyAlignment="1">
      <alignment horizontal="right"/>
    </xf>
    <xf numFmtId="169" fontId="15" fillId="0" borderId="24" xfId="0" applyNumberFormat="1" applyFont="1" applyBorder="1" applyAlignment="1">
      <alignment horizontal="center"/>
    </xf>
    <xf numFmtId="0" fontId="14" fillId="0" borderId="0" xfId="0" applyFont="1"/>
    <xf numFmtId="168" fontId="14" fillId="0" borderId="0" xfId="0" applyNumberFormat="1" applyFont="1" applyAlignment="1">
      <alignment horizontal="center"/>
    </xf>
    <xf numFmtId="169" fontId="7" fillId="0" borderId="0" xfId="0" applyNumberFormat="1" applyFont="1" applyAlignment="1">
      <alignment horizontal="center"/>
    </xf>
    <xf numFmtId="0" fontId="16" fillId="0" borderId="27" xfId="0" applyFont="1" applyBorder="1" applyAlignment="1">
      <alignment horizontal="center"/>
    </xf>
    <xf numFmtId="168" fontId="16" fillId="0" borderId="24" xfId="0" applyNumberFormat="1" applyFont="1" applyBorder="1" applyAlignment="1">
      <alignment horizontal="right"/>
    </xf>
    <xf numFmtId="0" fontId="6" fillId="0" borderId="0" xfId="0" applyFont="1"/>
    <xf numFmtId="168" fontId="14" fillId="0" borderId="0" xfId="0" applyNumberFormat="1" applyFont="1"/>
    <xf numFmtId="169" fontId="14" fillId="0" borderId="0" xfId="0" applyNumberFormat="1" applyFont="1"/>
    <xf numFmtId="168" fontId="7" fillId="0" borderId="0" xfId="0" applyNumberFormat="1" applyFont="1" applyAlignment="1">
      <alignment horizontal="right"/>
    </xf>
    <xf numFmtId="168" fontId="6" fillId="0" borderId="28" xfId="0" applyNumberFormat="1" applyFont="1" applyBorder="1" applyAlignment="1">
      <alignment horizontal="center"/>
    </xf>
    <xf numFmtId="169" fontId="6" fillId="0" borderId="28" xfId="0" applyNumberFormat="1" applyFont="1" applyBorder="1" applyAlignment="1">
      <alignment horizontal="center"/>
    </xf>
    <xf numFmtId="169" fontId="15" fillId="0" borderId="28" xfId="0" applyNumberFormat="1" applyFont="1" applyBorder="1" applyAlignment="1">
      <alignment horizontal="center"/>
    </xf>
    <xf numFmtId="0" fontId="15" fillId="0" borderId="29" xfId="0" applyFont="1" applyBorder="1" applyAlignment="1">
      <alignment horizontal="center"/>
    </xf>
    <xf numFmtId="3" fontId="20" fillId="0" borderId="28" xfId="0" applyNumberFormat="1" applyFont="1" applyBorder="1" applyAlignment="1">
      <alignment horizontal="right"/>
    </xf>
    <xf numFmtId="4" fontId="15" fillId="0" borderId="24" xfId="0" applyNumberFormat="1" applyFont="1" applyBorder="1" applyAlignment="1">
      <alignment horizontal="center"/>
    </xf>
    <xf numFmtId="3" fontId="20" fillId="0" borderId="28" xfId="0" applyNumberFormat="1" applyFont="1" applyBorder="1" applyAlignment="1">
      <alignment horizontal="center"/>
    </xf>
    <xf numFmtId="168" fontId="20" fillId="0" borderId="28" xfId="0" applyNumberFormat="1" applyFont="1" applyBorder="1" applyAlignment="1">
      <alignment horizontal="right"/>
    </xf>
    <xf numFmtId="0" fontId="20" fillId="0" borderId="51" xfId="0" applyFont="1" applyBorder="1" applyAlignment="1">
      <alignment horizontal="center"/>
    </xf>
    <xf numFmtId="3" fontId="20" fillId="0" borderId="0" xfId="0" applyNumberFormat="1" applyFont="1" applyAlignment="1">
      <alignment horizontal="right"/>
    </xf>
    <xf numFmtId="4" fontId="20" fillId="0" borderId="44" xfId="0" applyNumberFormat="1" applyFont="1" applyBorder="1" applyAlignment="1">
      <alignment horizontal="center"/>
    </xf>
    <xf numFmtId="3" fontId="20" fillId="0" borderId="24" xfId="0" applyNumberFormat="1" applyFont="1" applyBorder="1" applyAlignment="1">
      <alignment horizontal="center"/>
    </xf>
    <xf numFmtId="4" fontId="20" fillId="0" borderId="23" xfId="0" applyNumberFormat="1" applyFont="1" applyBorder="1" applyAlignment="1">
      <alignment horizontal="right"/>
    </xf>
    <xf numFmtId="0" fontId="20" fillId="0" borderId="28" xfId="0" applyFont="1" applyBorder="1" applyAlignment="1">
      <alignment horizontal="right"/>
    </xf>
    <xf numFmtId="0" fontId="20" fillId="0" borderId="7" xfId="0" applyFont="1" applyBorder="1" applyAlignment="1">
      <alignment horizontal="center"/>
    </xf>
    <xf numFmtId="2" fontId="20" fillId="0" borderId="51" xfId="0" applyNumberFormat="1" applyFont="1" applyBorder="1" applyAlignment="1">
      <alignment horizontal="center"/>
    </xf>
    <xf numFmtId="173" fontId="20" fillId="0" borderId="0" xfId="0" applyNumberFormat="1" applyFont="1" applyAlignment="1">
      <alignment horizontal="right"/>
    </xf>
    <xf numFmtId="169" fontId="20" fillId="0" borderId="52" xfId="0" applyNumberFormat="1" applyFont="1" applyBorder="1" applyAlignment="1">
      <alignment horizontal="center"/>
    </xf>
    <xf numFmtId="172" fontId="20" fillId="0" borderId="24" xfId="0" applyNumberFormat="1" applyFont="1" applyBorder="1" applyAlignment="1">
      <alignment horizontal="center"/>
    </xf>
    <xf numFmtId="2" fontId="20" fillId="0" borderId="28" xfId="0" applyNumberFormat="1" applyFont="1" applyBorder="1" applyAlignment="1">
      <alignment horizontal="center"/>
    </xf>
    <xf numFmtId="2" fontId="20" fillId="0" borderId="93" xfId="0" applyNumberFormat="1" applyFont="1" applyBorder="1" applyAlignment="1">
      <alignment horizontal="right"/>
    </xf>
    <xf numFmtId="2" fontId="20" fillId="0" borderId="7" xfId="0" applyNumberFormat="1" applyFont="1" applyBorder="1" applyAlignment="1">
      <alignment horizontal="center"/>
    </xf>
    <xf numFmtId="172" fontId="20" fillId="0" borderId="27" xfId="0" applyNumberFormat="1" applyFont="1" applyBorder="1" applyAlignment="1">
      <alignment horizontal="center"/>
    </xf>
    <xf numFmtId="2" fontId="14" fillId="0" borderId="0" xfId="0" applyNumberFormat="1" applyFont="1"/>
    <xf numFmtId="2" fontId="14" fillId="0" borderId="0" xfId="0" applyNumberFormat="1" applyFont="1" applyAlignment="1">
      <alignment horizontal="center"/>
    </xf>
    <xf numFmtId="2" fontId="7" fillId="0" borderId="0" xfId="0" applyNumberFormat="1" applyFont="1"/>
    <xf numFmtId="172" fontId="16" fillId="0" borderId="27" xfId="0" applyNumberFormat="1" applyFont="1" applyBorder="1" applyAlignment="1">
      <alignment horizontal="center"/>
    </xf>
    <xf numFmtId="168" fontId="16" fillId="0" borderId="7" xfId="0" applyNumberFormat="1" applyFont="1" applyBorder="1" applyAlignment="1">
      <alignment horizontal="right"/>
    </xf>
    <xf numFmtId="172" fontId="14" fillId="0" borderId="0" xfId="0" applyNumberFormat="1" applyFont="1" applyAlignment="1">
      <alignment horizontal="center"/>
    </xf>
    <xf numFmtId="2" fontId="6" fillId="0" borderId="93" xfId="0" applyNumberFormat="1" applyFont="1" applyBorder="1" applyAlignment="1">
      <alignment horizontal="center"/>
    </xf>
    <xf numFmtId="2" fontId="6" fillId="0" borderId="29" xfId="0" applyNumberFormat="1" applyFont="1" applyBorder="1" applyAlignment="1">
      <alignment horizontal="center"/>
    </xf>
    <xf numFmtId="172" fontId="6" fillId="0" borderId="29" xfId="0" applyNumberFormat="1" applyFont="1" applyBorder="1" applyAlignment="1">
      <alignment horizontal="center"/>
    </xf>
    <xf numFmtId="168" fontId="6" fillId="0" borderId="7" xfId="0" applyNumberFormat="1" applyFont="1" applyBorder="1" applyAlignment="1">
      <alignment horizontal="center"/>
    </xf>
    <xf numFmtId="2" fontId="15" fillId="0" borderId="23" xfId="0" applyNumberFormat="1" applyFont="1" applyBorder="1" applyAlignment="1">
      <alignment horizontal="center"/>
    </xf>
    <xf numFmtId="3" fontId="15" fillId="0" borderId="23" xfId="0" applyNumberFormat="1" applyFont="1" applyBorder="1" applyAlignment="1">
      <alignment horizontal="center"/>
    </xf>
    <xf numFmtId="172" fontId="15" fillId="0" borderId="29" xfId="0" applyNumberFormat="1" applyFont="1" applyBorder="1" applyAlignment="1">
      <alignment horizontal="center"/>
    </xf>
    <xf numFmtId="168" fontId="20" fillId="0" borderId="24" xfId="0" applyNumberFormat="1" applyFont="1" applyBorder="1"/>
    <xf numFmtId="172" fontId="15" fillId="0" borderId="27" xfId="0" applyNumberFormat="1" applyFont="1" applyBorder="1" applyAlignment="1">
      <alignment horizontal="center"/>
    </xf>
    <xf numFmtId="0" fontId="15" fillId="0" borderId="24" xfId="0" applyFont="1" applyBorder="1" applyAlignment="1">
      <alignment horizontal="center"/>
    </xf>
    <xf numFmtId="49" fontId="15" fillId="0" borderId="23" xfId="0" applyNumberFormat="1" applyFont="1" applyBorder="1" applyAlignment="1">
      <alignment horizontal="center"/>
    </xf>
    <xf numFmtId="49" fontId="15" fillId="0" borderId="24" xfId="0" applyNumberFormat="1" applyFont="1" applyBorder="1" applyAlignment="1">
      <alignment horizontal="center"/>
    </xf>
    <xf numFmtId="174" fontId="5" fillId="0" borderId="51" xfId="0" applyNumberFormat="1" applyFont="1" applyBorder="1"/>
    <xf numFmtId="49" fontId="15" fillId="0" borderId="24" xfId="0" applyNumberFormat="1" applyFont="1" applyBorder="1"/>
    <xf numFmtId="49" fontId="15" fillId="0" borderId="23" xfId="0" applyNumberFormat="1" applyFont="1" applyBorder="1"/>
    <xf numFmtId="168" fontId="15" fillId="0" borderId="24" xfId="0" applyNumberFormat="1" applyFont="1" applyBorder="1"/>
    <xf numFmtId="169" fontId="15" fillId="0" borderId="23" xfId="0" applyNumberFormat="1" applyFont="1" applyBorder="1"/>
    <xf numFmtId="170" fontId="7" fillId="0" borderId="0" xfId="0" applyNumberFormat="1" applyFont="1"/>
    <xf numFmtId="0" fontId="16" fillId="0" borderId="24" xfId="0" applyFont="1" applyBorder="1" applyAlignment="1">
      <alignment horizontal="center"/>
    </xf>
    <xf numFmtId="168" fontId="16" fillId="0" borderId="28" xfId="0" applyNumberFormat="1" applyFont="1" applyBorder="1" applyAlignment="1">
      <alignment horizontal="right"/>
    </xf>
    <xf numFmtId="3" fontId="16" fillId="0" borderId="0" xfId="0" applyNumberFormat="1" applyFont="1" applyAlignment="1">
      <alignment horizontal="center"/>
    </xf>
    <xf numFmtId="0" fontId="16" fillId="0" borderId="93" xfId="0" applyFont="1" applyBorder="1" applyAlignment="1">
      <alignment horizontal="center"/>
    </xf>
    <xf numFmtId="3" fontId="6" fillId="0" borderId="29" xfId="0" applyNumberFormat="1" applyFont="1" applyBorder="1" applyAlignment="1">
      <alignment horizontal="center"/>
    </xf>
    <xf numFmtId="175" fontId="6" fillId="0" borderId="29" xfId="0" applyNumberFormat="1" applyFont="1" applyBorder="1" applyAlignment="1">
      <alignment horizontal="center"/>
    </xf>
    <xf numFmtId="0" fontId="20" fillId="0" borderId="46" xfId="0" applyFont="1" applyBorder="1" applyAlignment="1">
      <alignment horizontal="center"/>
    </xf>
    <xf numFmtId="0" fontId="20" fillId="0" borderId="93" xfId="0" applyFont="1" applyBorder="1" applyAlignment="1">
      <alignment horizontal="center"/>
    </xf>
    <xf numFmtId="0" fontId="15" fillId="0" borderId="0" xfId="0" applyFont="1" applyAlignment="1">
      <alignment horizontal="center"/>
    </xf>
    <xf numFmtId="0" fontId="20" fillId="0" borderId="24" xfId="0" applyFont="1" applyBorder="1" applyAlignment="1">
      <alignment horizontal="right"/>
    </xf>
    <xf numFmtId="0" fontId="20" fillId="0" borderId="7" xfId="0" applyFont="1" applyBorder="1"/>
    <xf numFmtId="49" fontId="20" fillId="0" borderId="23" xfId="0" applyNumberFormat="1" applyFont="1" applyBorder="1"/>
    <xf numFmtId="0" fontId="20" fillId="0" borderId="24" xfId="0" applyFont="1" applyBorder="1" applyAlignment="1">
      <alignment horizontal="center"/>
    </xf>
    <xf numFmtId="0" fontId="20" fillId="0" borderId="23" xfId="0" applyFont="1" applyBorder="1" applyAlignment="1">
      <alignment horizontal="right"/>
    </xf>
    <xf numFmtId="0" fontId="20" fillId="0" borderId="44" xfId="0" applyFont="1" applyBorder="1" applyAlignment="1">
      <alignment horizontal="center"/>
    </xf>
    <xf numFmtId="0" fontId="20" fillId="0" borderId="7" xfId="0" applyFont="1" applyBorder="1" applyAlignment="1">
      <alignment horizontal="right"/>
    </xf>
    <xf numFmtId="0" fontId="7" fillId="0" borderId="46" xfId="0" applyFont="1" applyBorder="1"/>
    <xf numFmtId="0" fontId="16" fillId="0" borderId="7" xfId="0" applyFont="1" applyBorder="1" applyAlignment="1">
      <alignment horizontal="center"/>
    </xf>
    <xf numFmtId="0" fontId="16" fillId="0" borderId="23" xfId="0" applyFont="1" applyBorder="1" applyAlignment="1">
      <alignment horizontal="right"/>
    </xf>
    <xf numFmtId="0" fontId="16" fillId="0" borderId="0" xfId="0" applyFont="1" applyAlignment="1">
      <alignment horizontal="center"/>
    </xf>
    <xf numFmtId="0" fontId="16" fillId="0" borderId="0" xfId="0" applyFont="1" applyAlignment="1">
      <alignment horizontal="right"/>
    </xf>
    <xf numFmtId="0" fontId="16" fillId="0" borderId="29" xfId="0" applyFont="1" applyBorder="1" applyAlignment="1">
      <alignment horizontal="left"/>
    </xf>
    <xf numFmtId="0" fontId="16" fillId="0" borderId="7" xfId="0" applyFont="1" applyBorder="1" applyAlignment="1">
      <alignment horizontal="right"/>
    </xf>
    <xf numFmtId="0" fontId="21" fillId="0" borderId="27" xfId="0" applyFont="1" applyBorder="1"/>
    <xf numFmtId="0" fontId="21" fillId="0" borderId="89" xfId="0" applyFont="1" applyBorder="1"/>
    <xf numFmtId="49" fontId="21" fillId="0" borderId="89" xfId="0" applyNumberFormat="1" applyFont="1" applyBorder="1"/>
    <xf numFmtId="0" fontId="21" fillId="0" borderId="23" xfId="0" applyFont="1" applyBorder="1"/>
    <xf numFmtId="2" fontId="15" fillId="0" borderId="28" xfId="0" applyNumberFormat="1" applyFont="1" applyBorder="1" applyAlignment="1">
      <alignment horizontal="center" vertical="center"/>
    </xf>
    <xf numFmtId="1" fontId="15" fillId="0" borderId="28" xfId="0" applyNumberFormat="1" applyFont="1" applyBorder="1" applyAlignment="1">
      <alignment horizontal="center" vertical="center"/>
    </xf>
    <xf numFmtId="1" fontId="15" fillId="0" borderId="38" xfId="0" applyNumberFormat="1" applyFont="1" applyBorder="1" applyAlignment="1">
      <alignment horizontal="center" vertical="center"/>
    </xf>
    <xf numFmtId="0" fontId="16" fillId="0" borderId="16" xfId="0" applyFont="1" applyBorder="1" applyAlignment="1">
      <alignment horizontal="left" vertical="center"/>
    </xf>
    <xf numFmtId="168" fontId="16" fillId="0" borderId="16" xfId="0" applyNumberFormat="1" applyFont="1" applyBorder="1" applyAlignment="1">
      <alignment horizontal="right" vertical="center"/>
    </xf>
    <xf numFmtId="49" fontId="7" fillId="0" borderId="0" xfId="0" applyNumberFormat="1" applyFont="1" applyAlignment="1">
      <alignment vertical="center"/>
    </xf>
    <xf numFmtId="4" fontId="14" fillId="0" borderId="0" xfId="0" applyNumberFormat="1" applyFont="1" applyAlignment="1">
      <alignment horizontal="right" vertical="center"/>
    </xf>
    <xf numFmtId="0" fontId="16" fillId="0" borderId="20" xfId="0" applyFont="1" applyBorder="1" applyAlignment="1">
      <alignment horizontal="left" vertical="center"/>
    </xf>
    <xf numFmtId="0" fontId="5" fillId="0" borderId="15" xfId="0" applyFont="1" applyBorder="1"/>
    <xf numFmtId="0" fontId="22" fillId="6" borderId="84" xfId="0" applyFont="1" applyFill="1" applyBorder="1" applyAlignment="1">
      <alignment horizontal="justify" vertical="center"/>
    </xf>
    <xf numFmtId="0" fontId="22" fillId="6" borderId="94" xfId="0" applyFont="1" applyFill="1" applyBorder="1" applyAlignment="1">
      <alignment horizontal="justify" vertical="center" wrapText="1"/>
    </xf>
    <xf numFmtId="0" fontId="22" fillId="6" borderId="67" xfId="0" applyFont="1" applyFill="1" applyBorder="1" applyAlignment="1">
      <alignment horizontal="justify" vertical="center"/>
    </xf>
    <xf numFmtId="0" fontId="23" fillId="0" borderId="69" xfId="0" applyFont="1" applyBorder="1" applyAlignment="1">
      <alignment horizontal="justify" vertical="center"/>
    </xf>
    <xf numFmtId="0" fontId="28" fillId="6" borderId="84" xfId="0" applyFont="1" applyFill="1" applyBorder="1" applyAlignment="1">
      <alignment horizontal="justify" vertical="center"/>
    </xf>
    <xf numFmtId="0" fontId="28" fillId="6" borderId="94" xfId="0" applyFont="1" applyFill="1" applyBorder="1" applyAlignment="1">
      <alignment horizontal="justify" vertical="center"/>
    </xf>
    <xf numFmtId="0" fontId="28" fillId="6" borderId="67" xfId="0" applyFont="1" applyFill="1" applyBorder="1" applyAlignment="1">
      <alignment horizontal="justify" vertical="center"/>
    </xf>
    <xf numFmtId="0" fontId="21" fillId="0" borderId="69" xfId="0" applyFont="1" applyBorder="1" applyAlignment="1">
      <alignment horizontal="justify" vertical="center"/>
    </xf>
    <xf numFmtId="0" fontId="32" fillId="7" borderId="16" xfId="0" applyFont="1" applyFill="1" applyBorder="1" applyAlignment="1">
      <alignment vertical="center" wrapText="1"/>
    </xf>
    <xf numFmtId="0" fontId="22" fillId="7" borderId="10" xfId="0" applyFont="1" applyFill="1" applyBorder="1" applyAlignment="1">
      <alignment vertical="center" wrapText="1"/>
    </xf>
    <xf numFmtId="0" fontId="22" fillId="7" borderId="17" xfId="0" applyFont="1" applyFill="1" applyBorder="1" applyAlignment="1">
      <alignment vertical="center" wrapText="1"/>
    </xf>
    <xf numFmtId="0" fontId="22" fillId="7" borderId="15" xfId="0" applyFont="1" applyFill="1" applyBorder="1" applyAlignment="1">
      <alignment vertical="center" wrapText="1"/>
    </xf>
    <xf numFmtId="0" fontId="1" fillId="0" borderId="15" xfId="0" applyFont="1" applyBorder="1" applyAlignment="1">
      <alignment vertical="center" wrapText="1"/>
    </xf>
    <xf numFmtId="0" fontId="22" fillId="7" borderId="19" xfId="0" applyFont="1" applyFill="1" applyBorder="1" applyAlignment="1">
      <alignment vertical="center" wrapText="1"/>
    </xf>
    <xf numFmtId="0" fontId="22" fillId="6" borderId="84" xfId="7" applyFont="1" applyFill="1" applyBorder="1" applyAlignment="1">
      <alignment horizontal="justify" vertical="center"/>
    </xf>
    <xf numFmtId="0" fontId="34" fillId="6" borderId="94" xfId="7" applyFont="1" applyFill="1" applyBorder="1" applyAlignment="1">
      <alignment horizontal="justify" vertical="center"/>
    </xf>
    <xf numFmtId="0" fontId="22" fillId="6" borderId="67" xfId="7" applyFont="1" applyFill="1" applyBorder="1" applyAlignment="1">
      <alignment horizontal="justify" vertical="center"/>
    </xf>
    <xf numFmtId="0" fontId="23" fillId="0" borderId="69" xfId="7" applyFont="1" applyBorder="1" applyAlignment="1">
      <alignment horizontal="justify" vertical="center"/>
    </xf>
    <xf numFmtId="0" fontId="34" fillId="6" borderId="94" xfId="7" applyFont="1" applyFill="1" applyBorder="1" applyAlignment="1">
      <alignment horizontal="justify" vertical="center" wrapText="1"/>
    </xf>
    <xf numFmtId="166" fontId="0" fillId="2" borderId="0" xfId="2" applyFont="1" applyFill="1"/>
    <xf numFmtId="0" fontId="38" fillId="2" borderId="77" xfId="4" applyFont="1" applyFill="1" applyBorder="1" applyAlignment="1">
      <alignment horizontal="center" vertical="center"/>
    </xf>
    <xf numFmtId="0" fontId="1" fillId="0" borderId="98" xfId="4" applyBorder="1" applyAlignment="1">
      <alignment wrapText="1"/>
    </xf>
    <xf numFmtId="0" fontId="1" fillId="0" borderId="99" xfId="4" applyBorder="1" applyAlignment="1">
      <alignment vertical="center" wrapText="1"/>
    </xf>
    <xf numFmtId="0" fontId="1" fillId="0" borderId="100" xfId="4" applyBorder="1" applyAlignment="1">
      <alignment wrapText="1"/>
    </xf>
    <xf numFmtId="0" fontId="1" fillId="0" borderId="101" xfId="4" applyBorder="1" applyAlignment="1">
      <alignment wrapText="1"/>
    </xf>
    <xf numFmtId="0" fontId="1" fillId="0" borderId="105" xfId="4" applyBorder="1" applyAlignment="1">
      <alignment wrapText="1"/>
    </xf>
    <xf numFmtId="0" fontId="1" fillId="0" borderId="105" xfId="4" applyBorder="1" applyAlignment="1">
      <alignment vertical="center" wrapText="1"/>
    </xf>
    <xf numFmtId="0" fontId="1" fillId="0" borderId="111" xfId="4" applyBorder="1" applyAlignment="1">
      <alignment wrapText="1"/>
    </xf>
    <xf numFmtId="0" fontId="1" fillId="0" borderId="112" xfId="4" applyBorder="1" applyAlignment="1">
      <alignment vertical="center" wrapText="1"/>
    </xf>
    <xf numFmtId="0" fontId="1" fillId="0" borderId="115" xfId="4" applyBorder="1" applyAlignment="1">
      <alignment vertical="center" wrapText="1"/>
    </xf>
    <xf numFmtId="0" fontId="6" fillId="0" borderId="112" xfId="4" applyFont="1" applyBorder="1" applyAlignment="1">
      <alignment vertical="center"/>
    </xf>
    <xf numFmtId="0" fontId="6" fillId="0" borderId="118" xfId="4" applyFont="1" applyBorder="1" applyAlignment="1">
      <alignment horizontal="center" vertical="center" wrapText="1"/>
    </xf>
    <xf numFmtId="0" fontId="1" fillId="0" borderId="121" xfId="4" applyBorder="1" applyAlignment="1">
      <alignment vertical="center" wrapText="1"/>
    </xf>
    <xf numFmtId="0" fontId="15" fillId="0" borderId="118" xfId="4" applyFont="1" applyBorder="1" applyAlignment="1">
      <alignment horizontal="right" vertical="center" wrapText="1"/>
    </xf>
    <xf numFmtId="0" fontId="1" fillId="0" borderId="124" xfId="4" applyBorder="1" applyAlignment="1">
      <alignment vertical="center" wrapText="1"/>
    </xf>
    <xf numFmtId="0" fontId="1" fillId="0" borderId="127" xfId="4" applyBorder="1" applyAlignment="1">
      <alignment vertical="center" wrapText="1"/>
    </xf>
    <xf numFmtId="0" fontId="1" fillId="0" borderId="118" xfId="4" applyBorder="1" applyAlignment="1">
      <alignment vertical="center" wrapText="1"/>
    </xf>
    <xf numFmtId="0" fontId="16" fillId="0" borderId="118" xfId="4" applyFont="1" applyBorder="1" applyAlignment="1">
      <alignment horizontal="center" vertical="center" wrapText="1"/>
    </xf>
    <xf numFmtId="0" fontId="16" fillId="0" borderId="118" xfId="4" applyFont="1" applyBorder="1" applyAlignment="1">
      <alignment horizontal="right" vertical="center" wrapText="1"/>
    </xf>
    <xf numFmtId="0" fontId="6" fillId="0" borderId="112" xfId="4" applyFont="1" applyBorder="1" applyAlignment="1">
      <alignment vertical="center" wrapText="1"/>
    </xf>
    <xf numFmtId="164" fontId="15" fillId="0" borderId="121" xfId="4" applyNumberFormat="1" applyFont="1" applyBorder="1" applyAlignment="1">
      <alignment horizontal="center" vertical="center" wrapText="1"/>
    </xf>
    <xf numFmtId="0" fontId="15" fillId="0" borderId="121" xfId="4" applyFont="1" applyBorder="1" applyAlignment="1">
      <alignment horizontal="center" vertical="center" wrapText="1"/>
    </xf>
    <xf numFmtId="164" fontId="15" fillId="0" borderId="124" xfId="4" applyNumberFormat="1" applyFont="1" applyBorder="1" applyAlignment="1">
      <alignment horizontal="right" wrapText="1"/>
    </xf>
    <xf numFmtId="0" fontId="15" fillId="0" borderId="124" xfId="4" applyFont="1" applyBorder="1" applyAlignment="1">
      <alignment horizontal="right" wrapText="1"/>
    </xf>
    <xf numFmtId="0" fontId="15" fillId="0" borderId="118" xfId="4" applyFont="1" applyBorder="1" applyAlignment="1">
      <alignment horizontal="right" wrapText="1"/>
    </xf>
    <xf numFmtId="164" fontId="16" fillId="0" borderId="118" xfId="4" applyNumberFormat="1" applyFont="1" applyBorder="1" applyAlignment="1">
      <alignment horizontal="right" vertical="center" wrapText="1"/>
    </xf>
    <xf numFmtId="164" fontId="15" fillId="0" borderId="118" xfId="4" applyNumberFormat="1" applyFont="1" applyBorder="1" applyAlignment="1">
      <alignment horizontal="right" wrapText="1"/>
    </xf>
    <xf numFmtId="164" fontId="1" fillId="0" borderId="121" xfId="4" applyNumberFormat="1" applyBorder="1" applyAlignment="1">
      <alignment vertical="center" wrapText="1"/>
    </xf>
    <xf numFmtId="0" fontId="1" fillId="0" borderId="118" xfId="4" applyBorder="1" applyAlignment="1">
      <alignment wrapText="1"/>
    </xf>
    <xf numFmtId="0" fontId="1" fillId="0" borderId="127" xfId="4" applyBorder="1" applyAlignment="1">
      <alignment wrapText="1"/>
    </xf>
    <xf numFmtId="0" fontId="16" fillId="0" borderId="118" xfId="4" applyFont="1" applyBorder="1" applyAlignment="1">
      <alignment vertical="center" wrapText="1"/>
    </xf>
    <xf numFmtId="0" fontId="1" fillId="0" borderId="99" xfId="4" applyBorder="1" applyAlignment="1">
      <alignment wrapText="1"/>
    </xf>
    <xf numFmtId="0" fontId="1" fillId="0" borderId="112" xfId="4" applyBorder="1" applyAlignment="1">
      <alignment wrapText="1"/>
    </xf>
    <xf numFmtId="0" fontId="1" fillId="0" borderId="115" xfId="4" applyBorder="1" applyAlignment="1">
      <alignment wrapText="1"/>
    </xf>
    <xf numFmtId="0" fontId="1" fillId="0" borderId="115" xfId="4" applyBorder="1" applyAlignment="1">
      <alignment horizontal="right" wrapText="1"/>
    </xf>
    <xf numFmtId="0" fontId="6" fillId="0" borderId="130" xfId="4" applyFont="1" applyBorder="1" applyAlignment="1">
      <alignment vertical="center"/>
    </xf>
    <xf numFmtId="0" fontId="1" fillId="0" borderId="130" xfId="4" applyBorder="1" applyAlignment="1">
      <alignment wrapText="1"/>
    </xf>
    <xf numFmtId="0" fontId="1" fillId="0" borderId="131" xfId="4" applyBorder="1" applyAlignment="1">
      <alignment wrapText="1"/>
    </xf>
    <xf numFmtId="0" fontId="6" fillId="0" borderId="132" xfId="4" applyFont="1" applyBorder="1" applyAlignment="1">
      <alignment horizontal="center" wrapText="1"/>
    </xf>
    <xf numFmtId="0" fontId="6" fillId="0" borderId="124" xfId="4" applyFont="1" applyBorder="1" applyAlignment="1">
      <alignment horizontal="center" wrapText="1"/>
    </xf>
    <xf numFmtId="0" fontId="6" fillId="0" borderId="121" xfId="4" applyFont="1" applyBorder="1" applyAlignment="1">
      <alignment horizontal="center" wrapText="1"/>
    </xf>
    <xf numFmtId="0" fontId="39" fillId="8" borderId="121" xfId="4" applyFont="1" applyFill="1" applyBorder="1" applyAlignment="1">
      <alignment horizontal="center" wrapText="1"/>
    </xf>
    <xf numFmtId="164" fontId="39" fillId="8" borderId="121" xfId="4" applyNumberFormat="1" applyFont="1" applyFill="1" applyBorder="1" applyAlignment="1">
      <alignment horizontal="right" wrapText="1"/>
    </xf>
    <xf numFmtId="0" fontId="1" fillId="8" borderId="121" xfId="4" applyFill="1" applyBorder="1" applyAlignment="1">
      <alignment wrapText="1"/>
    </xf>
    <xf numFmtId="164" fontId="15" fillId="0" borderId="121" xfId="4" applyNumberFormat="1" applyFont="1" applyBorder="1" applyAlignment="1">
      <alignment horizontal="right" wrapText="1"/>
    </xf>
    <xf numFmtId="0" fontId="1" fillId="0" borderId="121" xfId="4" applyBorder="1" applyAlignment="1">
      <alignment wrapText="1"/>
    </xf>
    <xf numFmtId="0" fontId="16" fillId="0" borderId="118" xfId="4" applyFont="1" applyBorder="1" applyAlignment="1">
      <alignment horizontal="center" wrapText="1"/>
    </xf>
    <xf numFmtId="164" fontId="16" fillId="0" borderId="118" xfId="4" applyNumberFormat="1" applyFont="1" applyBorder="1" applyAlignment="1">
      <alignment horizontal="right" wrapText="1"/>
    </xf>
    <xf numFmtId="0" fontId="6" fillId="0" borderId="112" xfId="4" applyFont="1" applyBorder="1" applyAlignment="1">
      <alignment wrapText="1"/>
    </xf>
    <xf numFmtId="0" fontId="6" fillId="0" borderId="118" xfId="4" applyFont="1" applyBorder="1" applyAlignment="1">
      <alignment horizontal="center" wrapText="1"/>
    </xf>
    <xf numFmtId="164" fontId="15" fillId="0" borderId="121" xfId="4" applyNumberFormat="1" applyFont="1" applyBorder="1" applyAlignment="1">
      <alignment horizontal="center" wrapText="1"/>
    </xf>
    <xf numFmtId="0" fontId="15" fillId="0" borderId="121" xfId="4" applyFont="1" applyBorder="1" applyAlignment="1">
      <alignment horizontal="center" wrapText="1"/>
    </xf>
    <xf numFmtId="0" fontId="1" fillId="0" borderId="124" xfId="4" applyBorder="1" applyAlignment="1">
      <alignment wrapText="1"/>
    </xf>
    <xf numFmtId="0" fontId="16" fillId="0" borderId="118" xfId="4" applyFont="1" applyBorder="1" applyAlignment="1">
      <alignment horizontal="right" wrapText="1"/>
    </xf>
    <xf numFmtId="0" fontId="16" fillId="0" borderId="118" xfId="4" applyFont="1" applyBorder="1" applyAlignment="1">
      <alignment wrapText="1"/>
    </xf>
    <xf numFmtId="0" fontId="1" fillId="0" borderId="133" xfId="4" applyBorder="1" applyAlignment="1">
      <alignment wrapText="1"/>
    </xf>
    <xf numFmtId="9" fontId="15" fillId="0" borderId="23" xfId="0" applyNumberFormat="1" applyFont="1" applyBorder="1" applyAlignment="1">
      <alignment horizontal="center" vertical="center"/>
    </xf>
    <xf numFmtId="0" fontId="15" fillId="0" borderId="21" xfId="0" applyFont="1" applyBorder="1" applyAlignment="1">
      <alignment vertical="center"/>
    </xf>
    <xf numFmtId="49" fontId="15" fillId="0" borderId="23" xfId="0" applyNumberFormat="1" applyFont="1" applyBorder="1" applyAlignment="1">
      <alignment vertical="center"/>
    </xf>
    <xf numFmtId="0" fontId="15" fillId="0" borderId="31" xfId="0" applyFont="1" applyBorder="1" applyAlignment="1">
      <alignment vertical="center"/>
    </xf>
    <xf numFmtId="49" fontId="15" fillId="0" borderId="28" xfId="0" applyNumberFormat="1" applyFont="1" applyBorder="1" applyAlignment="1">
      <alignment vertical="center"/>
    </xf>
    <xf numFmtId="3" fontId="15" fillId="0" borderId="7" xfId="0" applyNumberFormat="1" applyFont="1" applyBorder="1" applyAlignment="1">
      <alignment horizontal="center" vertical="center"/>
    </xf>
    <xf numFmtId="177" fontId="15" fillId="0" borderId="7" xfId="0" applyNumberFormat="1" applyFont="1" applyBorder="1" applyAlignment="1">
      <alignment horizontal="center" vertical="center"/>
    </xf>
    <xf numFmtId="4" fontId="15" fillId="0" borderId="62" xfId="0" applyNumberFormat="1" applyFont="1" applyBorder="1" applyAlignment="1">
      <alignment horizontal="right" vertical="center"/>
    </xf>
    <xf numFmtId="4" fontId="15" fillId="0" borderId="61" xfId="0" applyNumberFormat="1" applyFont="1" applyBorder="1" applyAlignment="1">
      <alignment horizontal="right" vertical="center"/>
    </xf>
    <xf numFmtId="0" fontId="15" fillId="0" borderId="134" xfId="0" applyFont="1" applyBorder="1"/>
    <xf numFmtId="49" fontId="15" fillId="0" borderId="63" xfId="0" applyNumberFormat="1" applyFont="1" applyBorder="1"/>
    <xf numFmtId="0" fontId="15" fillId="0" borderId="57" xfId="0" applyFont="1" applyBorder="1" applyAlignment="1">
      <alignment horizontal="center" vertical="center"/>
    </xf>
    <xf numFmtId="49" fontId="15" fillId="0" borderId="7" xfId="0" applyNumberFormat="1" applyFont="1" applyBorder="1" applyAlignment="1">
      <alignment horizontal="center" vertical="center"/>
    </xf>
    <xf numFmtId="49" fontId="15" fillId="0" borderId="24" xfId="0" applyNumberFormat="1" applyFont="1" applyBorder="1" applyAlignment="1">
      <alignment horizontal="center" vertical="center"/>
    </xf>
    <xf numFmtId="49" fontId="15" fillId="0" borderId="7" xfId="0" applyNumberFormat="1" applyFont="1" applyBorder="1" applyAlignment="1">
      <alignment vertical="center"/>
    </xf>
    <xf numFmtId="49" fontId="15" fillId="0" borderId="38" xfId="0" applyNumberFormat="1" applyFont="1" applyBorder="1" applyAlignment="1">
      <alignment vertical="center"/>
    </xf>
    <xf numFmtId="170" fontId="15" fillId="0" borderId="0" xfId="0" applyNumberFormat="1" applyFont="1" applyAlignment="1">
      <alignment horizontal="center" vertical="center"/>
    </xf>
    <xf numFmtId="0" fontId="15" fillId="0" borderId="26" xfId="0" applyFont="1" applyBorder="1" applyAlignment="1">
      <alignment horizontal="center" vertical="center"/>
    </xf>
    <xf numFmtId="168" fontId="15" fillId="0" borderId="12" xfId="0" applyNumberFormat="1" applyFont="1" applyBorder="1"/>
    <xf numFmtId="0" fontId="15" fillId="0" borderId="57" xfId="0" applyFont="1" applyBorder="1" applyAlignment="1">
      <alignment horizontal="left" vertical="center"/>
    </xf>
    <xf numFmtId="49" fontId="15" fillId="0" borderId="7" xfId="0" applyNumberFormat="1" applyFont="1" applyBorder="1" applyAlignment="1">
      <alignment horizontal="left" vertical="center"/>
    </xf>
    <xf numFmtId="168" fontId="15" fillId="0" borderId="62" xfId="0" applyNumberFormat="1" applyFont="1" applyBorder="1" applyAlignment="1">
      <alignment horizontal="center" vertical="center"/>
    </xf>
    <xf numFmtId="49" fontId="15" fillId="0" borderId="36" xfId="0" applyNumberFormat="1" applyFont="1" applyBorder="1"/>
    <xf numFmtId="170" fontId="15" fillId="0" borderId="63" xfId="0" applyNumberFormat="1" applyFont="1" applyBorder="1" applyAlignment="1">
      <alignment horizontal="center" vertical="center"/>
    </xf>
    <xf numFmtId="168" fontId="15" fillId="0" borderId="16" xfId="0" applyNumberFormat="1" applyFont="1" applyBorder="1" applyAlignment="1">
      <alignment vertical="center"/>
    </xf>
    <xf numFmtId="0" fontId="15" fillId="0" borderId="31" xfId="0" applyFont="1" applyBorder="1" applyAlignment="1">
      <alignment horizontal="left" vertical="center" wrapText="1"/>
    </xf>
    <xf numFmtId="49" fontId="15" fillId="0" borderId="51" xfId="0" applyNumberFormat="1" applyFont="1" applyBorder="1" applyAlignment="1">
      <alignment horizontal="left" vertical="center" wrapText="1"/>
    </xf>
    <xf numFmtId="0" fontId="15" fillId="0" borderId="44" xfId="0" applyFont="1" applyBorder="1" applyAlignment="1">
      <alignment horizontal="center" vertical="center"/>
    </xf>
    <xf numFmtId="9" fontId="15" fillId="0" borderId="54" xfId="0" applyNumberFormat="1" applyFont="1" applyBorder="1" applyAlignment="1">
      <alignment horizontal="center" vertical="center"/>
    </xf>
    <xf numFmtId="168" fontId="15" fillId="0" borderId="61" xfId="0" applyNumberFormat="1" applyFont="1" applyBorder="1" applyAlignment="1">
      <alignment vertical="center"/>
    </xf>
    <xf numFmtId="0" fontId="15" fillId="0" borderId="11" xfId="0" applyFont="1" applyBorder="1" applyAlignment="1">
      <alignment vertical="center" wrapText="1"/>
    </xf>
    <xf numFmtId="49" fontId="15" fillId="0" borderId="38" xfId="0" applyNumberFormat="1" applyFont="1" applyBorder="1" applyAlignment="1">
      <alignment vertical="center" wrapText="1"/>
    </xf>
    <xf numFmtId="170" fontId="15" fillId="0" borderId="52" xfId="0" applyNumberFormat="1" applyFont="1" applyBorder="1" applyAlignment="1">
      <alignment horizontal="center" vertical="center"/>
    </xf>
    <xf numFmtId="168" fontId="15" fillId="0" borderId="60" xfId="0" applyNumberFormat="1" applyFont="1" applyBorder="1" applyAlignment="1">
      <alignment vertical="center"/>
    </xf>
    <xf numFmtId="0" fontId="14" fillId="0" borderId="9" xfId="0" applyFont="1" applyBorder="1" applyAlignment="1">
      <alignment vertical="center"/>
    </xf>
    <xf numFmtId="0" fontId="0" fillId="2" borderId="0" xfId="0" applyFill="1" applyAlignment="1">
      <alignment horizontal="center"/>
    </xf>
    <xf numFmtId="0" fontId="0" fillId="0" borderId="0" xfId="0" applyAlignment="1">
      <alignment horizontal="center"/>
    </xf>
    <xf numFmtId="0" fontId="8" fillId="2" borderId="0" xfId="0" applyFont="1" applyFill="1" applyAlignment="1">
      <alignment horizontal="center"/>
    </xf>
    <xf numFmtId="0" fontId="38" fillId="2" borderId="2" xfId="4" applyFont="1" applyFill="1" applyBorder="1" applyAlignment="1">
      <alignment horizontal="center" vertical="center"/>
    </xf>
    <xf numFmtId="9" fontId="15" fillId="0" borderId="59" xfId="0" applyNumberFormat="1" applyFont="1" applyBorder="1" applyAlignment="1">
      <alignment horizontal="center" vertical="center"/>
    </xf>
    <xf numFmtId="4" fontId="15" fillId="0" borderId="55" xfId="0" applyNumberFormat="1" applyFont="1" applyBorder="1" applyAlignment="1">
      <alignment horizontal="right" vertical="center"/>
    </xf>
    <xf numFmtId="168" fontId="15" fillId="0" borderId="59" xfId="0" applyNumberFormat="1" applyFont="1" applyBorder="1" applyAlignment="1">
      <alignment horizontal="center" vertical="center"/>
    </xf>
    <xf numFmtId="169" fontId="15" fillId="0" borderId="25" xfId="0" applyNumberFormat="1" applyFont="1" applyBorder="1" applyAlignment="1">
      <alignment horizontal="center" vertical="center"/>
    </xf>
    <xf numFmtId="168" fontId="15" fillId="0" borderId="135" xfId="0" applyNumberFormat="1" applyFont="1" applyBorder="1"/>
    <xf numFmtId="3" fontId="16" fillId="0" borderId="18" xfId="0" applyNumberFormat="1" applyFont="1" applyBorder="1" applyAlignment="1">
      <alignment horizontal="center" vertical="center"/>
    </xf>
    <xf numFmtId="0" fontId="6" fillId="0" borderId="19" xfId="0" applyFont="1" applyBorder="1" applyAlignment="1">
      <alignment horizontal="center" vertical="center"/>
    </xf>
    <xf numFmtId="170" fontId="15" fillId="0" borderId="25" xfId="0" applyNumberFormat="1" applyFont="1" applyBorder="1" applyAlignment="1">
      <alignment horizontal="center" vertical="center"/>
    </xf>
    <xf numFmtId="168" fontId="15" fillId="0" borderId="55" xfId="0" applyNumberFormat="1" applyFont="1" applyBorder="1"/>
    <xf numFmtId="0" fontId="15" fillId="0" borderId="90" xfId="0" applyFont="1" applyBorder="1" applyAlignment="1">
      <alignment horizontal="center" vertical="center"/>
    </xf>
    <xf numFmtId="168" fontId="15" fillId="0" borderId="53" xfId="0" applyNumberFormat="1" applyFont="1" applyBorder="1" applyAlignment="1">
      <alignment horizontal="center" vertical="center"/>
    </xf>
    <xf numFmtId="169" fontId="15" fillId="0" borderId="136" xfId="0" applyNumberFormat="1" applyFont="1" applyBorder="1" applyAlignment="1">
      <alignment horizontal="center" vertical="center"/>
    </xf>
    <xf numFmtId="0" fontId="15" fillId="0" borderId="27" xfId="0" applyFont="1" applyBorder="1" applyAlignment="1">
      <alignment horizontal="center" vertical="center"/>
    </xf>
    <xf numFmtId="168" fontId="15" fillId="0" borderId="55" xfId="0" applyNumberFormat="1" applyFont="1" applyBorder="1" applyAlignment="1">
      <alignment vertical="center"/>
    </xf>
    <xf numFmtId="0" fontId="6" fillId="0" borderId="10" xfId="0" applyFont="1" applyBorder="1" applyAlignment="1">
      <alignment horizontal="center" vertical="center"/>
    </xf>
    <xf numFmtId="0" fontId="6" fillId="0" borderId="16" xfId="0" applyFont="1" applyBorder="1" applyAlignment="1">
      <alignment horizontal="center" vertical="center"/>
    </xf>
    <xf numFmtId="4" fontId="5" fillId="0" borderId="9" xfId="0" applyNumberFormat="1" applyFont="1" applyBorder="1" applyAlignment="1">
      <alignment vertical="center"/>
    </xf>
    <xf numFmtId="4" fontId="6" fillId="0" borderId="18" xfId="0" applyNumberFormat="1" applyFont="1" applyBorder="1" applyAlignment="1">
      <alignment horizontal="center" vertical="center"/>
    </xf>
    <xf numFmtId="4" fontId="15" fillId="0" borderId="24" xfId="0" applyNumberFormat="1" applyFont="1" applyBorder="1" applyAlignment="1">
      <alignment horizontal="center" vertical="center"/>
    </xf>
    <xf numFmtId="4" fontId="15" fillId="0" borderId="0" xfId="0" applyNumberFormat="1" applyFont="1" applyAlignment="1">
      <alignment horizontal="center" vertical="center"/>
    </xf>
    <xf numFmtId="4" fontId="15" fillId="0" borderId="44" xfId="0" applyNumberFormat="1" applyFont="1" applyBorder="1" applyAlignment="1">
      <alignment horizontal="center" vertical="center"/>
    </xf>
    <xf numFmtId="4" fontId="15" fillId="0" borderId="63" xfId="0" applyNumberFormat="1" applyFont="1" applyBorder="1" applyAlignment="1">
      <alignment horizontal="center" vertical="center"/>
    </xf>
    <xf numFmtId="4" fontId="15" fillId="0" borderId="52" xfId="0" applyNumberFormat="1" applyFont="1" applyBorder="1" applyAlignment="1">
      <alignment horizontal="center" vertical="center"/>
    </xf>
    <xf numFmtId="0" fontId="28" fillId="7" borderId="20" xfId="0" applyFont="1" applyFill="1" applyBorder="1" applyAlignment="1">
      <alignment vertical="center" wrapText="1"/>
    </xf>
    <xf numFmtId="0" fontId="28" fillId="7" borderId="19" xfId="0" applyFont="1" applyFill="1" applyBorder="1" applyAlignment="1">
      <alignment vertical="center" wrapText="1"/>
    </xf>
    <xf numFmtId="0" fontId="28" fillId="7" borderId="17" xfId="0" applyFont="1" applyFill="1" applyBorder="1" applyAlignment="1">
      <alignment vertical="center" wrapText="1"/>
    </xf>
    <xf numFmtId="0" fontId="7" fillId="0" borderId="15" xfId="0" applyFont="1" applyBorder="1" applyAlignment="1">
      <alignment vertical="center" wrapText="1"/>
    </xf>
    <xf numFmtId="0" fontId="22" fillId="6" borderId="84" xfId="8" applyFont="1" applyFill="1" applyBorder="1" applyAlignment="1">
      <alignment horizontal="justify" vertical="center"/>
    </xf>
    <xf numFmtId="0" fontId="22" fillId="6" borderId="94" xfId="8" applyFont="1" applyFill="1" applyBorder="1" applyAlignment="1">
      <alignment horizontal="justify" vertical="center" wrapText="1"/>
    </xf>
    <xf numFmtId="0" fontId="22" fillId="6" borderId="67" xfId="8" applyFont="1" applyFill="1" applyBorder="1" applyAlignment="1">
      <alignment horizontal="justify" vertical="center"/>
    </xf>
    <xf numFmtId="0" fontId="23" fillId="0" borderId="69" xfId="8" applyFont="1" applyBorder="1" applyAlignment="1">
      <alignment horizontal="justify" vertical="center"/>
    </xf>
    <xf numFmtId="0" fontId="40" fillId="0" borderId="0" xfId="9" applyAlignment="1">
      <alignment horizontal="left" vertical="top" wrapText="1"/>
    </xf>
    <xf numFmtId="0" fontId="41" fillId="9" borderId="141" xfId="9" applyFont="1" applyFill="1" applyBorder="1" applyAlignment="1">
      <alignment horizontal="left" vertical="center" wrapText="1"/>
    </xf>
    <xf numFmtId="49" fontId="43" fillId="9" borderId="138" xfId="9" applyNumberFormat="1" applyFont="1" applyFill="1" applyBorder="1" applyAlignment="1">
      <alignment vertical="top" wrapText="1"/>
    </xf>
    <xf numFmtId="0" fontId="40" fillId="9" borderId="142" xfId="9" applyFill="1" applyBorder="1" applyAlignment="1">
      <alignment horizontal="left" vertical="top" wrapText="1"/>
    </xf>
    <xf numFmtId="0" fontId="46" fillId="0" borderId="143" xfId="9" applyFont="1" applyBorder="1" applyAlignment="1">
      <alignment horizontal="left" vertical="top" wrapText="1" indent="1"/>
    </xf>
    <xf numFmtId="0" fontId="22" fillId="7" borderId="20" xfId="0" applyFont="1" applyFill="1" applyBorder="1" applyAlignment="1">
      <alignment vertical="center" wrapText="1"/>
    </xf>
    <xf numFmtId="0" fontId="22" fillId="7" borderId="148" xfId="0" applyFont="1" applyFill="1" applyBorder="1" applyAlignment="1">
      <alignment vertical="center" wrapText="1"/>
    </xf>
    <xf numFmtId="0" fontId="22" fillId="7" borderId="149" xfId="0" applyFont="1" applyFill="1" applyBorder="1" applyAlignment="1">
      <alignment vertical="center" wrapText="1"/>
    </xf>
    <xf numFmtId="0" fontId="22" fillId="7" borderId="150" xfId="0" applyFont="1" applyFill="1" applyBorder="1" applyAlignment="1">
      <alignment vertical="center" wrapText="1"/>
    </xf>
    <xf numFmtId="0" fontId="1" fillId="0" borderId="151" xfId="0" applyFont="1" applyBorder="1" applyAlignment="1">
      <alignment vertical="center" wrapText="1"/>
    </xf>
    <xf numFmtId="49" fontId="7" fillId="0" borderId="7" xfId="0" applyNumberFormat="1" applyFont="1" applyBorder="1" applyAlignment="1">
      <alignment horizontal="center" vertical="center"/>
    </xf>
    <xf numFmtId="168" fontId="16" fillId="10" borderId="20" xfId="0" applyNumberFormat="1" applyFont="1" applyFill="1" applyBorder="1" applyAlignment="1">
      <alignment horizontal="right" vertical="center"/>
    </xf>
    <xf numFmtId="170" fontId="15" fillId="10" borderId="25" xfId="0" applyNumberFormat="1" applyFont="1" applyFill="1" applyBorder="1" applyAlignment="1">
      <alignment horizontal="center" vertical="center"/>
    </xf>
    <xf numFmtId="0" fontId="2" fillId="2" borderId="0" xfId="0" applyFont="1" applyFill="1" applyAlignment="1">
      <alignment horizontal="center" vertical="center"/>
    </xf>
    <xf numFmtId="2" fontId="2" fillId="2" borderId="0" xfId="0" applyNumberFormat="1" applyFont="1" applyFill="1" applyAlignment="1">
      <alignment horizontal="center" vertical="center"/>
    </xf>
    <xf numFmtId="0" fontId="2" fillId="2" borderId="1" xfId="0" applyFont="1" applyFill="1" applyBorder="1" applyAlignment="1">
      <alignment horizontal="center" vertical="center"/>
    </xf>
    <xf numFmtId="2" fontId="2" fillId="2" borderId="1" xfId="0" applyNumberFormat="1" applyFont="1" applyFill="1" applyBorder="1" applyAlignment="1">
      <alignment horizontal="center" vertical="center"/>
    </xf>
    <xf numFmtId="4" fontId="6" fillId="2" borderId="2" xfId="0" applyNumberFormat="1" applyFont="1" applyFill="1" applyBorder="1" applyAlignment="1">
      <alignment horizontal="left" vertical="center"/>
    </xf>
    <xf numFmtId="2" fontId="6" fillId="2" borderId="2" xfId="0" applyNumberFormat="1" applyFont="1" applyFill="1" applyBorder="1" applyAlignment="1">
      <alignment horizontal="left" vertical="center"/>
    </xf>
    <xf numFmtId="0" fontId="6" fillId="0" borderId="18" xfId="0" applyFont="1" applyBorder="1" applyAlignment="1">
      <alignment horizontal="left" vertical="center"/>
    </xf>
    <xf numFmtId="0" fontId="10" fillId="0" borderId="19" xfId="0" applyFont="1" applyBorder="1"/>
    <xf numFmtId="0" fontId="15" fillId="0" borderId="8" xfId="0" applyFont="1" applyBorder="1" applyAlignment="1">
      <alignment horizontal="left" wrapText="1"/>
    </xf>
    <xf numFmtId="0" fontId="10" fillId="0" borderId="70" xfId="0" applyFont="1" applyBorder="1"/>
    <xf numFmtId="0" fontId="10" fillId="0" borderId="11" xfId="0" applyFont="1" applyBorder="1"/>
    <xf numFmtId="0" fontId="10" fillId="0" borderId="51" xfId="0" applyFont="1" applyBorder="1"/>
    <xf numFmtId="0" fontId="10" fillId="0" borderId="21" xfId="0" applyFont="1" applyBorder="1"/>
    <xf numFmtId="0" fontId="10" fillId="0" borderId="23" xfId="0" applyFont="1" applyBorder="1"/>
    <xf numFmtId="0" fontId="15" fillId="0" borderId="63" xfId="0" applyFont="1" applyBorder="1" applyAlignment="1">
      <alignment horizontal="center" vertical="center"/>
    </xf>
    <xf numFmtId="0" fontId="10" fillId="0" borderId="52" xfId="0" applyFont="1" applyBorder="1"/>
    <xf numFmtId="0" fontId="10" fillId="0" borderId="24" xfId="0" applyFont="1" applyBorder="1"/>
    <xf numFmtId="168" fontId="15" fillId="0" borderId="63" xfId="0" applyNumberFormat="1" applyFont="1" applyBorder="1" applyAlignment="1">
      <alignment horizontal="center" vertical="center"/>
    </xf>
    <xf numFmtId="2" fontId="15" fillId="0" borderId="63" xfId="0" applyNumberFormat="1" applyFont="1" applyBorder="1" applyAlignment="1">
      <alignment horizontal="center" vertical="center"/>
    </xf>
    <xf numFmtId="9" fontId="15" fillId="0" borderId="71" xfId="0" applyNumberFormat="1" applyFont="1" applyBorder="1" applyAlignment="1">
      <alignment horizontal="center" vertical="center"/>
    </xf>
    <xf numFmtId="0" fontId="10" fillId="0" borderId="72" xfId="0" applyFont="1" applyBorder="1"/>
    <xf numFmtId="0" fontId="10" fillId="0" borderId="33" xfId="0" applyFont="1" applyBorder="1"/>
    <xf numFmtId="3" fontId="9" fillId="0" borderId="8" xfId="0" applyNumberFormat="1" applyFont="1" applyBorder="1" applyAlignment="1">
      <alignment horizontal="center" vertical="center" wrapText="1"/>
    </xf>
    <xf numFmtId="0" fontId="10" fillId="0" borderId="9" xfId="0" applyFont="1" applyBorder="1"/>
    <xf numFmtId="0" fontId="10" fillId="0" borderId="10" xfId="0" applyFont="1" applyBorder="1"/>
    <xf numFmtId="0" fontId="0" fillId="0" borderId="0" xfId="0"/>
    <xf numFmtId="0" fontId="10" fillId="0" borderId="12" xfId="0" applyFont="1" applyBorder="1"/>
    <xf numFmtId="0" fontId="10" fillId="0" borderId="13" xfId="0" applyFont="1" applyBorder="1"/>
    <xf numFmtId="0" fontId="10" fillId="0" borderId="14" xfId="0" applyFont="1" applyBorder="1"/>
    <xf numFmtId="0" fontId="10" fillId="0" borderId="15" xfId="0" applyFont="1" applyBorder="1"/>
    <xf numFmtId="0" fontId="17" fillId="2" borderId="64" xfId="4" applyFont="1" applyFill="1" applyBorder="1" applyAlignment="1">
      <alignment horizontal="center" vertical="center"/>
    </xf>
    <xf numFmtId="0" fontId="17" fillId="2" borderId="67" xfId="4" applyFont="1" applyFill="1" applyBorder="1" applyAlignment="1">
      <alignment horizontal="center" vertical="center"/>
    </xf>
    <xf numFmtId="49" fontId="17" fillId="2" borderId="64" xfId="4" applyNumberFormat="1" applyFont="1" applyFill="1" applyBorder="1" applyAlignment="1">
      <alignment horizontal="center" vertical="center" wrapText="1"/>
    </xf>
    <xf numFmtId="49" fontId="17" fillId="2" borderId="67" xfId="4" applyNumberFormat="1" applyFont="1" applyFill="1" applyBorder="1" applyAlignment="1">
      <alignment horizontal="center" vertical="center" wrapText="1"/>
    </xf>
    <xf numFmtId="0" fontId="18" fillId="0" borderId="65" xfId="4" applyFont="1" applyBorder="1" applyAlignment="1">
      <alignment horizontal="center" vertical="center" wrapText="1"/>
    </xf>
    <xf numFmtId="0" fontId="18" fillId="0" borderId="66" xfId="4" applyFont="1" applyBorder="1" applyAlignment="1">
      <alignment horizontal="center" vertical="center" wrapText="1"/>
    </xf>
    <xf numFmtId="0" fontId="18" fillId="0" borderId="68" xfId="4" applyFont="1" applyBorder="1" applyAlignment="1">
      <alignment horizontal="center" vertical="center" wrapText="1"/>
    </xf>
    <xf numFmtId="0" fontId="18" fillId="0" borderId="69" xfId="4" applyFont="1" applyBorder="1" applyAlignment="1">
      <alignment horizontal="center" vertical="center" wrapText="1"/>
    </xf>
    <xf numFmtId="0" fontId="18" fillId="0" borderId="64" xfId="4" applyFont="1" applyBorder="1" applyAlignment="1">
      <alignment horizontal="center" vertical="center" wrapText="1"/>
    </xf>
    <xf numFmtId="0" fontId="18" fillId="0" borderId="67" xfId="4" applyFont="1" applyBorder="1" applyAlignment="1">
      <alignment horizontal="center" vertical="center" wrapText="1"/>
    </xf>
    <xf numFmtId="3" fontId="17" fillId="0" borderId="64" xfId="4" applyNumberFormat="1" applyFont="1" applyBorder="1" applyAlignment="1">
      <alignment horizontal="center" vertical="center"/>
    </xf>
    <xf numFmtId="3" fontId="17" fillId="0" borderId="67" xfId="4" applyNumberFormat="1" applyFont="1" applyBorder="1" applyAlignment="1">
      <alignment horizontal="center" vertical="center"/>
    </xf>
    <xf numFmtId="176" fontId="18" fillId="0" borderId="64" xfId="5" applyFont="1" applyBorder="1" applyAlignment="1">
      <alignment horizontal="center" vertical="center"/>
    </xf>
    <xf numFmtId="176" fontId="18" fillId="0" borderId="67" xfId="5" applyFont="1" applyBorder="1" applyAlignment="1">
      <alignment horizontal="center" vertical="center"/>
    </xf>
    <xf numFmtId="0" fontId="15" fillId="0" borderId="73" xfId="4" applyFont="1" applyBorder="1" applyAlignment="1">
      <alignment horizontal="left"/>
    </xf>
    <xf numFmtId="0" fontId="15" fillId="0" borderId="74" xfId="4" applyFont="1" applyBorder="1" applyAlignment="1">
      <alignment horizontal="left"/>
    </xf>
    <xf numFmtId="0" fontId="15" fillId="0" borderId="78" xfId="4" applyFont="1" applyBorder="1" applyAlignment="1">
      <alignment horizontal="left"/>
    </xf>
    <xf numFmtId="0" fontId="15" fillId="0" borderId="79" xfId="4" applyFont="1" applyBorder="1" applyAlignment="1">
      <alignment horizontal="left"/>
    </xf>
    <xf numFmtId="0" fontId="15" fillId="0" borderId="31" xfId="0" applyFont="1" applyBorder="1" applyAlignment="1">
      <alignment horizontal="left"/>
    </xf>
    <xf numFmtId="0" fontId="10" fillId="0" borderId="28" xfId="0" applyFont="1" applyBorder="1"/>
    <xf numFmtId="168" fontId="15" fillId="0" borderId="16" xfId="0" applyNumberFormat="1" applyFont="1" applyBorder="1" applyAlignment="1">
      <alignment horizontal="center" vertical="center"/>
    </xf>
    <xf numFmtId="0" fontId="10" fillId="0" borderId="48" xfId="0" applyFont="1" applyBorder="1"/>
    <xf numFmtId="0" fontId="10" fillId="0" borderId="55" xfId="0" applyFont="1" applyBorder="1"/>
    <xf numFmtId="0" fontId="15" fillId="0" borderId="34" xfId="0" applyFont="1" applyBorder="1" applyAlignment="1">
      <alignment horizontal="left"/>
    </xf>
    <xf numFmtId="0" fontId="10" fillId="0" borderId="36" xfId="0" applyFont="1" applyBorder="1"/>
    <xf numFmtId="0" fontId="16" fillId="0" borderId="18" xfId="0" applyFont="1" applyBorder="1" applyAlignment="1">
      <alignment horizontal="left" vertical="center"/>
    </xf>
    <xf numFmtId="0" fontId="15" fillId="0" borderId="81" xfId="4" applyFont="1" applyBorder="1" applyAlignment="1">
      <alignment horizontal="left"/>
    </xf>
    <xf numFmtId="0" fontId="15" fillId="0" borderId="85" xfId="4" applyFont="1" applyBorder="1" applyAlignment="1">
      <alignment horizontal="left"/>
    </xf>
    <xf numFmtId="0" fontId="19" fillId="0" borderId="81" xfId="4" applyFont="1" applyBorder="1" applyAlignment="1">
      <alignment horizontal="left" vertical="center"/>
    </xf>
    <xf numFmtId="0" fontId="19" fillId="0" borderId="82" xfId="4" applyFont="1" applyBorder="1" applyAlignment="1">
      <alignment horizontal="left" vertical="center"/>
    </xf>
    <xf numFmtId="49" fontId="6" fillId="0" borderId="14" xfId="4" applyNumberFormat="1" applyFont="1" applyBorder="1"/>
    <xf numFmtId="0" fontId="10" fillId="0" borderId="15" xfId="4" applyFont="1" applyBorder="1"/>
    <xf numFmtId="49" fontId="15" fillId="0" borderId="89" xfId="4" applyNumberFormat="1" applyFont="1" applyBorder="1" applyAlignment="1">
      <alignment wrapText="1"/>
    </xf>
    <xf numFmtId="0" fontId="10" fillId="0" borderId="22" xfId="4" applyFont="1" applyBorder="1"/>
    <xf numFmtId="0" fontId="15" fillId="0" borderId="34" xfId="0" applyFont="1" applyBorder="1" applyAlignment="1">
      <alignment horizontal="center" vertical="center"/>
    </xf>
    <xf numFmtId="0" fontId="16" fillId="0" borderId="0" xfId="0" applyFont="1" applyAlignment="1">
      <alignment horizontal="right" vertical="center"/>
    </xf>
    <xf numFmtId="0" fontId="10" fillId="0" borderId="0" xfId="0" applyFont="1"/>
    <xf numFmtId="3" fontId="9" fillId="0" borderId="0" xfId="4" applyNumberFormat="1" applyFont="1" applyAlignment="1">
      <alignment horizontal="center" wrapText="1"/>
    </xf>
    <xf numFmtId="0" fontId="1" fillId="0" borderId="0" xfId="4"/>
    <xf numFmtId="0" fontId="10" fillId="0" borderId="12" xfId="4" applyFont="1" applyBorder="1"/>
    <xf numFmtId="0" fontId="10" fillId="0" borderId="14" xfId="4" applyFont="1" applyBorder="1"/>
    <xf numFmtId="0" fontId="6" fillId="5" borderId="12" xfId="4" applyFont="1" applyFill="1" applyBorder="1" applyAlignment="1">
      <alignment horizontal="center" vertical="center"/>
    </xf>
    <xf numFmtId="0" fontId="10" fillId="0" borderId="15" xfId="4" applyFont="1" applyBorder="1" applyAlignment="1">
      <alignment vertical="center"/>
    </xf>
    <xf numFmtId="49" fontId="6" fillId="5" borderId="12" xfId="4" applyNumberFormat="1" applyFont="1" applyFill="1" applyBorder="1" applyAlignment="1">
      <alignment horizontal="center" vertical="center" wrapText="1"/>
    </xf>
    <xf numFmtId="0" fontId="5" fillId="0" borderId="0" xfId="4" applyFont="1" applyAlignment="1">
      <alignment horizontal="center" vertical="center" wrapText="1"/>
    </xf>
    <xf numFmtId="0" fontId="10" fillId="0" borderId="12" xfId="4" applyFont="1" applyBorder="1" applyAlignment="1">
      <alignment vertical="center"/>
    </xf>
    <xf numFmtId="0" fontId="10" fillId="0" borderId="14" xfId="4" applyFont="1" applyBorder="1" applyAlignment="1">
      <alignment vertical="center"/>
    </xf>
    <xf numFmtId="0" fontId="5" fillId="0" borderId="12" xfId="4" applyFont="1" applyBorder="1" applyAlignment="1">
      <alignment horizontal="center" vertical="center" wrapText="1"/>
    </xf>
    <xf numFmtId="3" fontId="6" fillId="0" borderId="12" xfId="4" applyNumberFormat="1" applyFont="1" applyBorder="1" applyAlignment="1">
      <alignment horizontal="center" vertical="center"/>
    </xf>
    <xf numFmtId="168" fontId="5" fillId="0" borderId="12" xfId="4" applyNumberFormat="1" applyFont="1" applyBorder="1" applyAlignment="1">
      <alignment horizontal="center" vertical="center"/>
    </xf>
    <xf numFmtId="0" fontId="7" fillId="0" borderId="89" xfId="4" applyFont="1" applyBorder="1"/>
    <xf numFmtId="0" fontId="7" fillId="0" borderId="14" xfId="4" applyFont="1" applyBorder="1"/>
    <xf numFmtId="49" fontId="15" fillId="0" borderId="89" xfId="4" applyNumberFormat="1" applyFont="1" applyBorder="1"/>
    <xf numFmtId="0" fontId="7" fillId="0" borderId="0" xfId="4" applyFont="1"/>
    <xf numFmtId="49" fontId="16" fillId="0" borderId="14" xfId="4" applyNumberFormat="1" applyFont="1" applyBorder="1"/>
    <xf numFmtId="49" fontId="6" fillId="0" borderId="0" xfId="0" applyNumberFormat="1" applyFont="1"/>
    <xf numFmtId="0" fontId="6" fillId="0" borderId="29" xfId="0" applyFont="1" applyBorder="1" applyAlignment="1">
      <alignment horizontal="left"/>
    </xf>
    <xf numFmtId="0" fontId="20" fillId="0" borderId="29" xfId="0" applyFont="1" applyBorder="1" applyAlignment="1">
      <alignment horizontal="left"/>
    </xf>
    <xf numFmtId="0" fontId="15" fillId="0" borderId="29" xfId="0" applyFont="1" applyBorder="1" applyAlignment="1">
      <alignment horizontal="left"/>
    </xf>
    <xf numFmtId="0" fontId="9" fillId="0" borderId="47" xfId="0" applyFont="1" applyBorder="1" applyAlignment="1">
      <alignment horizontal="center"/>
    </xf>
    <xf numFmtId="0" fontId="10" fillId="0" borderId="91" xfId="0" applyFont="1" applyBorder="1"/>
    <xf numFmtId="0" fontId="10" fillId="0" borderId="50" xfId="0" applyFont="1" applyBorder="1"/>
    <xf numFmtId="0" fontId="10" fillId="0" borderId="43" xfId="0" applyFont="1" applyBorder="1"/>
    <xf numFmtId="0" fontId="10" fillId="0" borderId="53" xfId="0" applyFont="1" applyBorder="1"/>
    <xf numFmtId="0" fontId="6" fillId="0" borderId="54" xfId="0" applyFont="1" applyBorder="1" applyAlignment="1">
      <alignment horizontal="center"/>
    </xf>
    <xf numFmtId="0" fontId="10" fillId="0" borderId="92" xfId="0" applyFont="1" applyBorder="1"/>
    <xf numFmtId="49" fontId="6" fillId="0" borderId="54" xfId="0" applyNumberFormat="1" applyFont="1" applyBorder="1" applyAlignment="1">
      <alignment horizontal="center"/>
    </xf>
    <xf numFmtId="0" fontId="5" fillId="0" borderId="47" xfId="0" applyFont="1" applyBorder="1" applyAlignment="1">
      <alignment horizontal="center" wrapText="1"/>
    </xf>
    <xf numFmtId="0" fontId="5" fillId="0" borderId="54" xfId="0" applyFont="1" applyBorder="1" applyAlignment="1">
      <alignment horizontal="center"/>
    </xf>
    <xf numFmtId="3" fontId="6" fillId="0" borderId="54" xfId="0" applyNumberFormat="1" applyFont="1" applyBorder="1" applyAlignment="1">
      <alignment horizontal="center"/>
    </xf>
    <xf numFmtId="168" fontId="5" fillId="0" borderId="54" xfId="0" applyNumberFormat="1" applyFont="1" applyBorder="1" applyAlignment="1">
      <alignment horizontal="center"/>
    </xf>
    <xf numFmtId="0" fontId="7" fillId="0" borderId="89" xfId="0" applyFont="1" applyBorder="1"/>
    <xf numFmtId="0" fontId="6" fillId="0" borderId="89" xfId="0" applyFont="1" applyBorder="1"/>
    <xf numFmtId="49" fontId="6" fillId="0" borderId="89" xfId="0" applyNumberFormat="1" applyFont="1" applyBorder="1"/>
    <xf numFmtId="49" fontId="15" fillId="0" borderId="89" xfId="0" applyNumberFormat="1" applyFont="1" applyBorder="1"/>
    <xf numFmtId="0" fontId="7" fillId="0" borderId="29" xfId="0" applyFont="1" applyBorder="1"/>
    <xf numFmtId="0" fontId="7" fillId="0" borderId="27" xfId="0" applyFont="1" applyBorder="1"/>
    <xf numFmtId="2" fontId="6" fillId="0" borderId="0" xfId="0" applyNumberFormat="1" applyFont="1"/>
    <xf numFmtId="2" fontId="6" fillId="0" borderId="29" xfId="0" applyNumberFormat="1" applyFont="1" applyBorder="1" applyAlignment="1">
      <alignment horizontal="left"/>
    </xf>
    <xf numFmtId="49" fontId="16" fillId="0" borderId="29" xfId="0" applyNumberFormat="1" applyFont="1" applyBorder="1" applyAlignment="1">
      <alignment horizontal="left"/>
    </xf>
    <xf numFmtId="49" fontId="20" fillId="0" borderId="29" xfId="0" applyNumberFormat="1" applyFont="1" applyBorder="1" applyAlignment="1">
      <alignment horizontal="left"/>
    </xf>
    <xf numFmtId="0" fontId="7" fillId="0" borderId="0" xfId="0" applyFont="1"/>
    <xf numFmtId="0" fontId="11" fillId="0" borderId="16" xfId="0" applyFont="1" applyBorder="1" applyAlignment="1">
      <alignment horizontal="center" vertical="center"/>
    </xf>
    <xf numFmtId="0" fontId="10" fillId="0" borderId="17" xfId="0" applyFont="1" applyBorder="1"/>
    <xf numFmtId="49" fontId="11" fillId="0" borderId="16" xfId="0" applyNumberFormat="1" applyFont="1" applyBorder="1" applyAlignment="1">
      <alignment horizontal="center" vertical="center" wrapText="1"/>
    </xf>
    <xf numFmtId="0" fontId="13" fillId="0" borderId="8" xfId="0" applyFont="1" applyBorder="1" applyAlignment="1">
      <alignment horizontal="center" vertical="center" wrapText="1"/>
    </xf>
    <xf numFmtId="0" fontId="13" fillId="0" borderId="16" xfId="0" applyFont="1" applyBorder="1" applyAlignment="1">
      <alignment horizontal="center" vertical="center" wrapText="1"/>
    </xf>
    <xf numFmtId="3" fontId="11" fillId="0" borderId="16" xfId="0" applyNumberFormat="1" applyFont="1" applyBorder="1" applyAlignment="1">
      <alignment horizontal="center" vertical="center"/>
    </xf>
    <xf numFmtId="0" fontId="15" fillId="0" borderId="40" xfId="0" applyFont="1" applyBorder="1" applyAlignment="1">
      <alignment horizontal="left"/>
    </xf>
    <xf numFmtId="0" fontId="10" fillId="0" borderId="42" xfId="0" applyFont="1" applyBorder="1"/>
    <xf numFmtId="168" fontId="13" fillId="0" borderId="16" xfId="0" applyNumberFormat="1" applyFont="1" applyBorder="1" applyAlignment="1">
      <alignment horizontal="center" vertical="center"/>
    </xf>
    <xf numFmtId="0" fontId="10" fillId="0" borderId="93" xfId="0" applyFont="1" applyBorder="1"/>
    <xf numFmtId="0" fontId="15" fillId="0" borderId="40" xfId="0" applyFont="1" applyBorder="1" applyAlignment="1">
      <alignment horizontal="left" wrapText="1"/>
    </xf>
    <xf numFmtId="164" fontId="13" fillId="0" borderId="113" xfId="4" applyNumberFormat="1" applyFont="1" applyBorder="1" applyAlignment="1">
      <alignment horizontal="center" vertical="center" wrapText="1"/>
    </xf>
    <xf numFmtId="164" fontId="13" fillId="0" borderId="114" xfId="4" applyNumberFormat="1" applyFont="1" applyBorder="1" applyAlignment="1">
      <alignment horizontal="center" vertical="center" wrapText="1"/>
    </xf>
    <xf numFmtId="0" fontId="6" fillId="0" borderId="116" xfId="4" applyFont="1" applyBorder="1" applyAlignment="1">
      <alignment vertical="center" wrapText="1"/>
    </xf>
    <xf numFmtId="0" fontId="6" fillId="0" borderId="117" xfId="4" applyFont="1" applyBorder="1" applyAlignment="1">
      <alignment vertical="center" wrapText="1"/>
    </xf>
    <xf numFmtId="0" fontId="1" fillId="0" borderId="119" xfId="4" applyBorder="1" applyAlignment="1">
      <alignment wrapText="1"/>
    </xf>
    <xf numFmtId="0" fontId="1" fillId="0" borderId="120" xfId="4" applyBorder="1" applyAlignment="1">
      <alignment wrapText="1"/>
    </xf>
    <xf numFmtId="0" fontId="1" fillId="0" borderId="122" xfId="4" applyBorder="1" applyAlignment="1">
      <alignment wrapText="1"/>
    </xf>
    <xf numFmtId="0" fontId="1" fillId="0" borderId="123" xfId="4" applyBorder="1" applyAlignment="1">
      <alignment wrapText="1"/>
    </xf>
    <xf numFmtId="0" fontId="1" fillId="0" borderId="122" xfId="4" applyBorder="1" applyAlignment="1">
      <alignment vertical="top" wrapText="1"/>
    </xf>
    <xf numFmtId="0" fontId="1" fillId="0" borderId="123" xfId="4" applyBorder="1" applyAlignment="1">
      <alignment vertical="top" wrapText="1"/>
    </xf>
    <xf numFmtId="0" fontId="9" fillId="0" borderId="102" xfId="4" applyFont="1" applyBorder="1" applyAlignment="1">
      <alignment horizontal="center" vertical="center" wrapText="1"/>
    </xf>
    <xf numFmtId="0" fontId="9" fillId="0" borderId="103" xfId="4" applyFont="1" applyBorder="1" applyAlignment="1">
      <alignment horizontal="center" vertical="center" wrapText="1"/>
    </xf>
    <xf numFmtId="0" fontId="9" fillId="0" borderId="104" xfId="4" applyFont="1" applyBorder="1" applyAlignment="1">
      <alignment horizontal="center" vertical="center" wrapText="1"/>
    </xf>
    <xf numFmtId="0" fontId="9" fillId="0" borderId="106" xfId="4" applyFont="1" applyBorder="1" applyAlignment="1">
      <alignment horizontal="center" vertical="center" wrapText="1"/>
    </xf>
    <xf numFmtId="0" fontId="9" fillId="0" borderId="0" xfId="4" applyFont="1" applyAlignment="1">
      <alignment horizontal="center" vertical="center" wrapText="1"/>
    </xf>
    <xf numFmtId="0" fontId="9" fillId="0" borderId="107" xfId="4" applyFont="1" applyBorder="1" applyAlignment="1">
      <alignment horizontal="center" vertical="center" wrapText="1"/>
    </xf>
    <xf numFmtId="0" fontId="9" fillId="0" borderId="108" xfId="4" applyFont="1" applyBorder="1" applyAlignment="1">
      <alignment horizontal="center" vertical="center" wrapText="1"/>
    </xf>
    <xf numFmtId="0" fontId="9" fillId="0" borderId="109" xfId="4" applyFont="1" applyBorder="1" applyAlignment="1">
      <alignment horizontal="center" vertical="center" wrapText="1"/>
    </xf>
    <xf numFmtId="0" fontId="9" fillId="0" borderId="110" xfId="4" applyFont="1" applyBorder="1" applyAlignment="1">
      <alignment horizontal="center" vertical="center" wrapText="1"/>
    </xf>
    <xf numFmtId="0" fontId="11" fillId="8" borderId="113" xfId="4" applyFont="1" applyFill="1" applyBorder="1" applyAlignment="1">
      <alignment horizontal="center" vertical="center" wrapText="1"/>
    </xf>
    <xf numFmtId="0" fontId="11" fillId="8" borderId="114" xfId="4" applyFont="1" applyFill="1" applyBorder="1" applyAlignment="1">
      <alignment horizontal="center" vertical="center" wrapText="1"/>
    </xf>
    <xf numFmtId="0" fontId="13" fillId="0" borderId="102" xfId="4" applyFont="1" applyBorder="1" applyAlignment="1">
      <alignment horizontal="center" vertical="center" wrapText="1"/>
    </xf>
    <xf numFmtId="0" fontId="13" fillId="0" borderId="104" xfId="4" applyFont="1" applyBorder="1" applyAlignment="1">
      <alignment horizontal="center" vertical="center" wrapText="1"/>
    </xf>
    <xf numFmtId="0" fontId="13" fillId="0" borderId="108" xfId="4" applyFont="1" applyBorder="1" applyAlignment="1">
      <alignment horizontal="center" vertical="center" wrapText="1"/>
    </xf>
    <xf numFmtId="0" fontId="13" fillId="0" borderId="110" xfId="4" applyFont="1" applyBorder="1" applyAlignment="1">
      <alignment horizontal="center" vertical="center" wrapText="1"/>
    </xf>
    <xf numFmtId="0" fontId="13" fillId="0" borderId="113" xfId="4" applyFont="1" applyBorder="1" applyAlignment="1">
      <alignment horizontal="center" vertical="center" wrapText="1"/>
    </xf>
    <xf numFmtId="0" fontId="13" fillId="0" borderId="114" xfId="4" applyFont="1" applyBorder="1" applyAlignment="1">
      <alignment horizontal="center" vertical="center" wrapText="1"/>
    </xf>
    <xf numFmtId="0" fontId="11" fillId="0" borderId="113" xfId="4" applyFont="1" applyBorder="1" applyAlignment="1">
      <alignment horizontal="center" vertical="center" wrapText="1"/>
    </xf>
    <xf numFmtId="0" fontId="11" fillId="0" borderId="114" xfId="4" applyFont="1" applyBorder="1" applyAlignment="1">
      <alignment horizontal="center" vertical="center" wrapText="1"/>
    </xf>
    <xf numFmtId="0" fontId="1" fillId="0" borderId="125" xfId="4" applyBorder="1" applyAlignment="1">
      <alignment wrapText="1"/>
    </xf>
    <xf numFmtId="0" fontId="1" fillId="0" borderId="126" xfId="4" applyBorder="1" applyAlignment="1">
      <alignment wrapText="1"/>
    </xf>
    <xf numFmtId="0" fontId="15" fillId="0" borderId="119" xfId="4" applyFont="1" applyBorder="1" applyAlignment="1">
      <alignment vertical="center" wrapText="1"/>
    </xf>
    <xf numFmtId="0" fontId="15" fillId="0" borderId="120" xfId="4" applyFont="1" applyBorder="1" applyAlignment="1">
      <alignment vertical="center" wrapText="1"/>
    </xf>
    <xf numFmtId="0" fontId="1" fillId="0" borderId="122" xfId="4" applyBorder="1" applyAlignment="1">
      <alignment vertical="center" wrapText="1"/>
    </xf>
    <xf numFmtId="0" fontId="1" fillId="0" borderId="123" xfId="4" applyBorder="1" applyAlignment="1">
      <alignment vertical="center" wrapText="1"/>
    </xf>
    <xf numFmtId="0" fontId="16" fillId="0" borderId="116" xfId="4" applyFont="1" applyBorder="1" applyAlignment="1">
      <alignment vertical="center" wrapText="1"/>
    </xf>
    <xf numFmtId="0" fontId="16" fillId="0" borderId="117" xfId="4" applyFont="1" applyBorder="1" applyAlignment="1">
      <alignment vertical="center" wrapText="1"/>
    </xf>
    <xf numFmtId="0" fontId="15" fillId="0" borderId="119" xfId="4" applyFont="1" applyBorder="1" applyAlignment="1">
      <alignment wrapText="1"/>
    </xf>
    <xf numFmtId="0" fontId="15" fillId="0" borderId="120" xfId="4" applyFont="1" applyBorder="1" applyAlignment="1">
      <alignment wrapText="1"/>
    </xf>
    <xf numFmtId="0" fontId="1" fillId="0" borderId="128" xfId="4" applyBorder="1" applyAlignment="1">
      <alignment vertical="center" wrapText="1"/>
    </xf>
    <xf numFmtId="0" fontId="1" fillId="0" borderId="129" xfId="4" applyBorder="1" applyAlignment="1">
      <alignment vertical="center" wrapText="1"/>
    </xf>
    <xf numFmtId="0" fontId="6" fillId="8" borderId="113" xfId="4" applyFont="1" applyFill="1" applyBorder="1" applyAlignment="1">
      <alignment horizontal="center" vertical="center" wrapText="1"/>
    </xf>
    <xf numFmtId="0" fontId="6" fillId="8" borderId="114" xfId="4" applyFont="1" applyFill="1" applyBorder="1" applyAlignment="1">
      <alignment horizontal="center" vertical="center" wrapText="1"/>
    </xf>
    <xf numFmtId="0" fontId="5" fillId="0" borderId="102" xfId="4" applyFont="1" applyBorder="1" applyAlignment="1">
      <alignment horizontal="center" vertical="center" wrapText="1"/>
    </xf>
    <xf numFmtId="0" fontId="5" fillId="0" borderId="104" xfId="4" applyFont="1" applyBorder="1" applyAlignment="1">
      <alignment horizontal="center" vertical="center" wrapText="1"/>
    </xf>
    <xf numFmtId="0" fontId="5" fillId="0" borderId="108" xfId="4" applyFont="1" applyBorder="1" applyAlignment="1">
      <alignment horizontal="center" vertical="center" wrapText="1"/>
    </xf>
    <xf numFmtId="0" fontId="5" fillId="0" borderId="110" xfId="4" applyFont="1" applyBorder="1" applyAlignment="1">
      <alignment horizontal="center" vertical="center" wrapText="1"/>
    </xf>
    <xf numFmtId="0" fontId="5" fillId="0" borderId="113" xfId="4" applyFont="1" applyBorder="1" applyAlignment="1">
      <alignment horizontal="center" vertical="center" wrapText="1"/>
    </xf>
    <xf numFmtId="0" fontId="5" fillId="0" borderId="114" xfId="4" applyFont="1" applyBorder="1" applyAlignment="1">
      <alignment horizontal="center" vertical="center" wrapText="1"/>
    </xf>
    <xf numFmtId="0" fontId="6" fillId="0" borderId="113" xfId="4" applyFont="1" applyBorder="1" applyAlignment="1">
      <alignment horizontal="center" vertical="center" wrapText="1"/>
    </xf>
    <xf numFmtId="0" fontId="6" fillId="0" borderId="114" xfId="4" applyFont="1" applyBorder="1" applyAlignment="1">
      <alignment horizontal="center" vertical="center" wrapText="1"/>
    </xf>
    <xf numFmtId="164" fontId="5" fillId="0" borderId="113" xfId="4" applyNumberFormat="1" applyFont="1" applyBorder="1" applyAlignment="1">
      <alignment horizontal="center" vertical="center" wrapText="1"/>
    </xf>
    <xf numFmtId="164" fontId="5" fillId="0" borderId="114" xfId="4" applyNumberFormat="1" applyFont="1" applyBorder="1" applyAlignment="1">
      <alignment horizontal="center" vertical="center" wrapText="1"/>
    </xf>
    <xf numFmtId="0" fontId="1" fillId="0" borderId="18" xfId="4" applyBorder="1" applyAlignment="1">
      <alignment wrapText="1"/>
    </xf>
    <xf numFmtId="0" fontId="1" fillId="0" borderId="19" xfId="4" applyBorder="1" applyAlignment="1">
      <alignment wrapText="1"/>
    </xf>
    <xf numFmtId="0" fontId="6" fillId="0" borderId="116" xfId="4" applyFont="1" applyBorder="1" applyAlignment="1">
      <alignment wrapText="1"/>
    </xf>
    <xf numFmtId="0" fontId="6" fillId="0" borderId="117" xfId="4" applyFont="1" applyBorder="1" applyAlignment="1">
      <alignment wrapText="1"/>
    </xf>
    <xf numFmtId="0" fontId="6" fillId="0" borderId="18" xfId="4" applyFont="1" applyBorder="1" applyAlignment="1">
      <alignment horizontal="center" wrapText="1"/>
    </xf>
    <xf numFmtId="0" fontId="6" fillId="0" borderId="19" xfId="4" applyFont="1" applyBorder="1" applyAlignment="1">
      <alignment horizontal="center" wrapText="1"/>
    </xf>
    <xf numFmtId="0" fontId="15" fillId="0" borderId="18" xfId="4" applyFont="1" applyBorder="1" applyAlignment="1">
      <alignment wrapText="1"/>
    </xf>
    <xf numFmtId="0" fontId="15" fillId="0" borderId="19" xfId="4" applyFont="1" applyBorder="1" applyAlignment="1">
      <alignment wrapText="1"/>
    </xf>
    <xf numFmtId="0" fontId="16" fillId="0" borderId="116" xfId="4" applyFont="1" applyBorder="1" applyAlignment="1">
      <alignment wrapText="1"/>
    </xf>
    <xf numFmtId="0" fontId="16" fillId="0" borderId="117" xfId="4" applyFont="1" applyBorder="1" applyAlignment="1">
      <alignment wrapText="1"/>
    </xf>
    <xf numFmtId="0" fontId="15" fillId="0" borderId="122" xfId="4" applyFont="1" applyBorder="1" applyAlignment="1">
      <alignment wrapText="1"/>
    </xf>
    <xf numFmtId="0" fontId="15" fillId="0" borderId="123" xfId="4" applyFont="1" applyBorder="1" applyAlignment="1">
      <alignment wrapText="1"/>
    </xf>
    <xf numFmtId="0" fontId="1" fillId="0" borderId="128" xfId="4" applyBorder="1" applyAlignment="1">
      <alignment wrapText="1"/>
    </xf>
    <xf numFmtId="0" fontId="1" fillId="0" borderId="129" xfId="4" applyBorder="1" applyAlignment="1">
      <alignment wrapText="1"/>
    </xf>
    <xf numFmtId="0" fontId="15" fillId="0" borderId="8" xfId="0" applyFont="1" applyBorder="1" applyAlignment="1">
      <alignment horizontal="center" vertical="center" wrapText="1"/>
    </xf>
    <xf numFmtId="0" fontId="15" fillId="0" borderId="40" xfId="0" applyFont="1" applyBorder="1" applyAlignment="1">
      <alignment horizontal="left" vertical="center" wrapText="1"/>
    </xf>
    <xf numFmtId="0" fontId="15" fillId="0" borderId="40" xfId="0" applyFont="1" applyBorder="1" applyAlignment="1">
      <alignment horizontal="center" wrapText="1"/>
    </xf>
    <xf numFmtId="0" fontId="15" fillId="0" borderId="42" xfId="0" applyFont="1" applyBorder="1" applyAlignment="1">
      <alignment horizontal="center" wrapText="1"/>
    </xf>
    <xf numFmtId="0" fontId="15" fillId="0" borderId="31" xfId="0" applyFont="1" applyBorder="1" applyAlignment="1">
      <alignment wrapText="1"/>
    </xf>
    <xf numFmtId="0" fontId="15" fillId="0" borderId="40" xfId="0" applyFont="1" applyBorder="1" applyAlignment="1">
      <alignment horizontal="left" vertical="center"/>
    </xf>
    <xf numFmtId="0" fontId="15" fillId="0" borderId="31" xfId="0" applyFont="1" applyBorder="1" applyAlignment="1">
      <alignment horizontal="left" vertical="center"/>
    </xf>
    <xf numFmtId="0" fontId="10" fillId="0" borderId="32" xfId="0" applyFont="1" applyBorder="1"/>
    <xf numFmtId="0" fontId="15" fillId="0" borderId="31" xfId="0" applyFont="1" applyBorder="1" applyAlignment="1">
      <alignment horizontal="left" wrapText="1"/>
    </xf>
    <xf numFmtId="0" fontId="10" fillId="0" borderId="41" xfId="0" applyFont="1" applyBorder="1"/>
    <xf numFmtId="0" fontId="15" fillId="0" borderId="21" xfId="0" applyFont="1" applyBorder="1" applyAlignment="1">
      <alignment horizontal="left" wrapText="1"/>
    </xf>
    <xf numFmtId="0" fontId="10" fillId="0" borderId="22" xfId="0" applyFont="1" applyBorder="1"/>
    <xf numFmtId="0" fontId="15" fillId="0" borderId="31" xfId="0" applyFont="1" applyBorder="1" applyAlignment="1">
      <alignment horizontal="left" vertical="top" wrapText="1"/>
    </xf>
    <xf numFmtId="0" fontId="15" fillId="0" borderId="49" xfId="0" applyFont="1" applyBorder="1" applyAlignment="1">
      <alignment horizontal="left"/>
    </xf>
    <xf numFmtId="0" fontId="15" fillId="0" borderId="21" xfId="0" applyFont="1" applyBorder="1" applyAlignment="1">
      <alignment horizontal="left"/>
    </xf>
    <xf numFmtId="0" fontId="10" fillId="0" borderId="35" xfId="0" applyFont="1" applyBorder="1"/>
    <xf numFmtId="0" fontId="6" fillId="0" borderId="8" xfId="0" applyFont="1" applyBorder="1" applyAlignment="1">
      <alignment horizontal="left" vertical="center"/>
    </xf>
    <xf numFmtId="0" fontId="15" fillId="0" borderId="31" xfId="0" applyFont="1" applyBorder="1" applyAlignment="1">
      <alignment horizontal="center" vertical="center"/>
    </xf>
    <xf numFmtId="0" fontId="15" fillId="0" borderId="13" xfId="0" applyFont="1" applyBorder="1" applyAlignment="1">
      <alignment horizontal="left"/>
    </xf>
    <xf numFmtId="0" fontId="13" fillId="10" borderId="16" xfId="0" applyFont="1" applyFill="1" applyBorder="1" applyAlignment="1">
      <alignment horizontal="center" vertical="center" wrapText="1"/>
    </xf>
    <xf numFmtId="0" fontId="10" fillId="10" borderId="17" xfId="0" applyFont="1" applyFill="1" applyBorder="1"/>
    <xf numFmtId="168" fontId="13" fillId="10" borderId="16" xfId="0" applyNumberFormat="1" applyFont="1" applyFill="1" applyBorder="1" applyAlignment="1">
      <alignment horizontal="center" vertical="center"/>
    </xf>
    <xf numFmtId="0" fontId="19" fillId="0" borderId="8" xfId="0" applyFont="1" applyBorder="1" applyAlignment="1">
      <alignment horizontal="center" vertical="center" wrapText="1"/>
    </xf>
    <xf numFmtId="4" fontId="13" fillId="0" borderId="16" xfId="0" applyNumberFormat="1" applyFont="1" applyBorder="1" applyAlignment="1">
      <alignment horizontal="center" vertical="center" wrapText="1"/>
    </xf>
    <xf numFmtId="0" fontId="29" fillId="0" borderId="96" xfId="0" applyFont="1" applyBorder="1" applyAlignment="1">
      <alignment horizontal="justify" vertical="center" wrapText="1"/>
    </xf>
    <xf numFmtId="0" fontId="29" fillId="0" borderId="97" xfId="0" applyFont="1" applyBorder="1" applyAlignment="1">
      <alignment horizontal="justify" vertical="center"/>
    </xf>
    <xf numFmtId="0" fontId="29" fillId="0" borderId="96" xfId="0" applyFont="1" applyBorder="1" applyAlignment="1">
      <alignment horizontal="justify" vertical="center"/>
    </xf>
    <xf numFmtId="0" fontId="28" fillId="6" borderId="95" xfId="0" applyFont="1" applyFill="1" applyBorder="1" applyAlignment="1">
      <alignment horizontal="justify" vertical="center"/>
    </xf>
    <xf numFmtId="0" fontId="28" fillId="6" borderId="94" xfId="0" applyFont="1" applyFill="1" applyBorder="1" applyAlignment="1">
      <alignment horizontal="justify" vertical="center"/>
    </xf>
    <xf numFmtId="0" fontId="25" fillId="0" borderId="65" xfId="0" applyFont="1" applyBorder="1" applyAlignment="1">
      <alignment horizontal="justify" vertical="center"/>
    </xf>
    <xf numFmtId="0" fontId="25" fillId="0" borderId="66" xfId="0" applyFont="1" applyBorder="1" applyAlignment="1">
      <alignment horizontal="justify" vertical="center"/>
    </xf>
    <xf numFmtId="0" fontId="25" fillId="0" borderId="96" xfId="0" applyFont="1" applyBorder="1" applyAlignment="1">
      <alignment horizontal="justify" vertical="center"/>
    </xf>
    <xf numFmtId="0" fontId="25" fillId="0" borderId="97" xfId="0" applyFont="1" applyBorder="1" applyAlignment="1">
      <alignment horizontal="justify" vertical="center"/>
    </xf>
    <xf numFmtId="0" fontId="7" fillId="0" borderId="95" xfId="0" applyFont="1" applyBorder="1" applyAlignment="1">
      <alignment horizontal="justify" vertical="center" wrapText="1"/>
    </xf>
    <xf numFmtId="0" fontId="7" fillId="0" borderId="94" xfId="0" applyFont="1" applyBorder="1" applyAlignment="1">
      <alignment horizontal="justify" vertical="center" wrapText="1"/>
    </xf>
    <xf numFmtId="0" fontId="29" fillId="0" borderId="65" xfId="0" applyFont="1" applyBorder="1" applyAlignment="1">
      <alignment horizontal="justify" vertical="center"/>
    </xf>
    <xf numFmtId="0" fontId="29" fillId="0" borderId="66" xfId="0" applyFont="1" applyBorder="1" applyAlignment="1">
      <alignment horizontal="justify" vertical="center"/>
    </xf>
    <xf numFmtId="0" fontId="25" fillId="0" borderId="68" xfId="0" applyFont="1" applyBorder="1" applyAlignment="1">
      <alignment horizontal="justify" vertical="center"/>
    </xf>
    <xf numFmtId="0" fontId="25" fillId="0" borderId="69" xfId="0" applyFont="1" applyBorder="1" applyAlignment="1">
      <alignment horizontal="justify" vertical="center"/>
    </xf>
    <xf numFmtId="0" fontId="21" fillId="0" borderId="68" xfId="0" applyFont="1" applyBorder="1" applyAlignment="1">
      <alignment horizontal="justify" vertical="center"/>
    </xf>
    <xf numFmtId="0" fontId="21" fillId="0" borderId="69" xfId="0" applyFont="1" applyBorder="1" applyAlignment="1">
      <alignment horizontal="justify" vertical="center"/>
    </xf>
    <xf numFmtId="0" fontId="22" fillId="6" borderId="95" xfId="7" applyFont="1" applyFill="1" applyBorder="1" applyAlignment="1">
      <alignment horizontal="justify" vertical="center"/>
    </xf>
    <xf numFmtId="0" fontId="22" fillId="6" borderId="94" xfId="7" applyFont="1" applyFill="1" applyBorder="1" applyAlignment="1">
      <alignment horizontal="justify" vertical="center"/>
    </xf>
    <xf numFmtId="0" fontId="7" fillId="0" borderId="65" xfId="7" applyFont="1" applyBorder="1" applyAlignment="1">
      <alignment horizontal="left" vertical="top" wrapText="1"/>
    </xf>
    <xf numFmtId="0" fontId="7" fillId="0" borderId="66" xfId="7" applyFont="1" applyBorder="1" applyAlignment="1">
      <alignment horizontal="left" vertical="top" wrapText="1"/>
    </xf>
    <xf numFmtId="0" fontId="7" fillId="0" borderId="96" xfId="7" applyFont="1" applyBorder="1" applyAlignment="1">
      <alignment horizontal="left" vertical="top" wrapText="1"/>
    </xf>
    <xf numFmtId="0" fontId="7" fillId="0" borderId="97" xfId="7" applyFont="1" applyBorder="1" applyAlignment="1">
      <alignment horizontal="left" vertical="top" wrapText="1"/>
    </xf>
    <xf numFmtId="0" fontId="25" fillId="0" borderId="95" xfId="0" applyFont="1" applyBorder="1" applyAlignment="1">
      <alignment horizontal="justify" vertical="center"/>
    </xf>
    <xf numFmtId="0" fontId="25" fillId="0" borderId="94" xfId="0" applyFont="1" applyBorder="1" applyAlignment="1">
      <alignment horizontal="justify" vertical="center"/>
    </xf>
    <xf numFmtId="0" fontId="1" fillId="0" borderId="95" xfId="7" applyBorder="1" applyAlignment="1">
      <alignment horizontal="justify" vertical="center" wrapText="1"/>
    </xf>
    <xf numFmtId="0" fontId="1" fillId="0" borderId="94" xfId="7" applyBorder="1" applyAlignment="1">
      <alignment horizontal="justify" vertical="center" wrapText="1"/>
    </xf>
    <xf numFmtId="0" fontId="23" fillId="0" borderId="65" xfId="7" applyFont="1" applyBorder="1" applyAlignment="1">
      <alignment horizontal="justify" vertical="center" wrapText="1"/>
    </xf>
    <xf numFmtId="0" fontId="23" fillId="0" borderId="66" xfId="7" applyFont="1" applyBorder="1" applyAlignment="1">
      <alignment horizontal="justify" vertical="center" wrapText="1"/>
    </xf>
    <xf numFmtId="0" fontId="29" fillId="0" borderId="65" xfId="7" applyFont="1" applyBorder="1" applyAlignment="1">
      <alignment horizontal="justify" vertical="center"/>
    </xf>
    <xf numFmtId="0" fontId="29" fillId="0" borderId="66" xfId="7" applyFont="1" applyBorder="1" applyAlignment="1">
      <alignment horizontal="justify" vertical="center"/>
    </xf>
    <xf numFmtId="0" fontId="37" fillId="0" borderId="96" xfId="7" applyFont="1" applyBorder="1" applyAlignment="1">
      <alignment horizontal="justify" vertical="center"/>
    </xf>
    <xf numFmtId="0" fontId="37" fillId="0" borderId="97" xfId="7" applyFont="1" applyBorder="1" applyAlignment="1">
      <alignment horizontal="justify" vertical="center"/>
    </xf>
    <xf numFmtId="0" fontId="29" fillId="0" borderId="96" xfId="7" applyFont="1" applyBorder="1" applyAlignment="1">
      <alignment horizontal="justify" vertical="center"/>
    </xf>
    <xf numFmtId="0" fontId="29" fillId="0" borderId="97" xfId="7" applyFont="1" applyBorder="1" applyAlignment="1">
      <alignment horizontal="justify" vertical="center"/>
    </xf>
    <xf numFmtId="0" fontId="21" fillId="0" borderId="68" xfId="7" applyFont="1" applyBorder="1" applyAlignment="1">
      <alignment horizontal="justify" vertical="center"/>
    </xf>
    <xf numFmtId="0" fontId="21" fillId="0" borderId="69" xfId="7" applyFont="1" applyBorder="1" applyAlignment="1">
      <alignment horizontal="justify" vertical="center"/>
    </xf>
    <xf numFmtId="0" fontId="21" fillId="0" borderId="95" xfId="7" applyFont="1" applyBorder="1" applyAlignment="1">
      <alignment horizontal="center" vertical="center"/>
    </xf>
    <xf numFmtId="0" fontId="21" fillId="0" borderId="94" xfId="7" applyFont="1" applyBorder="1" applyAlignment="1">
      <alignment horizontal="center" vertical="center"/>
    </xf>
    <xf numFmtId="0" fontId="28" fillId="6" borderId="68" xfId="7" applyFont="1" applyFill="1" applyBorder="1" applyAlignment="1">
      <alignment horizontal="justify" vertical="center"/>
    </xf>
    <xf numFmtId="0" fontId="28" fillId="6" borderId="69" xfId="7" applyFont="1" applyFill="1" applyBorder="1" applyAlignment="1">
      <alignment horizontal="justify" vertical="center"/>
    </xf>
    <xf numFmtId="0" fontId="25" fillId="0" borderId="95" xfId="7" applyFont="1" applyBorder="1" applyAlignment="1">
      <alignment horizontal="justify" vertical="center"/>
    </xf>
    <xf numFmtId="0" fontId="25" fillId="0" borderId="94" xfId="7" applyFont="1" applyBorder="1" applyAlignment="1">
      <alignment horizontal="justify" vertical="center"/>
    </xf>
    <xf numFmtId="0" fontId="22" fillId="6" borderId="65" xfId="7" applyFont="1" applyFill="1" applyBorder="1" applyAlignment="1">
      <alignment horizontal="justify" vertical="center"/>
    </xf>
    <xf numFmtId="0" fontId="22" fillId="6" borderId="66" xfId="7" applyFont="1" applyFill="1" applyBorder="1" applyAlignment="1">
      <alignment horizontal="justify" vertical="center"/>
    </xf>
    <xf numFmtId="0" fontId="21" fillId="0" borderId="96" xfId="7" applyFont="1" applyBorder="1" applyAlignment="1">
      <alignment horizontal="justify" vertical="center"/>
    </xf>
    <xf numFmtId="0" fontId="21" fillId="0" borderId="97" xfId="7" applyFont="1" applyBorder="1" applyAlignment="1">
      <alignment horizontal="justify" vertical="center"/>
    </xf>
    <xf numFmtId="0" fontId="29" fillId="0" borderId="11" xfId="0" applyFont="1" applyBorder="1" applyAlignment="1">
      <alignment vertical="center" wrapText="1"/>
    </xf>
    <xf numFmtId="0" fontId="29" fillId="0" borderId="12" xfId="0" applyFont="1" applyBorder="1" applyAlignment="1">
      <alignment vertical="center" wrapText="1"/>
    </xf>
    <xf numFmtId="0" fontId="29" fillId="0" borderId="13" xfId="0" applyFont="1" applyBorder="1" applyAlignment="1">
      <alignment vertical="center" wrapText="1"/>
    </xf>
    <xf numFmtId="0" fontId="29" fillId="0" borderId="15" xfId="0" applyFont="1" applyBorder="1" applyAlignment="1">
      <alignment vertical="center" wrapText="1"/>
    </xf>
    <xf numFmtId="0" fontId="28" fillId="7" borderId="18" xfId="0" applyFont="1" applyFill="1" applyBorder="1" applyAlignment="1">
      <alignment vertical="center" wrapText="1"/>
    </xf>
    <xf numFmtId="0" fontId="28" fillId="7" borderId="19" xfId="0" applyFont="1" applyFill="1" applyBorder="1" applyAlignment="1">
      <alignment vertical="center" wrapText="1"/>
    </xf>
    <xf numFmtId="0" fontId="29" fillId="0" borderId="18" xfId="0" applyFont="1" applyBorder="1" applyAlignment="1">
      <alignment vertical="center" wrapText="1"/>
    </xf>
    <xf numFmtId="0" fontId="29" fillId="0" borderId="19" xfId="0" applyFont="1" applyBorder="1" applyAlignment="1">
      <alignment vertical="center" wrapText="1"/>
    </xf>
    <xf numFmtId="0" fontId="29" fillId="0" borderId="8" xfId="0" applyFont="1" applyBorder="1" applyAlignment="1">
      <alignment vertical="center" wrapText="1"/>
    </xf>
    <xf numFmtId="0" fontId="29" fillId="0" borderId="10" xfId="0" applyFont="1" applyBorder="1" applyAlignment="1">
      <alignment vertical="center" wrapText="1"/>
    </xf>
    <xf numFmtId="0" fontId="22" fillId="6" borderId="95" xfId="8" applyFont="1" applyFill="1" applyBorder="1" applyAlignment="1">
      <alignment horizontal="justify" vertical="center"/>
    </xf>
    <xf numFmtId="0" fontId="22" fillId="6" borderId="94" xfId="8" applyFont="1" applyFill="1" applyBorder="1" applyAlignment="1">
      <alignment horizontal="justify" vertical="center"/>
    </xf>
    <xf numFmtId="0" fontId="23" fillId="0" borderId="65" xfId="8" applyFont="1" applyBorder="1" applyAlignment="1">
      <alignment horizontal="left" vertical="top" wrapText="1"/>
    </xf>
    <xf numFmtId="0" fontId="23" fillId="0" borderId="66" xfId="8" applyFont="1" applyBorder="1" applyAlignment="1">
      <alignment horizontal="left" vertical="top" wrapText="1"/>
    </xf>
    <xf numFmtId="0" fontId="23" fillId="0" borderId="96" xfId="8" applyFont="1" applyBorder="1" applyAlignment="1">
      <alignment horizontal="left" vertical="top" wrapText="1"/>
    </xf>
    <xf numFmtId="0" fontId="23" fillId="0" borderId="97" xfId="8" applyFont="1" applyBorder="1" applyAlignment="1">
      <alignment horizontal="left" vertical="top" wrapText="1"/>
    </xf>
    <xf numFmtId="0" fontId="23" fillId="0" borderId="68" xfId="8" applyFont="1" applyBorder="1" applyAlignment="1">
      <alignment horizontal="left" vertical="top" wrapText="1"/>
    </xf>
    <xf numFmtId="0" fontId="23" fillId="0" borderId="69" xfId="8" applyFont="1" applyBorder="1" applyAlignment="1">
      <alignment horizontal="left" vertical="top" wrapText="1"/>
    </xf>
    <xf numFmtId="0" fontId="23" fillId="0" borderId="95" xfId="8" applyFont="1" applyBorder="1" applyAlignment="1">
      <alignment horizontal="justify" vertical="center" wrapText="1"/>
    </xf>
    <xf numFmtId="0" fontId="23" fillId="0" borderId="94" xfId="8" applyFont="1" applyBorder="1" applyAlignment="1">
      <alignment horizontal="justify" vertical="center" wrapText="1"/>
    </xf>
    <xf numFmtId="49" fontId="23" fillId="0" borderId="65" xfId="8" applyNumberFormat="1" applyFont="1" applyBorder="1" applyAlignment="1">
      <alignment vertical="top" wrapText="1"/>
    </xf>
    <xf numFmtId="49" fontId="23" fillId="0" borderId="66" xfId="8" applyNumberFormat="1" applyFont="1" applyBorder="1" applyAlignment="1">
      <alignment vertical="top"/>
    </xf>
    <xf numFmtId="49" fontId="23" fillId="0" borderId="96" xfId="8" applyNumberFormat="1" applyFont="1" applyBorder="1" applyAlignment="1">
      <alignment vertical="top"/>
    </xf>
    <xf numFmtId="49" fontId="23" fillId="0" borderId="97" xfId="8" applyNumberFormat="1" applyFont="1" applyBorder="1" applyAlignment="1">
      <alignment vertical="top"/>
    </xf>
    <xf numFmtId="49" fontId="23" fillId="0" borderId="68" xfId="8" applyNumberFormat="1" applyFont="1" applyBorder="1" applyAlignment="1">
      <alignment vertical="top"/>
    </xf>
    <xf numFmtId="49" fontId="23" fillId="0" borderId="69" xfId="8" applyNumberFormat="1" applyFont="1" applyBorder="1" applyAlignment="1">
      <alignment vertical="top"/>
    </xf>
    <xf numFmtId="0" fontId="25" fillId="0" borderId="94" xfId="8" applyFont="1" applyBorder="1" applyAlignment="1">
      <alignment horizontal="justify" vertical="center"/>
    </xf>
    <xf numFmtId="0" fontId="47" fillId="9" borderId="144" xfId="9" applyFont="1" applyFill="1" applyBorder="1" applyAlignment="1">
      <alignment horizontal="left" vertical="top" wrapText="1"/>
    </xf>
    <xf numFmtId="0" fontId="47" fillId="9" borderId="145" xfId="9" applyFont="1" applyFill="1" applyBorder="1" applyAlignment="1">
      <alignment horizontal="left" vertical="top" wrapText="1"/>
    </xf>
    <xf numFmtId="0" fontId="27" fillId="0" borderId="78" xfId="8" applyFont="1" applyBorder="1" applyAlignment="1">
      <alignment horizontal="left" vertical="center" wrapText="1"/>
    </xf>
    <xf numFmtId="0" fontId="27" fillId="0" borderId="79" xfId="8" applyFont="1" applyBorder="1" applyAlignment="1">
      <alignment horizontal="left" vertical="center" wrapText="1"/>
    </xf>
    <xf numFmtId="0" fontId="27" fillId="0" borderId="139" xfId="8" applyFont="1" applyBorder="1" applyAlignment="1">
      <alignment horizontal="left" vertical="center" wrapText="1"/>
    </xf>
    <xf numFmtId="0" fontId="27" fillId="0" borderId="140" xfId="8" applyFont="1" applyBorder="1" applyAlignment="1">
      <alignment horizontal="left" vertical="center" wrapText="1"/>
    </xf>
    <xf numFmtId="0" fontId="22" fillId="6" borderId="68" xfId="8" applyFont="1" applyFill="1" applyBorder="1" applyAlignment="1">
      <alignment horizontal="justify" vertical="center"/>
    </xf>
    <xf numFmtId="0" fontId="22" fillId="6" borderId="69" xfId="8" applyFont="1" applyFill="1" applyBorder="1" applyAlignment="1">
      <alignment horizontal="justify" vertical="center"/>
    </xf>
    <xf numFmtId="0" fontId="27" fillId="0" borderId="65" xfId="8" applyFont="1" applyBorder="1" applyAlignment="1">
      <alignment vertical="center" wrapText="1"/>
    </xf>
    <xf numFmtId="0" fontId="27" fillId="0" borderId="66" xfId="8" applyFont="1" applyBorder="1" applyAlignment="1">
      <alignment vertical="center" wrapText="1"/>
    </xf>
    <xf numFmtId="0" fontId="27" fillId="0" borderId="96" xfId="8" applyFont="1" applyBorder="1" applyAlignment="1">
      <alignment vertical="center" wrapText="1"/>
    </xf>
    <xf numFmtId="0" fontId="27" fillId="0" borderId="97" xfId="8" applyFont="1" applyBorder="1" applyAlignment="1">
      <alignment vertical="center" wrapText="1"/>
    </xf>
    <xf numFmtId="0" fontId="27" fillId="0" borderId="96" xfId="8" applyFont="1" applyBorder="1" applyAlignment="1">
      <alignment horizontal="left" vertical="center" wrapText="1" indent="1"/>
    </xf>
    <xf numFmtId="0" fontId="27" fillId="0" borderId="97" xfId="8" applyFont="1" applyBorder="1" applyAlignment="1">
      <alignment horizontal="left" vertical="center" wrapText="1" indent="1"/>
    </xf>
    <xf numFmtId="0" fontId="22" fillId="6" borderId="65" xfId="8" applyFont="1" applyFill="1" applyBorder="1" applyAlignment="1">
      <alignment horizontal="justify" vertical="center"/>
    </xf>
    <xf numFmtId="0" fontId="22" fillId="6" borderId="66" xfId="8" applyFont="1" applyFill="1" applyBorder="1" applyAlignment="1">
      <alignment horizontal="justify" vertical="center"/>
    </xf>
    <xf numFmtId="0" fontId="27" fillId="0" borderId="137" xfId="8" applyFont="1" applyBorder="1" applyAlignment="1">
      <alignment vertical="center" wrapText="1"/>
    </xf>
    <xf numFmtId="0" fontId="27" fillId="0" borderId="138" xfId="8" applyFont="1" applyBorder="1" applyAlignment="1">
      <alignment vertical="center" wrapText="1"/>
    </xf>
    <xf numFmtId="0" fontId="27" fillId="0" borderId="139" xfId="8" applyFont="1" applyBorder="1" applyAlignment="1">
      <alignment vertical="center" wrapText="1"/>
    </xf>
    <xf numFmtId="0" fontId="27" fillId="0" borderId="140" xfId="8" applyFont="1" applyBorder="1" applyAlignment="1">
      <alignment vertical="center" wrapText="1"/>
    </xf>
    <xf numFmtId="0" fontId="46" fillId="0" borderId="144" xfId="9" applyFont="1" applyBorder="1" applyAlignment="1">
      <alignment horizontal="left" vertical="top" wrapText="1"/>
    </xf>
    <xf numFmtId="0" fontId="46" fillId="0" borderId="145" xfId="9" applyFont="1" applyBorder="1" applyAlignment="1">
      <alignment horizontal="left" vertical="top" wrapText="1"/>
    </xf>
    <xf numFmtId="0" fontId="48" fillId="0" borderId="144" xfId="9" applyFont="1" applyBorder="1" applyAlignment="1">
      <alignment horizontal="left" vertical="top" wrapText="1" indent="2"/>
    </xf>
    <xf numFmtId="0" fontId="40" fillId="0" borderId="145" xfId="9" applyBorder="1" applyAlignment="1">
      <alignment horizontal="left" vertical="top" wrapText="1" indent="2"/>
    </xf>
    <xf numFmtId="0" fontId="40" fillId="0" borderId="144" xfId="9" applyBorder="1" applyAlignment="1">
      <alignment horizontal="left" vertical="top" wrapText="1" indent="3"/>
    </xf>
    <xf numFmtId="0" fontId="40" fillId="0" borderId="145" xfId="9" applyBorder="1" applyAlignment="1">
      <alignment horizontal="left" vertical="top" wrapText="1" indent="3"/>
    </xf>
    <xf numFmtId="0" fontId="46" fillId="0" borderId="144" xfId="9" applyFont="1" applyBorder="1" applyAlignment="1">
      <alignment horizontal="left" vertical="top" wrapText="1" indent="3"/>
    </xf>
    <xf numFmtId="0" fontId="46" fillId="0" borderId="145" xfId="9" applyFont="1" applyBorder="1" applyAlignment="1">
      <alignment horizontal="left" vertical="top" wrapText="1" indent="3"/>
    </xf>
    <xf numFmtId="0" fontId="46" fillId="0" borderId="146" xfId="9" applyFont="1" applyBorder="1" applyAlignment="1">
      <alignment horizontal="left" vertical="top" wrapText="1" indent="3"/>
    </xf>
    <xf numFmtId="0" fontId="46" fillId="0" borderId="147" xfId="9" applyFont="1" applyBorder="1" applyAlignment="1">
      <alignment horizontal="left" vertical="top" wrapText="1" indent="3"/>
    </xf>
    <xf numFmtId="0" fontId="22" fillId="6" borderId="95" xfId="0" applyFont="1" applyFill="1" applyBorder="1" applyAlignment="1">
      <alignment horizontal="justify" vertical="center"/>
    </xf>
    <xf numFmtId="0" fontId="22" fillId="6" borderId="94" xfId="0" applyFont="1" applyFill="1" applyBorder="1" applyAlignment="1">
      <alignment horizontal="justify" vertical="center"/>
    </xf>
    <xf numFmtId="0" fontId="24" fillId="0" borderId="95" xfId="0" applyFont="1" applyBorder="1" applyAlignment="1">
      <alignment horizontal="left" vertical="center" wrapText="1"/>
    </xf>
    <xf numFmtId="0" fontId="24" fillId="0" borderId="94" xfId="0" applyFont="1" applyBorder="1" applyAlignment="1">
      <alignment horizontal="left" vertical="center" wrapText="1"/>
    </xf>
    <xf numFmtId="0" fontId="1" fillId="0" borderId="8" xfId="0" applyFont="1" applyBorder="1" applyAlignment="1">
      <alignment vertical="center" wrapText="1"/>
    </xf>
    <xf numFmtId="0" fontId="1" fillId="0" borderId="10" xfId="0" applyFont="1" applyBorder="1" applyAlignment="1">
      <alignment vertical="center" wrapText="1"/>
    </xf>
    <xf numFmtId="0" fontId="1" fillId="0" borderId="13" xfId="0" applyFont="1" applyBorder="1" applyAlignment="1">
      <alignment vertical="center" wrapText="1"/>
    </xf>
    <xf numFmtId="0" fontId="1" fillId="0" borderId="15" xfId="0" applyFont="1" applyBorder="1" applyAlignment="1">
      <alignment vertical="center" wrapText="1"/>
    </xf>
    <xf numFmtId="0" fontId="22" fillId="7" borderId="18" xfId="0" applyFont="1" applyFill="1" applyBorder="1" applyAlignment="1">
      <alignment vertical="center" wrapText="1"/>
    </xf>
    <xf numFmtId="0" fontId="22" fillId="7" borderId="19" xfId="0" applyFont="1" applyFill="1" applyBorder="1" applyAlignment="1">
      <alignment vertical="center" wrapText="1"/>
    </xf>
    <xf numFmtId="0" fontId="49" fillId="0" borderId="8" xfId="0" applyFont="1" applyBorder="1" applyAlignment="1">
      <alignment horizontal="left" vertical="center" wrapText="1" indent="5"/>
    </xf>
    <xf numFmtId="0" fontId="49" fillId="0" borderId="10" xfId="0" applyFont="1" applyBorder="1" applyAlignment="1">
      <alignment horizontal="left" vertical="center" wrapText="1" indent="5"/>
    </xf>
    <xf numFmtId="0" fontId="29" fillId="0" borderId="8" xfId="0" applyFont="1" applyBorder="1" applyAlignment="1">
      <alignment horizontal="left" vertical="center" wrapText="1" indent="6"/>
    </xf>
    <xf numFmtId="0" fontId="29" fillId="0" borderId="10" xfId="0" applyFont="1" applyBorder="1" applyAlignment="1">
      <alignment horizontal="left" vertical="center" wrapText="1" indent="6"/>
    </xf>
    <xf numFmtId="0" fontId="24" fillId="0" borderId="95" xfId="0" applyFont="1" applyBorder="1" applyAlignment="1">
      <alignment horizontal="justify" vertical="center" wrapText="1"/>
    </xf>
    <xf numFmtId="0" fontId="24" fillId="0" borderId="94" xfId="0" applyFont="1" applyBorder="1" applyAlignment="1">
      <alignment horizontal="justify" vertical="center" wrapText="1"/>
    </xf>
    <xf numFmtId="0" fontId="35" fillId="0" borderId="65" xfId="7" applyFont="1" applyBorder="1" applyAlignment="1">
      <alignment horizontal="justify" vertical="center"/>
    </xf>
    <xf numFmtId="0" fontId="35" fillId="0" borderId="66" xfId="7" applyFont="1" applyBorder="1" applyAlignment="1">
      <alignment horizontal="justify" vertical="center"/>
    </xf>
    <xf numFmtId="0" fontId="23" fillId="0" borderId="95" xfId="7" applyFont="1" applyBorder="1" applyAlignment="1">
      <alignment horizontal="justify" vertical="center"/>
    </xf>
    <xf numFmtId="0" fontId="23" fillId="0" borderId="94" xfId="7" applyFont="1" applyBorder="1" applyAlignment="1">
      <alignment horizontal="justify" vertical="center"/>
    </xf>
    <xf numFmtId="0" fontId="7" fillId="0" borderId="8" xfId="0" applyFont="1" applyBorder="1" applyAlignment="1">
      <alignment vertical="center" wrapText="1"/>
    </xf>
    <xf numFmtId="0" fontId="7" fillId="0" borderId="10" xfId="0" applyFont="1" applyBorder="1" applyAlignment="1">
      <alignment vertical="center" wrapText="1"/>
    </xf>
    <xf numFmtId="0" fontId="7" fillId="0" borderId="13" xfId="0" applyFont="1" applyBorder="1" applyAlignment="1">
      <alignment vertical="center" wrapText="1"/>
    </xf>
    <xf numFmtId="0" fontId="7" fillId="0" borderId="15" xfId="0" applyFont="1" applyBorder="1" applyAlignment="1">
      <alignment vertical="center" wrapText="1"/>
    </xf>
    <xf numFmtId="0" fontId="24" fillId="0" borderId="65" xfId="0" applyFont="1" applyBorder="1" applyAlignment="1">
      <alignment horizontal="left" vertical="top" wrapText="1"/>
    </xf>
    <xf numFmtId="0" fontId="24" fillId="0" borderId="66" xfId="0" applyFont="1" applyBorder="1" applyAlignment="1">
      <alignment horizontal="left" vertical="top" wrapText="1"/>
    </xf>
    <xf numFmtId="0" fontId="23" fillId="0" borderId="96" xfId="0" applyFont="1" applyBorder="1" applyAlignment="1">
      <alignment horizontal="left" vertical="center" wrapText="1" indent="1"/>
    </xf>
    <xf numFmtId="0" fontId="23" fillId="0" borderId="97" xfId="0" applyFont="1" applyBorder="1" applyAlignment="1">
      <alignment horizontal="left" vertical="center" wrapText="1" indent="1"/>
    </xf>
    <xf numFmtId="0" fontId="24" fillId="0" borderId="65" xfId="0" applyFont="1" applyBorder="1" applyAlignment="1">
      <alignment horizontal="left" vertical="center" wrapText="1" indent="1"/>
    </xf>
    <xf numFmtId="0" fontId="24" fillId="0" borderId="66" xfId="0" applyFont="1" applyBorder="1" applyAlignment="1">
      <alignment horizontal="left" vertical="center" indent="1"/>
    </xf>
    <xf numFmtId="0" fontId="0" fillId="0" borderId="8" xfId="0" applyBorder="1" applyAlignment="1">
      <alignment horizontal="left" vertical="center" wrapText="1" indent="6"/>
    </xf>
    <xf numFmtId="0" fontId="0" fillId="0" borderId="10" xfId="0" applyBorder="1" applyAlignment="1">
      <alignment horizontal="left" vertical="center" wrapText="1" indent="6"/>
    </xf>
    <xf numFmtId="0" fontId="29" fillId="0" borderId="13" xfId="0" applyFont="1" applyBorder="1" applyAlignment="1">
      <alignment horizontal="left" vertical="center" wrapText="1" indent="6"/>
    </xf>
    <xf numFmtId="0" fontId="29" fillId="0" borderId="15" xfId="0" applyFont="1" applyBorder="1" applyAlignment="1">
      <alignment horizontal="left" vertical="center" wrapText="1" indent="6"/>
    </xf>
    <xf numFmtId="0" fontId="29" fillId="0" borderId="18" xfId="0" applyFont="1" applyBorder="1" applyAlignment="1">
      <alignment horizontal="left" vertical="center" wrapText="1" indent="6"/>
    </xf>
    <xf numFmtId="0" fontId="29" fillId="0" borderId="19" xfId="0" applyFont="1" applyBorder="1" applyAlignment="1">
      <alignment horizontal="left" vertical="center" wrapText="1" indent="6"/>
    </xf>
    <xf numFmtId="0" fontId="23" fillId="0" borderId="95" xfId="0" applyFont="1" applyBorder="1" applyAlignment="1">
      <alignment horizontal="left" vertical="center" wrapText="1"/>
    </xf>
    <xf numFmtId="0" fontId="23" fillId="0" borderId="94" xfId="0" applyFont="1" applyBorder="1" applyAlignment="1">
      <alignment horizontal="left" vertical="center" wrapText="1"/>
    </xf>
    <xf numFmtId="0" fontId="23" fillId="0" borderId="95" xfId="0" applyFont="1" applyBorder="1" applyAlignment="1">
      <alignment horizontal="justify" vertical="center" wrapText="1"/>
    </xf>
    <xf numFmtId="0" fontId="23" fillId="0" borderId="65" xfId="0" applyFont="1" applyBorder="1" applyAlignment="1">
      <alignment vertical="center" wrapText="1"/>
    </xf>
    <xf numFmtId="0" fontId="23" fillId="0" borderId="66" xfId="0" applyFont="1" applyBorder="1" applyAlignment="1">
      <alignment vertical="center" wrapText="1"/>
    </xf>
    <xf numFmtId="0" fontId="25" fillId="0" borderId="68" xfId="7" applyFont="1" applyBorder="1" applyAlignment="1">
      <alignment horizontal="justify" vertical="center"/>
    </xf>
    <xf numFmtId="0" fontId="25" fillId="0" borderId="69" xfId="7" applyFont="1" applyBorder="1" applyAlignment="1">
      <alignment horizontal="justify" vertical="center"/>
    </xf>
    <xf numFmtId="0" fontId="25" fillId="0" borderId="68" xfId="7" applyFont="1" applyBorder="1" applyAlignment="1">
      <alignment horizontal="left" vertical="center"/>
    </xf>
    <xf numFmtId="0" fontId="25" fillId="0" borderId="69" xfId="7" applyFont="1" applyBorder="1" applyAlignment="1">
      <alignment horizontal="left" vertical="center"/>
    </xf>
    <xf numFmtId="0" fontId="21" fillId="0" borderId="65" xfId="7" applyFont="1" applyBorder="1" applyAlignment="1">
      <alignment horizontal="justify" vertical="center"/>
    </xf>
    <xf numFmtId="0" fontId="21" fillId="0" borderId="66" xfId="7" applyFont="1" applyBorder="1" applyAlignment="1">
      <alignment horizontal="justify" vertical="center"/>
    </xf>
    <xf numFmtId="0" fontId="50" fillId="0" borderId="94" xfId="0" applyFont="1" applyBorder="1" applyAlignment="1">
      <alignment horizontal="justify" vertical="center"/>
    </xf>
    <xf numFmtId="0" fontId="23" fillId="0" borderId="68" xfId="7" applyFont="1" applyBorder="1" applyAlignment="1">
      <alignment horizontal="justify" vertical="center"/>
    </xf>
    <xf numFmtId="0" fontId="23" fillId="0" borderId="69" xfId="7" applyFont="1" applyBorder="1" applyAlignment="1">
      <alignment horizontal="justify" vertical="center"/>
    </xf>
    <xf numFmtId="0" fontId="25" fillId="0" borderId="65" xfId="7" applyFont="1" applyBorder="1" applyAlignment="1">
      <alignment horizontal="justify" vertical="center"/>
    </xf>
    <xf numFmtId="0" fontId="25" fillId="0" borderId="66" xfId="7" applyFont="1" applyBorder="1" applyAlignment="1">
      <alignment horizontal="justify" vertical="center"/>
    </xf>
    <xf numFmtId="0" fontId="31" fillId="0" borderId="68" xfId="7" applyFont="1" applyBorder="1" applyAlignment="1">
      <alignment horizontal="left" vertical="center"/>
    </xf>
    <xf numFmtId="0" fontId="31" fillId="0" borderId="69" xfId="7" applyFont="1" applyBorder="1" applyAlignment="1">
      <alignment horizontal="left" vertical="center"/>
    </xf>
    <xf numFmtId="0" fontId="25" fillId="0" borderId="96" xfId="7" applyFont="1" applyBorder="1" applyAlignment="1">
      <alignment horizontal="justify" vertical="center"/>
    </xf>
    <xf numFmtId="0" fontId="25" fillId="0" borderId="97" xfId="7" applyFont="1" applyBorder="1" applyAlignment="1">
      <alignment horizontal="justify" vertical="center"/>
    </xf>
    <xf numFmtId="0" fontId="23" fillId="0" borderId="68" xfId="0" applyFont="1" applyBorder="1" applyAlignment="1">
      <alignment horizontal="left" vertical="center" indent="1"/>
    </xf>
    <xf numFmtId="0" fontId="23" fillId="0" borderId="69" xfId="0" applyFont="1" applyBorder="1" applyAlignment="1">
      <alignment horizontal="left" vertical="center" indent="1"/>
    </xf>
    <xf numFmtId="0" fontId="23" fillId="0" borderId="65" xfId="0" applyFont="1" applyBorder="1" applyAlignment="1">
      <alignment horizontal="left" vertical="top" wrapText="1"/>
    </xf>
    <xf numFmtId="0" fontId="23" fillId="0" borderId="66" xfId="0" applyFont="1" applyBorder="1" applyAlignment="1">
      <alignment horizontal="left" vertical="top" wrapText="1"/>
    </xf>
    <xf numFmtId="0" fontId="24" fillId="0" borderId="96" xfId="0" applyFont="1" applyBorder="1" applyAlignment="1">
      <alignment horizontal="left" vertical="center" wrapText="1" indent="1"/>
    </xf>
    <xf numFmtId="0" fontId="24" fillId="0" borderId="97" xfId="0" applyFont="1" applyBorder="1" applyAlignment="1">
      <alignment horizontal="left" vertical="center" indent="1"/>
    </xf>
    <xf numFmtId="0" fontId="24" fillId="0" borderId="97" xfId="0" applyFont="1" applyBorder="1" applyAlignment="1">
      <alignment horizontal="left" vertical="center" wrapText="1" indent="1"/>
    </xf>
    <xf numFmtId="0" fontId="24" fillId="0" borderId="65" xfId="0" applyFont="1" applyBorder="1" applyAlignment="1">
      <alignment vertical="center" wrapText="1"/>
    </xf>
    <xf numFmtId="0" fontId="24" fillId="0" borderId="66" xfId="0" applyFont="1" applyBorder="1" applyAlignment="1">
      <alignment vertical="center" wrapText="1"/>
    </xf>
    <xf numFmtId="0" fontId="29" fillId="0" borderId="11" xfId="0" applyFont="1" applyBorder="1" applyAlignment="1">
      <alignment horizontal="left" vertical="center" wrapText="1" indent="6"/>
    </xf>
    <xf numFmtId="0" fontId="29" fillId="0" borderId="12" xfId="0" applyFont="1" applyBorder="1" applyAlignment="1">
      <alignment horizontal="left" vertical="center" wrapText="1" indent="6"/>
    </xf>
    <xf numFmtId="0" fontId="29" fillId="0" borderId="96" xfId="0" applyFont="1" applyBorder="1" applyAlignment="1">
      <alignment horizontal="left" vertical="center" wrapText="1" indent="6"/>
    </xf>
    <xf numFmtId="0" fontId="29" fillId="0" borderId="97" xfId="0" applyFont="1" applyBorder="1" applyAlignment="1">
      <alignment horizontal="left" vertical="center" wrapText="1" indent="6"/>
    </xf>
    <xf numFmtId="0" fontId="29" fillId="0" borderId="156" xfId="0" applyFont="1" applyBorder="1" applyAlignment="1">
      <alignment horizontal="left" vertical="center" wrapText="1" indent="6"/>
    </xf>
    <xf numFmtId="0" fontId="29" fillId="0" borderId="151" xfId="0" applyFont="1" applyBorder="1" applyAlignment="1">
      <alignment horizontal="left" vertical="center" wrapText="1" indent="6"/>
    </xf>
    <xf numFmtId="0" fontId="22" fillId="7" borderId="152" xfId="0" applyFont="1" applyFill="1" applyBorder="1" applyAlignment="1">
      <alignment vertical="center" wrapText="1"/>
    </xf>
    <xf numFmtId="0" fontId="22" fillId="7" borderId="153" xfId="0" applyFont="1" applyFill="1" applyBorder="1" applyAlignment="1">
      <alignment vertical="center" wrapText="1"/>
    </xf>
    <xf numFmtId="0" fontId="29" fillId="0" borderId="154" xfId="0" applyFont="1" applyBorder="1" applyAlignment="1">
      <alignment horizontal="left" vertical="center" wrapText="1" indent="6"/>
    </xf>
    <xf numFmtId="0" fontId="29" fillId="0" borderId="155" xfId="0" applyFont="1" applyBorder="1" applyAlignment="1">
      <alignment horizontal="left" vertical="center" wrapText="1" indent="6"/>
    </xf>
    <xf numFmtId="0" fontId="1" fillId="0" borderId="154" xfId="0" applyFont="1" applyBorder="1" applyAlignment="1">
      <alignment vertical="center" wrapText="1"/>
    </xf>
    <xf numFmtId="0" fontId="1" fillId="0" borderId="155" xfId="0" applyFont="1" applyBorder="1" applyAlignment="1">
      <alignment vertical="center" wrapText="1"/>
    </xf>
    <xf numFmtId="0" fontId="1" fillId="0" borderId="156" xfId="0" applyFont="1" applyBorder="1" applyAlignment="1">
      <alignment vertical="center" wrapText="1"/>
    </xf>
    <xf numFmtId="0" fontId="1" fillId="0" borderId="151" xfId="0" applyFont="1" applyBorder="1" applyAlignment="1">
      <alignment vertical="center" wrapText="1"/>
    </xf>
    <xf numFmtId="0" fontId="0" fillId="0" borderId="154" xfId="0" applyBorder="1" applyAlignment="1">
      <alignment horizontal="left" vertical="center" wrapText="1" indent="6"/>
    </xf>
    <xf numFmtId="0" fontId="0" fillId="0" borderId="155" xfId="0" applyBorder="1" applyAlignment="1">
      <alignment horizontal="left" vertical="center" wrapText="1" indent="6"/>
    </xf>
    <xf numFmtId="0" fontId="0" fillId="0" borderId="154" xfId="0" applyBorder="1" applyAlignment="1">
      <alignment horizontal="left" wrapText="1"/>
    </xf>
    <xf numFmtId="0" fontId="0" fillId="0" borderId="155" xfId="0" applyBorder="1" applyAlignment="1">
      <alignment horizontal="left" wrapText="1"/>
    </xf>
    <xf numFmtId="0" fontId="0" fillId="0" borderId="157" xfId="0" applyBorder="1" applyAlignment="1">
      <alignment horizontal="left" wrapText="1"/>
    </xf>
    <xf numFmtId="0" fontId="0" fillId="0" borderId="158" xfId="0" applyBorder="1" applyAlignment="1">
      <alignment horizontal="left" wrapText="1"/>
    </xf>
    <xf numFmtId="0" fontId="51" fillId="0" borderId="154" xfId="0" applyFont="1" applyBorder="1" applyAlignment="1">
      <alignment horizontal="left" vertical="center" wrapText="1" indent="6"/>
    </xf>
    <xf numFmtId="0" fontId="51" fillId="0" borderId="155" xfId="0" applyFont="1" applyBorder="1" applyAlignment="1">
      <alignment horizontal="left" vertical="center" wrapText="1" indent="6"/>
    </xf>
  </cellXfs>
  <cellStyles count="10">
    <cellStyle name="Millares [0]" xfId="1" builtinId="6"/>
    <cellStyle name="Moneda" xfId="2" builtinId="4"/>
    <cellStyle name="Moneda [0]" xfId="3" builtinId="7"/>
    <cellStyle name="Moneda [0] 2" xfId="6"/>
    <cellStyle name="Moneda 4" xfId="5"/>
    <cellStyle name="Normal" xfId="0" builtinId="0"/>
    <cellStyle name="Normal 2" xfId="9"/>
    <cellStyle name="Normal 4" xfId="8"/>
    <cellStyle name="Normal 8" xfId="4"/>
    <cellStyle name="Normal 8 2" xfId="7"/>
  </cellStyles>
  <dxfs count="2">
    <dxf>
      <fill>
        <patternFill patternType="solid">
          <fgColor rgb="FF00B050"/>
          <bgColor rgb="FF000000"/>
        </patternFill>
      </fill>
    </dxf>
    <dxf>
      <fill>
        <patternFill patternType="solid">
          <fgColor rgb="FF00B050"/>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9" Type="http://schemas.openxmlformats.org/officeDocument/2006/relationships/externalLink" Target="externalLinks/externalLink35.xml"/><Relationship Id="rId21" Type="http://schemas.openxmlformats.org/officeDocument/2006/relationships/externalLink" Target="externalLinks/externalLink17.xml"/><Relationship Id="rId34" Type="http://schemas.openxmlformats.org/officeDocument/2006/relationships/externalLink" Target="externalLinks/externalLink30.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7" Type="http://schemas.openxmlformats.org/officeDocument/2006/relationships/externalLink" Target="externalLinks/externalLink3.xml"/><Relationship Id="rId71"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12.xml"/><Relationship Id="rId29" Type="http://schemas.openxmlformats.org/officeDocument/2006/relationships/externalLink" Target="externalLinks/externalLink25.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66" Type="http://schemas.openxmlformats.org/officeDocument/2006/relationships/externalLink" Target="externalLinks/externalLink62.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externalLink" Target="externalLinks/externalLink45.xml"/><Relationship Id="rId57" Type="http://schemas.openxmlformats.org/officeDocument/2006/relationships/externalLink" Target="externalLinks/externalLink53.xml"/><Relationship Id="rId61" Type="http://schemas.openxmlformats.org/officeDocument/2006/relationships/externalLink" Target="externalLinks/externalLink57.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73"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56" Type="http://schemas.openxmlformats.org/officeDocument/2006/relationships/externalLink" Target="externalLinks/externalLink52.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externalLink" Target="externalLinks/externalLink42.xml"/><Relationship Id="rId59" Type="http://schemas.openxmlformats.org/officeDocument/2006/relationships/externalLink" Target="externalLinks/externalLink55.xml"/><Relationship Id="rId67" Type="http://schemas.openxmlformats.org/officeDocument/2006/relationships/externalLink" Target="externalLinks/externalLink63.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54" Type="http://schemas.openxmlformats.org/officeDocument/2006/relationships/externalLink" Target="externalLinks/externalLink50.xml"/><Relationship Id="rId62" Type="http://schemas.openxmlformats.org/officeDocument/2006/relationships/externalLink" Target="externalLinks/externalLink58.xml"/><Relationship Id="rId7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editAs="oneCell">
    <xdr:from>
      <xdr:col>1</xdr:col>
      <xdr:colOff>1838325</xdr:colOff>
      <xdr:row>17</xdr:row>
      <xdr:rowOff>0</xdr:rowOff>
    </xdr:from>
    <xdr:to>
      <xdr:col>1</xdr:col>
      <xdr:colOff>1943100</xdr:colOff>
      <xdr:row>18</xdr:row>
      <xdr:rowOff>56744</xdr:rowOff>
    </xdr:to>
    <xdr:sp macro="" textlink="">
      <xdr:nvSpPr>
        <xdr:cNvPr id="2" name="Object 1" hidden="1">
          <a:extLst>
            <a:ext uri="{63B3BB69-23CF-44E3-9099-C40C66FF867C}">
              <a14:compatExt xmlns:a14="http://schemas.microsoft.com/office/drawing/2010/main" spid="_x0000_s1025"/>
            </a:ext>
            <a:ext uri="{FF2B5EF4-FFF2-40B4-BE49-F238E27FC236}">
              <a16:creationId xmlns:a16="http://schemas.microsoft.com/office/drawing/2014/main" xmlns="" id="{71AB8C8C-B3DB-4EA4-A36C-89D55A946C89}"/>
            </a:ext>
          </a:extLst>
        </xdr:cNvPr>
        <xdr:cNvSpPr/>
      </xdr:nvSpPr>
      <xdr:spPr bwMode="auto">
        <a:xfrm>
          <a:off x="2286000" y="6048375"/>
          <a:ext cx="104775" cy="247244"/>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1838325</xdr:colOff>
      <xdr:row>17</xdr:row>
      <xdr:rowOff>0</xdr:rowOff>
    </xdr:from>
    <xdr:to>
      <xdr:col>1</xdr:col>
      <xdr:colOff>1943100</xdr:colOff>
      <xdr:row>18</xdr:row>
      <xdr:rowOff>56744</xdr:rowOff>
    </xdr:to>
    <xdr:sp macro="" textlink="">
      <xdr:nvSpPr>
        <xdr:cNvPr id="3" name="Object 1" hidden="1">
          <a:extLst>
            <a:ext uri="{63B3BB69-23CF-44E3-9099-C40C66FF867C}">
              <a14:compatExt xmlns:a14="http://schemas.microsoft.com/office/drawing/2010/main" spid="_x0000_s1025"/>
            </a:ext>
            <a:ext uri="{FF2B5EF4-FFF2-40B4-BE49-F238E27FC236}">
              <a16:creationId xmlns:a16="http://schemas.microsoft.com/office/drawing/2014/main" xmlns="" id="{B414B37F-246F-4D72-89A6-34E710C3FFD7}"/>
            </a:ext>
          </a:extLst>
        </xdr:cNvPr>
        <xdr:cNvSpPr/>
      </xdr:nvSpPr>
      <xdr:spPr bwMode="auto">
        <a:xfrm>
          <a:off x="2286000" y="6048375"/>
          <a:ext cx="104775" cy="247244"/>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1838325</xdr:colOff>
      <xdr:row>17</xdr:row>
      <xdr:rowOff>0</xdr:rowOff>
    </xdr:from>
    <xdr:to>
      <xdr:col>1</xdr:col>
      <xdr:colOff>1943100</xdr:colOff>
      <xdr:row>18</xdr:row>
      <xdr:rowOff>56743</xdr:rowOff>
    </xdr:to>
    <xdr:sp macro="" textlink="">
      <xdr:nvSpPr>
        <xdr:cNvPr id="4" name="Object 1" hidden="1">
          <a:extLst>
            <a:ext uri="{63B3BB69-23CF-44E3-9099-C40C66FF867C}">
              <a14:compatExt xmlns:a14="http://schemas.microsoft.com/office/drawing/2010/main" spid="_x0000_s1025"/>
            </a:ext>
            <a:ext uri="{FF2B5EF4-FFF2-40B4-BE49-F238E27FC236}">
              <a16:creationId xmlns:a16="http://schemas.microsoft.com/office/drawing/2014/main" xmlns="" id="{0418B849-171C-4A20-B3B5-1A1B7478A6B1}"/>
            </a:ext>
          </a:extLst>
        </xdr:cNvPr>
        <xdr:cNvSpPr/>
      </xdr:nvSpPr>
      <xdr:spPr bwMode="auto">
        <a:xfrm>
          <a:off x="2286000" y="6048375"/>
          <a:ext cx="104775" cy="247243"/>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1838325</xdr:colOff>
      <xdr:row>17</xdr:row>
      <xdr:rowOff>0</xdr:rowOff>
    </xdr:from>
    <xdr:to>
      <xdr:col>1</xdr:col>
      <xdr:colOff>1943100</xdr:colOff>
      <xdr:row>18</xdr:row>
      <xdr:rowOff>56743</xdr:rowOff>
    </xdr:to>
    <xdr:sp macro="" textlink="">
      <xdr:nvSpPr>
        <xdr:cNvPr id="5" name="Object 1" hidden="1">
          <a:extLst>
            <a:ext uri="{63B3BB69-23CF-44E3-9099-C40C66FF867C}">
              <a14:compatExt xmlns:a14="http://schemas.microsoft.com/office/drawing/2010/main" spid="_x0000_s1025"/>
            </a:ext>
            <a:ext uri="{FF2B5EF4-FFF2-40B4-BE49-F238E27FC236}">
              <a16:creationId xmlns:a16="http://schemas.microsoft.com/office/drawing/2014/main" xmlns="" id="{D324664A-6278-462C-9F0B-34B520135C9D}"/>
            </a:ext>
          </a:extLst>
        </xdr:cNvPr>
        <xdr:cNvSpPr/>
      </xdr:nvSpPr>
      <xdr:spPr bwMode="auto">
        <a:xfrm>
          <a:off x="2286000" y="6048375"/>
          <a:ext cx="104775" cy="247243"/>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oneCellAnchor>
    <xdr:from>
      <xdr:col>1</xdr:col>
      <xdr:colOff>1838325</xdr:colOff>
      <xdr:row>17</xdr:row>
      <xdr:rowOff>0</xdr:rowOff>
    </xdr:from>
    <xdr:ext cx="104775" cy="237719"/>
    <xdr:sp macro="" textlink="">
      <xdr:nvSpPr>
        <xdr:cNvPr id="6" name="Object 1" hidden="1">
          <a:extLst>
            <a:ext uri="{63B3BB69-23CF-44E3-9099-C40C66FF867C}">
              <a14:compatExt xmlns:a14="http://schemas.microsoft.com/office/drawing/2010/main" spid="_x0000_s1025"/>
            </a:ext>
            <a:ext uri="{FF2B5EF4-FFF2-40B4-BE49-F238E27FC236}">
              <a16:creationId xmlns:a16="http://schemas.microsoft.com/office/drawing/2014/main" xmlns="" id="{67DCB826-5EC3-483E-8AE4-797BE94D0162}"/>
            </a:ext>
          </a:extLst>
        </xdr:cNvPr>
        <xdr:cNvSpPr/>
      </xdr:nvSpPr>
      <xdr:spPr bwMode="auto">
        <a:xfrm>
          <a:off x="2286000" y="6048375"/>
          <a:ext cx="104775" cy="237719"/>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37719"/>
    <xdr:sp macro="" textlink="">
      <xdr:nvSpPr>
        <xdr:cNvPr id="7" name="Object 1" hidden="1">
          <a:extLst>
            <a:ext uri="{63B3BB69-23CF-44E3-9099-C40C66FF867C}">
              <a14:compatExt xmlns:a14="http://schemas.microsoft.com/office/drawing/2010/main" spid="_x0000_s1025"/>
            </a:ext>
            <a:ext uri="{FF2B5EF4-FFF2-40B4-BE49-F238E27FC236}">
              <a16:creationId xmlns:a16="http://schemas.microsoft.com/office/drawing/2014/main" xmlns="" id="{3EA6B75C-7C19-4E7B-B1CD-4FF7B0F4DCF6}"/>
            </a:ext>
          </a:extLst>
        </xdr:cNvPr>
        <xdr:cNvSpPr/>
      </xdr:nvSpPr>
      <xdr:spPr bwMode="auto">
        <a:xfrm>
          <a:off x="2286000" y="6048375"/>
          <a:ext cx="104775" cy="237719"/>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37718"/>
    <xdr:sp macro="" textlink="">
      <xdr:nvSpPr>
        <xdr:cNvPr id="8" name="Object 1" hidden="1">
          <a:extLst>
            <a:ext uri="{63B3BB69-23CF-44E3-9099-C40C66FF867C}">
              <a14:compatExt xmlns:a14="http://schemas.microsoft.com/office/drawing/2010/main" spid="_x0000_s1025"/>
            </a:ext>
            <a:ext uri="{FF2B5EF4-FFF2-40B4-BE49-F238E27FC236}">
              <a16:creationId xmlns:a16="http://schemas.microsoft.com/office/drawing/2014/main" xmlns="" id="{3EB1A957-EE6A-46F1-836E-74C3C3F61A88}"/>
            </a:ext>
          </a:extLst>
        </xdr:cNvPr>
        <xdr:cNvSpPr/>
      </xdr:nvSpPr>
      <xdr:spPr bwMode="auto">
        <a:xfrm>
          <a:off x="2286000" y="6048375"/>
          <a:ext cx="104775" cy="237718"/>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37718"/>
    <xdr:sp macro="" textlink="">
      <xdr:nvSpPr>
        <xdr:cNvPr id="9" name="Object 1" hidden="1">
          <a:extLst>
            <a:ext uri="{63B3BB69-23CF-44E3-9099-C40C66FF867C}">
              <a14:compatExt xmlns:a14="http://schemas.microsoft.com/office/drawing/2010/main" spid="_x0000_s1025"/>
            </a:ext>
            <a:ext uri="{FF2B5EF4-FFF2-40B4-BE49-F238E27FC236}">
              <a16:creationId xmlns:a16="http://schemas.microsoft.com/office/drawing/2014/main" xmlns="" id="{D1B6F5F9-94B4-472F-A4A2-0118C1F4B4FE}"/>
            </a:ext>
          </a:extLst>
        </xdr:cNvPr>
        <xdr:cNvSpPr/>
      </xdr:nvSpPr>
      <xdr:spPr bwMode="auto">
        <a:xfrm>
          <a:off x="2286000" y="6048375"/>
          <a:ext cx="104775" cy="237718"/>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47244"/>
    <xdr:sp macro="" textlink="">
      <xdr:nvSpPr>
        <xdr:cNvPr id="10" name="Object 1" hidden="1">
          <a:extLst>
            <a:ext uri="{63B3BB69-23CF-44E3-9099-C40C66FF867C}">
              <a14:compatExt xmlns:a14="http://schemas.microsoft.com/office/drawing/2010/main" spid="_x0000_s1025"/>
            </a:ext>
            <a:ext uri="{FF2B5EF4-FFF2-40B4-BE49-F238E27FC236}">
              <a16:creationId xmlns:a16="http://schemas.microsoft.com/office/drawing/2014/main" xmlns="" id="{AEE015D6-F7F2-438E-9F72-50C7D008B6D6}"/>
            </a:ext>
          </a:extLst>
        </xdr:cNvPr>
        <xdr:cNvSpPr/>
      </xdr:nvSpPr>
      <xdr:spPr bwMode="auto">
        <a:xfrm>
          <a:off x="2286000" y="6048375"/>
          <a:ext cx="104775" cy="247244"/>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47244"/>
    <xdr:sp macro="" textlink="">
      <xdr:nvSpPr>
        <xdr:cNvPr id="11" name="Object 1" hidden="1">
          <a:extLst>
            <a:ext uri="{63B3BB69-23CF-44E3-9099-C40C66FF867C}">
              <a14:compatExt xmlns:a14="http://schemas.microsoft.com/office/drawing/2010/main" spid="_x0000_s1025"/>
            </a:ext>
            <a:ext uri="{FF2B5EF4-FFF2-40B4-BE49-F238E27FC236}">
              <a16:creationId xmlns:a16="http://schemas.microsoft.com/office/drawing/2014/main" xmlns="" id="{24A002B8-EF3C-44B8-AC95-DF7DB61A3699}"/>
            </a:ext>
          </a:extLst>
        </xdr:cNvPr>
        <xdr:cNvSpPr/>
      </xdr:nvSpPr>
      <xdr:spPr bwMode="auto">
        <a:xfrm>
          <a:off x="2286000" y="6048375"/>
          <a:ext cx="104775" cy="247244"/>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47243"/>
    <xdr:sp macro="" textlink="">
      <xdr:nvSpPr>
        <xdr:cNvPr id="12" name="Object 1" hidden="1">
          <a:extLst>
            <a:ext uri="{63B3BB69-23CF-44E3-9099-C40C66FF867C}">
              <a14:compatExt xmlns:a14="http://schemas.microsoft.com/office/drawing/2010/main" spid="_x0000_s1025"/>
            </a:ext>
            <a:ext uri="{FF2B5EF4-FFF2-40B4-BE49-F238E27FC236}">
              <a16:creationId xmlns:a16="http://schemas.microsoft.com/office/drawing/2014/main" xmlns="" id="{408C0AFF-06FE-4A33-A832-C41E93BED8AD}"/>
            </a:ext>
          </a:extLst>
        </xdr:cNvPr>
        <xdr:cNvSpPr/>
      </xdr:nvSpPr>
      <xdr:spPr bwMode="auto">
        <a:xfrm>
          <a:off x="2286000" y="6048375"/>
          <a:ext cx="104775" cy="247243"/>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47243"/>
    <xdr:sp macro="" textlink="">
      <xdr:nvSpPr>
        <xdr:cNvPr id="13" name="Object 1" hidden="1">
          <a:extLst>
            <a:ext uri="{63B3BB69-23CF-44E3-9099-C40C66FF867C}">
              <a14:compatExt xmlns:a14="http://schemas.microsoft.com/office/drawing/2010/main" spid="_x0000_s1025"/>
            </a:ext>
            <a:ext uri="{FF2B5EF4-FFF2-40B4-BE49-F238E27FC236}">
              <a16:creationId xmlns:a16="http://schemas.microsoft.com/office/drawing/2014/main" xmlns="" id="{96CFEBF0-E0AB-4922-A5EA-84FCCFAA0534}"/>
            </a:ext>
          </a:extLst>
        </xdr:cNvPr>
        <xdr:cNvSpPr/>
      </xdr:nvSpPr>
      <xdr:spPr bwMode="auto">
        <a:xfrm>
          <a:off x="2286000" y="6048375"/>
          <a:ext cx="104775" cy="247243"/>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37719"/>
    <xdr:sp macro="" textlink="">
      <xdr:nvSpPr>
        <xdr:cNvPr id="14" name="Object 1" hidden="1">
          <a:extLst>
            <a:ext uri="{63B3BB69-23CF-44E3-9099-C40C66FF867C}">
              <a14:compatExt xmlns:a14="http://schemas.microsoft.com/office/drawing/2010/main" spid="_x0000_s1025"/>
            </a:ext>
            <a:ext uri="{FF2B5EF4-FFF2-40B4-BE49-F238E27FC236}">
              <a16:creationId xmlns:a16="http://schemas.microsoft.com/office/drawing/2014/main" xmlns="" id="{2110FC8B-B6B5-4F07-A259-AD378FDF68E8}"/>
            </a:ext>
          </a:extLst>
        </xdr:cNvPr>
        <xdr:cNvSpPr/>
      </xdr:nvSpPr>
      <xdr:spPr bwMode="auto">
        <a:xfrm>
          <a:off x="2286000" y="6048375"/>
          <a:ext cx="104775" cy="237719"/>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37719"/>
    <xdr:sp macro="" textlink="">
      <xdr:nvSpPr>
        <xdr:cNvPr id="15" name="Object 1" hidden="1">
          <a:extLst>
            <a:ext uri="{63B3BB69-23CF-44E3-9099-C40C66FF867C}">
              <a14:compatExt xmlns:a14="http://schemas.microsoft.com/office/drawing/2010/main" spid="_x0000_s1025"/>
            </a:ext>
            <a:ext uri="{FF2B5EF4-FFF2-40B4-BE49-F238E27FC236}">
              <a16:creationId xmlns:a16="http://schemas.microsoft.com/office/drawing/2014/main" xmlns="" id="{F2CB0775-1F1F-4695-A098-0AE6AEF723A3}"/>
            </a:ext>
          </a:extLst>
        </xdr:cNvPr>
        <xdr:cNvSpPr/>
      </xdr:nvSpPr>
      <xdr:spPr bwMode="auto">
        <a:xfrm>
          <a:off x="2286000" y="6048375"/>
          <a:ext cx="104775" cy="237719"/>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37718"/>
    <xdr:sp macro="" textlink="">
      <xdr:nvSpPr>
        <xdr:cNvPr id="16" name="Object 1" hidden="1">
          <a:extLst>
            <a:ext uri="{63B3BB69-23CF-44E3-9099-C40C66FF867C}">
              <a14:compatExt xmlns:a14="http://schemas.microsoft.com/office/drawing/2010/main" spid="_x0000_s1025"/>
            </a:ext>
            <a:ext uri="{FF2B5EF4-FFF2-40B4-BE49-F238E27FC236}">
              <a16:creationId xmlns:a16="http://schemas.microsoft.com/office/drawing/2014/main" xmlns="" id="{F4BF8323-AC37-48E2-A557-52F5B28DF48A}"/>
            </a:ext>
          </a:extLst>
        </xdr:cNvPr>
        <xdr:cNvSpPr/>
      </xdr:nvSpPr>
      <xdr:spPr bwMode="auto">
        <a:xfrm>
          <a:off x="2286000" y="6048375"/>
          <a:ext cx="104775" cy="237718"/>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37718"/>
    <xdr:sp macro="" textlink="">
      <xdr:nvSpPr>
        <xdr:cNvPr id="17" name="Object 1" hidden="1">
          <a:extLst>
            <a:ext uri="{63B3BB69-23CF-44E3-9099-C40C66FF867C}">
              <a14:compatExt xmlns:a14="http://schemas.microsoft.com/office/drawing/2010/main" spid="_x0000_s1025"/>
            </a:ext>
            <a:ext uri="{FF2B5EF4-FFF2-40B4-BE49-F238E27FC236}">
              <a16:creationId xmlns:a16="http://schemas.microsoft.com/office/drawing/2014/main" xmlns="" id="{61CA19D9-F972-4759-830C-3AE29A8EE228}"/>
            </a:ext>
          </a:extLst>
        </xdr:cNvPr>
        <xdr:cNvSpPr/>
      </xdr:nvSpPr>
      <xdr:spPr bwMode="auto">
        <a:xfrm>
          <a:off x="2286000" y="6048375"/>
          <a:ext cx="104775" cy="237718"/>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47244"/>
    <xdr:sp macro="" textlink="">
      <xdr:nvSpPr>
        <xdr:cNvPr id="18" name="Object 1" hidden="1">
          <a:extLst>
            <a:ext uri="{63B3BB69-23CF-44E3-9099-C40C66FF867C}">
              <a14:compatExt xmlns:a14="http://schemas.microsoft.com/office/drawing/2010/main" spid="_x0000_s1025"/>
            </a:ext>
            <a:ext uri="{FF2B5EF4-FFF2-40B4-BE49-F238E27FC236}">
              <a16:creationId xmlns:a16="http://schemas.microsoft.com/office/drawing/2014/main" xmlns="" id="{5032B9D6-72F4-477D-A818-1DB3A6B4B872}"/>
            </a:ext>
          </a:extLst>
        </xdr:cNvPr>
        <xdr:cNvSpPr/>
      </xdr:nvSpPr>
      <xdr:spPr bwMode="auto">
        <a:xfrm>
          <a:off x="2286000" y="6048375"/>
          <a:ext cx="104775" cy="247244"/>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47244"/>
    <xdr:sp macro="" textlink="">
      <xdr:nvSpPr>
        <xdr:cNvPr id="19" name="Object 1" hidden="1">
          <a:extLst>
            <a:ext uri="{63B3BB69-23CF-44E3-9099-C40C66FF867C}">
              <a14:compatExt xmlns:a14="http://schemas.microsoft.com/office/drawing/2010/main" spid="_x0000_s1025"/>
            </a:ext>
            <a:ext uri="{FF2B5EF4-FFF2-40B4-BE49-F238E27FC236}">
              <a16:creationId xmlns:a16="http://schemas.microsoft.com/office/drawing/2014/main" xmlns="" id="{2A41C80B-AE2C-435D-B8EC-372B1EAE85DC}"/>
            </a:ext>
          </a:extLst>
        </xdr:cNvPr>
        <xdr:cNvSpPr/>
      </xdr:nvSpPr>
      <xdr:spPr bwMode="auto">
        <a:xfrm>
          <a:off x="2286000" y="6048375"/>
          <a:ext cx="104775" cy="247244"/>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47243"/>
    <xdr:sp macro="" textlink="">
      <xdr:nvSpPr>
        <xdr:cNvPr id="20" name="Object 1" hidden="1">
          <a:extLst>
            <a:ext uri="{63B3BB69-23CF-44E3-9099-C40C66FF867C}">
              <a14:compatExt xmlns:a14="http://schemas.microsoft.com/office/drawing/2010/main" spid="_x0000_s1025"/>
            </a:ext>
            <a:ext uri="{FF2B5EF4-FFF2-40B4-BE49-F238E27FC236}">
              <a16:creationId xmlns:a16="http://schemas.microsoft.com/office/drawing/2014/main" xmlns="" id="{61444CB1-7AE9-4CC9-8211-71F453235077}"/>
            </a:ext>
          </a:extLst>
        </xdr:cNvPr>
        <xdr:cNvSpPr/>
      </xdr:nvSpPr>
      <xdr:spPr bwMode="auto">
        <a:xfrm>
          <a:off x="2286000" y="6048375"/>
          <a:ext cx="104775" cy="247243"/>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47243"/>
    <xdr:sp macro="" textlink="">
      <xdr:nvSpPr>
        <xdr:cNvPr id="21" name="Object 1" hidden="1">
          <a:extLst>
            <a:ext uri="{63B3BB69-23CF-44E3-9099-C40C66FF867C}">
              <a14:compatExt xmlns:a14="http://schemas.microsoft.com/office/drawing/2010/main" spid="_x0000_s1025"/>
            </a:ext>
            <a:ext uri="{FF2B5EF4-FFF2-40B4-BE49-F238E27FC236}">
              <a16:creationId xmlns:a16="http://schemas.microsoft.com/office/drawing/2014/main" xmlns="" id="{DE2281C3-F352-4977-A27E-08E48D983892}"/>
            </a:ext>
          </a:extLst>
        </xdr:cNvPr>
        <xdr:cNvSpPr/>
      </xdr:nvSpPr>
      <xdr:spPr bwMode="auto">
        <a:xfrm>
          <a:off x="2286000" y="6048375"/>
          <a:ext cx="104775" cy="247243"/>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37719"/>
    <xdr:sp macro="" textlink="">
      <xdr:nvSpPr>
        <xdr:cNvPr id="22" name="Object 1" hidden="1">
          <a:extLst>
            <a:ext uri="{63B3BB69-23CF-44E3-9099-C40C66FF867C}">
              <a14:compatExt xmlns:a14="http://schemas.microsoft.com/office/drawing/2010/main" spid="_x0000_s1025"/>
            </a:ext>
            <a:ext uri="{FF2B5EF4-FFF2-40B4-BE49-F238E27FC236}">
              <a16:creationId xmlns:a16="http://schemas.microsoft.com/office/drawing/2014/main" xmlns="" id="{74FDC598-5056-4C9E-9ABA-C01DA9AE3D47}"/>
            </a:ext>
          </a:extLst>
        </xdr:cNvPr>
        <xdr:cNvSpPr/>
      </xdr:nvSpPr>
      <xdr:spPr bwMode="auto">
        <a:xfrm>
          <a:off x="2286000" y="6048375"/>
          <a:ext cx="104775" cy="237719"/>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37719"/>
    <xdr:sp macro="" textlink="">
      <xdr:nvSpPr>
        <xdr:cNvPr id="23" name="Object 1" hidden="1">
          <a:extLst>
            <a:ext uri="{63B3BB69-23CF-44E3-9099-C40C66FF867C}">
              <a14:compatExt xmlns:a14="http://schemas.microsoft.com/office/drawing/2010/main" spid="_x0000_s1025"/>
            </a:ext>
            <a:ext uri="{FF2B5EF4-FFF2-40B4-BE49-F238E27FC236}">
              <a16:creationId xmlns:a16="http://schemas.microsoft.com/office/drawing/2014/main" xmlns="" id="{7B4F2F8A-631A-41A0-9F06-19289A8DCC29}"/>
            </a:ext>
          </a:extLst>
        </xdr:cNvPr>
        <xdr:cNvSpPr/>
      </xdr:nvSpPr>
      <xdr:spPr bwMode="auto">
        <a:xfrm>
          <a:off x="2286000" y="6048375"/>
          <a:ext cx="104775" cy="237719"/>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37718"/>
    <xdr:sp macro="" textlink="">
      <xdr:nvSpPr>
        <xdr:cNvPr id="24" name="Object 1" hidden="1">
          <a:extLst>
            <a:ext uri="{63B3BB69-23CF-44E3-9099-C40C66FF867C}">
              <a14:compatExt xmlns:a14="http://schemas.microsoft.com/office/drawing/2010/main" spid="_x0000_s1025"/>
            </a:ext>
            <a:ext uri="{FF2B5EF4-FFF2-40B4-BE49-F238E27FC236}">
              <a16:creationId xmlns:a16="http://schemas.microsoft.com/office/drawing/2014/main" xmlns="" id="{FA71D21F-BE56-40BF-AD44-EC9C97F9A8AF}"/>
            </a:ext>
          </a:extLst>
        </xdr:cNvPr>
        <xdr:cNvSpPr/>
      </xdr:nvSpPr>
      <xdr:spPr bwMode="auto">
        <a:xfrm>
          <a:off x="2286000" y="6048375"/>
          <a:ext cx="104775" cy="237718"/>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37718"/>
    <xdr:sp macro="" textlink="">
      <xdr:nvSpPr>
        <xdr:cNvPr id="25" name="Object 1" hidden="1">
          <a:extLst>
            <a:ext uri="{63B3BB69-23CF-44E3-9099-C40C66FF867C}">
              <a14:compatExt xmlns:a14="http://schemas.microsoft.com/office/drawing/2010/main" spid="_x0000_s1025"/>
            </a:ext>
            <a:ext uri="{FF2B5EF4-FFF2-40B4-BE49-F238E27FC236}">
              <a16:creationId xmlns:a16="http://schemas.microsoft.com/office/drawing/2014/main" xmlns="" id="{4576D94D-BB70-43E2-82D5-3D09C0DE91E8}"/>
            </a:ext>
          </a:extLst>
        </xdr:cNvPr>
        <xdr:cNvSpPr/>
      </xdr:nvSpPr>
      <xdr:spPr bwMode="auto">
        <a:xfrm>
          <a:off x="2286000" y="6048375"/>
          <a:ext cx="104775" cy="237718"/>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47244"/>
    <xdr:sp macro="" textlink="">
      <xdr:nvSpPr>
        <xdr:cNvPr id="26" name="Object 1" hidden="1">
          <a:extLst>
            <a:ext uri="{63B3BB69-23CF-44E3-9099-C40C66FF867C}">
              <a14:compatExt xmlns:a14="http://schemas.microsoft.com/office/drawing/2010/main" spid="_x0000_s1025"/>
            </a:ext>
            <a:ext uri="{FF2B5EF4-FFF2-40B4-BE49-F238E27FC236}">
              <a16:creationId xmlns:a16="http://schemas.microsoft.com/office/drawing/2014/main" xmlns="" id="{20E878CF-2E5D-4BCA-B586-6DA0B0249421}"/>
            </a:ext>
          </a:extLst>
        </xdr:cNvPr>
        <xdr:cNvSpPr/>
      </xdr:nvSpPr>
      <xdr:spPr bwMode="auto">
        <a:xfrm>
          <a:off x="2286000" y="6048375"/>
          <a:ext cx="104775" cy="247244"/>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47244"/>
    <xdr:sp macro="" textlink="">
      <xdr:nvSpPr>
        <xdr:cNvPr id="27" name="Object 1" hidden="1">
          <a:extLst>
            <a:ext uri="{63B3BB69-23CF-44E3-9099-C40C66FF867C}">
              <a14:compatExt xmlns:a14="http://schemas.microsoft.com/office/drawing/2010/main" spid="_x0000_s1025"/>
            </a:ext>
            <a:ext uri="{FF2B5EF4-FFF2-40B4-BE49-F238E27FC236}">
              <a16:creationId xmlns:a16="http://schemas.microsoft.com/office/drawing/2014/main" xmlns="" id="{00836759-D3D2-447E-8C23-C10AC7B8912D}"/>
            </a:ext>
          </a:extLst>
        </xdr:cNvPr>
        <xdr:cNvSpPr/>
      </xdr:nvSpPr>
      <xdr:spPr bwMode="auto">
        <a:xfrm>
          <a:off x="2286000" y="6048375"/>
          <a:ext cx="104775" cy="247244"/>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47243"/>
    <xdr:sp macro="" textlink="">
      <xdr:nvSpPr>
        <xdr:cNvPr id="28" name="Object 1" hidden="1">
          <a:extLst>
            <a:ext uri="{63B3BB69-23CF-44E3-9099-C40C66FF867C}">
              <a14:compatExt xmlns:a14="http://schemas.microsoft.com/office/drawing/2010/main" spid="_x0000_s1025"/>
            </a:ext>
            <a:ext uri="{FF2B5EF4-FFF2-40B4-BE49-F238E27FC236}">
              <a16:creationId xmlns:a16="http://schemas.microsoft.com/office/drawing/2014/main" xmlns="" id="{AFE2DA29-0E8D-4C6B-ACBE-FE63E5741651}"/>
            </a:ext>
          </a:extLst>
        </xdr:cNvPr>
        <xdr:cNvSpPr/>
      </xdr:nvSpPr>
      <xdr:spPr bwMode="auto">
        <a:xfrm>
          <a:off x="2286000" y="6048375"/>
          <a:ext cx="104775" cy="247243"/>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47243"/>
    <xdr:sp macro="" textlink="">
      <xdr:nvSpPr>
        <xdr:cNvPr id="29" name="Object 1" hidden="1">
          <a:extLst>
            <a:ext uri="{63B3BB69-23CF-44E3-9099-C40C66FF867C}">
              <a14:compatExt xmlns:a14="http://schemas.microsoft.com/office/drawing/2010/main" spid="_x0000_s1025"/>
            </a:ext>
            <a:ext uri="{FF2B5EF4-FFF2-40B4-BE49-F238E27FC236}">
              <a16:creationId xmlns:a16="http://schemas.microsoft.com/office/drawing/2014/main" xmlns="" id="{ECC43F3A-1D16-43AB-AB80-59C2AFAD90DB}"/>
            </a:ext>
          </a:extLst>
        </xdr:cNvPr>
        <xdr:cNvSpPr/>
      </xdr:nvSpPr>
      <xdr:spPr bwMode="auto">
        <a:xfrm>
          <a:off x="2286000" y="6048375"/>
          <a:ext cx="104775" cy="247243"/>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37719"/>
    <xdr:sp macro="" textlink="">
      <xdr:nvSpPr>
        <xdr:cNvPr id="30" name="Object 1" hidden="1">
          <a:extLst>
            <a:ext uri="{63B3BB69-23CF-44E3-9099-C40C66FF867C}">
              <a14:compatExt xmlns:a14="http://schemas.microsoft.com/office/drawing/2010/main" spid="_x0000_s1025"/>
            </a:ext>
            <a:ext uri="{FF2B5EF4-FFF2-40B4-BE49-F238E27FC236}">
              <a16:creationId xmlns:a16="http://schemas.microsoft.com/office/drawing/2014/main" xmlns="" id="{8599E474-3C96-433A-A2EE-4DD03588A571}"/>
            </a:ext>
          </a:extLst>
        </xdr:cNvPr>
        <xdr:cNvSpPr/>
      </xdr:nvSpPr>
      <xdr:spPr bwMode="auto">
        <a:xfrm>
          <a:off x="2286000" y="6048375"/>
          <a:ext cx="104775" cy="237719"/>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37719"/>
    <xdr:sp macro="" textlink="">
      <xdr:nvSpPr>
        <xdr:cNvPr id="31" name="Object 1" hidden="1">
          <a:extLst>
            <a:ext uri="{63B3BB69-23CF-44E3-9099-C40C66FF867C}">
              <a14:compatExt xmlns:a14="http://schemas.microsoft.com/office/drawing/2010/main" spid="_x0000_s1025"/>
            </a:ext>
            <a:ext uri="{FF2B5EF4-FFF2-40B4-BE49-F238E27FC236}">
              <a16:creationId xmlns:a16="http://schemas.microsoft.com/office/drawing/2014/main" xmlns="" id="{8CBACF88-3028-4523-8A09-489F9956838B}"/>
            </a:ext>
          </a:extLst>
        </xdr:cNvPr>
        <xdr:cNvSpPr/>
      </xdr:nvSpPr>
      <xdr:spPr bwMode="auto">
        <a:xfrm>
          <a:off x="2286000" y="6048375"/>
          <a:ext cx="104775" cy="237719"/>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37718"/>
    <xdr:sp macro="" textlink="">
      <xdr:nvSpPr>
        <xdr:cNvPr id="32" name="Object 1" hidden="1">
          <a:extLst>
            <a:ext uri="{63B3BB69-23CF-44E3-9099-C40C66FF867C}">
              <a14:compatExt xmlns:a14="http://schemas.microsoft.com/office/drawing/2010/main" spid="_x0000_s1025"/>
            </a:ext>
            <a:ext uri="{FF2B5EF4-FFF2-40B4-BE49-F238E27FC236}">
              <a16:creationId xmlns:a16="http://schemas.microsoft.com/office/drawing/2014/main" xmlns="" id="{23B78C28-2684-41D9-9C58-02226C40E697}"/>
            </a:ext>
          </a:extLst>
        </xdr:cNvPr>
        <xdr:cNvSpPr/>
      </xdr:nvSpPr>
      <xdr:spPr bwMode="auto">
        <a:xfrm>
          <a:off x="2286000" y="6048375"/>
          <a:ext cx="104775" cy="237718"/>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17</xdr:row>
      <xdr:rowOff>0</xdr:rowOff>
    </xdr:from>
    <xdr:ext cx="104775" cy="237718"/>
    <xdr:sp macro="" textlink="">
      <xdr:nvSpPr>
        <xdr:cNvPr id="33" name="Object 1" hidden="1">
          <a:extLst>
            <a:ext uri="{63B3BB69-23CF-44E3-9099-C40C66FF867C}">
              <a14:compatExt xmlns:a14="http://schemas.microsoft.com/office/drawing/2010/main" spid="_x0000_s1025"/>
            </a:ext>
            <a:ext uri="{FF2B5EF4-FFF2-40B4-BE49-F238E27FC236}">
              <a16:creationId xmlns:a16="http://schemas.microsoft.com/office/drawing/2014/main" xmlns="" id="{0091C47D-C9EE-4F45-9E4F-C825F7CFC627}"/>
            </a:ext>
          </a:extLst>
        </xdr:cNvPr>
        <xdr:cNvSpPr/>
      </xdr:nvSpPr>
      <xdr:spPr bwMode="auto">
        <a:xfrm>
          <a:off x="2286000" y="6048375"/>
          <a:ext cx="104775" cy="237718"/>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1838325</xdr:colOff>
      <xdr:row>21</xdr:row>
      <xdr:rowOff>0</xdr:rowOff>
    </xdr:from>
    <xdr:to>
      <xdr:col>1</xdr:col>
      <xdr:colOff>1943100</xdr:colOff>
      <xdr:row>22</xdr:row>
      <xdr:rowOff>56744</xdr:rowOff>
    </xdr:to>
    <xdr:sp macro="" textlink="">
      <xdr:nvSpPr>
        <xdr:cNvPr id="2" name="Object 1" hidden="1">
          <a:extLst>
            <a:ext uri="{63B3BB69-23CF-44E3-9099-C40C66FF867C}">
              <a14:compatExt xmlns:a14="http://schemas.microsoft.com/office/drawing/2010/main" spid="_x0000_s1025"/>
            </a:ext>
            <a:ext uri="{FF2B5EF4-FFF2-40B4-BE49-F238E27FC236}">
              <a16:creationId xmlns:a16="http://schemas.microsoft.com/office/drawing/2014/main" xmlns="" id="{00E5939F-3EBB-490C-9378-C293B99DE7B4}"/>
            </a:ext>
          </a:extLst>
        </xdr:cNvPr>
        <xdr:cNvSpPr/>
      </xdr:nvSpPr>
      <xdr:spPr bwMode="auto">
        <a:xfrm>
          <a:off x="2286000" y="4400550"/>
          <a:ext cx="104775" cy="247244"/>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1838325</xdr:colOff>
      <xdr:row>21</xdr:row>
      <xdr:rowOff>0</xdr:rowOff>
    </xdr:from>
    <xdr:to>
      <xdr:col>1</xdr:col>
      <xdr:colOff>1943100</xdr:colOff>
      <xdr:row>22</xdr:row>
      <xdr:rowOff>56744</xdr:rowOff>
    </xdr:to>
    <xdr:sp macro="" textlink="">
      <xdr:nvSpPr>
        <xdr:cNvPr id="3" name="Object 1" hidden="1">
          <a:extLst>
            <a:ext uri="{63B3BB69-23CF-44E3-9099-C40C66FF867C}">
              <a14:compatExt xmlns:a14="http://schemas.microsoft.com/office/drawing/2010/main" spid="_x0000_s1025"/>
            </a:ext>
            <a:ext uri="{FF2B5EF4-FFF2-40B4-BE49-F238E27FC236}">
              <a16:creationId xmlns:a16="http://schemas.microsoft.com/office/drawing/2014/main" xmlns="" id="{AF07C4BF-86DA-49FE-A96F-9AB63361D6D7}"/>
            </a:ext>
          </a:extLst>
        </xdr:cNvPr>
        <xdr:cNvSpPr/>
      </xdr:nvSpPr>
      <xdr:spPr bwMode="auto">
        <a:xfrm>
          <a:off x="2286000" y="4400550"/>
          <a:ext cx="104775" cy="247244"/>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1838325</xdr:colOff>
      <xdr:row>21</xdr:row>
      <xdr:rowOff>0</xdr:rowOff>
    </xdr:from>
    <xdr:to>
      <xdr:col>1</xdr:col>
      <xdr:colOff>1943100</xdr:colOff>
      <xdr:row>22</xdr:row>
      <xdr:rowOff>56743</xdr:rowOff>
    </xdr:to>
    <xdr:sp macro="" textlink="">
      <xdr:nvSpPr>
        <xdr:cNvPr id="4" name="Object 1" hidden="1">
          <a:extLst>
            <a:ext uri="{63B3BB69-23CF-44E3-9099-C40C66FF867C}">
              <a14:compatExt xmlns:a14="http://schemas.microsoft.com/office/drawing/2010/main" spid="_x0000_s1025"/>
            </a:ext>
            <a:ext uri="{FF2B5EF4-FFF2-40B4-BE49-F238E27FC236}">
              <a16:creationId xmlns:a16="http://schemas.microsoft.com/office/drawing/2014/main" xmlns="" id="{1137251F-ABF6-4D85-B886-39269BFC75A4}"/>
            </a:ext>
          </a:extLst>
        </xdr:cNvPr>
        <xdr:cNvSpPr/>
      </xdr:nvSpPr>
      <xdr:spPr bwMode="auto">
        <a:xfrm>
          <a:off x="2286000" y="4400550"/>
          <a:ext cx="104775" cy="247243"/>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1838325</xdr:colOff>
      <xdr:row>21</xdr:row>
      <xdr:rowOff>0</xdr:rowOff>
    </xdr:from>
    <xdr:to>
      <xdr:col>1</xdr:col>
      <xdr:colOff>1943100</xdr:colOff>
      <xdr:row>22</xdr:row>
      <xdr:rowOff>56743</xdr:rowOff>
    </xdr:to>
    <xdr:sp macro="" textlink="">
      <xdr:nvSpPr>
        <xdr:cNvPr id="5" name="Object 1" hidden="1">
          <a:extLst>
            <a:ext uri="{63B3BB69-23CF-44E3-9099-C40C66FF867C}">
              <a14:compatExt xmlns:a14="http://schemas.microsoft.com/office/drawing/2010/main" spid="_x0000_s1025"/>
            </a:ext>
            <a:ext uri="{FF2B5EF4-FFF2-40B4-BE49-F238E27FC236}">
              <a16:creationId xmlns:a16="http://schemas.microsoft.com/office/drawing/2014/main" xmlns="" id="{A01FF2A3-8D37-4446-AE56-ACBBCCA52634}"/>
            </a:ext>
          </a:extLst>
        </xdr:cNvPr>
        <xdr:cNvSpPr/>
      </xdr:nvSpPr>
      <xdr:spPr bwMode="auto">
        <a:xfrm>
          <a:off x="2286000" y="4400550"/>
          <a:ext cx="104775" cy="247243"/>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oneCellAnchor>
    <xdr:from>
      <xdr:col>1</xdr:col>
      <xdr:colOff>1838325</xdr:colOff>
      <xdr:row>21</xdr:row>
      <xdr:rowOff>0</xdr:rowOff>
    </xdr:from>
    <xdr:ext cx="104775" cy="237719"/>
    <xdr:sp macro="" textlink="">
      <xdr:nvSpPr>
        <xdr:cNvPr id="6" name="Object 1" hidden="1">
          <a:extLst>
            <a:ext uri="{63B3BB69-23CF-44E3-9099-C40C66FF867C}">
              <a14:compatExt xmlns:a14="http://schemas.microsoft.com/office/drawing/2010/main" spid="_x0000_s1025"/>
            </a:ext>
            <a:ext uri="{FF2B5EF4-FFF2-40B4-BE49-F238E27FC236}">
              <a16:creationId xmlns:a16="http://schemas.microsoft.com/office/drawing/2014/main" xmlns="" id="{31C131FE-E33F-4FF7-B0BE-B60FCF55E618}"/>
            </a:ext>
          </a:extLst>
        </xdr:cNvPr>
        <xdr:cNvSpPr/>
      </xdr:nvSpPr>
      <xdr:spPr bwMode="auto">
        <a:xfrm>
          <a:off x="2286000" y="4400550"/>
          <a:ext cx="104775" cy="237719"/>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37719"/>
    <xdr:sp macro="" textlink="">
      <xdr:nvSpPr>
        <xdr:cNvPr id="7" name="Object 1" hidden="1">
          <a:extLst>
            <a:ext uri="{63B3BB69-23CF-44E3-9099-C40C66FF867C}">
              <a14:compatExt xmlns:a14="http://schemas.microsoft.com/office/drawing/2010/main" spid="_x0000_s1025"/>
            </a:ext>
            <a:ext uri="{FF2B5EF4-FFF2-40B4-BE49-F238E27FC236}">
              <a16:creationId xmlns:a16="http://schemas.microsoft.com/office/drawing/2014/main" xmlns="" id="{D54266D4-9F36-4CE3-833D-BB6FB1826CDD}"/>
            </a:ext>
          </a:extLst>
        </xdr:cNvPr>
        <xdr:cNvSpPr/>
      </xdr:nvSpPr>
      <xdr:spPr bwMode="auto">
        <a:xfrm>
          <a:off x="2286000" y="4400550"/>
          <a:ext cx="104775" cy="237719"/>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37718"/>
    <xdr:sp macro="" textlink="">
      <xdr:nvSpPr>
        <xdr:cNvPr id="8" name="Object 1" hidden="1">
          <a:extLst>
            <a:ext uri="{63B3BB69-23CF-44E3-9099-C40C66FF867C}">
              <a14:compatExt xmlns:a14="http://schemas.microsoft.com/office/drawing/2010/main" spid="_x0000_s1025"/>
            </a:ext>
            <a:ext uri="{FF2B5EF4-FFF2-40B4-BE49-F238E27FC236}">
              <a16:creationId xmlns:a16="http://schemas.microsoft.com/office/drawing/2014/main" xmlns="" id="{FE1FCFE7-922D-43D9-9E9F-15E95BE976C3}"/>
            </a:ext>
          </a:extLst>
        </xdr:cNvPr>
        <xdr:cNvSpPr/>
      </xdr:nvSpPr>
      <xdr:spPr bwMode="auto">
        <a:xfrm>
          <a:off x="2286000" y="4400550"/>
          <a:ext cx="104775" cy="237718"/>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37718"/>
    <xdr:sp macro="" textlink="">
      <xdr:nvSpPr>
        <xdr:cNvPr id="9" name="Object 1" hidden="1">
          <a:extLst>
            <a:ext uri="{63B3BB69-23CF-44E3-9099-C40C66FF867C}">
              <a14:compatExt xmlns:a14="http://schemas.microsoft.com/office/drawing/2010/main" spid="_x0000_s1025"/>
            </a:ext>
            <a:ext uri="{FF2B5EF4-FFF2-40B4-BE49-F238E27FC236}">
              <a16:creationId xmlns:a16="http://schemas.microsoft.com/office/drawing/2014/main" xmlns="" id="{7578BE8B-5172-4BB4-BE1C-1E021D90CEC1}"/>
            </a:ext>
          </a:extLst>
        </xdr:cNvPr>
        <xdr:cNvSpPr/>
      </xdr:nvSpPr>
      <xdr:spPr bwMode="auto">
        <a:xfrm>
          <a:off x="2286000" y="4400550"/>
          <a:ext cx="104775" cy="237718"/>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47244"/>
    <xdr:sp macro="" textlink="">
      <xdr:nvSpPr>
        <xdr:cNvPr id="10" name="Object 1" hidden="1">
          <a:extLst>
            <a:ext uri="{63B3BB69-23CF-44E3-9099-C40C66FF867C}">
              <a14:compatExt xmlns:a14="http://schemas.microsoft.com/office/drawing/2010/main" spid="_x0000_s1025"/>
            </a:ext>
            <a:ext uri="{FF2B5EF4-FFF2-40B4-BE49-F238E27FC236}">
              <a16:creationId xmlns:a16="http://schemas.microsoft.com/office/drawing/2014/main" xmlns="" id="{B52409BC-3D32-4376-B890-E9CBE1396929}"/>
            </a:ext>
          </a:extLst>
        </xdr:cNvPr>
        <xdr:cNvSpPr/>
      </xdr:nvSpPr>
      <xdr:spPr bwMode="auto">
        <a:xfrm>
          <a:off x="2286000" y="4400550"/>
          <a:ext cx="104775" cy="247244"/>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47244"/>
    <xdr:sp macro="" textlink="">
      <xdr:nvSpPr>
        <xdr:cNvPr id="11" name="Object 1" hidden="1">
          <a:extLst>
            <a:ext uri="{63B3BB69-23CF-44E3-9099-C40C66FF867C}">
              <a14:compatExt xmlns:a14="http://schemas.microsoft.com/office/drawing/2010/main" spid="_x0000_s1025"/>
            </a:ext>
            <a:ext uri="{FF2B5EF4-FFF2-40B4-BE49-F238E27FC236}">
              <a16:creationId xmlns:a16="http://schemas.microsoft.com/office/drawing/2014/main" xmlns="" id="{222DC4B4-EAB5-493E-97E2-F9BED55F761B}"/>
            </a:ext>
          </a:extLst>
        </xdr:cNvPr>
        <xdr:cNvSpPr/>
      </xdr:nvSpPr>
      <xdr:spPr bwMode="auto">
        <a:xfrm>
          <a:off x="2286000" y="4400550"/>
          <a:ext cx="104775" cy="247244"/>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47243"/>
    <xdr:sp macro="" textlink="">
      <xdr:nvSpPr>
        <xdr:cNvPr id="12" name="Object 1" hidden="1">
          <a:extLst>
            <a:ext uri="{63B3BB69-23CF-44E3-9099-C40C66FF867C}">
              <a14:compatExt xmlns:a14="http://schemas.microsoft.com/office/drawing/2010/main" spid="_x0000_s1025"/>
            </a:ext>
            <a:ext uri="{FF2B5EF4-FFF2-40B4-BE49-F238E27FC236}">
              <a16:creationId xmlns:a16="http://schemas.microsoft.com/office/drawing/2014/main" xmlns="" id="{39424A5C-B6F2-44CA-B5DC-F48687AC8C45}"/>
            </a:ext>
          </a:extLst>
        </xdr:cNvPr>
        <xdr:cNvSpPr/>
      </xdr:nvSpPr>
      <xdr:spPr bwMode="auto">
        <a:xfrm>
          <a:off x="2286000" y="4400550"/>
          <a:ext cx="104775" cy="247243"/>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47243"/>
    <xdr:sp macro="" textlink="">
      <xdr:nvSpPr>
        <xdr:cNvPr id="13" name="Object 1" hidden="1">
          <a:extLst>
            <a:ext uri="{63B3BB69-23CF-44E3-9099-C40C66FF867C}">
              <a14:compatExt xmlns:a14="http://schemas.microsoft.com/office/drawing/2010/main" spid="_x0000_s1025"/>
            </a:ext>
            <a:ext uri="{FF2B5EF4-FFF2-40B4-BE49-F238E27FC236}">
              <a16:creationId xmlns:a16="http://schemas.microsoft.com/office/drawing/2014/main" xmlns="" id="{7B029EA0-93B9-4137-A90C-512CD07F4807}"/>
            </a:ext>
          </a:extLst>
        </xdr:cNvPr>
        <xdr:cNvSpPr/>
      </xdr:nvSpPr>
      <xdr:spPr bwMode="auto">
        <a:xfrm>
          <a:off x="2286000" y="4400550"/>
          <a:ext cx="104775" cy="247243"/>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37719"/>
    <xdr:sp macro="" textlink="">
      <xdr:nvSpPr>
        <xdr:cNvPr id="14" name="Object 1" hidden="1">
          <a:extLst>
            <a:ext uri="{63B3BB69-23CF-44E3-9099-C40C66FF867C}">
              <a14:compatExt xmlns:a14="http://schemas.microsoft.com/office/drawing/2010/main" spid="_x0000_s1025"/>
            </a:ext>
            <a:ext uri="{FF2B5EF4-FFF2-40B4-BE49-F238E27FC236}">
              <a16:creationId xmlns:a16="http://schemas.microsoft.com/office/drawing/2014/main" xmlns="" id="{891EA99F-318D-425B-84E2-9FF3F1C6F188}"/>
            </a:ext>
          </a:extLst>
        </xdr:cNvPr>
        <xdr:cNvSpPr/>
      </xdr:nvSpPr>
      <xdr:spPr bwMode="auto">
        <a:xfrm>
          <a:off x="2286000" y="4400550"/>
          <a:ext cx="104775" cy="237719"/>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37719"/>
    <xdr:sp macro="" textlink="">
      <xdr:nvSpPr>
        <xdr:cNvPr id="15" name="Object 1" hidden="1">
          <a:extLst>
            <a:ext uri="{63B3BB69-23CF-44E3-9099-C40C66FF867C}">
              <a14:compatExt xmlns:a14="http://schemas.microsoft.com/office/drawing/2010/main" spid="_x0000_s1025"/>
            </a:ext>
            <a:ext uri="{FF2B5EF4-FFF2-40B4-BE49-F238E27FC236}">
              <a16:creationId xmlns:a16="http://schemas.microsoft.com/office/drawing/2014/main" xmlns="" id="{7F5ABEDF-CCC3-4ABF-B122-5FBBED26E318}"/>
            </a:ext>
          </a:extLst>
        </xdr:cNvPr>
        <xdr:cNvSpPr/>
      </xdr:nvSpPr>
      <xdr:spPr bwMode="auto">
        <a:xfrm>
          <a:off x="2286000" y="4400550"/>
          <a:ext cx="104775" cy="237719"/>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37718"/>
    <xdr:sp macro="" textlink="">
      <xdr:nvSpPr>
        <xdr:cNvPr id="16" name="Object 1" hidden="1">
          <a:extLst>
            <a:ext uri="{63B3BB69-23CF-44E3-9099-C40C66FF867C}">
              <a14:compatExt xmlns:a14="http://schemas.microsoft.com/office/drawing/2010/main" spid="_x0000_s1025"/>
            </a:ext>
            <a:ext uri="{FF2B5EF4-FFF2-40B4-BE49-F238E27FC236}">
              <a16:creationId xmlns:a16="http://schemas.microsoft.com/office/drawing/2014/main" xmlns="" id="{7C8BC9A9-26B1-44DE-9247-263E92A57230}"/>
            </a:ext>
          </a:extLst>
        </xdr:cNvPr>
        <xdr:cNvSpPr/>
      </xdr:nvSpPr>
      <xdr:spPr bwMode="auto">
        <a:xfrm>
          <a:off x="2286000" y="4400550"/>
          <a:ext cx="104775" cy="237718"/>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37718"/>
    <xdr:sp macro="" textlink="">
      <xdr:nvSpPr>
        <xdr:cNvPr id="17" name="Object 1" hidden="1">
          <a:extLst>
            <a:ext uri="{63B3BB69-23CF-44E3-9099-C40C66FF867C}">
              <a14:compatExt xmlns:a14="http://schemas.microsoft.com/office/drawing/2010/main" spid="_x0000_s1025"/>
            </a:ext>
            <a:ext uri="{FF2B5EF4-FFF2-40B4-BE49-F238E27FC236}">
              <a16:creationId xmlns:a16="http://schemas.microsoft.com/office/drawing/2014/main" xmlns="" id="{A923C2D5-11D9-4192-854C-B0C5D4B61186}"/>
            </a:ext>
          </a:extLst>
        </xdr:cNvPr>
        <xdr:cNvSpPr/>
      </xdr:nvSpPr>
      <xdr:spPr bwMode="auto">
        <a:xfrm>
          <a:off x="2286000" y="4400550"/>
          <a:ext cx="104775" cy="237718"/>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47244"/>
    <xdr:sp macro="" textlink="">
      <xdr:nvSpPr>
        <xdr:cNvPr id="18" name="Object 1" hidden="1">
          <a:extLst>
            <a:ext uri="{63B3BB69-23CF-44E3-9099-C40C66FF867C}">
              <a14:compatExt xmlns:a14="http://schemas.microsoft.com/office/drawing/2010/main" spid="_x0000_s1025"/>
            </a:ext>
            <a:ext uri="{FF2B5EF4-FFF2-40B4-BE49-F238E27FC236}">
              <a16:creationId xmlns:a16="http://schemas.microsoft.com/office/drawing/2014/main" xmlns="" id="{94C067FB-2120-425E-8690-E899A20BC2DC}"/>
            </a:ext>
          </a:extLst>
        </xdr:cNvPr>
        <xdr:cNvSpPr/>
      </xdr:nvSpPr>
      <xdr:spPr bwMode="auto">
        <a:xfrm>
          <a:off x="2286000" y="4400550"/>
          <a:ext cx="104775" cy="247244"/>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47244"/>
    <xdr:sp macro="" textlink="">
      <xdr:nvSpPr>
        <xdr:cNvPr id="19" name="Object 1" hidden="1">
          <a:extLst>
            <a:ext uri="{63B3BB69-23CF-44E3-9099-C40C66FF867C}">
              <a14:compatExt xmlns:a14="http://schemas.microsoft.com/office/drawing/2010/main" spid="_x0000_s1025"/>
            </a:ext>
            <a:ext uri="{FF2B5EF4-FFF2-40B4-BE49-F238E27FC236}">
              <a16:creationId xmlns:a16="http://schemas.microsoft.com/office/drawing/2014/main" xmlns="" id="{53ED419C-0D13-43A1-8AF1-616A62A26E35}"/>
            </a:ext>
          </a:extLst>
        </xdr:cNvPr>
        <xdr:cNvSpPr/>
      </xdr:nvSpPr>
      <xdr:spPr bwMode="auto">
        <a:xfrm>
          <a:off x="2286000" y="4400550"/>
          <a:ext cx="104775" cy="247244"/>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47243"/>
    <xdr:sp macro="" textlink="">
      <xdr:nvSpPr>
        <xdr:cNvPr id="20" name="Object 1" hidden="1">
          <a:extLst>
            <a:ext uri="{63B3BB69-23CF-44E3-9099-C40C66FF867C}">
              <a14:compatExt xmlns:a14="http://schemas.microsoft.com/office/drawing/2010/main" spid="_x0000_s1025"/>
            </a:ext>
            <a:ext uri="{FF2B5EF4-FFF2-40B4-BE49-F238E27FC236}">
              <a16:creationId xmlns:a16="http://schemas.microsoft.com/office/drawing/2014/main" xmlns="" id="{D65594A3-1900-4157-8B56-A5812D89AF7C}"/>
            </a:ext>
          </a:extLst>
        </xdr:cNvPr>
        <xdr:cNvSpPr/>
      </xdr:nvSpPr>
      <xdr:spPr bwMode="auto">
        <a:xfrm>
          <a:off x="2286000" y="4400550"/>
          <a:ext cx="104775" cy="247243"/>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47243"/>
    <xdr:sp macro="" textlink="">
      <xdr:nvSpPr>
        <xdr:cNvPr id="21" name="Object 1" hidden="1">
          <a:extLst>
            <a:ext uri="{63B3BB69-23CF-44E3-9099-C40C66FF867C}">
              <a14:compatExt xmlns:a14="http://schemas.microsoft.com/office/drawing/2010/main" spid="_x0000_s1025"/>
            </a:ext>
            <a:ext uri="{FF2B5EF4-FFF2-40B4-BE49-F238E27FC236}">
              <a16:creationId xmlns:a16="http://schemas.microsoft.com/office/drawing/2014/main" xmlns="" id="{34BD37C1-BDF1-4BA5-B626-F372036A4AFF}"/>
            </a:ext>
          </a:extLst>
        </xdr:cNvPr>
        <xdr:cNvSpPr/>
      </xdr:nvSpPr>
      <xdr:spPr bwMode="auto">
        <a:xfrm>
          <a:off x="2286000" y="4400550"/>
          <a:ext cx="104775" cy="247243"/>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37719"/>
    <xdr:sp macro="" textlink="">
      <xdr:nvSpPr>
        <xdr:cNvPr id="22" name="Object 1" hidden="1">
          <a:extLst>
            <a:ext uri="{63B3BB69-23CF-44E3-9099-C40C66FF867C}">
              <a14:compatExt xmlns:a14="http://schemas.microsoft.com/office/drawing/2010/main" spid="_x0000_s1025"/>
            </a:ext>
            <a:ext uri="{FF2B5EF4-FFF2-40B4-BE49-F238E27FC236}">
              <a16:creationId xmlns:a16="http://schemas.microsoft.com/office/drawing/2014/main" xmlns="" id="{DC9B9589-36EE-48CD-B1FB-1D7723E53D35}"/>
            </a:ext>
          </a:extLst>
        </xdr:cNvPr>
        <xdr:cNvSpPr/>
      </xdr:nvSpPr>
      <xdr:spPr bwMode="auto">
        <a:xfrm>
          <a:off x="2286000" y="4400550"/>
          <a:ext cx="104775" cy="237719"/>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37719"/>
    <xdr:sp macro="" textlink="">
      <xdr:nvSpPr>
        <xdr:cNvPr id="23" name="Object 1" hidden="1">
          <a:extLst>
            <a:ext uri="{63B3BB69-23CF-44E3-9099-C40C66FF867C}">
              <a14:compatExt xmlns:a14="http://schemas.microsoft.com/office/drawing/2010/main" spid="_x0000_s1025"/>
            </a:ext>
            <a:ext uri="{FF2B5EF4-FFF2-40B4-BE49-F238E27FC236}">
              <a16:creationId xmlns:a16="http://schemas.microsoft.com/office/drawing/2014/main" xmlns="" id="{B0D28755-4E5D-4B7C-B6C6-3252A791308C}"/>
            </a:ext>
          </a:extLst>
        </xdr:cNvPr>
        <xdr:cNvSpPr/>
      </xdr:nvSpPr>
      <xdr:spPr bwMode="auto">
        <a:xfrm>
          <a:off x="2286000" y="4400550"/>
          <a:ext cx="104775" cy="237719"/>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37718"/>
    <xdr:sp macro="" textlink="">
      <xdr:nvSpPr>
        <xdr:cNvPr id="24" name="Object 1" hidden="1">
          <a:extLst>
            <a:ext uri="{63B3BB69-23CF-44E3-9099-C40C66FF867C}">
              <a14:compatExt xmlns:a14="http://schemas.microsoft.com/office/drawing/2010/main" spid="_x0000_s1025"/>
            </a:ext>
            <a:ext uri="{FF2B5EF4-FFF2-40B4-BE49-F238E27FC236}">
              <a16:creationId xmlns:a16="http://schemas.microsoft.com/office/drawing/2014/main" xmlns="" id="{D86CF3F8-3571-41A9-BFC2-20D28407CE97}"/>
            </a:ext>
          </a:extLst>
        </xdr:cNvPr>
        <xdr:cNvSpPr/>
      </xdr:nvSpPr>
      <xdr:spPr bwMode="auto">
        <a:xfrm>
          <a:off x="2286000" y="4400550"/>
          <a:ext cx="104775" cy="237718"/>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37718"/>
    <xdr:sp macro="" textlink="">
      <xdr:nvSpPr>
        <xdr:cNvPr id="25" name="Object 1" hidden="1">
          <a:extLst>
            <a:ext uri="{63B3BB69-23CF-44E3-9099-C40C66FF867C}">
              <a14:compatExt xmlns:a14="http://schemas.microsoft.com/office/drawing/2010/main" spid="_x0000_s1025"/>
            </a:ext>
            <a:ext uri="{FF2B5EF4-FFF2-40B4-BE49-F238E27FC236}">
              <a16:creationId xmlns:a16="http://schemas.microsoft.com/office/drawing/2014/main" xmlns="" id="{15428E25-95A7-448F-80D5-D17B7351C22D}"/>
            </a:ext>
          </a:extLst>
        </xdr:cNvPr>
        <xdr:cNvSpPr/>
      </xdr:nvSpPr>
      <xdr:spPr bwMode="auto">
        <a:xfrm>
          <a:off x="2286000" y="4400550"/>
          <a:ext cx="104775" cy="237718"/>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47244"/>
    <xdr:sp macro="" textlink="">
      <xdr:nvSpPr>
        <xdr:cNvPr id="26" name="Object 1" hidden="1">
          <a:extLst>
            <a:ext uri="{63B3BB69-23CF-44E3-9099-C40C66FF867C}">
              <a14:compatExt xmlns:a14="http://schemas.microsoft.com/office/drawing/2010/main" spid="_x0000_s1025"/>
            </a:ext>
            <a:ext uri="{FF2B5EF4-FFF2-40B4-BE49-F238E27FC236}">
              <a16:creationId xmlns:a16="http://schemas.microsoft.com/office/drawing/2014/main" xmlns="" id="{921EAC16-60EB-477E-A81E-6B0A83FB80F7}"/>
            </a:ext>
          </a:extLst>
        </xdr:cNvPr>
        <xdr:cNvSpPr/>
      </xdr:nvSpPr>
      <xdr:spPr bwMode="auto">
        <a:xfrm>
          <a:off x="2286000" y="4400550"/>
          <a:ext cx="104775" cy="247244"/>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47244"/>
    <xdr:sp macro="" textlink="">
      <xdr:nvSpPr>
        <xdr:cNvPr id="27" name="Object 1" hidden="1">
          <a:extLst>
            <a:ext uri="{63B3BB69-23CF-44E3-9099-C40C66FF867C}">
              <a14:compatExt xmlns:a14="http://schemas.microsoft.com/office/drawing/2010/main" spid="_x0000_s1025"/>
            </a:ext>
            <a:ext uri="{FF2B5EF4-FFF2-40B4-BE49-F238E27FC236}">
              <a16:creationId xmlns:a16="http://schemas.microsoft.com/office/drawing/2014/main" xmlns="" id="{3CC78D76-E1CF-4EA6-A6EA-26360FE6D170}"/>
            </a:ext>
          </a:extLst>
        </xdr:cNvPr>
        <xdr:cNvSpPr/>
      </xdr:nvSpPr>
      <xdr:spPr bwMode="auto">
        <a:xfrm>
          <a:off x="2286000" y="4400550"/>
          <a:ext cx="104775" cy="247244"/>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47243"/>
    <xdr:sp macro="" textlink="">
      <xdr:nvSpPr>
        <xdr:cNvPr id="28" name="Object 1" hidden="1">
          <a:extLst>
            <a:ext uri="{63B3BB69-23CF-44E3-9099-C40C66FF867C}">
              <a14:compatExt xmlns:a14="http://schemas.microsoft.com/office/drawing/2010/main" spid="_x0000_s1025"/>
            </a:ext>
            <a:ext uri="{FF2B5EF4-FFF2-40B4-BE49-F238E27FC236}">
              <a16:creationId xmlns:a16="http://schemas.microsoft.com/office/drawing/2014/main" xmlns="" id="{94B6CBBE-0EDF-4D9B-9614-36D37CB8312F}"/>
            </a:ext>
          </a:extLst>
        </xdr:cNvPr>
        <xdr:cNvSpPr/>
      </xdr:nvSpPr>
      <xdr:spPr bwMode="auto">
        <a:xfrm>
          <a:off x="2286000" y="4400550"/>
          <a:ext cx="104775" cy="247243"/>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47243"/>
    <xdr:sp macro="" textlink="">
      <xdr:nvSpPr>
        <xdr:cNvPr id="29" name="Object 1" hidden="1">
          <a:extLst>
            <a:ext uri="{63B3BB69-23CF-44E3-9099-C40C66FF867C}">
              <a14:compatExt xmlns:a14="http://schemas.microsoft.com/office/drawing/2010/main" spid="_x0000_s1025"/>
            </a:ext>
            <a:ext uri="{FF2B5EF4-FFF2-40B4-BE49-F238E27FC236}">
              <a16:creationId xmlns:a16="http://schemas.microsoft.com/office/drawing/2014/main" xmlns="" id="{5F3D57CB-56A6-4C01-821A-D5FC9F9515FF}"/>
            </a:ext>
          </a:extLst>
        </xdr:cNvPr>
        <xdr:cNvSpPr/>
      </xdr:nvSpPr>
      <xdr:spPr bwMode="auto">
        <a:xfrm>
          <a:off x="2286000" y="4400550"/>
          <a:ext cx="104775" cy="247243"/>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37719"/>
    <xdr:sp macro="" textlink="">
      <xdr:nvSpPr>
        <xdr:cNvPr id="30" name="Object 1" hidden="1">
          <a:extLst>
            <a:ext uri="{63B3BB69-23CF-44E3-9099-C40C66FF867C}">
              <a14:compatExt xmlns:a14="http://schemas.microsoft.com/office/drawing/2010/main" spid="_x0000_s1025"/>
            </a:ext>
            <a:ext uri="{FF2B5EF4-FFF2-40B4-BE49-F238E27FC236}">
              <a16:creationId xmlns:a16="http://schemas.microsoft.com/office/drawing/2014/main" xmlns="" id="{2F706F21-C1DF-46D6-B4AF-75ABFC563474}"/>
            </a:ext>
          </a:extLst>
        </xdr:cNvPr>
        <xdr:cNvSpPr/>
      </xdr:nvSpPr>
      <xdr:spPr bwMode="auto">
        <a:xfrm>
          <a:off x="2286000" y="4400550"/>
          <a:ext cx="104775" cy="237719"/>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37719"/>
    <xdr:sp macro="" textlink="">
      <xdr:nvSpPr>
        <xdr:cNvPr id="31" name="Object 1" hidden="1">
          <a:extLst>
            <a:ext uri="{63B3BB69-23CF-44E3-9099-C40C66FF867C}">
              <a14:compatExt xmlns:a14="http://schemas.microsoft.com/office/drawing/2010/main" spid="_x0000_s1025"/>
            </a:ext>
            <a:ext uri="{FF2B5EF4-FFF2-40B4-BE49-F238E27FC236}">
              <a16:creationId xmlns:a16="http://schemas.microsoft.com/office/drawing/2014/main" xmlns="" id="{510C4ABA-6046-4D98-8A2E-6B057503C9DB}"/>
            </a:ext>
          </a:extLst>
        </xdr:cNvPr>
        <xdr:cNvSpPr/>
      </xdr:nvSpPr>
      <xdr:spPr bwMode="auto">
        <a:xfrm>
          <a:off x="2286000" y="4400550"/>
          <a:ext cx="104775" cy="237719"/>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37718"/>
    <xdr:sp macro="" textlink="">
      <xdr:nvSpPr>
        <xdr:cNvPr id="32" name="Object 1" hidden="1">
          <a:extLst>
            <a:ext uri="{63B3BB69-23CF-44E3-9099-C40C66FF867C}">
              <a14:compatExt xmlns:a14="http://schemas.microsoft.com/office/drawing/2010/main" spid="_x0000_s1025"/>
            </a:ext>
            <a:ext uri="{FF2B5EF4-FFF2-40B4-BE49-F238E27FC236}">
              <a16:creationId xmlns:a16="http://schemas.microsoft.com/office/drawing/2014/main" xmlns="" id="{DF93CB68-EF0A-4509-9610-31C0E9F7E282}"/>
            </a:ext>
          </a:extLst>
        </xdr:cNvPr>
        <xdr:cNvSpPr/>
      </xdr:nvSpPr>
      <xdr:spPr bwMode="auto">
        <a:xfrm>
          <a:off x="2286000" y="4400550"/>
          <a:ext cx="104775" cy="237718"/>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oneCellAnchor>
    <xdr:from>
      <xdr:col>1</xdr:col>
      <xdr:colOff>1838325</xdr:colOff>
      <xdr:row>21</xdr:row>
      <xdr:rowOff>0</xdr:rowOff>
    </xdr:from>
    <xdr:ext cx="104775" cy="237718"/>
    <xdr:sp macro="" textlink="">
      <xdr:nvSpPr>
        <xdr:cNvPr id="33" name="Object 1" hidden="1">
          <a:extLst>
            <a:ext uri="{63B3BB69-23CF-44E3-9099-C40C66FF867C}">
              <a14:compatExt xmlns:a14="http://schemas.microsoft.com/office/drawing/2010/main" spid="_x0000_s1025"/>
            </a:ext>
            <a:ext uri="{FF2B5EF4-FFF2-40B4-BE49-F238E27FC236}">
              <a16:creationId xmlns:a16="http://schemas.microsoft.com/office/drawing/2014/main" xmlns="" id="{4A7E89CF-7CC9-4E87-8E88-833F18F691E2}"/>
            </a:ext>
          </a:extLst>
        </xdr:cNvPr>
        <xdr:cNvSpPr/>
      </xdr:nvSpPr>
      <xdr:spPr bwMode="auto">
        <a:xfrm>
          <a:off x="2286000" y="4400550"/>
          <a:ext cx="104775" cy="237718"/>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JAGUA198.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Flujo-07-11%20(Operacion%20Calenturitas)-VALORACION.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AFEDatabase%20v52.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UNIT003.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AFEDatabase%20v1.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Capex%20Cash%20Flow%20v3%2013Nov06.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La%20Jagua%202009%20Budget.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Calenturitas%202009%20budget-Meeting%2011-28-08.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Calc_Lin.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SEM23-00.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2153_Cal_Model%202_ecmod_11_ver21%2023-July-07.xls"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Sem17-01.xls"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SEM25-00.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Base%20Datos%20C_Andes%20Bug06%20OCT03%20(version%201).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BUGJET_2005%20LJ%20REV%20ABRIL.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SM%20AFE%20Cost%20Control%2007-31-06.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2153_Model%20100_LJ%20LOM_Ecmod_ver06.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2153_Cal_Model%202_ecmod_11_ver20%2023-July-07.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CDJ%20Prodeco%20rail%20access%20Feb06%20ver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was%20construcioines\Downloads\Pincer18062004.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20070930%20Prodeco%20Calenturitas%20Valuation%20Model%20v6.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Financial%20Model%20No%205%20-%2022MTPA-%20Rev%200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Dropbox\fedecafe\MEMORIAS%20ACTA%202.xlsx"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Arreglo%20via%20LL-LJ.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BUDGET%20FORM%202002.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Exploration%20Program%20Costs%20and%20meters.xls" TargetMode="External"/></Relationships>
</file>

<file path=xl/externalLinks/_rels/externalLink27.xml.rels><?xml version="1.0" encoding="UTF-8" standalone="yes"?>
<Relationships xmlns="http://schemas.openxmlformats.org/package/2006/relationships"><Relationship Id="rId1" Type="http://schemas.microsoft.com/office/2006/relationships/xlExternalLinkPath/xlPathMissing" Target="equip%20database%20assumptions%20comparison.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Capital%20Costs%20-%20154016B%20Mine%20Study%20Option%203A%20-%20DRAFT%20REVISED%20(2).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MS%20Base%20Case%20intercor%20122701.xls" TargetMode="External"/></Relationships>
</file>

<file path=xl/externalLinks/_rels/externalLink30.xml.rels><?xml version="1.0" encoding="UTF-8" standalone="yes"?>
<Relationships xmlns="http://schemas.openxmlformats.org/package/2006/relationships"><Relationship Id="rId1" Type="http://schemas.microsoft.com/office/2006/relationships/xlExternalLinkPath/xlPathMissing" Target="2008%20Capital%20Budget%20v1%208-14-07.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Rail%20Model%20ver11%2024Mar06.xls" TargetMode="External"/></Relationships>
</file>

<file path=xl/externalLinks/_rels/externalLink32.xml.rels><?xml version="1.0" encoding="UTF-8" standalone="yes"?>
<Relationships xmlns="http://schemas.openxmlformats.org/package/2006/relationships"><Relationship Id="rId1" Type="http://schemas.microsoft.com/office/2006/relationships/xlExternalLinkPath/xlPathMissing" Target="PRESUPUESTO%202006%20VERSION_0.xls"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Presupuesto%20L-193-06%20revC.xls" TargetMode="External"/></Relationships>
</file>

<file path=xl/externalLinks/_rels/externalLink34.xml.rels><?xml version="1.0" encoding="UTF-8" standalone="yes"?>
<Relationships xmlns="http://schemas.openxmlformats.org/package/2006/relationships"><Relationship Id="rId1" Type="http://schemas.microsoft.com/office/2006/relationships/xlExternalLinkPath/xlPathMissing" Target="precios2002.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PathMissing" Target="Newco%20scenario%20for%20mining%20equipment%20purchases%20v7.xls"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Option%2030_Mixed_EcMod_EX3600_5500_ver0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Users\was%20construcioines\Downloads\Planning%20Model%20OTML%20Month%20CY05%20V2.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2297_Opt46_La%20Jag_MARC_Evaluation%20ver01-ADJUSTED%20SCHED.xls"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PathMissing" Target="AFE-MOER%20Register%20(27).xls" TargetMode="External"/></Relationships>
</file>

<file path=xl/externalLinks/_rels/externalLink40.xml.rels><?xml version="1.0" encoding="UTF-8" standalone="yes"?>
<Relationships xmlns="http://schemas.openxmlformats.org/package/2006/relationships"><Relationship Id="rId1" Type="http://schemas.microsoft.com/office/2006/relationships/xlExternalLinkPath/xlPathMissing" Target="PRESUPUESTO-BASE-2006%20(Guatemala).xls" TargetMode="External"/></Relationships>
</file>

<file path=xl/externalLinks/_rels/externalLink41.xml.rels><?xml version="1.0" encoding="UTF-8" standalone="yes"?>
<Relationships xmlns="http://schemas.openxmlformats.org/package/2006/relationships"><Relationship Id="rId1" Type="http://schemas.microsoft.com/office/2006/relationships/xlExternalLinkPath/xlPathMissing" Target="PRESUPUESTO-BASE-2005%20(peru).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Blank%20270.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FLUJO%2022222.xls"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TARIFA.xls"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PathMissing" Target="ModPptoOperaEquiposVerEyC.xls"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Anotaciones%20via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Users\was%20construcioines\Downloads\portada%20nueva.xls"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Truck%20&amp;%20Rail%205mtpa.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Hoja%20Diaria%20Nueva.xls"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uel%20Cupo%20LJP.xls"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Sponsors%20TB%20(BS)%20June%202000.xls"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MMH%20Consolidated%20TB.xls" TargetMode="External"/></Relationships>
</file>

<file path=xl/externalLinks/_rels/externalLink53.xml.rels><?xml version="1.0" encoding="UTF-8" standalone="yes"?>
<Relationships xmlns="http://schemas.openxmlformats.org/package/2006/relationships"><Relationship Id="rId1" Type="http://schemas.microsoft.com/office/2006/relationships/xlExternalLinkPath/xlPathMissing" Target="Flujo%20de%20caja2%20(3).xls"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PathMissing" Target="20070920%20Prodeco%20La%20Jagua%20Valuation%20Model%20v4.xls"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CF%20sep17-06.xls" TargetMode="External"/></Relationships>
</file>

<file path=xl/externalLinks/_rels/externalLink56.xml.rels><?xml version="1.0" encoding="UTF-8" standalone="yes"?>
<Relationships xmlns="http://schemas.openxmlformats.org/package/2006/relationships"><Relationship Id="rId1" Type="http://schemas.microsoft.com/office/2006/relationships/xlExternalLinkPath/xlPathMissing" Target="FOrmato%20nec%20entto%202007.xls" TargetMode="External"/></Relationships>
</file>

<file path=xl/externalLinks/_rels/externalLink57.xml.rels><?xml version="1.0" encoding="UTF-8" standalone="yes"?>
<Relationships xmlns="http://schemas.openxmlformats.org/package/2006/relationships"><Relationship Id="rId1" Type="http://schemas.microsoft.com/office/2006/relationships/xlExternalLinkPath/xlPathMissing" Target="ULAN%20valuation%20(3%20Nov%2000).xls"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MM%20LOM%20v2.56%20(180907)_GIAG%20Aug07%20forecast.xls" TargetMode="External"/></Relationships>
</file>

<file path=xl/externalLinks/_rels/externalLink59.xml.rels><?xml version="1.0" encoding="UTF-8" standalone="yes"?>
<Relationships xmlns="http://schemas.openxmlformats.org/package/2006/relationships"><Relationship Id="rId1" Type="http://schemas.microsoft.com/office/2006/relationships/xlExternalLinkPath/xlPathMissing" Target="ARRIENDO%20PRODECO.xls" TargetMode="External"/></Relationships>
</file>

<file path=xl/externalLinks/_rels/externalLink60.xml.rels><?xml version="1.0" encoding="UTF-8" standalone="yes"?>
<Relationships xmlns="http://schemas.openxmlformats.org/package/2006/relationships"><Relationship Id="rId1" Type="http://schemas.microsoft.com/office/2006/relationships/xlExternalLinkPath/xlPathMissing" Target="CapitalBudget6MthsToDec05.xls" TargetMode="External"/></Relationships>
</file>

<file path=xl/externalLinks/_rels/externalLink61.xml.rels><?xml version="1.0" encoding="UTF-8" standalone="yes"?>
<Relationships xmlns="http://schemas.openxmlformats.org/package/2006/relationships"><Relationship Id="rId1" Type="http://schemas.microsoft.com/office/2006/relationships/xlExternalLinkPath/xlPathMissing" Target="A%20framework%20for%20business%20analysis.xls" TargetMode="External"/></Relationships>
</file>

<file path=xl/externalLinks/_rels/externalLink62.xml.rels><?xml version="1.0" encoding="UTF-8" standalone="yes"?>
<Relationships xmlns="http://schemas.openxmlformats.org/package/2006/relationships"><Relationship Id="rId1" Type="http://schemas.microsoft.com/office/2006/relationships/xlExternalLinkPath/xlPathMissing" Target="2297_Opt46_LaJagFleet_ver01-%20ADJUSTED%20SCHED.xls" TargetMode="External"/></Relationships>
</file>

<file path=xl/externalLinks/_rels/externalLink63.xml.rels><?xml version="1.0" encoding="UTF-8" standalone="yes"?>
<Relationships xmlns="http://schemas.openxmlformats.org/package/2006/relationships"><Relationship Id="rId1" Type="http://schemas.microsoft.com/office/2006/relationships/xlExternalLinkPath/xlPathMissing" Target="ANO%20TB-BS%20Dec%202000.xls" TargetMode="External"/></Relationships>
</file>

<file path=xl/externalLinks/_rels/externalLink64.xml.rels><?xml version="1.0" encoding="UTF-8" standalone="yes"?>
<Relationships xmlns="http://schemas.openxmlformats.org/package/2006/relationships"><Relationship Id="rId1" Type="http://schemas.microsoft.com/office/2006/relationships/xlExternalLinkPath/xlPathMissing" Target="Flujo-07-11%20(Operacion%20Calenturitas)-VALORACION(2).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User\Desktop\N&amp;M%20CONST.%20S.A.S\DOCUMENTOS%20FHARO%20ZABARAIN\Contrato%20Supervisi&#243;n%20Alcad&#237;a%20Bquilla\16.%20FOME%202\1.%20Presupuestos\IED%20SALVADOR%20SUAREZ%20EMERGENCIA%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 val="2009 Jagua"/>
      <sheetName val="2009_Jagua"/>
      <sheetName val="Info-Portaf"/>
      <sheetName val="SABANA"/>
      <sheetName val="dts"/>
      <sheetName val="ct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 val="2008_Database Pate In"/>
      <sheetName val="2008 Database"/>
      <sheetName val="2_007"/>
      <sheetName val="2_008"/>
      <sheetName val="2_009"/>
      <sheetName val="2_010"/>
      <sheetName val="2_011"/>
      <sheetName val="2008_Database_Pate_In"/>
      <sheetName val="2008_Databa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sheetData sheetId="15"/>
      <sheetData sheetId="16"/>
      <sheetData sheetId="17"/>
      <sheetData sheetId="18"/>
      <sheetData sheetId="1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Cálculo"/>
      <sheetName val="ETAPA 50 SMMLV"/>
    </sheetNames>
    <sheetDataSet>
      <sheetData sheetId="0"/>
      <sheetData sheetId="1"/>
      <sheetData sheetId="2"/>
      <sheetData sheetId="3"/>
      <sheetData sheetId="4">
        <row r="2">
          <cell r="D2" t="str">
            <v>No AFE  - Cal2</v>
          </cell>
        </row>
      </sheetData>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081"/>
      <sheetName val="cliente5300"/>
      <sheetName val="cliente4300 "/>
      <sheetName val="PRECIOS"/>
      <sheetName val="CALCULO"/>
    </sheetNames>
    <sheetDataSet>
      <sheetData sheetId="0" refreshError="1"/>
      <sheetData sheetId="1" refreshError="1"/>
      <sheetData sheetId="2" refreshError="1"/>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yr Cash Flow - Projected"/>
      <sheetName val="3yr Cash Flow - Capex Control"/>
      <sheetName val="3yr Cash Flow - 2007 Budget"/>
      <sheetName val="Preliminary 2007 Capex Bud v39"/>
      <sheetName val="3yr Cash Flow - Models"/>
      <sheetName val="#REF"/>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_Gene"/>
      <sheetName val="Par_Dise"/>
      <sheetName val="Inf_Topo"/>
      <sheetName val="Cal_Plan"/>
      <sheetName val="Loc_Apoy"/>
      <sheetName val="Sel_Estr"/>
      <sheetName val="Van_Regu"/>
      <sheetName val="Cal_Gene"/>
      <sheetName val="Ten_Part"/>
      <sheetName val="Par_Part"/>
      <sheetName val="Esf_Viento"/>
      <sheetName val="Vano_Aso"/>
      <sheetName val="Van_Peso"/>
      <sheetName val="Carg_Ver"/>
      <sheetName val="Ten_Tend"/>
      <sheetName val="Cal_Post"/>
      <sheetName val="Esf_Tran"/>
      <sheetName val="Esf_Vert"/>
      <sheetName val="Ins_Temp"/>
      <sheetName val="Ins_Amor"/>
      <sheetName val="Res_Estr"/>
      <sheetName val="Cant_Obra"/>
      <sheetName val="Pla_Dibu"/>
      <sheetName val="Car_Cond"/>
      <sheetName val="Car_Post"/>
      <sheetName val="Car_Acer"/>
      <sheetName val="ProjectParameters"/>
      <sheetName val="PRESUPUESTO"/>
      <sheetName val="IED LAS NIEVES"/>
      <sheetName val="APUS"/>
    </sheetNames>
    <sheetDataSet>
      <sheetData sheetId="0" refreshError="1"/>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sheetData sheetId="24" refreshError="1"/>
      <sheetData sheetId="25" refreshError="1"/>
      <sheetData sheetId="26" refreshError="1"/>
      <sheetData sheetId="27"/>
      <sheetData sheetId="28"/>
      <sheetData sheetId="2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ALIDAD"/>
      <sheetName val="CIVILES"/>
      <sheetName val="BASE DATOS"/>
      <sheetName val="MI"/>
      <sheetName val="PRESUPUESTO"/>
      <sheetName val="IED LAS NIEVES"/>
      <sheetName val="APUS"/>
      <sheetName val="REF - Listas"/>
    </sheetNames>
    <sheetDataSet>
      <sheetData sheetId="0"/>
      <sheetData sheetId="1"/>
      <sheetData sheetId="2"/>
      <sheetData sheetId="3"/>
      <sheetData sheetId="4"/>
      <sheetData sheetId="5"/>
      <sheetData sheetId="6"/>
      <sheetData sheetId="7" refreshError="1"/>
      <sheetData sheetId="8"/>
      <sheetData sheetId="9"/>
      <sheetData sheetId="10"/>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PRESUPUESTO"/>
      <sheetName val="IED LAS NIEVES"/>
      <sheetName val="APUS"/>
      <sheetName val="Calenturitas_Valuation_Summary"/>
      <sheetName val="Project_Finance"/>
      <sheetName val="Equipment_Leasing"/>
      <sheetName val="NPV_Summary"/>
      <sheetName val="Cost_Summ"/>
      <sheetName val="Economic__Graphs"/>
      <sheetName val="Quantity_Graphs"/>
      <sheetName val="Coal_Stocks_&amp;_Wkg_Cap"/>
      <sheetName val="Total_Cap"/>
      <sheetName val="Other_Cap"/>
      <sheetName val="Init_Cap"/>
      <sheetName val="Repl_Cap"/>
      <sheetName val="Total_Op_Costs"/>
      <sheetName val="Other_Op_Costs"/>
      <sheetName val="Total_Lab_Costs"/>
      <sheetName val="Total_Lab_Nos"/>
      <sheetName val="Mtce_Lab_Costs"/>
      <sheetName val="Mtce_Lab_Nos"/>
      <sheetName val="Op_Lab_Costs"/>
      <sheetName val="Op_Lab_Nos"/>
      <sheetName val="Tot_Equip_Op_Costs"/>
      <sheetName val="Equip_Ownership_Cost"/>
      <sheetName val="Spare_parts"/>
      <sheetName val="Fuel_&amp;_lube"/>
      <sheetName val="Fuel_Cons"/>
      <sheetName val="Power_Consump"/>
      <sheetName val="Equip_Annual_Hours"/>
      <sheetName val="Fleet_Cost_Hrs"/>
      <sheetName val="Fleet_Op_Hrs"/>
      <sheetName val="Combined_Schedule_Summary"/>
      <sheetName val="Paste_in_2007_Capex"/>
      <sheetName val="Paste_In_Schedule_CDJ"/>
      <sheetName val="Paste_In_Schedule_Cal"/>
      <sheetName val="Paste_In_Utilisation"/>
      <sheetName val="Paste_In_Fleet"/>
      <sheetName val="Paste_in_Roster"/>
      <sheetName val="Equip_Data"/>
      <sheetName val="Not_Used_------&gt;"/>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10">
          <cell r="I10">
            <v>1</v>
          </cell>
        </row>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 sheetId="54">
        <row r="14">
          <cell r="B14">
            <v>417</v>
          </cell>
        </row>
      </sheetData>
      <sheetData sheetId="55"/>
      <sheetData sheetId="56">
        <row r="15">
          <cell r="K15">
            <v>0</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14">
          <cell r="B14">
            <v>110</v>
          </cell>
        </row>
      </sheetData>
      <sheetData sheetId="9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PRODUCCION"/>
      <sheetName val="Prod. x Nivel"/>
      <sheetName val="CRONOG."/>
      <sheetName val="CIVILES"/>
      <sheetName val="BD-831"/>
      <sheetName val="BD100-45-P1"/>
      <sheetName val="ANEXO"/>
      <sheetName val="BD100_45_P1"/>
      <sheetName val="BD100-45"/>
      <sheetName val="EQUIPOS"/>
    </sheetNames>
    <sheetDataSet>
      <sheetData sheetId="0"/>
      <sheetData sheetId="1"/>
      <sheetData sheetId="2"/>
      <sheetData sheetId="3"/>
      <sheetData sheetId="4"/>
      <sheetData sheetId="5"/>
      <sheetData sheetId="6"/>
      <sheetData sheetId="7" refreshError="1"/>
      <sheetData sheetId="8"/>
      <sheetData sheetId="9" refreshError="1"/>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Hoja2"/>
      <sheetName val="Hoja1"/>
      <sheetName val="BASE DE DATOS ORIG"/>
      <sheetName val="pv orig"/>
      <sheetName val="bd victoria"/>
      <sheetName val="secu limpia abril"/>
      <sheetName val="secu limpia abril 27"/>
      <sheetName val="secuencia abril por mnatos"/>
      <sheetName val="BD no 4-4a-8 limpia CUIDAR bck"/>
      <sheetName val="BD no 4-4a-8 limp CUIDAR jun18"/>
      <sheetName val="secuencia cuidar jun18 (2)"/>
      <sheetName val="pv DB CUIDAR jun30"/>
      <sheetName val="pv DB CUIDAR jun30 SUMM"/>
      <sheetName val="BD no 4-4a-8 limp CUIDAR jun30"/>
      <sheetName val="sec DB CUIDAR jun30 "/>
      <sheetName val="sec DB CUIDAR jun30 RE-FOR"/>
      <sheetName val="SEC DB CUIDAR JUL08 RE-FO"/>
      <sheetName val="SEC DB CUIDAR JUL30 plan agos"/>
      <sheetName val="SEC DB CUIDAR jun30 AGO10"/>
      <sheetName val="SEC DB CUIDAR jun30 SUMM "/>
      <sheetName val="SEC DB CUIDAR BUD OCT03 BCK"/>
      <sheetName val="SEC DB CUIDAR BUD OCT03 SEC "/>
      <sheetName val="ESTADO RED"/>
      <sheetName val="GENERALIDADES "/>
      <sheetName val="CARRETERAS"/>
      <sheetName val="BASE_DE_DATOS_ORIG"/>
      <sheetName val="pv_orig"/>
      <sheetName val="bd_victoria"/>
      <sheetName val="secu_limpia_abril"/>
      <sheetName val="secu_limpia_abril_27"/>
      <sheetName val="secuencia_abril_por_mnatos"/>
      <sheetName val="BD_no_4-4a-8_limpia_CUIDAR_bck"/>
      <sheetName val="BD_no_4-4a-8_limp_CUIDAR_jun18"/>
      <sheetName val="secuencia_cuidar_jun18_(2)"/>
      <sheetName val="pv_DB_CUIDAR_jun30"/>
      <sheetName val="pv_DB_CUIDAR_jun30_SUMM"/>
      <sheetName val="BD_no_4-4a-8_limp_CUIDAR_jun30"/>
      <sheetName val="sec_DB_CUIDAR_jun30_"/>
      <sheetName val="sec_DB_CUIDAR_jun30_RE-FOR"/>
      <sheetName val="SEC_DB_CUIDAR_JUL08_RE-FO"/>
      <sheetName val="SEC_DB_CUIDAR_JUL30_plan_agos"/>
      <sheetName val="SEC_DB_CUIDAR_jun30_AGO10"/>
      <sheetName val="SEC_DB_CUIDAR_jun30_SUMM_"/>
      <sheetName val="SEC_DB_CUIDAR_BUD_OCT03_BCK"/>
      <sheetName val="SEC_DB_CUIDAR_BUD_OCT03_SEC_"/>
      <sheetName val="ESTADO_RED"/>
      <sheetName val="GENERALIDADES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l 2005 CONTRATO"/>
      <sheetName val="Datos del 2005 CONTRATO (2)"/>
      <sheetName val="PARAMETROS 2005"/>
      <sheetName val="Datos del 2005 PROPIA"/>
      <sheetName val="Datos del 2005 PROPIA (2)"/>
      <sheetName val="Datos del 2005 CONTRATO bck"/>
      <sheetName val="Datos del 2005 CONTRATO (3)"/>
      <sheetName val="Datos del 2005 CONTRATO 375"/>
      <sheetName val="RESUMEN SEC TESORO"/>
      <sheetName val="Datos del 2005 CONTRATO 120 FEB"/>
      <sheetName val="Datos del 2005 CONT 120 MAR10"/>
      <sheetName val="Datos del 2005 CONT 120 ABRIL 4"/>
      <sheetName val="Hoja2"/>
      <sheetName val="ESTADO VÍA-CRIT.TECNICO"/>
      <sheetName val="Datos_del_2005_CONTRATO"/>
      <sheetName val="Datos_del_2005_CONTRATO_(2)"/>
      <sheetName val="PARAMETROS_2005"/>
      <sheetName val="Datos_del_2005_PROPIA"/>
      <sheetName val="Datos_del_2005_PROPIA_(2)"/>
      <sheetName val="Datos_del_2005_CONTRATO_bck"/>
      <sheetName val="Datos_del_2005_CONTRATO_(3)"/>
      <sheetName val="Datos_del_2005_CONTRATO_375"/>
      <sheetName val="RESUMEN_SEC_TESORO"/>
      <sheetName val="Datos_del_2005_CONTRATO_120_FEB"/>
      <sheetName val="Datos_del_2005_CONT_120_MAR10"/>
      <sheetName val="Datos_del_2005_CONT_120_ABRIL_4"/>
      <sheetName val="ESTADO_VÍA-CRIT_TECNICO"/>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 val="Summary_-_Port_Expansion"/>
      <sheetName val="Phase_2_-_RAPISCOL"/>
      <sheetName val="Tiburon_recv_12-9-05"/>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 val="Valuation_Summary"/>
      <sheetName val="Rail_Capex_Depreciation"/>
      <sheetName val="NPV_Summary"/>
      <sheetName val="NPV_Summary_100%_Carboandes"/>
      <sheetName val="NPV_Summary_only_Carboandes"/>
      <sheetName val="Cost_Summ"/>
      <sheetName val="Economic__Graphs"/>
      <sheetName val="Quantity_Graphs"/>
      <sheetName val="Coal_Stocks_&amp;_Wkg_Cap"/>
      <sheetName val="Total_Cap"/>
      <sheetName val="Other_Cap"/>
      <sheetName val="Init_Cap"/>
      <sheetName val="Repl_Cap"/>
      <sheetName val="Total_Op_Costs"/>
      <sheetName val="Other_Op_Costs"/>
      <sheetName val="Total_Lab_Costs"/>
      <sheetName val="Total_Lab_Nos"/>
      <sheetName val="Mtce_Lab_Costs"/>
      <sheetName val="Mtce_Lab_Nos"/>
      <sheetName val="Op_Lab_Costs"/>
      <sheetName val="Op_Lab_Nos"/>
      <sheetName val="Tot_Equip_Op_Costs"/>
      <sheetName val="Equip_Ownership_Cost"/>
      <sheetName val="Spare_parts"/>
      <sheetName val="Fuel_&amp;_lube"/>
      <sheetName val="Fuel_Cons"/>
      <sheetName val="Power_Consump"/>
      <sheetName val="Equip_Annual_Hours"/>
      <sheetName val="Fleet_Cost_Hrs"/>
      <sheetName val="Fleet_Op_Hrs"/>
      <sheetName val="Combined_Schedule_Summary"/>
      <sheetName val="Paste_In_Schedule_LJ"/>
      <sheetName val="Paste_In_Schedule_LJ2"/>
      <sheetName val="Paste_In_Utilisation"/>
      <sheetName val="Paste_In_Fleet"/>
      <sheetName val="Paste_in_Roster"/>
      <sheetName val="Equip_Data"/>
      <sheetName val="Not_Used_------&gt;"/>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Calenturitas_Valuation_Summary"/>
      <sheetName val="Project_Finance"/>
      <sheetName val="Equipment_Leasing"/>
      <sheetName val="NPV_Summary"/>
      <sheetName val="Cost_Summ"/>
      <sheetName val="Economic__Graphs"/>
      <sheetName val="Quantity_Graphs"/>
      <sheetName val="Coal_Stocks_&amp;_Wkg_Cap"/>
      <sheetName val="Total_Cap"/>
      <sheetName val="Other_Cap"/>
      <sheetName val="Init_Cap"/>
      <sheetName val="Repl_Cap"/>
      <sheetName val="Total_Op_Costs"/>
      <sheetName val="Other_Op_Costs"/>
      <sheetName val="Total_Lab_Costs"/>
      <sheetName val="Total_Lab_Nos"/>
      <sheetName val="Mtce_Lab_Costs"/>
      <sheetName val="Mtce_Lab_Nos"/>
      <sheetName val="Op_Lab_Costs"/>
      <sheetName val="Op_Lab_Nos"/>
      <sheetName val="Tot_Equip_Op_Costs"/>
      <sheetName val="Equip_Ownership_Cost"/>
      <sheetName val="Spare_parts"/>
      <sheetName val="Fuel_&amp;_lube"/>
      <sheetName val="Fuel_Cons"/>
      <sheetName val="Power_Consump"/>
      <sheetName val="Equip_Annual_Hours"/>
      <sheetName val="Fleet_Cost_Hrs"/>
      <sheetName val="Fleet_Op_Hrs"/>
      <sheetName val="Combined_Schedule_Summary"/>
      <sheetName val="Paste_in_2007_Capex"/>
      <sheetName val="Paste_In_Schedule_CDJ"/>
      <sheetName val="Paste_In_Schedule_Cal"/>
      <sheetName val="Paste_In_Utilisation"/>
      <sheetName val="Paste_In_Fleet"/>
      <sheetName val="Paste_in_Roster"/>
      <sheetName val="Equip_Data"/>
      <sheetName val="Not_Used_------&gt;"/>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 val="EBITDA_Summary"/>
      <sheetName val="Summary_for_IG"/>
      <sheetName val="Summary_page"/>
      <sheetName val="NPV_Summary"/>
      <sheetName val="Cost_Summ"/>
      <sheetName val="Tax_workings"/>
      <sheetName val="Tax_summary"/>
      <sheetName val="Economic__Graphs"/>
      <sheetName val="Quantity_Graphs"/>
      <sheetName val="Coal_Stocks_&amp;_Wkg_Cap"/>
      <sheetName val="Total_Cap"/>
      <sheetName val="Other_Cap_GIAG"/>
      <sheetName val="Other_Cap_JG"/>
      <sheetName val="mine_capital"/>
      <sheetName val="Propuerto_op_costs"/>
      <sheetName val="Propuerto_capex"/>
      <sheetName val="Updated_CAPEX"/>
      <sheetName val="Repl_Cap"/>
      <sheetName val="Repl_Cap_-_Contractor"/>
      <sheetName val="Init_Cap"/>
      <sheetName val="Init_Cap_-_Contractor"/>
      <sheetName val="Total_Op_Costs"/>
      <sheetName val="Other_Op_Costs"/>
      <sheetName val="Other_Op_Costs-Security"/>
      <sheetName val="Rail_Opex"/>
      <sheetName val="Total_Lab_Costs"/>
      <sheetName val="Total_Lab_Nos"/>
      <sheetName val="Mtce_Lab_Costs"/>
      <sheetName val="Mtce_Lab_Nos"/>
      <sheetName val="Op_Lab_Costs"/>
      <sheetName val="Op_Lab_Nos"/>
      <sheetName val="Tot_Equip_Op_Costs"/>
      <sheetName val="Equip_Ownership_Cost"/>
      <sheetName val="Spare_parts"/>
      <sheetName val="Fuel_&amp;_lube"/>
      <sheetName val="Power_Consump"/>
      <sheetName val="Fuel_Cons"/>
      <sheetName val="Equip_Annual_Hours"/>
      <sheetName val="Fleet_Cost_Hrs"/>
      <sheetName val="Fleet_Op_Hrs"/>
      <sheetName val="Combined_Schedule_Summary"/>
      <sheetName val="Waste_Sched"/>
      <sheetName val="Coal_Sched"/>
      <sheetName val="Waste_Sched_GIAG"/>
      <sheetName val="Coal_Sched_GIAG"/>
      <sheetName val="Waste_Sched_Update"/>
      <sheetName val="Coal_Sched_Update"/>
      <sheetName val="Paste_In_Utilisation"/>
      <sheetName val="Paste_in_Roster"/>
      <sheetName val="Paste_In_Fleet"/>
      <sheetName val="Paste_In_Utilisation_GIAG"/>
      <sheetName val="Paste_in_Roster_GIAG"/>
      <sheetName val="Paste_In_Fleet_GIAG"/>
      <sheetName val="Paste_In_Utilisation_Update"/>
      <sheetName val="Paste_in_Roster_Update"/>
      <sheetName val="Paste_In_Fleet_Update"/>
      <sheetName val="Equip_Data"/>
      <sheetName val="Depr_Custom_duties_-_Prodeco"/>
      <sheetName val="PV_-JV"/>
      <sheetName val="Not_Used_------&gt;"/>
      <sheetName val="Nom_IS&amp;BS"/>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ings"/>
      <sheetName val="Inputs-SUMMARY"/>
      <sheetName val="Tax"/>
      <sheetName val="Chart1"/>
      <sheetName val=" Summary Page"/>
      <sheetName val="Log"/>
      <sheetName val="Drivers"/>
      <sheetName val="Inputs_28kt"/>
      <sheetName val="Inputs_28upID"/>
      <sheetName val="Inputs_32t"/>
      <sheetName val="Inputs_37kt"/>
      <sheetName val="Toggles"/>
      <sheetName val="Output"/>
      <sheetName val="DBOutput"/>
      <sheetName val="Core"/>
      <sheetName val="Core_real"/>
      <sheetName val="Royalties"/>
      <sheetName val="Financing"/>
    </sheetNames>
    <sheetDataSet>
      <sheetData sheetId="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 val="Cuentas"/>
      <sheetName val="Budget Assumptions"/>
      <sheetName val="Mine Hour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V 114"/>
      <sheetName val="TUB 114"/>
      <sheetName val="PUNTO 1 14"/>
      <sheetName val="REGISTRO SANT"/>
      <sheetName val="SANITARIO"/>
      <sheetName val="ORINAL"/>
      <sheetName val="GRIFERIA LAVA"/>
      <sheetName val="MESON"/>
      <sheetName val="TABLERO"/>
      <sheetName val="BREAKER 20"/>
      <sheetName val="CONECTOR BIMETALICO"/>
      <sheetName val="BREAKER INDUSTRIAL"/>
      <sheetName val="ACOMETIDA"/>
      <sheetName val="INTERRUPTOR"/>
      <sheetName val="POLO A TIERRA"/>
      <sheetName val="REP LOSA"/>
      <sheetName val="anclajes"/>
      <sheetName val="PAÑETE DE LOSA"/>
      <sheetName val="ZOCALOS (3)"/>
      <sheetName val="levante estructural"/>
      <sheetName val="TUB SANT 4&quot;"/>
      <sheetName val="VENT. 2&quot;"/>
      <sheetName val="PUNTO SANT 2&quot;"/>
      <sheetName val="ALFAJIA (2)"/>
      <sheetName val="CERRAMIENTO"/>
      <sheetName val="placa concreto"/>
      <sheetName val="TRAZADO Y REPLANTEO"/>
      <sheetName val="ZOCALOS (2)"/>
      <sheetName val="LAVAMANOS DISCP"/>
      <sheetName val="DEMOLICION DE ENCHAPE"/>
      <sheetName val="DESMONTE DE APARATOS"/>
      <sheetName val="RELLENO DE MATERIAL"/>
      <sheetName val="LEVANTE BLOCK 4"/>
      <sheetName val="columnetas"/>
      <sheetName val="vigas intermedias (2)"/>
      <sheetName val="PAÑETE INTERIOR"/>
      <sheetName val="PAÑETE IMPER"/>
      <sheetName val="PLANTILLA"/>
      <sheetName val="ESTUCO INTERIOR "/>
      <sheetName val="PISOS CERAMICA"/>
      <sheetName val="ZOCALOS"/>
      <sheetName val="ESTUCO BAJO PLACA"/>
      <sheetName val="PUERTAS ENRROLLABLES"/>
      <sheetName val="PUERTAS 1X2"/>
      <sheetName val="DIVISIONES DE ACERO"/>
      <sheetName val="SALIDA DE ALUMBRADO"/>
      <sheetName val="TOMA"/>
      <sheetName val="ACOMETIDA MEDIA"/>
      <sheetName val="SANT DISCP"/>
      <sheetName val="BOTON CROMADO"/>
      <sheetName val="PAPELERA"/>
      <sheetName val="LAMPARAS REDONDAS"/>
      <sheetName val="DEMOLICION ANDENES"/>
      <sheetName val="demolicion de pisos"/>
      <sheetName val="CUBIERTA"/>
      <sheetName val="PAÑETE ML imper"/>
      <sheetName val="PAÑETE ML"/>
      <sheetName val="PINTURA INTERIOR"/>
      <sheetName val="PINTURA EXTERIOR"/>
      <sheetName val="ESTUCO ML"/>
      <sheetName val="ESTUCO EXTERIOR"/>
      <sheetName val="ESTUCO EXTERIOR ML"/>
      <sheetName val="VIGAS INTERMEDIAS"/>
      <sheetName val="ALFAJIA"/>
      <sheetName val="VIGA CANAL"/>
      <sheetName val="ENCHAPE"/>
      <sheetName val="JUNTAS DE DILATACION"/>
      <sheetName val="sika multiseal"/>
      <sheetName val="media caña"/>
      <sheetName val="Juntas de pavimento"/>
      <sheetName val="ACERO DE REFUERZO"/>
      <sheetName val="BORDILLO"/>
      <sheetName val="NIVELACION"/>
      <sheetName val="PLACA CIMIENTOS"/>
      <sheetName val="gotero"/>
      <sheetName val="ANDENES"/>
      <sheetName val="PLACA "/>
      <sheetName val="PAÑETE BAJO PLACA"/>
      <sheetName val="Hoja1"/>
      <sheetName val="APU"/>
      <sheetName val="DEMOLICION DE MUROS"/>
      <sheetName val="DEMOLICION PAÑETE"/>
      <sheetName val="DESMONTE DE CUBIERTA"/>
      <sheetName val="ACERO DE REFUERZO (2)"/>
      <sheetName val="presupuesto"/>
      <sheetName val="presupuesto (2)"/>
      <sheetName val="presupuesto (3)"/>
      <sheetName val="presupuesto (4)"/>
      <sheetName val="SALIDA DE ALUMBRADO (2)"/>
      <sheetName val="DESMONTE DE REJA"/>
      <sheetName val="PLANTILLA (2)"/>
      <sheetName val="LEVANTE BLOCK 4 (2)"/>
      <sheetName val="LEVANTE BLOCK 4 (ML)"/>
      <sheetName val="RELLENO"/>
      <sheetName val="#¡RE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34">
          <cell r="G34">
            <v>309900</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ow r="34">
          <cell r="G34">
            <v>309900</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LL"/>
      <sheetName val="LJ PB"/>
      <sheetName val="resumen"/>
      <sheetName val="APU's"/>
      <sheetName val="cuadro de distancias"/>
      <sheetName val="PB LL (2)"/>
      <sheetName val="LJ PB (2)"/>
      <sheetName val="resumen (2)"/>
      <sheetName val="Datos del 2005 CONTRATO"/>
      <sheetName val="PRESUP"/>
      <sheetName val="PB_LL"/>
      <sheetName val="LJ_PB"/>
      <sheetName val="cuadro_de_distancias"/>
      <sheetName val="PB_LL_(2)"/>
      <sheetName val="LJ_PB_(2)"/>
      <sheetName val="resumen_(2)"/>
      <sheetName val="Datos_del_2005_CONTRATO"/>
      <sheetName val=" AdoVh"/>
    </sheetNames>
    <sheetDataSet>
      <sheetData sheetId="0"/>
      <sheetData sheetId="1"/>
      <sheetData sheetId="2"/>
      <sheetData sheetId="3"/>
      <sheetData sheetId="4"/>
      <sheetData sheetId="5"/>
      <sheetData sheetId="6"/>
      <sheetData sheetId="7"/>
      <sheetData sheetId="8" refreshError="1"/>
      <sheetData sheetId="9" refreshError="1"/>
      <sheetData sheetId="10"/>
      <sheetData sheetId="11"/>
      <sheetData sheetId="12"/>
      <sheetData sheetId="13"/>
      <sheetData sheetId="14"/>
      <sheetData sheetId="15"/>
      <sheetData sheetId="16"/>
      <sheetData sheetId="1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 val="C - CENTROS DE COSTO Y GASTOS"/>
      <sheetName val="System_Control"/>
      <sheetName val="New_Acc_Trans"/>
      <sheetName val="invoice_control"/>
      <sheetName val="_mts_drilled_&amp;_invoices"/>
      <sheetName val="details_for_unit_price"/>
      <sheetName val="summary_unit_price"/>
      <sheetName val="for_accounting"/>
      <sheetName val="cost_codes"/>
      <sheetName val="PEG_Budget"/>
      <sheetName val="cost_control"/>
      <sheetName val="cost_control_Extended"/>
      <sheetName val="LT_contract"/>
      <sheetName val="Servipozos_Contract"/>
      <sheetName val="Initial_Budget_Sector_C"/>
      <sheetName val="for_MBGs_stage_1"/>
      <sheetName val="for_MBGs_stage_2"/>
      <sheetName val="for_MBGs_PEG"/>
      <sheetName val="for_MBGs_ALL"/>
      <sheetName val="core_shed_and_century"/>
      <sheetName val="Peg_Budget_June_2000"/>
      <sheetName val="PEG_cash_flow"/>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row r="2">
          <cell r="B2" t="str">
            <v>C5101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 val="ABON_Summary"/>
      <sheetName val="ABON_Detail"/>
      <sheetName val="ABON_Exclusions"/>
      <sheetName val="PREV_SHEET_LAST_PRINT"/>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 sheetId="6"/>
      <sheetData sheetId="7"/>
      <sheetData sheetId="8"/>
      <sheetData sheetId="9"/>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 val="2008_Capital_Budget"/>
      <sheetName val="REF_-_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 sheetId="3">
        <row r="2">
          <cell r="E2" t="str">
            <v>A1-001</v>
          </cell>
        </row>
      </sheetData>
      <sheetData sheetId="4">
        <row r="4">
          <cell r="D4" t="str">
            <v>Administrative</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ERIES"/>
      <sheetName val="NPV Summary All Options"/>
      <sheetName val="Capex &amp; Cost Summary"/>
      <sheetName val="Glencore Summary"/>
      <sheetName val="Cover"/>
      <sheetName val="Capex Payment Schedule"/>
      <sheetName val="GIAG Incremental NPV"/>
      <sheetName val="FENOCO Tariff Generator"/>
      <sheetName val="GIAG Incremental Tons"/>
      <sheetName val="GIAG Depreciation"/>
      <sheetName val="FENOCO Depreciation"/>
      <sheetName val="GIAG Finance Option"/>
      <sheetName val="FENOCO Finance Option"/>
      <sheetName val="SUMMARY CAPEX-OPEX"/>
      <sheetName val="DETAILED CAPEX GIAG PORT CAL"/>
      <sheetName val="DETAILED OPEX GIAG-FENOCO"/>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Detalle de fajas"/>
      <sheetName val="detalle x banda"/>
      <sheetName val="resumen"/>
      <sheetName val="VAR"/>
      <sheetName val="desglose"/>
      <sheetName val="Datos de entrada fajas"/>
      <sheetName val="Indices y medidas"/>
      <sheetName val="base precios"/>
      <sheetName val="indice-fabric"/>
      <sheetName val="EQUIPMARZ"/>
      <sheetName val="Equipo"/>
      <sheetName val="INDICE"/>
      <sheetName val="Materiales"/>
      <sheetName val="Otros"/>
      <sheetName val="Resumen_precios"/>
      <sheetName val="Detalle_de_fajas"/>
      <sheetName val="detalle_x_banda"/>
      <sheetName val="Datos_de_entrada_fajas"/>
      <sheetName val="Indices_y_medidas"/>
      <sheetName val="base_precios"/>
      <sheetName val="Equipo_Trans "/>
      <sheetName val="Insumos"/>
      <sheetName val="M.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refreshError="1"/>
      <sheetData sheetId="22" refreshError="1"/>
      <sheetData sheetId="23"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desglose"/>
      <sheetName val="LISTAS"/>
      <sheetName val="Sheet1"/>
      <sheetName val="Equipo_Trans "/>
      <sheetName val="precios2002"/>
      <sheetName val="GPI 526"/>
      <sheetName val="SKJ452"/>
      <sheetName val="ITA878"/>
      <sheetName val="AEA-944"/>
      <sheetName val="DUB-823"/>
      <sheetName val="XXJ617"/>
      <sheetName val="SNG_855"/>
      <sheetName val="VEA 374"/>
      <sheetName val="HFB024"/>
      <sheetName val="PAJ825"/>
      <sheetName val="BASES"/>
      <sheetName val="CDItem"/>
      <sheetName val="Datos"/>
      <sheetName val="Equipo"/>
      <sheetName val="materiales"/>
      <sheetName val="otros"/>
      <sheetName val="Listado de Equip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isk Analysis"/>
      <sheetName val="Structure"/>
      <sheetName val="Summary"/>
      <sheetName val="Parameters"/>
      <sheetName val="Financial"/>
      <sheetName val="Depreciation"/>
      <sheetName val="Capital"/>
      <sheetName val="Fuel"/>
      <sheetName val="Mining &amp; quality"/>
      <sheetName val="Cost analysis"/>
      <sheetName val="2008 Fuel"/>
      <sheetName val="summary fuel consumpt &amp; volumen"/>
      <sheetName val="comparativo de precios"/>
      <sheetName val="Depreciation No Ley Minera"/>
      <sheetName val="Depreciation Ley Minera"/>
      <sheetName val="PO No 1"/>
      <sheetName val="2008 Purchases"/>
      <sheetName val="EQUIP PARAMETERS OCT 17"/>
      <sheetName val="2009 Eqpm"/>
      <sheetName val="TARIF2002"/>
      <sheetName val="Análisis Unit"/>
      <sheetName val="ResumenMaterial"/>
      <sheetName val="Risk_Analysis"/>
      <sheetName val="Mining_&amp;_quality"/>
      <sheetName val="Cost_analysis"/>
      <sheetName val="2008_Fuel"/>
      <sheetName val="summary_fuel_consumpt_&amp;_volumen"/>
      <sheetName val="comparativo_de_precios"/>
      <sheetName val="Depreciation_No_Ley_Minera"/>
      <sheetName val="Depreciation_Ley_Minera"/>
      <sheetName val="PO_No_1"/>
      <sheetName val="2008_Purchases"/>
      <sheetName val="EQUIP_PARAMETERS_OCT_17"/>
      <sheetName val="2009_Eqpm"/>
      <sheetName val="Análisis_Unit"/>
      <sheetName val="COSTOS OFICINA"/>
      <sheetName val="COSTOS CAMPAMENTO"/>
    </sheetNames>
    <sheetDataSet>
      <sheetData sheetId="0" refreshError="1"/>
      <sheetData sheetId="1" refreshError="1"/>
      <sheetData sheetId="2" refreshError="1"/>
      <sheetData sheetId="3"/>
      <sheetData sheetId="4"/>
      <sheetData sheetId="5" refreshError="1"/>
      <sheetData sheetId="6" refreshError="1"/>
      <sheetData sheetId="7"/>
      <sheetData sheetId="8" refreshError="1"/>
      <sheetData sheetId="9" refreshError="1"/>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 val="Análisis de precios"/>
      <sheetName val="Análisis_de_precios"/>
    </sheetNames>
    <sheetDataSet>
      <sheetData sheetId="0">
        <row r="18">
          <cell r="B18" t="str">
            <v>Australia</v>
          </cell>
        </row>
      </sheetData>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xed Plant"/>
      <sheetName val="Inputs"/>
      <sheetName val="Fixed Plant Maintenance"/>
      <sheetName val="Prod Stats"/>
      <sheetName val="Notes"/>
      <sheetName val="Rosters MA UA"/>
      <sheetName val="Bige"/>
      <sheetName val="Mine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s>
    <sheetDataSet>
      <sheetData sheetId="0" refreshError="1">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1" refreshError="1">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2" refreshError="1">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3"/>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 val="PASTE_IN_REP"/>
      <sheetName val="Paste_In_Op_Hrs"/>
      <sheetName val="Paste_in_Fleet_Nos"/>
      <sheetName val="Fixed_Plant"/>
      <sheetName val="Fixed_Plant_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 sheetId="15"/>
      <sheetData sheetId="16"/>
      <sheetData sheetId="17"/>
      <sheetData sheetId="18"/>
      <sheetData sheetId="19"/>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 val="AFE-MOER_Register"/>
      <sheetName val="LISTS-FOR_INTERNAL_USE_ONLY"/>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 sheetId="5"/>
      <sheetData sheetId="6">
        <row r="8">
          <cell r="B8" t="str">
            <v>In Progress</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OP-2"/>
      <sheetName val="CONS"/>
      <sheetName val="EQUI"/>
      <sheetName val="OTROS M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lujo De Caja "/>
      <sheetName val="Reporte"/>
      <sheetName val="Programa"/>
      <sheetName val="LISTAS"/>
      <sheetName val="Hoja2"/>
      <sheetName val="LTM"/>
      <sheetName val="CREDIT STATS"/>
      <sheetName val="DropZone"/>
      <sheetName val="Sheet1"/>
      <sheetName val="Flujo_De_Caja_"/>
      <sheetName val="CREDIT_STATS"/>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sheetData sheetId="1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 val="INSUMOS"/>
      <sheetName val="Fixed Plant Maintenance"/>
      <sheetName val="Base_Datos_Insumos"/>
      <sheetName val="Base_Datos_Sueldo"/>
      <sheetName val="Resumen_(2)"/>
      <sheetName val="MINICAR__753_(011-01)"/>
      <sheetName val="MINICAR_873_(011-02)"/>
      <sheetName val="MINICAR__751_(011-03)"/>
      <sheetName val="CARGADOR_966C_(011-05)"/>
      <sheetName val="CARGADOR_950B_(011-06)"/>
      <sheetName val="CARGADOR_966D_(011-08)"/>
      <sheetName val="CARGADOR_966E_(011-09)"/>
      <sheetName val="MINICAR__S130_(011-20)"/>
      <sheetName val="MINICAR__S130_(011-21)"/>
      <sheetName val="MINICAR__175_(011-22)"/>
      <sheetName val="BARREDORAS_(012-01)"/>
      <sheetName val="BARREDORAS_(012-02)"/>
      <sheetName val="VIBRO_SD77DATF_(022-01)"/>
      <sheetName val="VIBRO_CS533E_(022-02)"/>
      <sheetName val="VIBRO_SD100_(022-05)"/>
      <sheetName val="VIBRO_SD100_(022-06)"/>
      <sheetName val="VIBRO_SD100_(022-07)"/>
      <sheetName val="VIBRO_SD100_(022-08)"/>
      <sheetName val="VIBRO_CS433B_(022-09)"/>
      <sheetName val="VIBRO_CS433B_(022-12)"/>
      <sheetName val="VIBRO_CS433B_(022-13)"/>
      <sheetName val="VIBRO_HYSTER_850A_(022-14)"/>
      <sheetName val="VIBRO_DYNAPAC_CA-15_(022-15)"/>
      <sheetName val="VIBRO_TANDEN_DD65_(023-02)"/>
      <sheetName val="VIBRO_TANDEN_CB434C_(023-03)"/>
      <sheetName val="VIBRO_TANDEM_DD-22_(023-12)"/>
      <sheetName val="VIBRO_HYSTER_C530A_(024-03)"/>
      <sheetName val="VIBRO_ING_RAND_PT125R_(024-05)"/>
      <sheetName val="VIBRO_HYSTER_C530A_(024-11)"/>
      <sheetName val="VIBRO_HYSTER_C530A_(024-15)"/>
      <sheetName val="COMPRESOR_QUINCY_QTH-15_(030-01"/>
      <sheetName val="COMPRESOR_KHOLER_(030-02)"/>
      <sheetName val="COMPRESOR_INGERSOLL_(030-07)"/>
      <sheetName val="COMPRESOR_KAESER_(030-08)"/>
      <sheetName val="COMPRESOR_KAESER_(030-09)"/>
      <sheetName val="COMPRESOR_KAESER_(030-10)"/>
      <sheetName val="MARTILLO_H__KRUPP_(031-01)"/>
      <sheetName val="MARTILLO_H__KRUPP_(031-04)"/>
      <sheetName val="MARTILLO_H__KRUPP_(031-05)"/>
      <sheetName val="MARTILLO_H__KRUPP_(031-06)"/>
      <sheetName val="DERRETIDORA_(033-01)"/>
      <sheetName val="DERRETIDORA_(033-02)"/>
      <sheetName val="RETRO_428_B_(051-02)"/>
      <sheetName val="RETRO_436_B_(051-03)"/>
      <sheetName val="RETRO_VOLVO_BL60_(051-10)"/>
      <sheetName val="RETRO_VOLVO_BL60_(051-11)"/>
      <sheetName val="RETRO_320R_(052-03)"/>
      <sheetName val="RETRO_320R_(052-04)"/>
      <sheetName val="RETRO_690ELC_(052-05)"/>
      <sheetName val="RETRO_330ME_(052-06)"/>
      <sheetName val="RETRO_330ME_(052-07)"/>
      <sheetName val="RETRO_200C_LC_(052-08)"/>
      <sheetName val="RETRO_200C_LC_(052-09)"/>
      <sheetName val="RETRO_345BL_(052-10)"/>
      <sheetName val="RETRO_200C_LC_(052-11)"/>
      <sheetName val="IRRIGADOR(_060-01)"/>
      <sheetName val="IRRIGADOR_211(060-03)"/>
      <sheetName val="PAVIMENTADORA_BG260_(071-01)"/>
      <sheetName val="PAVIMENTADORA_SB140_(071-12)"/>
      <sheetName val="PAVIMENTADORA_BG245B_(072-01)"/>
      <sheetName val="PAVIMENTADORA_BG2455C_(072-02)"/>
      <sheetName val="MOTO_670CH_(090-01)"/>
      <sheetName val="MOTO_12G_(090-03)"/>
      <sheetName val="MOTO_12G_(090-04)"/>
      <sheetName val="MOTO_12G_(090-05)"/>
      <sheetName val="MOTO_120G_(090-06)"/>
      <sheetName val="MOTO_12G_(090-07)"/>
      <sheetName val="MOTO_670CH_(090-09)"/>
      <sheetName val="MOTO_12G_(090-16)"/>
      <sheetName val="RECUPERADORA_RM350_(100-01)"/>
      <sheetName val="FRESADORA_ASFALTO_1000R_(100-02"/>
      <sheetName val="FRESADORA_PAV__W-1900_(100-03)"/>
      <sheetName val="PERFILADORA_PAV__PR-450_(101-01"/>
      <sheetName val="TRACTOR_AGRICOLA_(111-06)"/>
      <sheetName val="TRACTOR-ORUGAS_CAT-D6D_(112-01)"/>
      <sheetName val="TRACTOR-ORUGA_CAT-D8N_(112-02)"/>
      <sheetName val="TRACTOR_CAT-D7G_(112-06)"/>
      <sheetName val="TRACTOR_CAT-D7H_(112-07)"/>
      <sheetName val="TRITURADORA_MANDIBULA_(120-03)"/>
      <sheetName val="VOLQ__CHEVROLET_131-05"/>
      <sheetName val="VOLQ__KENWORTH_(132-10)"/>
      <sheetName val="VOLQ__KENWORTH_(132-11)"/>
      <sheetName val="VOLQ__KENWORTH_(132-12)"/>
      <sheetName val="VOLQ__INTERN_(132-14)"/>
      <sheetName val="VOLQ__INTERN_(132-15)"/>
      <sheetName val="VOLQ__INTERN_(132-16)"/>
      <sheetName val="VOLQ__INTERN_(132-17)"/>
      <sheetName val="VOLQ__INTERN_(132-18)"/>
      <sheetName val="VOLQ__INTERN_(132-19)"/>
      <sheetName val="VOLQ__INTERN_(132-20)"/>
      <sheetName val="VOLQ__INTERN_(132-21)"/>
      <sheetName val="VOLQ__(132-25)"/>
      <sheetName val="VOLQ__(132-26)"/>
      <sheetName val="VOLQ__(132-27)"/>
      <sheetName val="VOLQ__(132-28)"/>
      <sheetName val="VOLQ__(132-31)"/>
      <sheetName val="VOLQ__(132-32)"/>
      <sheetName val="VOLQ__(132-33)"/>
      <sheetName val="VOLQ__(132-34)"/>
      <sheetName val="VOLQ__(132-35)"/>
      <sheetName val="VOLQ__(132-36)"/>
      <sheetName val="VOLQ__(132-37)"/>
      <sheetName val="VOLQ__(132-38)"/>
      <sheetName val="VOLQ__(132-39)"/>
      <sheetName val="VOLQ__(132-41)"/>
      <sheetName val="VOLQ__(132-42)"/>
      <sheetName val="VOLQ__132-43"/>
      <sheetName val="CARROTANQUE_140-04"/>
      <sheetName val="CARROTANQUE_140-05"/>
      <sheetName val="CARROTANQUE_140-07"/>
      <sheetName val="TRACTOMULA_150-03"/>
      <sheetName val="CAMABAJA_3_EJES_155-10"/>
      <sheetName val="CAMABAJA_2_EJES_(155)-11-13"/>
      <sheetName val="CAMIONETA_161-01"/>
      <sheetName val="CAMIONETA_161-02"/>
      <sheetName val="CAMIONETA_161-04"/>
      <sheetName val="CAMIONETA_161-08"/>
      <sheetName val="CAMPERO_161-11"/>
      <sheetName val="CAMION_FURGON_162-01"/>
      <sheetName val="CAMION_ESTACA_162-05"/>
      <sheetName val="CAMION_CABINADO_162-06"/>
      <sheetName val="CAMION_FURGO_162-07"/>
      <sheetName val="CAMION_FERRETERO_163-02"/>
      <sheetName val="CAMION_MTTO__163-03"/>
      <sheetName val="CAMION_MTTO__163-06"/>
      <sheetName val="MOTOBOMBA_THOMPSON_(182)-01-03"/>
      <sheetName val="MOTOBOMBA_THOMPSON_182-02"/>
      <sheetName val="CORTADORA_PAV__GRAFCO_232-04"/>
      <sheetName val="GENERADOR_CAT_240-08"/>
      <sheetName val="GENERADOR_CUMMINS_240-09"/>
      <sheetName val="GENERADOR_WILSON_240-10"/>
      <sheetName val="TORRE_ILUMIN_ING_RAND_242-01"/>
      <sheetName val="TORRE_ILUMIN_ING_RAND_242-04"/>
      <sheetName val="TORRE_ILUMIN_ING_RAND_242-05"/>
      <sheetName val="TORRE_SEÑALIZACION_(243)-01-02"/>
      <sheetName val="TANQUE_REMOLQUE_(250)-03-04"/>
      <sheetName val="PLANTA_ASFALTO_(260-01)"/>
      <sheetName val="TRAILER-DOLLY_(270)_01_AL_06"/>
      <sheetName val="PRESUPUESTO_DE_OPERACION"/>
      <sheetName val="C_OPER_CONSTRUPLAN"/>
      <sheetName val="TARIFAS_DE_EQUIPOS_CTC"/>
      <sheetName val="U_T__Y_CONSOR_"/>
      <sheetName val="Fixed_Plant_Maintenance"/>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4">
          <cell r="A4" t="str">
            <v>INSUMOS</v>
          </cell>
        </row>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 sheetId="194" refreshError="1"/>
      <sheetData sheetId="195" refreshError="1"/>
      <sheetData sheetId="196">
        <row r="4">
          <cell r="A4" t="str">
            <v>INSUMOS</v>
          </cell>
        </row>
      </sheetData>
      <sheetData sheetId="197">
        <row r="4">
          <cell r="A4" t="str">
            <v>INSUMOS</v>
          </cell>
        </row>
      </sheetData>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nte afirmado (2)"/>
      <sheetName val="variante P. flex"/>
      <sheetName val="variante mto 1 año"/>
      <sheetName val="variante mto 5 año"/>
      <sheetName val="LL PB. afirmado  (2)"/>
      <sheetName val="PB LL afir (mante 1 año)"/>
      <sheetName val="PB LL afir (mante 5 año)"/>
      <sheetName val="LL PB. flex "/>
      <sheetName val="LL PB. doble riego"/>
      <sheetName val="LJ PB (correctivo)"/>
      <sheetName val="LJ PB (mante 1 año)"/>
      <sheetName val="LJ PB (mante 5 año)"/>
      <sheetName val="XXXXXX"/>
      <sheetName val="PB LL (correctivo)"/>
      <sheetName val="anotaciones"/>
      <sheetName val="variante afirmado"/>
      <sheetName val="resumen (correctivo)"/>
      <sheetName val="XXXXXX (2)"/>
      <sheetName val="cost codes"/>
    </sheetNames>
    <sheetDataSet>
      <sheetData sheetId="0"/>
      <sheetData sheetId="1" refreshError="1">
        <row r="1">
          <cell r="A1">
            <v>0.26079999999999998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Sheet1"/>
      <sheetName val="AFE COVER"/>
    </sheetNames>
    <sheetDataSet>
      <sheetData sheetId="0" refreshError="1">
        <row r="3">
          <cell r="C3" t="str">
            <v>INITIAL</v>
          </cell>
        </row>
        <row r="4">
          <cell r="C4" t="str">
            <v>SUPPLEMENTAL</v>
          </cell>
        </row>
        <row r="5">
          <cell r="C5" t="str">
            <v>PARTIAL</v>
          </cell>
        </row>
      </sheetData>
      <sheetData sheetId="1"/>
      <sheetData sheetId="2"/>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Index"/>
      <sheetName val="Hoja3"/>
    </sheetNames>
    <sheetDataSet>
      <sheetData sheetId="0">
        <row r="1">
          <cell r="A1">
            <v>1</v>
          </cell>
        </row>
      </sheetData>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 Jagua Equipment"/>
      <sheetName val="Material Assumptions"/>
      <sheetName val="consumo horario"/>
      <sheetName val="Equipment Hours TODOS"/>
      <sheetName val="Equipment Hours CMU"/>
      <sheetName val="MineEquipmentFUEL"/>
      <sheetName val="Equipment Hours CDJ"/>
      <sheetName val="Equipment Hours CET"/>
      <sheetName val="MineEquipmentFUEL (2)"/>
      <sheetName val="MineEquipmentFUEL (3)"/>
      <sheetName val="RICS NUEVA HOJA DIARIA"/>
      <sheetName val="Mine Hours"/>
      <sheetName val="La_Jagua_Equipment"/>
      <sheetName val="Material_Assumptions"/>
      <sheetName val="consumo_horario"/>
      <sheetName val="Equipment_Hours_TODOS"/>
      <sheetName val="Equipment_Hours_CMU"/>
      <sheetName val="Equipment_Hours_CDJ"/>
      <sheetName val="Equipment_Hours_CET"/>
      <sheetName val="MineEquipmentFUEL_(2)"/>
      <sheetName val="MineEquipmentFUEL_(3)"/>
      <sheetName val="RICS_NUEVA_HOJA_DIARIA"/>
      <sheetName val="Mine_Hour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 val="L.PRECIOS"/>
      <sheetName val="Equity_Returns"/>
      <sheetName val="Balance_Sheet"/>
      <sheetName val="Equipment_Assumptions"/>
      <sheetName val="Budget_Assumptions"/>
      <sheetName val="Material_Assumptions"/>
      <sheetName val="Cash_Costs"/>
      <sheetName val="Loading_Type_RH200W_-_hours"/>
      <sheetName val="Loading_Type_RH170W_-_hours"/>
      <sheetName val="Loading_Type_RH120WC_-_hours"/>
      <sheetName val="Loading_Type_RH40C_-_hours"/>
      <sheetName val="Loading_Type_992C_-_hours"/>
      <sheetName val="Mine_Hours"/>
      <sheetName val="Operations_La_Jauga"/>
      <sheetName val="Maintenance_La_Jagua"/>
      <sheetName val="Dates_&amp;_Flags"/>
      <sheetName val="Fixed_Assets~"/>
      <sheetName val="Resumen_vlr_Uni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weeks"/>
      <sheetName val="Buy ins"/>
      <sheetName val="Prepmts"/>
      <sheetName val="CashFlow"/>
      <sheetName val="Report"/>
      <sheetName val="Report2"/>
      <sheetName val="CtaGeneral-A"/>
      <sheetName val="Cuentas"/>
    </sheetNames>
    <sheetDataSet>
      <sheetData sheetId="0"/>
      <sheetData sheetId="1"/>
      <sheetData sheetId="2"/>
      <sheetData sheetId="3"/>
      <sheetData sheetId="4"/>
      <sheetData sheetId="5"/>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Sponsors Valuation"/>
      <sheetName val="MMJV"/>
      <sheetName val="Glenmurrin AUD"/>
      <sheetName val="Glenmurrin USD"/>
      <sheetName val="Minara AUD"/>
      <sheetName val="Minara USD"/>
      <sheetName val="LOM Valuation"/>
      <sheetName val="Exec Sum - MMJV"/>
      <sheetName val="Exec Sum Mthly"/>
      <sheetName val="Glenmurrin Tax Depn"/>
      <sheetName val="Glenmurrin Acc Depn"/>
      <sheetName val="MRE Tax Depn"/>
      <sheetName val="LOM Val'n Sum"/>
      <sheetName val="Comparision"/>
      <sheetName val="EBITDA Sum"/>
      <sheetName val="LOM Graphs"/>
      <sheetName val="LOM Graph Data"/>
      <sheetName val="MRE Acctg depn"/>
      <sheetName val="Production"/>
      <sheetName val="LOM Capability"/>
      <sheetName val="Price Inputs"/>
      <sheetName val="LOM Capital"/>
      <sheetName val="OL"/>
      <sheetName val="Ref"/>
      <sheetName val="Acid Calc"/>
      <sheetName val="Util"/>
      <sheetName val="HL"/>
      <sheetName val="Secondary Feeds"/>
      <sheetName val="Mine &amp; Admin"/>
      <sheetName val="Site Mtce"/>
      <sheetName val="Assumptions"/>
      <sheetName val="Working Cap Movemts"/>
      <sheetName val="CY 2007 Forecast Adjustments"/>
      <sheetName val="Summar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uesta"/>
      <sheetName val="Altenativa"/>
      <sheetName val="Incremental"/>
      <sheetName val="Graficas VPN"/>
      <sheetName val="Gráficas VPN (Inglés)"/>
      <sheetName val="Tabla Depreciación"/>
      <sheetName val="MODEC_II"/>
      <sheetName val="Working Cap Movemts"/>
      <sheetName val="H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 val="Cover"/>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 sheetId="4"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page"/>
      <sheetName val="Summary"/>
      <sheetName val="Creation of value"/>
      <sheetName val="Defining the problem"/>
      <sheetName val="Logic trees"/>
      <sheetName val="The value chain"/>
      <sheetName val="Value driver analysis"/>
      <sheetName val="Sources of project value"/>
      <sheetName val="Principles of valuation"/>
      <sheetName val="Forecasting cash flow"/>
      <sheetName val="Principles of investment risk"/>
      <sheetName val="Capital asset pricing model"/>
      <sheetName val="Project cost of capital"/>
      <sheetName val="Project risk analysis"/>
      <sheetName val="Alternative investment criteria"/>
      <sheetName val="Communicating value"/>
      <sheetName val="Principles of spreadsheeting"/>
      <sheetName val="Spreadsheet standards (1)"/>
      <sheetName val="Spreadsheet standards (2)"/>
      <sheetName val="Reconciling value"/>
      <sheetName val="Mine variance - graph"/>
      <sheetName val="Mine variance - tree"/>
      <sheetName val="Graph data"/>
      <sheetName val="Graph data (2)"/>
      <sheetName val="RefTables"/>
      <sheetName val="datosluminariasRoyAlPHa"/>
      <sheetName val="items"/>
      <sheetName val="Cover_page"/>
      <sheetName val="Creation_of_value"/>
      <sheetName val="Defining_the_problem"/>
      <sheetName val="Logic_trees"/>
      <sheetName val="The_value_chain"/>
      <sheetName val="Value_driver_analysis"/>
      <sheetName val="Sources_of_project_value"/>
      <sheetName val="Principles_of_valuation"/>
      <sheetName val="Forecasting_cash_flow"/>
      <sheetName val="Principles_of_investment_risk"/>
      <sheetName val="Capital_asset_pricing_model"/>
      <sheetName val="Project_cost_of_capital"/>
      <sheetName val="Project_risk_analysis"/>
      <sheetName val="Alternative_investment_criteria"/>
      <sheetName val="Communicating_value"/>
      <sheetName val="Principles_of_spreadsheeting"/>
      <sheetName val="Spreadsheet_standards_(1)"/>
      <sheetName val="Spreadsheet_standards_(2)"/>
      <sheetName val="Reconciling_value"/>
      <sheetName val="Mine_variance_-_graph"/>
      <sheetName val="Mine_variance_-_tree"/>
      <sheetName val="Graph_data"/>
      <sheetName val="Graph_data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 val="Project_Parameters"/>
      <sheetName val="Support_Equipment"/>
      <sheetName val="Truck_Nos_-_Coal"/>
      <sheetName val="Truck_Nos_-_Waste"/>
      <sheetName val="Ground_Prep_-_Coal"/>
      <sheetName val="Ground_Prep_-_Waste"/>
      <sheetName val="Pasted_Schedule"/>
      <sheetName val="MANUAL_CONTRACTOR_ANNUAL_VOLUME"/>
      <sheetName val="Waste_Exc_Prod"/>
      <sheetName val="Coal_Exc_Prod"/>
      <sheetName val="Work_Hrs_-_FEL&amp;EXC_"/>
      <sheetName val="Work_Hrs_-_Trucks&amp;Support"/>
      <sheetName val="Hours_Summary"/>
      <sheetName val="Equip_Selection_&amp;_Roster"/>
      <sheetName val="Truck_Cycle_Data"/>
      <sheetName val="OC_Equip_Data"/>
      <sheetName val="Mine_variance_-_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Consolidado"/>
      <sheetName val="WACC - VPN FC"/>
      <sheetName val="Activos"/>
      <sheetName val="Impuestos Temp."/>
      <sheetName val="CatFin - Suleasing(Plamort)"/>
      <sheetName val="Dólar"/>
      <sheetName val="Produccion"/>
      <sheetName val="NPV"/>
      <sheetName val="Sheet4"/>
      <sheetName val="PE"/>
      <sheetName val="WACC_-_VPN_FC"/>
      <sheetName val="Impuestos_Temp_"/>
      <sheetName val="CatFin_-_Suleasing(Plamort)"/>
      <sheetName val="Cuadro p. Capital Vs estimado"/>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sheetData sheetId="16"/>
      <sheetData sheetId="17"/>
      <sheetData sheetId="1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ED SALVADOR SUAREZ "/>
      <sheetName val="APU"/>
      <sheetName val="ESPECIFICACIONES"/>
    </sheetNames>
    <sheetDataSet>
      <sheetData sheetId="0">
        <row r="6">
          <cell r="E6">
            <v>16065</v>
          </cell>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F21"/>
  <sheetViews>
    <sheetView view="pageBreakPreview" zoomScale="85" zoomScaleNormal="100" zoomScaleSheetLayoutView="85" workbookViewId="0">
      <selection activeCell="B15" sqref="B15"/>
    </sheetView>
  </sheetViews>
  <sheetFormatPr baseColWidth="10" defaultColWidth="11.42578125" defaultRowHeight="15" x14ac:dyDescent="0.25"/>
  <cols>
    <col min="1" max="1" width="6.7109375" style="1" bestFit="1" customWidth="1"/>
    <col min="2" max="2" width="77" style="1" bestFit="1" customWidth="1"/>
    <col min="3" max="3" width="8.28515625" style="1" customWidth="1"/>
    <col min="4" max="4" width="10.42578125" style="21" bestFit="1" customWidth="1"/>
    <col min="5" max="5" width="17.42578125" style="1" bestFit="1" customWidth="1"/>
    <col min="6" max="6" width="23.85546875" style="1" bestFit="1" customWidth="1"/>
    <col min="7" max="16384" width="11.42578125" style="1"/>
  </cols>
  <sheetData>
    <row r="1" spans="1:6" x14ac:dyDescent="0.25">
      <c r="A1" s="563" t="s">
        <v>13</v>
      </c>
      <c r="B1" s="563"/>
      <c r="C1" s="563"/>
      <c r="D1" s="564"/>
      <c r="E1" s="563"/>
      <c r="F1" s="563"/>
    </row>
    <row r="2" spans="1:6" x14ac:dyDescent="0.25">
      <c r="A2" s="563"/>
      <c r="B2" s="563"/>
      <c r="C2" s="563"/>
      <c r="D2" s="564"/>
      <c r="E2" s="563"/>
      <c r="F2" s="563"/>
    </row>
    <row r="3" spans="1:6" x14ac:dyDescent="0.25">
      <c r="A3" s="565"/>
      <c r="B3" s="565"/>
      <c r="C3" s="565"/>
      <c r="D3" s="566"/>
      <c r="E3" s="565"/>
      <c r="F3" s="565"/>
    </row>
    <row r="4" spans="1:6" ht="18" customHeight="1" x14ac:dyDescent="0.25">
      <c r="A4" s="2" t="s">
        <v>0</v>
      </c>
      <c r="B4" s="2" t="s">
        <v>1</v>
      </c>
      <c r="C4" s="2" t="s">
        <v>2</v>
      </c>
      <c r="D4" s="19" t="s">
        <v>3</v>
      </c>
      <c r="E4" s="2" t="s">
        <v>4</v>
      </c>
      <c r="F4" s="2" t="s">
        <v>5</v>
      </c>
    </row>
    <row r="5" spans="1:6" ht="36" customHeight="1" x14ac:dyDescent="0.25">
      <c r="A5" s="15" t="s">
        <v>14</v>
      </c>
      <c r="B5" s="16" t="s">
        <v>15</v>
      </c>
      <c r="C5" s="17" t="s">
        <v>6</v>
      </c>
      <c r="D5" s="20">
        <v>460</v>
      </c>
      <c r="E5" s="6">
        <v>16065</v>
      </c>
      <c r="F5" s="7">
        <f>+D5*E5</f>
        <v>7389900</v>
      </c>
    </row>
    <row r="6" spans="1:6" ht="49.5" customHeight="1" x14ac:dyDescent="0.25">
      <c r="A6" s="15" t="s">
        <v>17</v>
      </c>
      <c r="B6" s="22" t="s">
        <v>16</v>
      </c>
      <c r="C6" s="4" t="s">
        <v>6</v>
      </c>
      <c r="D6" s="20">
        <v>500</v>
      </c>
      <c r="E6" s="6">
        <v>26455.84</v>
      </c>
      <c r="F6" s="7">
        <f t="shared" ref="F6:F13" si="0">+D6*E6</f>
        <v>13227920</v>
      </c>
    </row>
    <row r="7" spans="1:6" customFormat="1" x14ac:dyDescent="0.25">
      <c r="A7" s="15" t="s">
        <v>18</v>
      </c>
      <c r="B7" s="16" t="s">
        <v>19</v>
      </c>
      <c r="C7" s="17" t="s">
        <v>6</v>
      </c>
      <c r="D7" s="20">
        <v>460</v>
      </c>
      <c r="E7" s="5">
        <v>13738</v>
      </c>
      <c r="F7" s="7">
        <f t="shared" si="0"/>
        <v>6319480</v>
      </c>
    </row>
    <row r="8" spans="1:6" customFormat="1" x14ac:dyDescent="0.25">
      <c r="A8" s="15" t="s">
        <v>20</v>
      </c>
      <c r="B8" s="16" t="s">
        <v>21</v>
      </c>
      <c r="C8" s="17" t="s">
        <v>6</v>
      </c>
      <c r="D8" s="8">
        <v>460</v>
      </c>
      <c r="E8" s="5">
        <v>59785</v>
      </c>
      <c r="F8" s="7">
        <f t="shared" si="0"/>
        <v>27501100</v>
      </c>
    </row>
    <row r="9" spans="1:6" x14ac:dyDescent="0.25">
      <c r="A9" s="15" t="s">
        <v>22</v>
      </c>
      <c r="B9" s="16" t="s">
        <v>23</v>
      </c>
      <c r="C9" s="17" t="s">
        <v>6</v>
      </c>
      <c r="D9" s="3">
        <v>460</v>
      </c>
      <c r="E9" s="5">
        <v>14543</v>
      </c>
      <c r="F9" s="7">
        <f t="shared" si="0"/>
        <v>6689780</v>
      </c>
    </row>
    <row r="10" spans="1:6" ht="30" x14ac:dyDescent="0.25">
      <c r="A10" s="15" t="s">
        <v>24</v>
      </c>
      <c r="B10" s="16" t="s">
        <v>25</v>
      </c>
      <c r="C10" s="17" t="s">
        <v>6</v>
      </c>
      <c r="D10" s="8">
        <v>460</v>
      </c>
      <c r="E10" s="5">
        <v>45620</v>
      </c>
      <c r="F10" s="7">
        <f t="shared" si="0"/>
        <v>20985200</v>
      </c>
    </row>
    <row r="11" spans="1:6" x14ac:dyDescent="0.25">
      <c r="A11" s="15" t="s">
        <v>26</v>
      </c>
      <c r="B11" s="16" t="s">
        <v>27</v>
      </c>
      <c r="C11" s="17" t="s">
        <v>6</v>
      </c>
      <c r="D11" s="3">
        <v>500</v>
      </c>
      <c r="E11" s="5">
        <v>13593.59</v>
      </c>
      <c r="F11" s="7">
        <f t="shared" si="0"/>
        <v>6796795</v>
      </c>
    </row>
    <row r="12" spans="1:6" ht="30" x14ac:dyDescent="0.25">
      <c r="A12" s="15" t="s">
        <v>11</v>
      </c>
      <c r="B12" s="16" t="s">
        <v>12</v>
      </c>
      <c r="C12" s="17" t="s">
        <v>7</v>
      </c>
      <c r="D12" s="3">
        <v>10</v>
      </c>
      <c r="E12" s="5">
        <v>175000</v>
      </c>
      <c r="F12" s="7">
        <f t="shared" si="0"/>
        <v>1750000</v>
      </c>
    </row>
    <row r="13" spans="1:6" x14ac:dyDescent="0.25">
      <c r="A13" s="15"/>
      <c r="B13" s="16"/>
      <c r="C13" s="17"/>
      <c r="D13" s="3"/>
      <c r="E13" s="5"/>
      <c r="F13" s="7">
        <f t="shared" si="0"/>
        <v>0</v>
      </c>
    </row>
    <row r="14" spans="1:6" customFormat="1" x14ac:dyDescent="0.25">
      <c r="A14" s="15"/>
      <c r="B14" s="16"/>
      <c r="C14" s="17"/>
      <c r="D14" s="8"/>
      <c r="E14" s="5"/>
      <c r="F14" s="7"/>
    </row>
    <row r="15" spans="1:6" customFormat="1" x14ac:dyDescent="0.25">
      <c r="A15" s="15"/>
      <c r="B15" s="16"/>
      <c r="C15" s="17"/>
      <c r="D15" s="8"/>
      <c r="E15" s="18"/>
      <c r="F15" s="7"/>
    </row>
    <row r="16" spans="1:6" customFormat="1" x14ac:dyDescent="0.25">
      <c r="A16" s="15"/>
      <c r="B16" s="16"/>
      <c r="C16" s="17"/>
      <c r="D16" s="8"/>
      <c r="E16" s="5"/>
      <c r="F16" s="7"/>
    </row>
    <row r="17" spans="1:6" customFormat="1" ht="18" customHeight="1" x14ac:dyDescent="0.25">
      <c r="A17" s="15"/>
      <c r="B17" s="16"/>
      <c r="C17" s="17"/>
      <c r="D17" s="8"/>
      <c r="E17" s="5"/>
      <c r="F17" s="7"/>
    </row>
    <row r="18" spans="1:6" x14ac:dyDescent="0.25">
      <c r="A18" s="10"/>
      <c r="B18" s="11"/>
      <c r="C18" s="10"/>
      <c r="D18" s="12"/>
      <c r="E18" s="13"/>
      <c r="F18" s="14"/>
    </row>
    <row r="19" spans="1:6" x14ac:dyDescent="0.25">
      <c r="B19" s="567" t="s">
        <v>8</v>
      </c>
      <c r="C19" s="567"/>
      <c r="D19" s="568"/>
      <c r="E19" s="567"/>
      <c r="F19" s="9">
        <f>SUBTOTAL(9,F5:F17)</f>
        <v>90660175</v>
      </c>
    </row>
    <row r="20" spans="1:6" x14ac:dyDescent="0.25">
      <c r="B20" s="567" t="s">
        <v>9</v>
      </c>
      <c r="C20" s="567"/>
      <c r="D20" s="568"/>
      <c r="E20" s="567"/>
      <c r="F20" s="9">
        <f>F19*0.3</f>
        <v>27198052.5</v>
      </c>
    </row>
    <row r="21" spans="1:6" x14ac:dyDescent="0.25">
      <c r="B21" s="567" t="s">
        <v>10</v>
      </c>
      <c r="C21" s="567"/>
      <c r="D21" s="568"/>
      <c r="E21" s="567"/>
      <c r="F21" s="9">
        <f>SUM(F19:F20)</f>
        <v>117858227.5</v>
      </c>
    </row>
  </sheetData>
  <autoFilter ref="A4:F19">
    <filterColumn colId="3">
      <colorFilter dxfId="1"/>
    </filterColumn>
  </autoFilter>
  <mergeCells count="4">
    <mergeCell ref="A1:F3"/>
    <mergeCell ref="B19:E19"/>
    <mergeCell ref="B20:E20"/>
    <mergeCell ref="B21:E21"/>
  </mergeCells>
  <pageMargins left="0.7" right="0.7" top="0.75" bottom="0.75" header="0.3" footer="0.3"/>
  <pageSetup paperSize="9" scale="5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H29"/>
  <sheetViews>
    <sheetView tabSelected="1" view="pageBreakPreview" zoomScaleNormal="100" zoomScaleSheetLayoutView="100" workbookViewId="0">
      <selection activeCell="B8" sqref="B8"/>
    </sheetView>
  </sheetViews>
  <sheetFormatPr baseColWidth="10" defaultColWidth="11.42578125" defaultRowHeight="15" x14ac:dyDescent="0.25"/>
  <cols>
    <col min="1" max="1" width="6.7109375" style="1" bestFit="1" customWidth="1"/>
    <col min="2" max="2" width="77" style="1" bestFit="1" customWidth="1"/>
    <col min="3" max="3" width="8.28515625" style="1" customWidth="1"/>
    <col min="4" max="4" width="10.42578125" style="21" bestFit="1" customWidth="1"/>
    <col min="5" max="5" width="17.42578125" style="1" bestFit="1" customWidth="1"/>
    <col min="6" max="6" width="23.85546875" style="1" bestFit="1" customWidth="1"/>
    <col min="7" max="8" width="11.42578125" style="515"/>
    <col min="9" max="16384" width="11.42578125" style="1"/>
  </cols>
  <sheetData>
    <row r="1" spans="1:8" x14ac:dyDescent="0.25">
      <c r="A1" s="563" t="s">
        <v>368</v>
      </c>
      <c r="B1" s="563"/>
      <c r="C1" s="563"/>
      <c r="D1" s="564"/>
      <c r="E1" s="563"/>
      <c r="F1" s="563"/>
    </row>
    <row r="2" spans="1:8" x14ac:dyDescent="0.25">
      <c r="A2" s="563"/>
      <c r="B2" s="563"/>
      <c r="C2" s="563"/>
      <c r="D2" s="564"/>
      <c r="E2" s="563"/>
      <c r="F2" s="563"/>
    </row>
    <row r="3" spans="1:8" x14ac:dyDescent="0.25">
      <c r="A3" s="565"/>
      <c r="B3" s="565"/>
      <c r="C3" s="565"/>
      <c r="D3" s="566"/>
      <c r="E3" s="565"/>
      <c r="F3" s="565"/>
    </row>
    <row r="4" spans="1:8" ht="18" customHeight="1" x14ac:dyDescent="0.25">
      <c r="A4" s="2" t="s">
        <v>0</v>
      </c>
      <c r="B4" s="2" t="s">
        <v>1</v>
      </c>
      <c r="C4" s="2" t="s">
        <v>2</v>
      </c>
      <c r="D4" s="19" t="s">
        <v>3</v>
      </c>
      <c r="E4" s="2" t="s">
        <v>4</v>
      </c>
      <c r="F4" s="2" t="s">
        <v>5</v>
      </c>
      <c r="G4" s="517"/>
      <c r="H4" s="517"/>
    </row>
    <row r="5" spans="1:8" ht="36" customHeight="1" x14ac:dyDescent="0.25">
      <c r="A5" s="560" t="s">
        <v>14</v>
      </c>
      <c r="B5" s="16" t="s">
        <v>15</v>
      </c>
      <c r="C5" s="17" t="s">
        <v>6</v>
      </c>
      <c r="D5" s="8">
        <v>196</v>
      </c>
      <c r="E5" s="6">
        <v>16065</v>
      </c>
      <c r="F5" s="7">
        <f>+D5*E5</f>
        <v>3148740</v>
      </c>
    </row>
    <row r="6" spans="1:8" x14ac:dyDescent="0.25">
      <c r="A6" s="560" t="s">
        <v>20</v>
      </c>
      <c r="B6" s="16" t="s">
        <v>21</v>
      </c>
      <c r="C6" s="17" t="s">
        <v>6</v>
      </c>
      <c r="D6" s="8">
        <v>196</v>
      </c>
      <c r="E6" s="5">
        <v>59785</v>
      </c>
      <c r="F6" s="7">
        <f t="shared" ref="F6:F9" si="0">+D6*E6</f>
        <v>11717860</v>
      </c>
    </row>
    <row r="7" spans="1:8" x14ac:dyDescent="0.25">
      <c r="A7" s="560" t="s">
        <v>22</v>
      </c>
      <c r="B7" s="16" t="s">
        <v>23</v>
      </c>
      <c r="C7" s="17" t="s">
        <v>6</v>
      </c>
      <c r="D7" s="8">
        <v>196</v>
      </c>
      <c r="E7" s="5">
        <v>14543</v>
      </c>
      <c r="F7" s="7">
        <f t="shared" si="0"/>
        <v>2850428</v>
      </c>
    </row>
    <row r="8" spans="1:8" ht="30" x14ac:dyDescent="0.25">
      <c r="A8" s="560">
        <v>214</v>
      </c>
      <c r="B8" s="16" t="s">
        <v>193</v>
      </c>
      <c r="C8" s="424" t="s">
        <v>6</v>
      </c>
      <c r="D8" s="8">
        <v>460</v>
      </c>
      <c r="E8" s="5">
        <v>4880</v>
      </c>
      <c r="F8" s="7">
        <f t="shared" si="0"/>
        <v>2244800</v>
      </c>
    </row>
    <row r="9" spans="1:8" customFormat="1" ht="30" x14ac:dyDescent="0.25">
      <c r="A9" s="560" t="s">
        <v>24</v>
      </c>
      <c r="B9" s="16" t="s">
        <v>25</v>
      </c>
      <c r="C9" s="17" t="s">
        <v>6</v>
      </c>
      <c r="D9" s="8">
        <v>460</v>
      </c>
      <c r="E9" s="5">
        <v>45620</v>
      </c>
      <c r="F9" s="7">
        <f t="shared" si="0"/>
        <v>20985200</v>
      </c>
      <c r="G9" s="515"/>
      <c r="H9" s="516"/>
    </row>
    <row r="10" spans="1:8" x14ac:dyDescent="0.25">
      <c r="A10" s="4">
        <v>0</v>
      </c>
      <c r="B10" s="16" t="s">
        <v>205</v>
      </c>
      <c r="C10" s="4" t="s">
        <v>221</v>
      </c>
      <c r="D10" s="8">
        <v>1</v>
      </c>
      <c r="E10" s="5">
        <v>3500000</v>
      </c>
      <c r="F10" s="7">
        <f t="shared" ref="F10" si="1">+E10</f>
        <v>3500000</v>
      </c>
    </row>
    <row r="11" spans="1:8" ht="30" x14ac:dyDescent="0.25">
      <c r="A11" s="560" t="s">
        <v>206</v>
      </c>
      <c r="B11" s="16" t="s">
        <v>207</v>
      </c>
      <c r="C11" s="17" t="s">
        <v>45</v>
      </c>
      <c r="D11" s="8">
        <v>2.7</v>
      </c>
      <c r="E11" s="5">
        <v>205093.65919999999</v>
      </c>
      <c r="F11" s="7">
        <f>+D11*E11</f>
        <v>553752.87984000007</v>
      </c>
    </row>
    <row r="12" spans="1:8" x14ac:dyDescent="0.25">
      <c r="A12" s="560" t="s">
        <v>208</v>
      </c>
      <c r="B12" s="16" t="s">
        <v>209</v>
      </c>
      <c r="C12" s="4" t="s">
        <v>6</v>
      </c>
      <c r="D12" s="8">
        <v>47</v>
      </c>
      <c r="E12" s="5">
        <v>24637.040800000002</v>
      </c>
      <c r="F12" s="7">
        <f>+D12*E12</f>
        <v>1157940.9176</v>
      </c>
    </row>
    <row r="13" spans="1:8" x14ac:dyDescent="0.25">
      <c r="A13" s="560" t="s">
        <v>210</v>
      </c>
      <c r="B13" s="16" t="s">
        <v>211</v>
      </c>
      <c r="C13" s="4" t="s">
        <v>55</v>
      </c>
      <c r="D13" s="8">
        <v>199.894598216692</v>
      </c>
      <c r="E13" s="5">
        <v>7367.0614000000005</v>
      </c>
      <c r="F13" s="7">
        <f t="shared" ref="F13:F17" si="2">+D13*E13</f>
        <v>1472635.7785907006</v>
      </c>
    </row>
    <row r="14" spans="1:8" ht="30" x14ac:dyDescent="0.25">
      <c r="A14" s="560" t="s">
        <v>369</v>
      </c>
      <c r="B14" s="16" t="s">
        <v>212</v>
      </c>
      <c r="C14" s="4" t="s">
        <v>6</v>
      </c>
      <c r="D14" s="8">
        <v>45</v>
      </c>
      <c r="E14" s="5">
        <v>172268.5</v>
      </c>
      <c r="F14" s="7">
        <f t="shared" si="2"/>
        <v>7752082.5</v>
      </c>
    </row>
    <row r="15" spans="1:8" ht="16.5" x14ac:dyDescent="0.25">
      <c r="A15" s="560">
        <v>197</v>
      </c>
      <c r="B15" s="16" t="s">
        <v>213</v>
      </c>
      <c r="C15" s="518" t="s">
        <v>6</v>
      </c>
      <c r="D15" s="3">
        <v>45</v>
      </c>
      <c r="E15" s="5">
        <v>74192.67</v>
      </c>
      <c r="F15" s="7">
        <f t="shared" si="2"/>
        <v>3338670.15</v>
      </c>
    </row>
    <row r="16" spans="1:8" ht="30" x14ac:dyDescent="0.25">
      <c r="A16" s="560">
        <v>207</v>
      </c>
      <c r="B16" s="16" t="s">
        <v>25</v>
      </c>
      <c r="C16" s="4" t="s">
        <v>6</v>
      </c>
      <c r="D16" s="8">
        <v>45</v>
      </c>
      <c r="E16" s="5">
        <v>45620</v>
      </c>
      <c r="F16" s="7">
        <f t="shared" si="2"/>
        <v>2052900</v>
      </c>
    </row>
    <row r="17" spans="1:8" ht="30" x14ac:dyDescent="0.25">
      <c r="A17" s="560" t="s">
        <v>214</v>
      </c>
      <c r="B17" s="16" t="s">
        <v>215</v>
      </c>
      <c r="C17" s="17" t="s">
        <v>6</v>
      </c>
      <c r="D17" s="8">
        <v>47</v>
      </c>
      <c r="E17" s="5">
        <v>135000</v>
      </c>
      <c r="F17" s="7">
        <f t="shared" si="2"/>
        <v>6345000</v>
      </c>
    </row>
    <row r="18" spans="1:8" x14ac:dyDescent="0.25">
      <c r="A18" s="560" t="s">
        <v>216</v>
      </c>
      <c r="B18" s="16" t="s">
        <v>217</v>
      </c>
      <c r="C18" s="17" t="s">
        <v>110</v>
      </c>
      <c r="D18" s="8">
        <v>100</v>
      </c>
      <c r="E18" s="5">
        <v>24032.527000000002</v>
      </c>
      <c r="F18" s="7">
        <f>+D18*E18</f>
        <v>2403252.7000000002</v>
      </c>
    </row>
    <row r="19" spans="1:8" x14ac:dyDescent="0.25">
      <c r="A19" s="560" t="s">
        <v>218</v>
      </c>
      <c r="B19" s="16" t="s">
        <v>219</v>
      </c>
      <c r="C19" s="17" t="s">
        <v>7</v>
      </c>
      <c r="D19" s="8">
        <v>40</v>
      </c>
      <c r="E19" s="5">
        <v>31149.196080000002</v>
      </c>
      <c r="F19" s="7">
        <f>+D19*E19</f>
        <v>1245967.8432</v>
      </c>
    </row>
    <row r="20" spans="1:8" x14ac:dyDescent="0.25">
      <c r="A20" s="560"/>
      <c r="B20" s="16"/>
      <c r="C20" s="17"/>
      <c r="D20" s="3"/>
      <c r="E20" s="5"/>
      <c r="F20" s="7"/>
    </row>
    <row r="21" spans="1:8" customFormat="1" ht="18" customHeight="1" x14ac:dyDescent="0.25">
      <c r="A21" s="560"/>
      <c r="B21" s="16"/>
      <c r="C21" s="17"/>
      <c r="D21" s="8"/>
      <c r="E21" s="5"/>
      <c r="F21" s="7"/>
      <c r="G21" s="516"/>
      <c r="H21" s="516"/>
    </row>
    <row r="22" spans="1:8" x14ac:dyDescent="0.25">
      <c r="A22" s="10"/>
      <c r="B22" s="11"/>
      <c r="C22" s="10"/>
      <c r="D22" s="12"/>
      <c r="E22" s="13"/>
      <c r="F22" s="14"/>
    </row>
    <row r="23" spans="1:8" x14ac:dyDescent="0.25">
      <c r="B23" s="567" t="s">
        <v>8</v>
      </c>
      <c r="C23" s="567"/>
      <c r="D23" s="568"/>
      <c r="E23" s="567"/>
      <c r="F23" s="9">
        <f>SUBTOTAL(9,F5:F21)</f>
        <v>70769230.769230708</v>
      </c>
    </row>
    <row r="24" spans="1:8" x14ac:dyDescent="0.25">
      <c r="B24" s="567" t="s">
        <v>9</v>
      </c>
      <c r="C24" s="567"/>
      <c r="D24" s="568"/>
      <c r="E24" s="567"/>
      <c r="F24" s="9">
        <f>F23*0.3</f>
        <v>21230769.230769213</v>
      </c>
    </row>
    <row r="25" spans="1:8" x14ac:dyDescent="0.25">
      <c r="B25" s="567" t="s">
        <v>10</v>
      </c>
      <c r="C25" s="567"/>
      <c r="D25" s="568"/>
      <c r="E25" s="567"/>
      <c r="F25" s="9">
        <f>SUM(F23:F24)</f>
        <v>91999999.999999925</v>
      </c>
    </row>
    <row r="27" spans="1:8" x14ac:dyDescent="0.25">
      <c r="F27" s="23"/>
    </row>
    <row r="29" spans="1:8" x14ac:dyDescent="0.25">
      <c r="F29" s="423"/>
    </row>
  </sheetData>
  <autoFilter ref="A4:F23">
    <filterColumn colId="3">
      <colorFilter dxfId="0"/>
    </filterColumn>
  </autoFilter>
  <mergeCells count="4">
    <mergeCell ref="A1:F3"/>
    <mergeCell ref="B23:E23"/>
    <mergeCell ref="B24:E24"/>
    <mergeCell ref="B25:E25"/>
  </mergeCells>
  <pageMargins left="0.7" right="0.7" top="0.75" bottom="0.75" header="0.3" footer="0.3"/>
  <pageSetup paperSize="9" scale="5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965"/>
  <sheetViews>
    <sheetView topLeftCell="A50" zoomScale="85" zoomScaleNormal="85" workbookViewId="0">
      <selection activeCell="C67" sqref="C67:D67"/>
    </sheetView>
  </sheetViews>
  <sheetFormatPr baseColWidth="10" defaultColWidth="9.140625" defaultRowHeight="15" x14ac:dyDescent="0.25"/>
  <cols>
    <col min="2" max="3" width="11.42578125" customWidth="1"/>
    <col min="4" max="4" width="35.42578125" customWidth="1"/>
    <col min="5" max="5" width="29.28515625" customWidth="1"/>
    <col min="6" max="8" width="22" customWidth="1"/>
    <col min="9" max="9" width="18" customWidth="1"/>
    <col min="10" max="10" width="12.85546875" customWidth="1"/>
  </cols>
  <sheetData>
    <row r="1" spans="2:10" ht="15.75" thickBot="1" x14ac:dyDescent="0.3">
      <c r="B1" s="167"/>
      <c r="C1" s="25"/>
      <c r="D1" s="138"/>
      <c r="E1" s="25"/>
      <c r="F1" s="25"/>
      <c r="G1" s="25"/>
      <c r="H1" s="25"/>
      <c r="I1" s="26"/>
      <c r="J1" s="27"/>
    </row>
    <row r="2" spans="2:10" x14ac:dyDescent="0.25">
      <c r="B2" s="28"/>
      <c r="C2" s="585" t="s">
        <v>28</v>
      </c>
      <c r="D2" s="586"/>
      <c r="E2" s="586"/>
      <c r="F2" s="586"/>
      <c r="G2" s="586"/>
      <c r="H2" s="586"/>
      <c r="I2" s="587"/>
      <c r="J2" s="29"/>
    </row>
    <row r="3" spans="2:10" x14ac:dyDescent="0.25">
      <c r="B3" s="28"/>
      <c r="C3" s="573"/>
      <c r="D3" s="588"/>
      <c r="E3" s="588"/>
      <c r="F3" s="588"/>
      <c r="G3" s="588"/>
      <c r="H3" s="588"/>
      <c r="I3" s="589"/>
      <c r="J3" s="29"/>
    </row>
    <row r="4" spans="2:10" x14ac:dyDescent="0.25">
      <c r="B4" s="28"/>
      <c r="C4" s="573"/>
      <c r="D4" s="588"/>
      <c r="E4" s="588"/>
      <c r="F4" s="588"/>
      <c r="G4" s="588"/>
      <c r="H4" s="588"/>
      <c r="I4" s="589"/>
      <c r="J4" s="29"/>
    </row>
    <row r="5" spans="2:10" x14ac:dyDescent="0.25">
      <c r="B5" s="28"/>
      <c r="C5" s="573"/>
      <c r="D5" s="588"/>
      <c r="E5" s="588"/>
      <c r="F5" s="588"/>
      <c r="G5" s="588"/>
      <c r="H5" s="588"/>
      <c r="I5" s="589"/>
      <c r="J5" s="30"/>
    </row>
    <row r="6" spans="2:10" ht="15.75" thickBot="1" x14ac:dyDescent="0.3">
      <c r="B6" s="28"/>
      <c r="C6" s="590"/>
      <c r="D6" s="591"/>
      <c r="E6" s="591"/>
      <c r="F6" s="591"/>
      <c r="G6" s="591"/>
      <c r="H6" s="591"/>
      <c r="I6" s="592"/>
      <c r="J6" s="29"/>
    </row>
    <row r="7" spans="2:10" ht="15.75" thickBot="1" x14ac:dyDescent="0.3">
      <c r="B7" s="28"/>
      <c r="C7" s="31"/>
      <c r="D7" s="139"/>
      <c r="E7" s="33"/>
      <c r="F7" s="34"/>
      <c r="G7" s="35"/>
      <c r="H7" s="34"/>
      <c r="I7" s="36"/>
      <c r="J7" s="29"/>
    </row>
    <row r="8" spans="2:10" ht="15.75" x14ac:dyDescent="0.25">
      <c r="B8" s="37"/>
      <c r="C8" s="593" t="s">
        <v>29</v>
      </c>
      <c r="D8" s="595" t="s">
        <v>14</v>
      </c>
      <c r="E8" s="597" t="s">
        <v>57</v>
      </c>
      <c r="F8" s="598"/>
      <c r="G8" s="601" t="s">
        <v>30</v>
      </c>
      <c r="H8" s="603" t="s">
        <v>31</v>
      </c>
      <c r="I8" s="605">
        <f>+'[65]IED SALVADOR SUAREZ '!E6</f>
        <v>16065</v>
      </c>
      <c r="J8" s="38"/>
    </row>
    <row r="9" spans="2:10" ht="16.5" thickBot="1" x14ac:dyDescent="0.3">
      <c r="B9" s="37"/>
      <c r="C9" s="594"/>
      <c r="D9" s="596"/>
      <c r="E9" s="599"/>
      <c r="F9" s="600"/>
      <c r="G9" s="602"/>
      <c r="H9" s="604"/>
      <c r="I9" s="606"/>
      <c r="J9" s="38"/>
    </row>
    <row r="10" spans="2:10" x14ac:dyDescent="0.25">
      <c r="B10" s="28"/>
      <c r="C10" s="39"/>
      <c r="D10" s="140"/>
      <c r="E10" s="33"/>
      <c r="F10" s="34"/>
      <c r="G10" s="35"/>
      <c r="H10" s="34"/>
      <c r="I10" s="36"/>
      <c r="J10" s="29"/>
    </row>
    <row r="11" spans="2:10" ht="15.75" thickBot="1" x14ac:dyDescent="0.3">
      <c r="B11" s="28"/>
      <c r="C11" s="42" t="s">
        <v>32</v>
      </c>
      <c r="D11" s="140"/>
      <c r="E11" s="43"/>
      <c r="F11" s="44"/>
      <c r="G11" s="45"/>
      <c r="H11" s="46"/>
      <c r="I11" s="36"/>
      <c r="J11" s="29"/>
    </row>
    <row r="12" spans="2:10" ht="15.75" thickBot="1" x14ac:dyDescent="0.3">
      <c r="B12" s="28"/>
      <c r="C12" s="569" t="s">
        <v>33</v>
      </c>
      <c r="D12" s="570"/>
      <c r="E12" s="97" t="s">
        <v>34</v>
      </c>
      <c r="F12" s="97" t="s">
        <v>35</v>
      </c>
      <c r="G12" s="97" t="s">
        <v>36</v>
      </c>
      <c r="H12" s="97" t="s">
        <v>37</v>
      </c>
      <c r="I12" s="48" t="s">
        <v>38</v>
      </c>
      <c r="J12" s="29"/>
    </row>
    <row r="13" spans="2:10" x14ac:dyDescent="0.25">
      <c r="B13" s="28"/>
      <c r="C13" s="571"/>
      <c r="D13" s="572"/>
      <c r="E13" s="577"/>
      <c r="F13" s="580"/>
      <c r="G13" s="581"/>
      <c r="H13" s="582"/>
      <c r="I13" s="613"/>
      <c r="J13" s="169"/>
    </row>
    <row r="14" spans="2:10" x14ac:dyDescent="0.25">
      <c r="B14" s="28"/>
      <c r="C14" s="573"/>
      <c r="D14" s="574"/>
      <c r="E14" s="578"/>
      <c r="F14" s="578"/>
      <c r="G14" s="578"/>
      <c r="H14" s="583"/>
      <c r="I14" s="614"/>
      <c r="J14" s="169"/>
    </row>
    <row r="15" spans="2:10" x14ac:dyDescent="0.25">
      <c r="B15" s="28"/>
      <c r="C15" s="573"/>
      <c r="D15" s="574"/>
      <c r="E15" s="578"/>
      <c r="F15" s="578"/>
      <c r="G15" s="578"/>
      <c r="H15" s="583"/>
      <c r="I15" s="614"/>
      <c r="J15" s="169"/>
    </row>
    <row r="16" spans="2:10" x14ac:dyDescent="0.25">
      <c r="B16" s="28"/>
      <c r="C16" s="575"/>
      <c r="D16" s="576"/>
      <c r="E16" s="579"/>
      <c r="F16" s="579"/>
      <c r="G16" s="579"/>
      <c r="H16" s="584"/>
      <c r="I16" s="615"/>
      <c r="J16" s="29"/>
    </row>
    <row r="17" spans="2:10" x14ac:dyDescent="0.25">
      <c r="B17" s="28"/>
      <c r="C17" s="611"/>
      <c r="D17" s="612"/>
      <c r="E17" s="88"/>
      <c r="F17" s="57"/>
      <c r="G17" s="141"/>
      <c r="H17" s="142"/>
      <c r="I17" s="143">
        <f t="shared" ref="I17:I20" si="0">F17*G17*(1+H17)</f>
        <v>0</v>
      </c>
      <c r="J17" s="29"/>
    </row>
    <row r="18" spans="2:10" x14ac:dyDescent="0.25">
      <c r="B18" s="28"/>
      <c r="C18" s="611"/>
      <c r="D18" s="612"/>
      <c r="E18" s="88"/>
      <c r="F18" s="57"/>
      <c r="G18" s="141"/>
      <c r="H18" s="142"/>
      <c r="I18" s="143">
        <f t="shared" si="0"/>
        <v>0</v>
      </c>
      <c r="J18" s="29"/>
    </row>
    <row r="19" spans="2:10" x14ac:dyDescent="0.25">
      <c r="B19" s="28"/>
      <c r="C19" s="611"/>
      <c r="D19" s="612"/>
      <c r="E19" s="88"/>
      <c r="F19" s="57"/>
      <c r="G19" s="141"/>
      <c r="H19" s="142"/>
      <c r="I19" s="143">
        <f t="shared" si="0"/>
        <v>0</v>
      </c>
      <c r="J19" s="29"/>
    </row>
    <row r="20" spans="2:10" ht="15.75" thickBot="1" x14ac:dyDescent="0.3">
      <c r="B20" s="28"/>
      <c r="C20" s="616"/>
      <c r="D20" s="617"/>
      <c r="E20" s="111"/>
      <c r="F20" s="125"/>
      <c r="G20" s="144"/>
      <c r="H20" s="145"/>
      <c r="I20" s="143">
        <f t="shared" si="0"/>
        <v>0</v>
      </c>
      <c r="J20" s="29"/>
    </row>
    <row r="21" spans="2:10" ht="16.5" thickBot="1" x14ac:dyDescent="0.3">
      <c r="B21" s="28"/>
      <c r="C21" s="40"/>
      <c r="D21" s="140"/>
      <c r="E21" s="43"/>
      <c r="F21" s="46"/>
      <c r="G21" s="73"/>
      <c r="H21" s="146" t="s">
        <v>39</v>
      </c>
      <c r="I21" s="96">
        <f>SUM(I13:I20)</f>
        <v>0</v>
      </c>
      <c r="J21" s="29"/>
    </row>
    <row r="22" spans="2:10" ht="15.75" thickBot="1" x14ac:dyDescent="0.3">
      <c r="B22" s="28"/>
      <c r="C22" s="42" t="s">
        <v>40</v>
      </c>
      <c r="D22" s="140"/>
      <c r="E22" s="43"/>
      <c r="F22" s="44"/>
      <c r="G22" s="76"/>
      <c r="H22" s="44"/>
      <c r="I22" s="36"/>
      <c r="J22" s="29"/>
    </row>
    <row r="23" spans="2:10" ht="15.75" thickBot="1" x14ac:dyDescent="0.3">
      <c r="B23" s="28"/>
      <c r="C23" s="569" t="s">
        <v>33</v>
      </c>
      <c r="D23" s="570"/>
      <c r="E23" s="97" t="s">
        <v>34</v>
      </c>
      <c r="F23" s="97" t="s">
        <v>35</v>
      </c>
      <c r="G23" s="97" t="s">
        <v>36</v>
      </c>
      <c r="H23" s="97" t="s">
        <v>37</v>
      </c>
      <c r="I23" s="48" t="s">
        <v>38</v>
      </c>
      <c r="J23" s="29"/>
    </row>
    <row r="24" spans="2:10" x14ac:dyDescent="0.25">
      <c r="B24" s="28"/>
      <c r="C24" s="607" t="s">
        <v>41</v>
      </c>
      <c r="D24" s="608"/>
      <c r="E24" s="170"/>
      <c r="F24" s="171">
        <v>13900</v>
      </c>
      <c r="G24" s="172">
        <v>0.1</v>
      </c>
      <c r="H24" s="173"/>
      <c r="I24" s="174">
        <f>F24*G24</f>
        <v>1390</v>
      </c>
      <c r="J24" s="55"/>
    </row>
    <row r="25" spans="2:10" x14ac:dyDescent="0.25">
      <c r="B25" s="28"/>
      <c r="C25" s="609" t="s">
        <v>58</v>
      </c>
      <c r="D25" s="610"/>
      <c r="E25" s="175" t="s">
        <v>42</v>
      </c>
      <c r="F25" s="171">
        <v>45000</v>
      </c>
      <c r="G25" s="176">
        <v>0.05</v>
      </c>
      <c r="H25" s="177"/>
      <c r="I25" s="174">
        <f>F25*G25</f>
        <v>2250</v>
      </c>
      <c r="J25" s="55"/>
    </row>
    <row r="26" spans="2:10" x14ac:dyDescent="0.25">
      <c r="B26" s="28"/>
      <c r="C26" s="611"/>
      <c r="D26" s="612"/>
      <c r="E26" s="49"/>
      <c r="F26" s="149"/>
      <c r="G26" s="178"/>
      <c r="H26" s="49"/>
      <c r="I26" s="143">
        <f t="shared" ref="I26:I30" si="1">F26*G26*(1+H26)</f>
        <v>0</v>
      </c>
      <c r="J26" s="29"/>
    </row>
    <row r="27" spans="2:10" x14ac:dyDescent="0.25">
      <c r="B27" s="28"/>
      <c r="C27" s="611"/>
      <c r="D27" s="612"/>
      <c r="E27" s="88"/>
      <c r="F27" s="66"/>
      <c r="G27" s="178"/>
      <c r="H27" s="66"/>
      <c r="I27" s="143">
        <f t="shared" si="1"/>
        <v>0</v>
      </c>
      <c r="J27" s="29"/>
    </row>
    <row r="28" spans="2:10" x14ac:dyDescent="0.25">
      <c r="B28" s="28"/>
      <c r="C28" s="611"/>
      <c r="D28" s="612"/>
      <c r="E28" s="88"/>
      <c r="F28" s="108"/>
      <c r="G28" s="178"/>
      <c r="H28" s="67"/>
      <c r="I28" s="143">
        <f t="shared" si="1"/>
        <v>0</v>
      </c>
      <c r="J28" s="29"/>
    </row>
    <row r="29" spans="2:10" x14ac:dyDescent="0.25">
      <c r="B29" s="28"/>
      <c r="C29" s="611"/>
      <c r="D29" s="612"/>
      <c r="E29" s="88"/>
      <c r="F29" s="108"/>
      <c r="G29" s="178"/>
      <c r="H29" s="100"/>
      <c r="I29" s="143">
        <f t="shared" si="1"/>
        <v>0</v>
      </c>
      <c r="J29" s="29"/>
    </row>
    <row r="30" spans="2:10" ht="15.75" thickBot="1" x14ac:dyDescent="0.3">
      <c r="B30" s="28"/>
      <c r="C30" s="150"/>
      <c r="D30" s="151"/>
      <c r="E30" s="111"/>
      <c r="F30" s="112"/>
      <c r="G30" s="178"/>
      <c r="H30" s="69"/>
      <c r="I30" s="143">
        <f t="shared" si="1"/>
        <v>0</v>
      </c>
      <c r="J30" s="29"/>
    </row>
    <row r="31" spans="2:10" ht="16.5" thickBot="1" x14ac:dyDescent="0.3">
      <c r="B31" s="28"/>
      <c r="C31" s="40"/>
      <c r="D31" s="140"/>
      <c r="E31" s="43"/>
      <c r="F31" s="44"/>
      <c r="G31" s="35"/>
      <c r="H31" s="113" t="s">
        <v>39</v>
      </c>
      <c r="I31" s="96">
        <f>SUM(I24:I30)</f>
        <v>3640</v>
      </c>
      <c r="J31" s="29"/>
    </row>
    <row r="32" spans="2:10" ht="15.75" thickBot="1" x14ac:dyDescent="0.3">
      <c r="B32" s="28"/>
      <c r="C32" s="42" t="s">
        <v>43</v>
      </c>
      <c r="D32" s="140"/>
      <c r="E32" s="43"/>
      <c r="F32" s="44"/>
      <c r="G32" s="45"/>
      <c r="H32" s="46"/>
      <c r="I32" s="36"/>
      <c r="J32" s="29"/>
    </row>
    <row r="33" spans="2:10" ht="15.75" thickBot="1" x14ac:dyDescent="0.3">
      <c r="B33" s="28"/>
      <c r="C33" s="569" t="s">
        <v>33</v>
      </c>
      <c r="D33" s="570"/>
      <c r="E33" s="97" t="s">
        <v>34</v>
      </c>
      <c r="F33" s="97" t="s">
        <v>35</v>
      </c>
      <c r="G33" s="97" t="s">
        <v>36</v>
      </c>
      <c r="H33" s="97" t="s">
        <v>37</v>
      </c>
      <c r="I33" s="48" t="s">
        <v>38</v>
      </c>
      <c r="J33" s="29"/>
    </row>
    <row r="34" spans="2:10" ht="15.75" thickBot="1" x14ac:dyDescent="0.3">
      <c r="B34" s="28"/>
      <c r="C34" s="621" t="s">
        <v>59</v>
      </c>
      <c r="D34" s="622"/>
      <c r="E34" s="179" t="s">
        <v>45</v>
      </c>
      <c r="F34" s="171">
        <v>52250</v>
      </c>
      <c r="G34" s="180">
        <v>0.06</v>
      </c>
      <c r="H34" s="181"/>
      <c r="I34" s="182">
        <f>F34*G34</f>
        <v>3135</v>
      </c>
      <c r="J34" s="29"/>
    </row>
    <row r="35" spans="2:10" x14ac:dyDescent="0.25">
      <c r="B35" s="28"/>
      <c r="C35" s="611"/>
      <c r="D35" s="612"/>
      <c r="E35" s="98"/>
      <c r="F35" s="98"/>
      <c r="G35" s="98"/>
      <c r="H35" s="100"/>
      <c r="I35" s="153">
        <f t="shared" ref="I35:I40" si="2">F35*G35</f>
        <v>0</v>
      </c>
      <c r="J35" s="29"/>
    </row>
    <row r="36" spans="2:10" x14ac:dyDescent="0.25">
      <c r="B36" s="28"/>
      <c r="C36" s="611"/>
      <c r="D36" s="612"/>
      <c r="E36" s="98"/>
      <c r="F36" s="98"/>
      <c r="G36" s="98"/>
      <c r="H36" s="100"/>
      <c r="I36" s="153">
        <f t="shared" si="2"/>
        <v>0</v>
      </c>
      <c r="J36" s="29"/>
    </row>
    <row r="37" spans="2:10" x14ac:dyDescent="0.25">
      <c r="B37" s="28"/>
      <c r="C37" s="611"/>
      <c r="D37" s="612"/>
      <c r="E37" s="98"/>
      <c r="F37" s="98"/>
      <c r="G37" s="98"/>
      <c r="H37" s="100"/>
      <c r="I37" s="153">
        <f t="shared" si="2"/>
        <v>0</v>
      </c>
      <c r="J37" s="29"/>
    </row>
    <row r="38" spans="2:10" x14ac:dyDescent="0.25">
      <c r="B38" s="28"/>
      <c r="C38" s="611"/>
      <c r="D38" s="612"/>
      <c r="E38" s="98"/>
      <c r="F38" s="98"/>
      <c r="G38" s="98"/>
      <c r="H38" s="100"/>
      <c r="I38" s="153">
        <f t="shared" si="2"/>
        <v>0</v>
      </c>
      <c r="J38" s="29"/>
    </row>
    <row r="39" spans="2:10" x14ac:dyDescent="0.25">
      <c r="B39" s="28"/>
      <c r="C39" s="611"/>
      <c r="D39" s="612"/>
      <c r="E39" s="106"/>
      <c r="F39" s="107"/>
      <c r="G39" s="108"/>
      <c r="H39" s="100"/>
      <c r="I39" s="153">
        <f t="shared" si="2"/>
        <v>0</v>
      </c>
      <c r="J39" s="29"/>
    </row>
    <row r="40" spans="2:10" ht="15.75" thickBot="1" x14ac:dyDescent="0.3">
      <c r="B40" s="28"/>
      <c r="C40" s="611"/>
      <c r="D40" s="612"/>
      <c r="E40" s="111"/>
      <c r="F40" s="112"/>
      <c r="G40" s="70"/>
      <c r="H40" s="69"/>
      <c r="I40" s="153">
        <f t="shared" si="2"/>
        <v>0</v>
      </c>
      <c r="J40" s="29"/>
    </row>
    <row r="41" spans="2:10" ht="16.5" thickBot="1" x14ac:dyDescent="0.3">
      <c r="B41" s="28"/>
      <c r="C41" s="40"/>
      <c r="D41" s="140"/>
      <c r="E41" s="43"/>
      <c r="F41" s="44"/>
      <c r="G41" s="35"/>
      <c r="H41" s="113" t="s">
        <v>39</v>
      </c>
      <c r="I41" s="96">
        <f>SUM(I34:I40)</f>
        <v>3135</v>
      </c>
      <c r="J41" s="29"/>
    </row>
    <row r="42" spans="2:10" ht="16.5" thickBot="1" x14ac:dyDescent="0.3">
      <c r="B42" s="28"/>
      <c r="C42" s="42" t="s">
        <v>46</v>
      </c>
      <c r="D42" s="140"/>
      <c r="E42" s="43"/>
      <c r="F42" s="44"/>
      <c r="G42" s="45"/>
      <c r="H42" s="114"/>
      <c r="I42" s="36"/>
      <c r="J42" s="29"/>
    </row>
    <row r="43" spans="2:10" ht="16.5" thickBot="1" x14ac:dyDescent="0.3">
      <c r="B43" s="28"/>
      <c r="C43" s="618" t="s">
        <v>47</v>
      </c>
      <c r="D43" s="570"/>
      <c r="E43" s="116" t="s">
        <v>34</v>
      </c>
      <c r="F43" s="97" t="s">
        <v>35</v>
      </c>
      <c r="G43" s="97" t="s">
        <v>36</v>
      </c>
      <c r="H43" s="97" t="s">
        <v>37</v>
      </c>
      <c r="I43" s="48" t="s">
        <v>38</v>
      </c>
      <c r="J43" s="29"/>
    </row>
    <row r="44" spans="2:10" ht="15.75" thickBot="1" x14ac:dyDescent="0.3">
      <c r="B44" s="28"/>
      <c r="C44" s="619" t="s">
        <v>48</v>
      </c>
      <c r="D44" s="620"/>
      <c r="E44" s="183" t="s">
        <v>49</v>
      </c>
      <c r="F44" s="184">
        <v>185777.6</v>
      </c>
      <c r="G44" s="185">
        <v>0.05</v>
      </c>
      <c r="H44" s="186"/>
      <c r="I44" s="187">
        <f>F44*G44*(1+H44)</f>
        <v>9288.880000000001</v>
      </c>
      <c r="J44" s="29"/>
    </row>
    <row r="45" spans="2:10" x14ac:dyDescent="0.25">
      <c r="B45" s="28"/>
      <c r="C45" s="611"/>
      <c r="D45" s="612"/>
      <c r="E45" s="88"/>
      <c r="F45" s="57"/>
      <c r="G45" s="156"/>
      <c r="H45" s="155"/>
      <c r="I45" s="153">
        <f t="shared" ref="I45:I46" si="3">F45*G45*(1+H45)</f>
        <v>0</v>
      </c>
      <c r="J45" s="29"/>
    </row>
    <row r="46" spans="2:10" x14ac:dyDescent="0.25">
      <c r="B46" s="28"/>
      <c r="C46" s="611"/>
      <c r="D46" s="612"/>
      <c r="E46" s="156"/>
      <c r="F46" s="156"/>
      <c r="G46" s="156"/>
      <c r="H46" s="157"/>
      <c r="I46" s="153">
        <f t="shared" si="3"/>
        <v>0</v>
      </c>
      <c r="J46" s="29"/>
    </row>
    <row r="47" spans="2:10" ht="15.75" thickBot="1" x14ac:dyDescent="0.3">
      <c r="B47" s="28"/>
      <c r="C47" s="627"/>
      <c r="D47" s="617"/>
      <c r="E47" s="111"/>
      <c r="F47" s="112"/>
      <c r="G47" s="156"/>
      <c r="H47" s="158"/>
      <c r="I47" s="159"/>
      <c r="J47" s="29"/>
    </row>
    <row r="48" spans="2:10" ht="16.5" thickBot="1" x14ac:dyDescent="0.3">
      <c r="B48" s="28"/>
      <c r="C48" s="40"/>
      <c r="D48" s="140"/>
      <c r="E48" s="43"/>
      <c r="F48" s="44"/>
      <c r="G48" s="35"/>
      <c r="H48" s="113" t="s">
        <v>39</v>
      </c>
      <c r="I48" s="96">
        <f>SUM(I44:I47)</f>
        <v>9288.880000000001</v>
      </c>
      <c r="J48" s="29"/>
    </row>
    <row r="49" spans="2:10" ht="15.75" thickBot="1" x14ac:dyDescent="0.3">
      <c r="B49" s="28"/>
      <c r="C49" s="40"/>
      <c r="D49" s="140"/>
      <c r="E49" s="43"/>
      <c r="F49" s="44"/>
      <c r="G49" s="45"/>
      <c r="H49" s="46"/>
      <c r="I49" s="36"/>
      <c r="J49" s="29"/>
    </row>
    <row r="50" spans="2:10" ht="16.5" thickBot="1" x14ac:dyDescent="0.3">
      <c r="B50" s="28"/>
      <c r="C50" s="132"/>
      <c r="D50" s="140"/>
      <c r="E50" s="43"/>
      <c r="F50" s="628"/>
      <c r="G50" s="629"/>
      <c r="H50" s="115" t="s">
        <v>50</v>
      </c>
      <c r="I50" s="96">
        <f>+I48+I41+I21+I31</f>
        <v>16063.880000000001</v>
      </c>
      <c r="J50" s="29"/>
    </row>
    <row r="51" spans="2:10" ht="16.5" thickBot="1" x14ac:dyDescent="0.3">
      <c r="B51" s="28"/>
      <c r="C51" s="132"/>
      <c r="D51" s="140"/>
      <c r="E51" s="43"/>
      <c r="F51" s="133"/>
      <c r="G51" s="133"/>
      <c r="H51" s="188"/>
      <c r="I51" s="189"/>
      <c r="J51" s="29"/>
    </row>
    <row r="52" spans="2:10" ht="15.75" thickBot="1" x14ac:dyDescent="0.3">
      <c r="B52" s="134"/>
      <c r="C52" s="161"/>
      <c r="D52" s="162"/>
      <c r="E52" s="163"/>
      <c r="F52" s="164"/>
      <c r="G52" s="165"/>
      <c r="H52" s="190"/>
      <c r="I52" s="191"/>
      <c r="J52" s="137"/>
    </row>
    <row r="53" spans="2:10" ht="15.75" thickBot="1" x14ac:dyDescent="0.3">
      <c r="B53" s="192"/>
      <c r="C53" s="193"/>
      <c r="D53" s="194"/>
      <c r="E53" s="193"/>
      <c r="F53" s="193"/>
      <c r="G53" s="193"/>
      <c r="H53" s="193"/>
      <c r="I53" s="195"/>
      <c r="J53" s="196"/>
    </row>
    <row r="54" spans="2:10" x14ac:dyDescent="0.25">
      <c r="B54" s="197"/>
      <c r="C54" s="630" t="s">
        <v>28</v>
      </c>
      <c r="D54" s="631"/>
      <c r="E54" s="631"/>
      <c r="F54" s="631"/>
      <c r="G54" s="631"/>
      <c r="H54" s="631"/>
      <c r="I54" s="632"/>
      <c r="J54" s="198"/>
    </row>
    <row r="55" spans="2:10" x14ac:dyDescent="0.25">
      <c r="B55" s="197"/>
      <c r="C55" s="631"/>
      <c r="D55" s="631"/>
      <c r="E55" s="631"/>
      <c r="F55" s="631"/>
      <c r="G55" s="631"/>
      <c r="H55" s="631"/>
      <c r="I55" s="632"/>
      <c r="J55" s="198"/>
    </row>
    <row r="56" spans="2:10" x14ac:dyDescent="0.25">
      <c r="B56" s="197"/>
      <c r="C56" s="631"/>
      <c r="D56" s="631"/>
      <c r="E56" s="631"/>
      <c r="F56" s="631"/>
      <c r="G56" s="631"/>
      <c r="H56" s="631"/>
      <c r="I56" s="632"/>
      <c r="J56" s="198"/>
    </row>
    <row r="57" spans="2:10" x14ac:dyDescent="0.25">
      <c r="B57" s="197"/>
      <c r="C57" s="631"/>
      <c r="D57" s="631"/>
      <c r="E57" s="631"/>
      <c r="F57" s="631"/>
      <c r="G57" s="631"/>
      <c r="H57" s="631"/>
      <c r="I57" s="632"/>
      <c r="J57" s="198"/>
    </row>
    <row r="58" spans="2:10" ht="15.75" thickBot="1" x14ac:dyDescent="0.3">
      <c r="B58" s="197"/>
      <c r="C58" s="633"/>
      <c r="D58" s="633"/>
      <c r="E58" s="633"/>
      <c r="F58" s="633"/>
      <c r="G58" s="633"/>
      <c r="H58" s="633"/>
      <c r="I58" s="624"/>
      <c r="J58" s="198"/>
    </row>
    <row r="59" spans="2:10" ht="15.75" thickBot="1" x14ac:dyDescent="0.3">
      <c r="B59" s="199"/>
      <c r="C59" s="200"/>
      <c r="D59" s="201"/>
      <c r="E59" s="202"/>
      <c r="F59" s="200"/>
      <c r="G59" s="203"/>
      <c r="H59" s="200"/>
      <c r="I59" s="203"/>
      <c r="J59" s="198"/>
    </row>
    <row r="60" spans="2:10" x14ac:dyDescent="0.25">
      <c r="B60" s="197"/>
      <c r="C60" s="634" t="s">
        <v>29</v>
      </c>
      <c r="D60" s="636" t="s">
        <v>60</v>
      </c>
      <c r="E60" s="637" t="s">
        <v>21</v>
      </c>
      <c r="F60" s="638"/>
      <c r="G60" s="640" t="s">
        <v>30</v>
      </c>
      <c r="H60" s="641" t="s">
        <v>31</v>
      </c>
      <c r="I60" s="642">
        <f>I108</f>
        <v>59791.983999999997</v>
      </c>
      <c r="J60" s="198"/>
    </row>
    <row r="61" spans="2:10" ht="15.75" thickBot="1" x14ac:dyDescent="0.3">
      <c r="B61" s="197"/>
      <c r="C61" s="635"/>
      <c r="D61" s="635"/>
      <c r="E61" s="639"/>
      <c r="F61" s="635"/>
      <c r="G61" s="635"/>
      <c r="H61" s="635"/>
      <c r="I61" s="635"/>
      <c r="J61" s="198"/>
    </row>
    <row r="62" spans="2:10" x14ac:dyDescent="0.25">
      <c r="B62" s="199"/>
      <c r="C62" s="204"/>
      <c r="D62" s="205"/>
      <c r="E62" s="204"/>
      <c r="F62" s="206"/>
      <c r="G62" s="207"/>
      <c r="H62" s="206"/>
      <c r="I62" s="207"/>
      <c r="J62" s="198"/>
    </row>
    <row r="63" spans="2:10" ht="15.75" thickBot="1" x14ac:dyDescent="0.3">
      <c r="B63" s="199"/>
      <c r="C63" s="208" t="s">
        <v>32</v>
      </c>
      <c r="D63" s="201"/>
      <c r="E63" s="202"/>
      <c r="F63" s="200"/>
      <c r="G63" s="203"/>
      <c r="H63" s="200"/>
      <c r="I63" s="203"/>
      <c r="J63" s="198"/>
    </row>
    <row r="64" spans="2:10" ht="15.75" thickBot="1" x14ac:dyDescent="0.3">
      <c r="B64" s="197"/>
      <c r="C64" s="623" t="s">
        <v>33</v>
      </c>
      <c r="D64" s="624"/>
      <c r="E64" s="209" t="s">
        <v>34</v>
      </c>
      <c r="F64" s="209" t="s">
        <v>35</v>
      </c>
      <c r="G64" s="209" t="s">
        <v>36</v>
      </c>
      <c r="H64" s="209" t="s">
        <v>37</v>
      </c>
      <c r="I64" s="210" t="s">
        <v>38</v>
      </c>
      <c r="J64" s="198"/>
    </row>
    <row r="65" spans="2:10" ht="15.75" thickBot="1" x14ac:dyDescent="0.3">
      <c r="B65" s="197"/>
      <c r="C65" s="625" t="s">
        <v>61</v>
      </c>
      <c r="D65" s="626"/>
      <c r="E65" s="211" t="s">
        <v>62</v>
      </c>
      <c r="F65" s="212">
        <v>51000</v>
      </c>
      <c r="G65" s="213">
        <v>0.03</v>
      </c>
      <c r="H65" s="214"/>
      <c r="I65" s="215">
        <f t="shared" ref="I65:I74" si="4">F65*G65</f>
        <v>1530</v>
      </c>
      <c r="J65" s="198"/>
    </row>
    <row r="66" spans="2:10" x14ac:dyDescent="0.25">
      <c r="B66" s="197"/>
      <c r="C66" s="625" t="s">
        <v>370</v>
      </c>
      <c r="D66" s="626"/>
      <c r="E66" s="211" t="s">
        <v>64</v>
      </c>
      <c r="F66" s="212">
        <v>55800</v>
      </c>
      <c r="G66" s="213">
        <v>0.37</v>
      </c>
      <c r="H66" s="216"/>
      <c r="I66" s="217">
        <f t="shared" si="4"/>
        <v>20646</v>
      </c>
      <c r="J66" s="218"/>
    </row>
    <row r="67" spans="2:10" x14ac:dyDescent="0.25">
      <c r="B67" s="197"/>
      <c r="C67" s="625" t="s">
        <v>65</v>
      </c>
      <c r="D67" s="626"/>
      <c r="E67" s="211" t="s">
        <v>34</v>
      </c>
      <c r="F67" s="212">
        <v>6000</v>
      </c>
      <c r="G67" s="213">
        <v>0.03</v>
      </c>
      <c r="H67" s="216"/>
      <c r="I67" s="217">
        <f t="shared" si="4"/>
        <v>180</v>
      </c>
      <c r="J67" s="218"/>
    </row>
    <row r="68" spans="2:10" x14ac:dyDescent="0.25">
      <c r="B68" s="197"/>
      <c r="C68" s="625" t="s">
        <v>66</v>
      </c>
      <c r="D68" s="626"/>
      <c r="E68" s="211" t="s">
        <v>34</v>
      </c>
      <c r="F68" s="212">
        <v>40</v>
      </c>
      <c r="G68" s="213">
        <v>15</v>
      </c>
      <c r="H68" s="216"/>
      <c r="I68" s="217">
        <f t="shared" si="4"/>
        <v>600</v>
      </c>
      <c r="J68" s="218"/>
    </row>
    <row r="69" spans="2:10" x14ac:dyDescent="0.25">
      <c r="B69" s="197"/>
      <c r="C69" s="625" t="s">
        <v>67</v>
      </c>
      <c r="D69" s="626"/>
      <c r="E69" s="211" t="s">
        <v>34</v>
      </c>
      <c r="F69" s="212">
        <v>40</v>
      </c>
      <c r="G69" s="213">
        <v>28</v>
      </c>
      <c r="H69" s="216"/>
      <c r="I69" s="217">
        <f t="shared" si="4"/>
        <v>1120</v>
      </c>
      <c r="J69" s="218"/>
    </row>
    <row r="70" spans="2:10" x14ac:dyDescent="0.25">
      <c r="B70" s="197"/>
      <c r="C70" s="625" t="s">
        <v>68</v>
      </c>
      <c r="D70" s="626"/>
      <c r="E70" s="211" t="s">
        <v>34</v>
      </c>
      <c r="F70" s="212">
        <v>6900</v>
      </c>
      <c r="G70" s="213">
        <v>0.73</v>
      </c>
      <c r="H70" s="216"/>
      <c r="I70" s="217">
        <f t="shared" si="4"/>
        <v>5037</v>
      </c>
      <c r="J70" s="218"/>
    </row>
    <row r="71" spans="2:10" x14ac:dyDescent="0.25">
      <c r="B71" s="197"/>
      <c r="C71" s="625" t="s">
        <v>69</v>
      </c>
      <c r="D71" s="626"/>
      <c r="E71" s="211" t="s">
        <v>34</v>
      </c>
      <c r="F71" s="212">
        <v>6300</v>
      </c>
      <c r="G71" s="213">
        <v>0.33</v>
      </c>
      <c r="H71" s="216"/>
      <c r="I71" s="217">
        <f t="shared" si="4"/>
        <v>2079</v>
      </c>
      <c r="J71" s="218"/>
    </row>
    <row r="72" spans="2:10" x14ac:dyDescent="0.25">
      <c r="B72" s="197"/>
      <c r="C72" s="645" t="s">
        <v>70</v>
      </c>
      <c r="D72" s="626"/>
      <c r="E72" s="211" t="s">
        <v>34</v>
      </c>
      <c r="F72" s="212">
        <v>3300</v>
      </c>
      <c r="G72" s="213">
        <v>0.63</v>
      </c>
      <c r="H72" s="216"/>
      <c r="I72" s="217">
        <f t="shared" si="4"/>
        <v>2079</v>
      </c>
      <c r="J72" s="218"/>
    </row>
    <row r="73" spans="2:10" x14ac:dyDescent="0.25">
      <c r="B73" s="197"/>
      <c r="C73" s="643" t="s">
        <v>71</v>
      </c>
      <c r="D73" s="626"/>
      <c r="E73" s="211" t="s">
        <v>34</v>
      </c>
      <c r="F73" s="212">
        <v>1200</v>
      </c>
      <c r="G73" s="213">
        <v>0.13</v>
      </c>
      <c r="H73" s="216"/>
      <c r="I73" s="217">
        <f t="shared" si="4"/>
        <v>156</v>
      </c>
      <c r="J73" s="218"/>
    </row>
    <row r="74" spans="2:10" x14ac:dyDescent="0.25">
      <c r="B74" s="197"/>
      <c r="C74" s="645" t="s">
        <v>72</v>
      </c>
      <c r="D74" s="626"/>
      <c r="E74" s="211" t="s">
        <v>62</v>
      </c>
      <c r="F74" s="212">
        <v>39900</v>
      </c>
      <c r="G74" s="213">
        <v>0.05</v>
      </c>
      <c r="H74" s="216"/>
      <c r="I74" s="217">
        <f t="shared" si="4"/>
        <v>1995</v>
      </c>
      <c r="J74" s="218"/>
    </row>
    <row r="75" spans="2:10" x14ac:dyDescent="0.25">
      <c r="B75" s="197"/>
      <c r="C75" s="643"/>
      <c r="D75" s="626"/>
      <c r="E75" s="214"/>
      <c r="F75" s="219"/>
      <c r="G75" s="213"/>
      <c r="H75" s="216"/>
      <c r="I75" s="220"/>
      <c r="J75" s="198"/>
    </row>
    <row r="76" spans="2:10" x14ac:dyDescent="0.25">
      <c r="B76" s="197"/>
      <c r="C76" s="643"/>
      <c r="D76" s="626"/>
      <c r="E76" s="221"/>
      <c r="F76" s="219"/>
      <c r="G76" s="213"/>
      <c r="H76" s="216"/>
      <c r="I76" s="220"/>
      <c r="J76" s="198"/>
    </row>
    <row r="77" spans="2:10" x14ac:dyDescent="0.25">
      <c r="B77" s="197"/>
      <c r="C77" s="643"/>
      <c r="D77" s="626"/>
      <c r="E77" s="221"/>
      <c r="F77" s="219"/>
      <c r="G77" s="222"/>
      <c r="H77" s="216"/>
      <c r="I77" s="220"/>
      <c r="J77" s="198"/>
    </row>
    <row r="78" spans="2:10" x14ac:dyDescent="0.25">
      <c r="B78" s="197"/>
      <c r="C78" s="643"/>
      <c r="D78" s="626"/>
      <c r="E78" s="221"/>
      <c r="F78" s="219"/>
      <c r="G78" s="222"/>
      <c r="H78" s="216"/>
      <c r="I78" s="220"/>
      <c r="J78" s="198"/>
    </row>
    <row r="79" spans="2:10" ht="15.75" thickBot="1" x14ac:dyDescent="0.3">
      <c r="B79" s="197"/>
      <c r="C79" s="644"/>
      <c r="D79" s="624"/>
      <c r="E79" s="223"/>
      <c r="F79" s="224"/>
      <c r="G79" s="225"/>
      <c r="H79" s="226"/>
      <c r="I79" s="227"/>
      <c r="J79" s="198"/>
    </row>
    <row r="80" spans="2:10" ht="16.5" thickBot="1" x14ac:dyDescent="0.3">
      <c r="B80" s="199"/>
      <c r="C80" s="204"/>
      <c r="D80" s="205"/>
      <c r="E80" s="204"/>
      <c r="F80" s="206"/>
      <c r="G80" s="228"/>
      <c r="H80" s="229" t="s">
        <v>39</v>
      </c>
      <c r="I80" s="230">
        <f>SUM(I65:I74)</f>
        <v>35422</v>
      </c>
      <c r="J80" s="198"/>
    </row>
    <row r="81" spans="2:10" ht="15.75" thickBot="1" x14ac:dyDescent="0.3">
      <c r="B81" s="199"/>
      <c r="C81" s="208" t="s">
        <v>40</v>
      </c>
      <c r="D81" s="201"/>
      <c r="E81" s="202"/>
      <c r="F81" s="200"/>
      <c r="G81" s="203"/>
      <c r="H81" s="200"/>
      <c r="I81" s="203"/>
      <c r="J81" s="198"/>
    </row>
    <row r="82" spans="2:10" ht="15.75" thickBot="1" x14ac:dyDescent="0.3">
      <c r="B82" s="197"/>
      <c r="C82" s="623" t="s">
        <v>33</v>
      </c>
      <c r="D82" s="624"/>
      <c r="E82" s="209" t="s">
        <v>34</v>
      </c>
      <c r="F82" s="209" t="s">
        <v>35</v>
      </c>
      <c r="G82" s="231" t="s">
        <v>36</v>
      </c>
      <c r="H82" s="209" t="s">
        <v>37</v>
      </c>
      <c r="I82" s="210" t="s">
        <v>38</v>
      </c>
      <c r="J82" s="198"/>
    </row>
    <row r="83" spans="2:10" x14ac:dyDescent="0.25">
      <c r="B83" s="197"/>
      <c r="C83" s="645" t="s">
        <v>41</v>
      </c>
      <c r="D83" s="626"/>
      <c r="E83" s="214"/>
      <c r="F83" s="212">
        <v>103000</v>
      </c>
      <c r="G83" s="232">
        <v>0.05</v>
      </c>
      <c r="H83" s="214"/>
      <c r="I83" s="217">
        <f t="shared" ref="I83:I89" si="5">F83*G83</f>
        <v>5150</v>
      </c>
      <c r="J83" s="198"/>
    </row>
    <row r="84" spans="2:10" x14ac:dyDescent="0.25">
      <c r="B84" s="197"/>
      <c r="C84" s="645" t="s">
        <v>73</v>
      </c>
      <c r="D84" s="626"/>
      <c r="E84" s="211" t="s">
        <v>42</v>
      </c>
      <c r="F84" s="212">
        <v>10000</v>
      </c>
      <c r="G84" s="232">
        <v>0.25</v>
      </c>
      <c r="H84" s="233"/>
      <c r="I84" s="217">
        <f t="shared" si="5"/>
        <v>2500</v>
      </c>
      <c r="J84" s="198"/>
    </row>
    <row r="85" spans="2:10" x14ac:dyDescent="0.25">
      <c r="B85" s="197"/>
      <c r="C85" s="643"/>
      <c r="D85" s="626"/>
      <c r="E85" s="211"/>
      <c r="F85" s="212"/>
      <c r="G85" s="232"/>
      <c r="H85" s="214"/>
      <c r="I85" s="217">
        <f t="shared" si="5"/>
        <v>0</v>
      </c>
      <c r="J85" s="198"/>
    </row>
    <row r="86" spans="2:10" x14ac:dyDescent="0.25">
      <c r="B86" s="197"/>
      <c r="C86" s="643"/>
      <c r="D86" s="626"/>
      <c r="E86" s="211"/>
      <c r="F86" s="212"/>
      <c r="G86" s="232"/>
      <c r="H86" s="214"/>
      <c r="I86" s="217">
        <f t="shared" si="5"/>
        <v>0</v>
      </c>
      <c r="J86" s="198"/>
    </row>
    <row r="87" spans="2:10" x14ac:dyDescent="0.25">
      <c r="B87" s="197"/>
      <c r="C87" s="643"/>
      <c r="D87" s="626"/>
      <c r="E87" s="211"/>
      <c r="F87" s="212"/>
      <c r="G87" s="232"/>
      <c r="H87" s="214"/>
      <c r="I87" s="217">
        <f t="shared" si="5"/>
        <v>0</v>
      </c>
      <c r="J87" s="198"/>
    </row>
    <row r="88" spans="2:10" x14ac:dyDescent="0.25">
      <c r="B88" s="197"/>
      <c r="C88" s="643"/>
      <c r="D88" s="626"/>
      <c r="E88" s="214"/>
      <c r="F88" s="212"/>
      <c r="G88" s="234"/>
      <c r="H88" s="214"/>
      <c r="I88" s="217">
        <f t="shared" si="5"/>
        <v>0</v>
      </c>
      <c r="J88" s="198"/>
    </row>
    <row r="89" spans="2:10" ht="15.75" thickBot="1" x14ac:dyDescent="0.3">
      <c r="B89" s="197"/>
      <c r="C89" s="644"/>
      <c r="D89" s="624"/>
      <c r="E89" s="223"/>
      <c r="F89" s="235"/>
      <c r="G89" s="236"/>
      <c r="H89" s="223"/>
      <c r="I89" s="215">
        <f t="shared" si="5"/>
        <v>0</v>
      </c>
      <c r="J89" s="198"/>
    </row>
    <row r="90" spans="2:10" ht="16.5" thickBot="1" x14ac:dyDescent="0.3">
      <c r="B90" s="199"/>
      <c r="C90" s="204"/>
      <c r="D90" s="205"/>
      <c r="E90" s="204"/>
      <c r="F90" s="206"/>
      <c r="G90" s="228"/>
      <c r="H90" s="229" t="s">
        <v>39</v>
      </c>
      <c r="I90" s="230">
        <f>SUM(I83:I84)</f>
        <v>7650</v>
      </c>
      <c r="J90" s="198"/>
    </row>
    <row r="91" spans="2:10" ht="15.75" thickBot="1" x14ac:dyDescent="0.3">
      <c r="B91" s="199"/>
      <c r="C91" s="208" t="s">
        <v>43</v>
      </c>
      <c r="D91" s="201"/>
      <c r="E91" s="202"/>
      <c r="F91" s="200"/>
      <c r="G91" s="203"/>
      <c r="H91" s="200"/>
      <c r="I91" s="203"/>
      <c r="J91" s="198"/>
    </row>
    <row r="92" spans="2:10" ht="15.75" thickBot="1" x14ac:dyDescent="0.3">
      <c r="B92" s="197"/>
      <c r="C92" s="623" t="s">
        <v>33</v>
      </c>
      <c r="D92" s="624"/>
      <c r="E92" s="209" t="s">
        <v>34</v>
      </c>
      <c r="F92" s="209" t="s">
        <v>35</v>
      </c>
      <c r="G92" s="209" t="s">
        <v>36</v>
      </c>
      <c r="H92" s="209" t="s">
        <v>37</v>
      </c>
      <c r="I92" s="210" t="s">
        <v>38</v>
      </c>
      <c r="J92" s="198"/>
    </row>
    <row r="93" spans="2:10" ht="15.75" thickBot="1" x14ac:dyDescent="0.3">
      <c r="B93" s="197"/>
      <c r="C93" s="643"/>
      <c r="D93" s="626"/>
      <c r="E93" s="222"/>
      <c r="F93" s="237"/>
      <c r="G93" s="234"/>
      <c r="H93" s="238"/>
      <c r="I93" s="215">
        <f>F93*G93</f>
        <v>0</v>
      </c>
      <c r="J93" s="198"/>
    </row>
    <row r="94" spans="2:10" x14ac:dyDescent="0.25">
      <c r="B94" s="197"/>
      <c r="C94" s="643"/>
      <c r="D94" s="626"/>
      <c r="E94" s="222"/>
      <c r="F94" s="222"/>
      <c r="G94" s="222"/>
      <c r="H94" s="238"/>
      <c r="I94" s="239"/>
      <c r="J94" s="198"/>
    </row>
    <row r="95" spans="2:10" x14ac:dyDescent="0.25">
      <c r="B95" s="197"/>
      <c r="C95" s="214"/>
      <c r="D95" s="222"/>
      <c r="E95" s="222"/>
      <c r="F95" s="222"/>
      <c r="G95" s="222"/>
      <c r="H95" s="238"/>
      <c r="I95" s="239"/>
      <c r="J95" s="198"/>
    </row>
    <row r="96" spans="2:10" x14ac:dyDescent="0.25">
      <c r="B96" s="197"/>
      <c r="C96" s="214"/>
      <c r="D96" s="222"/>
      <c r="E96" s="222"/>
      <c r="F96" s="222"/>
      <c r="G96" s="222"/>
      <c r="H96" s="238"/>
      <c r="I96" s="239"/>
      <c r="J96" s="198"/>
    </row>
    <row r="97" spans="2:10" x14ac:dyDescent="0.25">
      <c r="B97" s="197"/>
      <c r="C97" s="214"/>
      <c r="D97" s="222"/>
      <c r="E97" s="222"/>
      <c r="F97" s="222"/>
      <c r="G97" s="222"/>
      <c r="H97" s="238"/>
      <c r="I97" s="239"/>
      <c r="J97" s="198"/>
    </row>
    <row r="98" spans="2:10" x14ac:dyDescent="0.25">
      <c r="B98" s="197"/>
      <c r="C98" s="214"/>
      <c r="D98" s="240"/>
      <c r="E98" s="222"/>
      <c r="F98" s="241"/>
      <c r="G98" s="221"/>
      <c r="H98" s="238"/>
      <c r="I98" s="239"/>
      <c r="J98" s="198"/>
    </row>
    <row r="99" spans="2:10" ht="15.75" thickBot="1" x14ac:dyDescent="0.3">
      <c r="B99" s="197"/>
      <c r="C99" s="223"/>
      <c r="D99" s="242"/>
      <c r="E99" s="223"/>
      <c r="F99" s="243"/>
      <c r="G99" s="244"/>
      <c r="H99" s="245"/>
      <c r="I99" s="246"/>
      <c r="J99" s="198"/>
    </row>
    <row r="100" spans="2:10" ht="16.5" thickBot="1" x14ac:dyDescent="0.3">
      <c r="B100" s="199"/>
      <c r="C100" s="204"/>
      <c r="D100" s="205"/>
      <c r="E100" s="204"/>
      <c r="F100" s="206"/>
      <c r="G100" s="228"/>
      <c r="H100" s="229" t="s">
        <v>39</v>
      </c>
      <c r="I100" s="230">
        <f>SUM(I93:I99)</f>
        <v>0</v>
      </c>
      <c r="J100" s="198"/>
    </row>
    <row r="101" spans="2:10" ht="15.75" thickBot="1" x14ac:dyDescent="0.3">
      <c r="B101" s="199"/>
      <c r="C101" s="208" t="s">
        <v>46</v>
      </c>
      <c r="D101" s="201"/>
      <c r="E101" s="202"/>
      <c r="F101" s="200"/>
      <c r="G101" s="203"/>
      <c r="H101" s="200"/>
      <c r="I101" s="203"/>
      <c r="J101" s="198"/>
    </row>
    <row r="102" spans="2:10" ht="16.5" thickBot="1" x14ac:dyDescent="0.3">
      <c r="B102" s="197"/>
      <c r="C102" s="647" t="s">
        <v>47</v>
      </c>
      <c r="D102" s="624"/>
      <c r="E102" s="247" t="s">
        <v>34</v>
      </c>
      <c r="F102" s="209" t="s">
        <v>35</v>
      </c>
      <c r="G102" s="209" t="s">
        <v>36</v>
      </c>
      <c r="H102" s="209" t="s">
        <v>37</v>
      </c>
      <c r="I102" s="210" t="s">
        <v>38</v>
      </c>
      <c r="J102" s="248"/>
    </row>
    <row r="103" spans="2:10" ht="15.75" thickBot="1" x14ac:dyDescent="0.3">
      <c r="B103" s="197"/>
      <c r="C103" s="645" t="s">
        <v>74</v>
      </c>
      <c r="D103" s="626"/>
      <c r="E103" s="211" t="s">
        <v>49</v>
      </c>
      <c r="F103" s="212">
        <v>185777.6</v>
      </c>
      <c r="G103" s="232">
        <v>0.09</v>
      </c>
      <c r="H103" s="233"/>
      <c r="I103" s="215">
        <f t="shared" ref="I103:I104" si="6">F103*G103*(1+H103)</f>
        <v>16719.984</v>
      </c>
      <c r="J103" s="198"/>
    </row>
    <row r="104" spans="2:10" ht="15.75" thickBot="1" x14ac:dyDescent="0.3">
      <c r="B104" s="197"/>
      <c r="C104" s="625"/>
      <c r="D104" s="626"/>
      <c r="E104" s="211"/>
      <c r="F104" s="212"/>
      <c r="G104" s="232"/>
      <c r="H104" s="233"/>
      <c r="I104" s="215">
        <f t="shared" si="6"/>
        <v>0</v>
      </c>
      <c r="J104" s="248"/>
    </row>
    <row r="105" spans="2:10" ht="15.75" thickBot="1" x14ac:dyDescent="0.3">
      <c r="B105" s="197"/>
      <c r="C105" s="223"/>
      <c r="D105" s="242"/>
      <c r="E105" s="223"/>
      <c r="F105" s="235"/>
      <c r="G105" s="249"/>
      <c r="H105" s="250"/>
      <c r="I105" s="246"/>
      <c r="J105" s="198"/>
    </row>
    <row r="106" spans="2:10" ht="16.5" thickBot="1" x14ac:dyDescent="0.3">
      <c r="B106" s="199"/>
      <c r="C106" s="204"/>
      <c r="D106" s="205"/>
      <c r="E106" s="204"/>
      <c r="F106" s="206"/>
      <c r="G106" s="228"/>
      <c r="H106" s="229" t="s">
        <v>39</v>
      </c>
      <c r="I106" s="230">
        <f>SUM(I103:I105)</f>
        <v>16719.984</v>
      </c>
      <c r="J106" s="198"/>
    </row>
    <row r="107" spans="2:10" ht="15.75" thickBot="1" x14ac:dyDescent="0.3">
      <c r="B107" s="199"/>
      <c r="C107" s="204"/>
      <c r="D107" s="205"/>
      <c r="E107" s="204"/>
      <c r="F107" s="206"/>
      <c r="G107" s="251"/>
      <c r="H107" s="200"/>
      <c r="I107" s="252"/>
      <c r="J107" s="198"/>
    </row>
    <row r="108" spans="2:10" ht="16.5" thickBot="1" x14ac:dyDescent="0.3">
      <c r="B108" s="199"/>
      <c r="C108" s="204"/>
      <c r="D108" s="205"/>
      <c r="E108" s="204"/>
      <c r="F108" s="646"/>
      <c r="G108" s="632"/>
      <c r="H108" s="253" t="s">
        <v>50</v>
      </c>
      <c r="I108" s="230">
        <f>I106+I90+I80</f>
        <v>59791.983999999997</v>
      </c>
      <c r="J108" s="198"/>
    </row>
    <row r="109" spans="2:10" ht="15.75" thickBot="1" x14ac:dyDescent="0.3">
      <c r="B109" s="254"/>
      <c r="C109" s="202"/>
      <c r="D109" s="201"/>
      <c r="E109" s="202"/>
      <c r="F109" s="202"/>
      <c r="G109" s="202"/>
      <c r="H109" s="202"/>
      <c r="I109" s="202"/>
      <c r="J109" s="250"/>
    </row>
    <row r="110" spans="2:10" x14ac:dyDescent="0.25">
      <c r="B110" s="257"/>
      <c r="C110" s="258"/>
      <c r="D110" s="259"/>
      <c r="E110" s="258"/>
      <c r="F110" s="258"/>
      <c r="G110" s="258"/>
      <c r="H110" s="258"/>
      <c r="I110" s="260"/>
      <c r="J110" s="261"/>
    </row>
    <row r="111" spans="2:10" x14ac:dyDescent="0.25">
      <c r="B111" s="262"/>
      <c r="C111" s="652" t="s">
        <v>28</v>
      </c>
      <c r="D111" s="653"/>
      <c r="E111" s="653"/>
      <c r="F111" s="653"/>
      <c r="G111" s="653"/>
      <c r="H111" s="653"/>
      <c r="I111" s="654"/>
      <c r="J111" s="263"/>
    </row>
    <row r="112" spans="2:10" x14ac:dyDescent="0.25">
      <c r="B112" s="262"/>
      <c r="C112" s="655"/>
      <c r="D112" s="588"/>
      <c r="E112" s="588"/>
      <c r="F112" s="588"/>
      <c r="G112" s="588"/>
      <c r="H112" s="588"/>
      <c r="I112" s="589"/>
      <c r="J112" s="263"/>
    </row>
    <row r="113" spans="2:10" x14ac:dyDescent="0.25">
      <c r="B113" s="262"/>
      <c r="C113" s="655"/>
      <c r="D113" s="588"/>
      <c r="E113" s="588"/>
      <c r="F113" s="588"/>
      <c r="G113" s="588"/>
      <c r="H113" s="588"/>
      <c r="I113" s="589"/>
      <c r="J113" s="263"/>
    </row>
    <row r="114" spans="2:10" x14ac:dyDescent="0.25">
      <c r="B114" s="262"/>
      <c r="C114" s="655"/>
      <c r="D114" s="588"/>
      <c r="E114" s="588"/>
      <c r="F114" s="588"/>
      <c r="G114" s="588"/>
      <c r="H114" s="588"/>
      <c r="I114" s="589"/>
      <c r="J114" s="264"/>
    </row>
    <row r="115" spans="2:10" ht="15.75" thickBot="1" x14ac:dyDescent="0.3">
      <c r="B115" s="262"/>
      <c r="C115" s="656"/>
      <c r="D115" s="591"/>
      <c r="E115" s="591"/>
      <c r="F115" s="591"/>
      <c r="G115" s="591"/>
      <c r="H115" s="591"/>
      <c r="I115" s="592"/>
      <c r="J115" s="263"/>
    </row>
    <row r="116" spans="2:10" x14ac:dyDescent="0.25">
      <c r="B116" s="262"/>
      <c r="C116" s="265"/>
      <c r="D116" s="266"/>
      <c r="E116" s="41"/>
      <c r="F116" s="267"/>
      <c r="G116" s="268"/>
      <c r="H116" s="267"/>
      <c r="I116" s="269"/>
      <c r="J116" s="263"/>
    </row>
    <row r="117" spans="2:10" ht="15.75" x14ac:dyDescent="0.25">
      <c r="B117" s="270"/>
      <c r="C117" s="657" t="s">
        <v>29</v>
      </c>
      <c r="D117" s="659" t="s">
        <v>22</v>
      </c>
      <c r="E117" s="660" t="s">
        <v>75</v>
      </c>
      <c r="F117" s="654"/>
      <c r="G117" s="661" t="s">
        <v>30</v>
      </c>
      <c r="H117" s="662" t="s">
        <v>31</v>
      </c>
      <c r="I117" s="663" t="s">
        <v>76</v>
      </c>
      <c r="J117" s="271"/>
    </row>
    <row r="118" spans="2:10" ht="16.5" thickBot="1" x14ac:dyDescent="0.3">
      <c r="B118" s="270"/>
      <c r="C118" s="658"/>
      <c r="D118" s="658"/>
      <c r="E118" s="656"/>
      <c r="F118" s="592"/>
      <c r="G118" s="658"/>
      <c r="H118" s="658"/>
      <c r="I118" s="658"/>
      <c r="J118" s="271"/>
    </row>
    <row r="119" spans="2:10" ht="15.75" x14ac:dyDescent="0.25">
      <c r="B119" s="270"/>
      <c r="C119" s="272"/>
      <c r="D119" s="273"/>
      <c r="E119" s="41"/>
      <c r="F119" s="267"/>
      <c r="G119" s="268"/>
      <c r="H119" s="267"/>
      <c r="I119" s="269"/>
      <c r="J119" s="271"/>
    </row>
    <row r="120" spans="2:10" x14ac:dyDescent="0.25">
      <c r="B120" s="262"/>
      <c r="C120" s="648" t="s">
        <v>77</v>
      </c>
      <c r="D120" s="588"/>
      <c r="E120" s="274"/>
      <c r="F120" s="275"/>
      <c r="G120" s="276"/>
      <c r="H120" s="277"/>
      <c r="I120" s="269"/>
      <c r="J120" s="263"/>
    </row>
    <row r="121" spans="2:10" x14ac:dyDescent="0.25">
      <c r="B121" s="262"/>
      <c r="C121" s="649" t="s">
        <v>78</v>
      </c>
      <c r="D121" s="612"/>
      <c r="E121" s="278" t="s">
        <v>34</v>
      </c>
      <c r="F121" s="279" t="s">
        <v>35</v>
      </c>
      <c r="G121" s="279" t="s">
        <v>36</v>
      </c>
      <c r="H121" s="279" t="s">
        <v>37</v>
      </c>
      <c r="I121" s="280" t="s">
        <v>38</v>
      </c>
      <c r="J121" s="263"/>
    </row>
    <row r="122" spans="2:10" x14ac:dyDescent="0.25">
      <c r="B122" s="262"/>
      <c r="C122" s="650" t="s">
        <v>79</v>
      </c>
      <c r="D122" s="612"/>
      <c r="E122" s="281" t="s">
        <v>62</v>
      </c>
      <c r="F122" s="282" t="s">
        <v>80</v>
      </c>
      <c r="G122" s="281">
        <v>5.6000000000000001E-2</v>
      </c>
      <c r="H122" s="283"/>
      <c r="I122" s="284" t="s">
        <v>81</v>
      </c>
      <c r="J122" s="285"/>
    </row>
    <row r="123" spans="2:10" x14ac:dyDescent="0.25">
      <c r="B123" s="262"/>
      <c r="C123" s="650" t="s">
        <v>82</v>
      </c>
      <c r="D123" s="612"/>
      <c r="E123" s="281" t="s">
        <v>2</v>
      </c>
      <c r="F123" s="282" t="s">
        <v>83</v>
      </c>
      <c r="G123" s="281">
        <v>0.01</v>
      </c>
      <c r="H123" s="286"/>
      <c r="I123" s="284" t="s">
        <v>84</v>
      </c>
      <c r="J123" s="287"/>
    </row>
    <row r="124" spans="2:10" x14ac:dyDescent="0.25">
      <c r="B124" s="262"/>
      <c r="C124" s="651"/>
      <c r="D124" s="612"/>
      <c r="E124" s="288"/>
      <c r="F124" s="289"/>
      <c r="G124" s="281"/>
      <c r="H124" s="286"/>
      <c r="I124" s="289" t="s">
        <v>85</v>
      </c>
      <c r="J124" s="287"/>
    </row>
    <row r="125" spans="2:10" x14ac:dyDescent="0.25">
      <c r="B125" s="262"/>
      <c r="C125" s="651"/>
      <c r="D125" s="612"/>
      <c r="E125" s="281"/>
      <c r="F125" s="289"/>
      <c r="G125" s="281"/>
      <c r="H125" s="286"/>
      <c r="I125" s="289" t="s">
        <v>85</v>
      </c>
      <c r="J125" s="287"/>
    </row>
    <row r="126" spans="2:10" x14ac:dyDescent="0.25">
      <c r="B126" s="262"/>
      <c r="C126" s="668"/>
      <c r="D126" s="612"/>
      <c r="E126" s="281"/>
      <c r="F126" s="289"/>
      <c r="G126" s="290"/>
      <c r="H126" s="291"/>
      <c r="I126" s="292" t="s">
        <v>85</v>
      </c>
      <c r="J126" s="287"/>
    </row>
    <row r="127" spans="2:10" x14ac:dyDescent="0.25">
      <c r="B127" s="262"/>
      <c r="C127" s="668"/>
      <c r="D127" s="612"/>
      <c r="E127" s="281"/>
      <c r="F127" s="293"/>
      <c r="G127" s="290"/>
      <c r="H127" s="291"/>
      <c r="I127" s="292" t="s">
        <v>85</v>
      </c>
      <c r="J127" s="294"/>
    </row>
    <row r="128" spans="2:10" x14ac:dyDescent="0.25">
      <c r="B128" s="262"/>
      <c r="C128" s="669"/>
      <c r="D128" s="576"/>
      <c r="E128" s="295"/>
      <c r="F128" s="293"/>
      <c r="G128" s="296"/>
      <c r="H128" s="291"/>
      <c r="I128" s="292" t="s">
        <v>85</v>
      </c>
      <c r="J128" s="294"/>
    </row>
    <row r="129" spans="2:10" x14ac:dyDescent="0.25">
      <c r="B129" s="262"/>
      <c r="C129" s="669"/>
      <c r="D129" s="576"/>
      <c r="E129" s="295"/>
      <c r="F129" s="293"/>
      <c r="G129" s="296"/>
      <c r="H129" s="291"/>
      <c r="I129" s="292"/>
      <c r="J129" s="294"/>
    </row>
    <row r="130" spans="2:10" x14ac:dyDescent="0.25">
      <c r="B130" s="262"/>
      <c r="C130" s="669"/>
      <c r="D130" s="576"/>
      <c r="E130" s="295"/>
      <c r="F130" s="297"/>
      <c r="G130" s="296"/>
      <c r="H130" s="291"/>
      <c r="I130" s="298"/>
      <c r="J130" s="294"/>
    </row>
    <row r="131" spans="2:10" x14ac:dyDescent="0.25">
      <c r="B131" s="262"/>
      <c r="C131" s="669"/>
      <c r="D131" s="576"/>
      <c r="E131" s="281"/>
      <c r="F131" s="299"/>
      <c r="G131" s="296"/>
      <c r="H131" s="291"/>
      <c r="I131" s="298"/>
      <c r="J131" s="294"/>
    </row>
    <row r="132" spans="2:10" x14ac:dyDescent="0.25">
      <c r="B132" s="262"/>
      <c r="C132" s="664"/>
      <c r="D132" s="576"/>
      <c r="E132" s="300"/>
      <c r="F132" s="301"/>
      <c r="G132" s="302"/>
      <c r="H132" s="303"/>
      <c r="I132" s="304"/>
      <c r="J132" s="263"/>
    </row>
    <row r="133" spans="2:10" x14ac:dyDescent="0.25">
      <c r="B133" s="262"/>
      <c r="C133" s="665"/>
      <c r="D133" s="576"/>
      <c r="E133" s="305"/>
      <c r="F133" s="306"/>
      <c r="G133" s="302"/>
      <c r="H133" s="303"/>
      <c r="I133" s="298"/>
      <c r="J133" s="263"/>
    </row>
    <row r="134" spans="2:10" x14ac:dyDescent="0.25">
      <c r="B134" s="262"/>
      <c r="C134" s="666"/>
      <c r="D134" s="576"/>
      <c r="E134" s="300"/>
      <c r="F134" s="307"/>
      <c r="G134" s="300"/>
      <c r="H134" s="308"/>
      <c r="I134" s="298"/>
      <c r="J134" s="263"/>
    </row>
    <row r="135" spans="2:10" x14ac:dyDescent="0.25">
      <c r="B135" s="262"/>
      <c r="C135" s="667"/>
      <c r="D135" s="576"/>
      <c r="E135" s="300"/>
      <c r="F135" s="304"/>
      <c r="G135" s="309"/>
      <c r="H135" s="308"/>
      <c r="I135" s="304"/>
      <c r="J135" s="263"/>
    </row>
    <row r="136" spans="2:10" x14ac:dyDescent="0.25">
      <c r="B136" s="262"/>
      <c r="C136" s="667"/>
      <c r="D136" s="576"/>
      <c r="E136" s="300"/>
      <c r="F136" s="310"/>
      <c r="G136" s="311"/>
      <c r="H136" s="308"/>
      <c r="I136" s="304"/>
      <c r="J136" s="263"/>
    </row>
    <row r="137" spans="2:10" ht="15.75" x14ac:dyDescent="0.25">
      <c r="B137" s="262"/>
      <c r="C137" s="312"/>
      <c r="D137" s="312"/>
      <c r="E137" s="274"/>
      <c r="F137" s="313"/>
      <c r="G137" s="314"/>
      <c r="H137" s="315" t="s">
        <v>39</v>
      </c>
      <c r="I137" s="316" t="s">
        <v>86</v>
      </c>
      <c r="J137" s="263"/>
    </row>
    <row r="138" spans="2:10" x14ac:dyDescent="0.25">
      <c r="B138" s="262"/>
      <c r="C138" s="317" t="s">
        <v>87</v>
      </c>
      <c r="D138" s="312"/>
      <c r="E138" s="274"/>
      <c r="F138" s="318"/>
      <c r="G138" s="319"/>
      <c r="H138" s="312"/>
      <c r="I138" s="320"/>
      <c r="J138" s="263"/>
    </row>
    <row r="139" spans="2:10" x14ac:dyDescent="0.25">
      <c r="B139" s="262"/>
      <c r="C139" s="649" t="s">
        <v>78</v>
      </c>
      <c r="D139" s="612"/>
      <c r="E139" s="278" t="s">
        <v>34</v>
      </c>
      <c r="F139" s="321" t="s">
        <v>35</v>
      </c>
      <c r="G139" s="322" t="s">
        <v>36</v>
      </c>
      <c r="H139" s="279" t="s">
        <v>37</v>
      </c>
      <c r="I139" s="321" t="s">
        <v>38</v>
      </c>
      <c r="J139" s="263"/>
    </row>
    <row r="140" spans="2:10" x14ac:dyDescent="0.25">
      <c r="B140" s="262"/>
      <c r="C140" s="650" t="s">
        <v>88</v>
      </c>
      <c r="D140" s="612"/>
      <c r="E140" s="281"/>
      <c r="F140" s="282" t="s">
        <v>89</v>
      </c>
      <c r="G140" s="323">
        <v>4.2999999999999997E-2</v>
      </c>
      <c r="H140" s="281"/>
      <c r="I140" s="282" t="s">
        <v>90</v>
      </c>
      <c r="J140" s="263"/>
    </row>
    <row r="141" spans="2:10" x14ac:dyDescent="0.25">
      <c r="B141" s="262"/>
      <c r="C141" s="650" t="s">
        <v>91</v>
      </c>
      <c r="D141" s="612"/>
      <c r="E141" s="281" t="s">
        <v>42</v>
      </c>
      <c r="F141" s="282" t="s">
        <v>92</v>
      </c>
      <c r="G141" s="309">
        <v>0.05</v>
      </c>
      <c r="H141" s="324"/>
      <c r="I141" s="284" t="s">
        <v>93</v>
      </c>
      <c r="J141" s="263"/>
    </row>
    <row r="142" spans="2:10" x14ac:dyDescent="0.25">
      <c r="B142" s="262"/>
      <c r="C142" s="664"/>
      <c r="D142" s="576"/>
      <c r="E142" s="300"/>
      <c r="F142" s="325"/>
      <c r="G142" s="326"/>
      <c r="H142" s="327"/>
      <c r="I142" s="328" t="s">
        <v>85</v>
      </c>
      <c r="J142" s="263"/>
    </row>
    <row r="143" spans="2:10" x14ac:dyDescent="0.25">
      <c r="B143" s="262"/>
      <c r="C143" s="665"/>
      <c r="D143" s="576"/>
      <c r="E143" s="329"/>
      <c r="F143" s="330"/>
      <c r="G143" s="331"/>
      <c r="H143" s="332"/>
      <c r="I143" s="333" t="s">
        <v>85</v>
      </c>
      <c r="J143" s="263"/>
    </row>
    <row r="144" spans="2:10" x14ac:dyDescent="0.25">
      <c r="B144" s="262"/>
      <c r="C144" s="666"/>
      <c r="D144" s="576"/>
      <c r="E144" s="288"/>
      <c r="F144" s="334"/>
      <c r="G144" s="335"/>
      <c r="H144" s="281"/>
      <c r="I144" s="333" t="s">
        <v>85</v>
      </c>
      <c r="J144" s="263"/>
    </row>
    <row r="145" spans="2:10" x14ac:dyDescent="0.25">
      <c r="B145" s="262"/>
      <c r="C145" s="664"/>
      <c r="D145" s="576"/>
      <c r="E145" s="336"/>
      <c r="F145" s="337"/>
      <c r="G145" s="338"/>
      <c r="H145" s="339"/>
      <c r="I145" s="282" t="s">
        <v>85</v>
      </c>
      <c r="J145" s="263"/>
    </row>
    <row r="146" spans="2:10" x14ac:dyDescent="0.25">
      <c r="B146" s="262"/>
      <c r="C146" s="664"/>
      <c r="D146" s="576"/>
      <c r="E146" s="340"/>
      <c r="F146" s="341"/>
      <c r="G146" s="342"/>
      <c r="H146" s="343"/>
      <c r="I146" s="289" t="s">
        <v>85</v>
      </c>
      <c r="J146" s="263"/>
    </row>
    <row r="147" spans="2:10" ht="15.75" x14ac:dyDescent="0.25">
      <c r="B147" s="262"/>
      <c r="C147" s="312"/>
      <c r="D147" s="344"/>
      <c r="E147" s="345"/>
      <c r="F147" s="344"/>
      <c r="G147" s="346"/>
      <c r="H147" s="347" t="s">
        <v>39</v>
      </c>
      <c r="I147" s="348" t="s">
        <v>94</v>
      </c>
      <c r="J147" s="263"/>
    </row>
    <row r="148" spans="2:10" x14ac:dyDescent="0.25">
      <c r="B148" s="262"/>
      <c r="C148" s="670" t="s">
        <v>95</v>
      </c>
      <c r="D148" s="588"/>
      <c r="E148" s="345"/>
      <c r="F148" s="344"/>
      <c r="G148" s="345"/>
      <c r="H148" s="349"/>
      <c r="I148" s="320"/>
      <c r="J148" s="263"/>
    </row>
    <row r="149" spans="2:10" x14ac:dyDescent="0.25">
      <c r="B149" s="262"/>
      <c r="C149" s="671" t="s">
        <v>78</v>
      </c>
      <c r="D149" s="612"/>
      <c r="E149" s="350" t="s">
        <v>34</v>
      </c>
      <c r="F149" s="351" t="s">
        <v>35</v>
      </c>
      <c r="G149" s="351" t="s">
        <v>36</v>
      </c>
      <c r="H149" s="352" t="s">
        <v>37</v>
      </c>
      <c r="I149" s="353" t="s">
        <v>38</v>
      </c>
      <c r="J149" s="263"/>
    </row>
    <row r="150" spans="2:10" x14ac:dyDescent="0.25">
      <c r="B150" s="262"/>
      <c r="C150" s="664"/>
      <c r="D150" s="576"/>
      <c r="E150" s="354"/>
      <c r="F150" s="296"/>
      <c r="G150" s="355"/>
      <c r="H150" s="356"/>
      <c r="I150" s="357"/>
      <c r="J150" s="263"/>
    </row>
    <row r="151" spans="2:10" x14ac:dyDescent="0.25">
      <c r="B151" s="262"/>
      <c r="C151" s="664"/>
      <c r="D151" s="576"/>
      <c r="E151" s="288"/>
      <c r="F151" s="295"/>
      <c r="G151" s="302"/>
      <c r="H151" s="358"/>
      <c r="I151" s="357"/>
      <c r="J151" s="263"/>
    </row>
    <row r="152" spans="2:10" x14ac:dyDescent="0.25">
      <c r="B152" s="262"/>
      <c r="C152" s="359"/>
      <c r="D152" s="360"/>
      <c r="E152" s="300"/>
      <c r="F152" s="355"/>
      <c r="G152" s="302"/>
      <c r="H152" s="303"/>
      <c r="I152" s="304"/>
      <c r="J152" s="263"/>
    </row>
    <row r="153" spans="2:10" x14ac:dyDescent="0.25">
      <c r="B153" s="262"/>
      <c r="C153" s="359"/>
      <c r="D153" s="360"/>
      <c r="E153" s="300"/>
      <c r="F153" s="355"/>
      <c r="G153" s="302"/>
      <c r="H153" s="303"/>
      <c r="I153" s="298"/>
      <c r="J153" s="263"/>
    </row>
    <row r="154" spans="2:10" x14ac:dyDescent="0.25">
      <c r="B154" s="262"/>
      <c r="C154" s="361"/>
      <c r="D154" s="360"/>
      <c r="E154" s="300"/>
      <c r="F154" s="300"/>
      <c r="G154" s="300"/>
      <c r="H154" s="308"/>
      <c r="I154" s="298"/>
      <c r="J154" s="362"/>
    </row>
    <row r="155" spans="2:10" x14ac:dyDescent="0.25">
      <c r="B155" s="262"/>
      <c r="C155" s="363"/>
      <c r="D155" s="364"/>
      <c r="E155" s="305"/>
      <c r="F155" s="365"/>
      <c r="G155" s="366"/>
      <c r="H155" s="308"/>
      <c r="I155" s="304"/>
      <c r="J155" s="263"/>
    </row>
    <row r="156" spans="2:10" x14ac:dyDescent="0.25">
      <c r="B156" s="262"/>
      <c r="C156" s="363"/>
      <c r="D156" s="364"/>
      <c r="E156" s="300"/>
      <c r="F156" s="365"/>
      <c r="G156" s="309"/>
      <c r="H156" s="308"/>
      <c r="I156" s="304"/>
      <c r="J156" s="362"/>
    </row>
    <row r="157" spans="2:10" ht="15.75" x14ac:dyDescent="0.25">
      <c r="B157" s="262"/>
      <c r="C157" s="312"/>
      <c r="D157" s="273"/>
      <c r="E157" s="274"/>
      <c r="F157" s="318"/>
      <c r="G157" s="367"/>
      <c r="H157" s="368" t="s">
        <v>39</v>
      </c>
      <c r="I157" s="369" t="s">
        <v>85</v>
      </c>
      <c r="J157" s="263"/>
    </row>
    <row r="158" spans="2:10" ht="15.75" x14ac:dyDescent="0.25">
      <c r="B158" s="262"/>
      <c r="C158" s="648" t="s">
        <v>96</v>
      </c>
      <c r="D158" s="588"/>
      <c r="E158" s="274"/>
      <c r="F158" s="275"/>
      <c r="G158" s="276"/>
      <c r="H158" s="370"/>
      <c r="I158" s="320"/>
      <c r="J158" s="263"/>
    </row>
    <row r="159" spans="2:10" ht="15.75" x14ac:dyDescent="0.25">
      <c r="B159" s="262"/>
      <c r="C159" s="672" t="s">
        <v>97</v>
      </c>
      <c r="D159" s="612"/>
      <c r="E159" s="371" t="s">
        <v>34</v>
      </c>
      <c r="F159" s="372" t="s">
        <v>35</v>
      </c>
      <c r="G159" s="373" t="s">
        <v>36</v>
      </c>
      <c r="H159" s="372" t="s">
        <v>37</v>
      </c>
      <c r="I159" s="353" t="s">
        <v>38</v>
      </c>
      <c r="J159" s="263"/>
    </row>
    <row r="160" spans="2:10" x14ac:dyDescent="0.25">
      <c r="B160" s="262"/>
      <c r="C160" s="673" t="s">
        <v>48</v>
      </c>
      <c r="D160" s="612"/>
      <c r="E160" s="288" t="s">
        <v>49</v>
      </c>
      <c r="F160" s="334" t="s">
        <v>98</v>
      </c>
      <c r="G160" s="374">
        <v>0.05</v>
      </c>
      <c r="H160" s="375"/>
      <c r="I160" s="289" t="s">
        <v>99</v>
      </c>
      <c r="J160" s="263"/>
    </row>
    <row r="161" spans="2:10" x14ac:dyDescent="0.25">
      <c r="B161" s="262"/>
      <c r="C161" s="664"/>
      <c r="D161" s="576"/>
      <c r="E161" s="281"/>
      <c r="F161" s="334"/>
      <c r="G161" s="288"/>
      <c r="H161" s="376"/>
      <c r="I161" s="377" t="s">
        <v>85</v>
      </c>
      <c r="J161" s="263"/>
    </row>
    <row r="162" spans="2:10" x14ac:dyDescent="0.25">
      <c r="B162" s="262"/>
      <c r="C162" s="378"/>
      <c r="D162" s="379"/>
      <c r="E162" s="380"/>
      <c r="F162" s="381"/>
      <c r="G162" s="382"/>
      <c r="H162" s="335"/>
      <c r="I162" s="383"/>
      <c r="J162" s="263"/>
    </row>
    <row r="163" spans="2:10" ht="15.75" x14ac:dyDescent="0.25">
      <c r="B163" s="262"/>
      <c r="C163" s="312"/>
      <c r="D163" s="273"/>
      <c r="E163" s="274"/>
      <c r="F163" s="312"/>
      <c r="G163" s="384"/>
      <c r="H163" s="385" t="s">
        <v>39</v>
      </c>
      <c r="I163" s="386" t="s">
        <v>99</v>
      </c>
      <c r="J163" s="263"/>
    </row>
    <row r="164" spans="2:10" ht="15.75" x14ac:dyDescent="0.25">
      <c r="B164" s="262"/>
      <c r="C164" s="312"/>
      <c r="D164" s="273"/>
      <c r="E164" s="274"/>
      <c r="F164" s="312"/>
      <c r="G164" s="272"/>
      <c r="H164" s="387"/>
      <c r="I164" s="388"/>
      <c r="J164" s="263"/>
    </row>
    <row r="165" spans="2:10" ht="15.75" x14ac:dyDescent="0.25">
      <c r="B165" s="262"/>
      <c r="C165" s="317"/>
      <c r="D165" s="273"/>
      <c r="E165" s="274"/>
      <c r="F165" s="674"/>
      <c r="G165" s="574"/>
      <c r="H165" s="389" t="s">
        <v>100</v>
      </c>
      <c r="I165" s="390" t="s">
        <v>76</v>
      </c>
      <c r="J165" s="263"/>
    </row>
    <row r="166" spans="2:10" ht="15.75" thickBot="1" x14ac:dyDescent="0.3">
      <c r="B166" s="391"/>
      <c r="C166" s="392"/>
      <c r="D166" s="393"/>
      <c r="E166" s="392"/>
      <c r="F166" s="392"/>
      <c r="G166" s="392"/>
      <c r="H166" s="392"/>
      <c r="I166" s="392"/>
      <c r="J166" s="394"/>
    </row>
    <row r="167" spans="2:10" ht="15.75" thickBot="1" x14ac:dyDescent="0.3">
      <c r="B167" s="24"/>
      <c r="C167" s="25"/>
      <c r="D167" s="138"/>
      <c r="E167" s="25"/>
      <c r="F167" s="25"/>
      <c r="G167" s="25"/>
      <c r="H167" s="25"/>
      <c r="I167" s="26"/>
      <c r="J167" s="27"/>
    </row>
    <row r="168" spans="2:10" x14ac:dyDescent="0.25">
      <c r="B168" s="28"/>
      <c r="C168" s="585" t="s">
        <v>28</v>
      </c>
      <c r="D168" s="586"/>
      <c r="E168" s="586"/>
      <c r="F168" s="586"/>
      <c r="G168" s="586"/>
      <c r="H168" s="586"/>
      <c r="I168" s="587"/>
      <c r="J168" s="29"/>
    </row>
    <row r="169" spans="2:10" x14ac:dyDescent="0.25">
      <c r="B169" s="28"/>
      <c r="C169" s="573"/>
      <c r="D169" s="588"/>
      <c r="E169" s="588"/>
      <c r="F169" s="588"/>
      <c r="G169" s="588"/>
      <c r="H169" s="588"/>
      <c r="I169" s="589"/>
      <c r="J169" s="29"/>
    </row>
    <row r="170" spans="2:10" x14ac:dyDescent="0.25">
      <c r="B170" s="28"/>
      <c r="C170" s="573"/>
      <c r="D170" s="588"/>
      <c r="E170" s="588"/>
      <c r="F170" s="588"/>
      <c r="G170" s="588"/>
      <c r="H170" s="588"/>
      <c r="I170" s="589"/>
      <c r="J170" s="29"/>
    </row>
    <row r="171" spans="2:10" x14ac:dyDescent="0.25">
      <c r="B171" s="28"/>
      <c r="C171" s="573"/>
      <c r="D171" s="588"/>
      <c r="E171" s="588"/>
      <c r="F171" s="588"/>
      <c r="G171" s="588"/>
      <c r="H171" s="588"/>
      <c r="I171" s="589"/>
      <c r="J171" s="30"/>
    </row>
    <row r="172" spans="2:10" ht="15.75" thickBot="1" x14ac:dyDescent="0.3">
      <c r="B172" s="28"/>
      <c r="C172" s="590"/>
      <c r="D172" s="591"/>
      <c r="E172" s="591"/>
      <c r="F172" s="591"/>
      <c r="G172" s="591"/>
      <c r="H172" s="591"/>
      <c r="I172" s="592"/>
      <c r="J172" s="29"/>
    </row>
    <row r="173" spans="2:10" ht="15.75" thickBot="1" x14ac:dyDescent="0.3">
      <c r="B173" s="28"/>
      <c r="C173" s="31"/>
      <c r="D173" s="139"/>
      <c r="E173" s="33"/>
      <c r="F173" s="34"/>
      <c r="G173" s="35"/>
      <c r="H173" s="34"/>
      <c r="I173" s="36"/>
      <c r="J173" s="29"/>
    </row>
    <row r="174" spans="2:10" ht="15.75" x14ac:dyDescent="0.25">
      <c r="B174" s="37"/>
      <c r="C174" s="675" t="s">
        <v>29</v>
      </c>
      <c r="D174" s="677" t="s">
        <v>101</v>
      </c>
      <c r="E174" s="678" t="s">
        <v>102</v>
      </c>
      <c r="F174" s="587"/>
      <c r="G174" s="679" t="s">
        <v>103</v>
      </c>
      <c r="H174" s="680" t="s">
        <v>31</v>
      </c>
      <c r="I174" s="683">
        <f>+I216</f>
        <v>12202.972599999999</v>
      </c>
      <c r="J174" s="38"/>
    </row>
    <row r="175" spans="2:10" ht="16.5" thickBot="1" x14ac:dyDescent="0.3">
      <c r="B175" s="37"/>
      <c r="C175" s="676"/>
      <c r="D175" s="676"/>
      <c r="E175" s="590"/>
      <c r="F175" s="592"/>
      <c r="G175" s="676"/>
      <c r="H175" s="676"/>
      <c r="I175" s="676"/>
      <c r="J175" s="38"/>
    </row>
    <row r="176" spans="2:10" x14ac:dyDescent="0.25">
      <c r="B176" s="28"/>
      <c r="C176" s="39"/>
      <c r="D176" s="140"/>
      <c r="E176" s="33"/>
      <c r="F176" s="34"/>
      <c r="G176" s="35"/>
      <c r="H176" s="34"/>
      <c r="I176" s="36"/>
      <c r="J176" s="29"/>
    </row>
    <row r="177" spans="2:10" ht="15.75" thickBot="1" x14ac:dyDescent="0.3">
      <c r="B177" s="28"/>
      <c r="C177" s="42" t="s">
        <v>32</v>
      </c>
      <c r="D177" s="140"/>
      <c r="E177" s="43"/>
      <c r="F177" s="44"/>
      <c r="G177" s="45"/>
      <c r="H177" s="46"/>
      <c r="I177" s="36"/>
      <c r="J177" s="29"/>
    </row>
    <row r="178" spans="2:10" ht="15.75" thickBot="1" x14ac:dyDescent="0.3">
      <c r="B178" s="28"/>
      <c r="C178" s="569" t="s">
        <v>33</v>
      </c>
      <c r="D178" s="570"/>
      <c r="E178" s="97" t="s">
        <v>34</v>
      </c>
      <c r="F178" s="97" t="s">
        <v>35</v>
      </c>
      <c r="G178" s="97" t="s">
        <v>36</v>
      </c>
      <c r="H178" s="97" t="s">
        <v>37</v>
      </c>
      <c r="I178" s="48" t="s">
        <v>38</v>
      </c>
      <c r="J178" s="29"/>
    </row>
    <row r="179" spans="2:10" x14ac:dyDescent="0.25">
      <c r="B179" s="28"/>
      <c r="C179" s="681"/>
      <c r="D179" s="682"/>
      <c r="E179" s="88"/>
      <c r="F179" s="57"/>
      <c r="G179" s="141"/>
      <c r="H179" s="142"/>
      <c r="I179" s="143"/>
      <c r="J179" s="169"/>
    </row>
    <row r="180" spans="2:10" x14ac:dyDescent="0.25">
      <c r="B180" s="28"/>
      <c r="C180" s="611"/>
      <c r="D180" s="612"/>
      <c r="E180" s="88"/>
      <c r="F180" s="57"/>
      <c r="G180" s="141"/>
      <c r="H180" s="142"/>
      <c r="I180" s="143">
        <f t="shared" ref="I180:I186" si="7">F180*G180*(1+H180)</f>
        <v>0</v>
      </c>
      <c r="J180" s="169"/>
    </row>
    <row r="181" spans="2:10" x14ac:dyDescent="0.25">
      <c r="B181" s="28"/>
      <c r="C181" s="611"/>
      <c r="D181" s="612"/>
      <c r="E181" s="88"/>
      <c r="F181" s="57"/>
      <c r="G181" s="141"/>
      <c r="H181" s="142"/>
      <c r="I181" s="143">
        <f t="shared" si="7"/>
        <v>0</v>
      </c>
      <c r="J181" s="169"/>
    </row>
    <row r="182" spans="2:10" x14ac:dyDescent="0.25">
      <c r="B182" s="28"/>
      <c r="C182" s="611"/>
      <c r="D182" s="612"/>
      <c r="E182" s="88"/>
      <c r="F182" s="57"/>
      <c r="G182" s="141"/>
      <c r="H182" s="142"/>
      <c r="I182" s="143">
        <f t="shared" si="7"/>
        <v>0</v>
      </c>
      <c r="J182" s="29"/>
    </row>
    <row r="183" spans="2:10" x14ac:dyDescent="0.25">
      <c r="B183" s="28"/>
      <c r="C183" s="611"/>
      <c r="D183" s="612"/>
      <c r="E183" s="88"/>
      <c r="F183" s="57"/>
      <c r="G183" s="141"/>
      <c r="H183" s="142"/>
      <c r="I183" s="143">
        <f t="shared" si="7"/>
        <v>0</v>
      </c>
      <c r="J183" s="29"/>
    </row>
    <row r="184" spans="2:10" x14ac:dyDescent="0.25">
      <c r="B184" s="28"/>
      <c r="C184" s="611"/>
      <c r="D184" s="612"/>
      <c r="E184" s="88"/>
      <c r="F184" s="57"/>
      <c r="G184" s="141"/>
      <c r="H184" s="142"/>
      <c r="I184" s="143">
        <f t="shared" si="7"/>
        <v>0</v>
      </c>
      <c r="J184" s="29"/>
    </row>
    <row r="185" spans="2:10" x14ac:dyDescent="0.25">
      <c r="B185" s="28"/>
      <c r="C185" s="611"/>
      <c r="D185" s="612"/>
      <c r="E185" s="88"/>
      <c r="F185" s="57"/>
      <c r="G185" s="141"/>
      <c r="H185" s="142"/>
      <c r="I185" s="143">
        <f t="shared" si="7"/>
        <v>0</v>
      </c>
      <c r="J185" s="29"/>
    </row>
    <row r="186" spans="2:10" ht="15.75" thickBot="1" x14ac:dyDescent="0.3">
      <c r="B186" s="28"/>
      <c r="C186" s="616"/>
      <c r="D186" s="617"/>
      <c r="E186" s="111"/>
      <c r="F186" s="125"/>
      <c r="G186" s="144"/>
      <c r="H186" s="145"/>
      <c r="I186" s="143">
        <f t="shared" si="7"/>
        <v>0</v>
      </c>
      <c r="J186" s="29"/>
    </row>
    <row r="187" spans="2:10" ht="16.5" thickBot="1" x14ac:dyDescent="0.3">
      <c r="B187" s="28"/>
      <c r="C187" s="40"/>
      <c r="D187" s="140"/>
      <c r="E187" s="43"/>
      <c r="F187" s="46"/>
      <c r="G187" s="73"/>
      <c r="H187" s="146" t="s">
        <v>39</v>
      </c>
      <c r="I187" s="96">
        <f>SUM(I179:I186)</f>
        <v>0</v>
      </c>
      <c r="J187" s="29"/>
    </row>
    <row r="188" spans="2:10" ht="15.75" thickBot="1" x14ac:dyDescent="0.3">
      <c r="B188" s="28"/>
      <c r="C188" s="42" t="s">
        <v>40</v>
      </c>
      <c r="D188" s="140"/>
      <c r="E188" s="43"/>
      <c r="F188" s="44"/>
      <c r="G188" s="76"/>
      <c r="H188" s="44"/>
      <c r="I188" s="36"/>
      <c r="J188" s="29"/>
    </row>
    <row r="189" spans="2:10" ht="15.75" thickBot="1" x14ac:dyDescent="0.3">
      <c r="B189" s="28"/>
      <c r="C189" s="569" t="s">
        <v>33</v>
      </c>
      <c r="D189" s="570"/>
      <c r="E189" s="97" t="s">
        <v>34</v>
      </c>
      <c r="F189" s="97" t="s">
        <v>35</v>
      </c>
      <c r="G189" s="97" t="s">
        <v>36</v>
      </c>
      <c r="H189" s="97" t="s">
        <v>37</v>
      </c>
      <c r="I189" s="48" t="s">
        <v>38</v>
      </c>
      <c r="J189" s="29"/>
    </row>
    <row r="190" spans="2:10" x14ac:dyDescent="0.25">
      <c r="B190" s="28"/>
      <c r="C190" s="681" t="s">
        <v>104</v>
      </c>
      <c r="D190" s="682"/>
      <c r="E190" s="255" t="s">
        <v>51</v>
      </c>
      <c r="F190" s="256">
        <v>3527.05</v>
      </c>
      <c r="G190" s="395">
        <v>0.3</v>
      </c>
      <c r="H190" s="49"/>
      <c r="I190" s="143">
        <f t="shared" ref="I190:I196" si="8">F190*G190*(1+H190)</f>
        <v>1058.115</v>
      </c>
      <c r="J190" s="55"/>
    </row>
    <row r="191" spans="2:10" x14ac:dyDescent="0.25">
      <c r="B191" s="28"/>
      <c r="C191" s="611" t="s">
        <v>41</v>
      </c>
      <c r="D191" s="612"/>
      <c r="E191" s="255" t="s">
        <v>53</v>
      </c>
      <c r="F191" s="256">
        <v>500</v>
      </c>
      <c r="G191" s="396">
        <v>2</v>
      </c>
      <c r="H191" s="49"/>
      <c r="I191" s="143">
        <f t="shared" si="8"/>
        <v>1000</v>
      </c>
      <c r="J191" s="55"/>
    </row>
    <row r="192" spans="2:10" x14ac:dyDescent="0.25">
      <c r="B192" s="28"/>
      <c r="C192" s="611"/>
      <c r="D192" s="612"/>
      <c r="E192" s="49"/>
      <c r="F192" s="149"/>
      <c r="G192" s="178"/>
      <c r="H192" s="49"/>
      <c r="I192" s="143">
        <f t="shared" si="8"/>
        <v>0</v>
      </c>
      <c r="J192" s="29"/>
    </row>
    <row r="193" spans="2:10" x14ac:dyDescent="0.25">
      <c r="B193" s="28"/>
      <c r="C193" s="611"/>
      <c r="D193" s="612"/>
      <c r="E193" s="88"/>
      <c r="F193" s="66"/>
      <c r="G193" s="178"/>
      <c r="H193" s="66"/>
      <c r="I193" s="143">
        <f t="shared" si="8"/>
        <v>0</v>
      </c>
      <c r="J193" s="29"/>
    </row>
    <row r="194" spans="2:10" x14ac:dyDescent="0.25">
      <c r="B194" s="28"/>
      <c r="C194" s="611"/>
      <c r="D194" s="612"/>
      <c r="E194" s="88"/>
      <c r="F194" s="108"/>
      <c r="G194" s="178"/>
      <c r="H194" s="67"/>
      <c r="I194" s="143">
        <f t="shared" si="8"/>
        <v>0</v>
      </c>
      <c r="J194" s="29"/>
    </row>
    <row r="195" spans="2:10" x14ac:dyDescent="0.25">
      <c r="B195" s="28"/>
      <c r="C195" s="611"/>
      <c r="D195" s="612"/>
      <c r="E195" s="88"/>
      <c r="F195" s="108"/>
      <c r="G195" s="178"/>
      <c r="H195" s="100"/>
      <c r="I195" s="143">
        <f t="shared" si="8"/>
        <v>0</v>
      </c>
      <c r="J195" s="29"/>
    </row>
    <row r="196" spans="2:10" ht="15.75" thickBot="1" x14ac:dyDescent="0.3">
      <c r="B196" s="28"/>
      <c r="C196" s="150"/>
      <c r="D196" s="151"/>
      <c r="E196" s="111"/>
      <c r="F196" s="112"/>
      <c r="G196" s="397"/>
      <c r="H196" s="69"/>
      <c r="I196" s="143">
        <f t="shared" si="8"/>
        <v>0</v>
      </c>
      <c r="J196" s="29"/>
    </row>
    <row r="197" spans="2:10" ht="16.5" thickBot="1" x14ac:dyDescent="0.3">
      <c r="B197" s="28"/>
      <c r="C197" s="40"/>
      <c r="D197" s="140"/>
      <c r="E197" s="43"/>
      <c r="F197" s="44"/>
      <c r="G197" s="35"/>
      <c r="H197" s="113" t="s">
        <v>39</v>
      </c>
      <c r="I197" s="96">
        <f>SUM(I190:I196)</f>
        <v>2058.1149999999998</v>
      </c>
      <c r="J197" s="29"/>
    </row>
    <row r="198" spans="2:10" ht="15.75" thickBot="1" x14ac:dyDescent="0.3">
      <c r="B198" s="28"/>
      <c r="C198" s="42" t="s">
        <v>43</v>
      </c>
      <c r="D198" s="140"/>
      <c r="E198" s="43"/>
      <c r="F198" s="44"/>
      <c r="G198" s="45"/>
      <c r="H198" s="46"/>
      <c r="I198" s="36"/>
      <c r="J198" s="29"/>
    </row>
    <row r="199" spans="2:10" ht="15.75" thickBot="1" x14ac:dyDescent="0.3">
      <c r="B199" s="28"/>
      <c r="C199" s="569" t="s">
        <v>33</v>
      </c>
      <c r="D199" s="570"/>
      <c r="E199" s="97" t="s">
        <v>34</v>
      </c>
      <c r="F199" s="97" t="s">
        <v>35</v>
      </c>
      <c r="G199" s="97" t="s">
        <v>36</v>
      </c>
      <c r="H199" s="97" t="s">
        <v>37</v>
      </c>
      <c r="I199" s="48" t="s">
        <v>38</v>
      </c>
      <c r="J199" s="29"/>
    </row>
    <row r="200" spans="2:10" x14ac:dyDescent="0.25">
      <c r="B200" s="28"/>
      <c r="C200" s="681" t="s">
        <v>105</v>
      </c>
      <c r="D200" s="682"/>
      <c r="E200" s="88" t="s">
        <v>106</v>
      </c>
      <c r="F200" s="57">
        <v>75000</v>
      </c>
      <c r="G200" s="141">
        <v>1.5299999999999999E-2</v>
      </c>
      <c r="H200" s="142"/>
      <c r="I200" s="152">
        <f t="shared" ref="I200:I206" si="9">F200*G200</f>
        <v>1147.5</v>
      </c>
      <c r="J200" s="29"/>
    </row>
    <row r="201" spans="2:10" x14ac:dyDescent="0.25">
      <c r="B201" s="28"/>
      <c r="C201" s="611"/>
      <c r="D201" s="612"/>
      <c r="E201" s="98"/>
      <c r="F201" s="98"/>
      <c r="G201" s="98"/>
      <c r="H201" s="100"/>
      <c r="I201" s="153">
        <f t="shared" si="9"/>
        <v>0</v>
      </c>
      <c r="J201" s="29"/>
    </row>
    <row r="202" spans="2:10" x14ac:dyDescent="0.25">
      <c r="B202" s="28"/>
      <c r="C202" s="611"/>
      <c r="D202" s="612"/>
      <c r="E202" s="98"/>
      <c r="F202" s="98"/>
      <c r="G202" s="98"/>
      <c r="H202" s="100"/>
      <c r="I202" s="153">
        <f t="shared" si="9"/>
        <v>0</v>
      </c>
      <c r="J202" s="29"/>
    </row>
    <row r="203" spans="2:10" x14ac:dyDescent="0.25">
      <c r="B203" s="28"/>
      <c r="C203" s="611"/>
      <c r="D203" s="612"/>
      <c r="E203" s="98"/>
      <c r="F203" s="98"/>
      <c r="G203" s="98"/>
      <c r="H203" s="100"/>
      <c r="I203" s="153">
        <f t="shared" si="9"/>
        <v>0</v>
      </c>
      <c r="J203" s="29"/>
    </row>
    <row r="204" spans="2:10" x14ac:dyDescent="0.25">
      <c r="B204" s="28"/>
      <c r="C204" s="611"/>
      <c r="D204" s="612"/>
      <c r="E204" s="98"/>
      <c r="F204" s="98"/>
      <c r="G204" s="98"/>
      <c r="H204" s="100"/>
      <c r="I204" s="153">
        <f t="shared" si="9"/>
        <v>0</v>
      </c>
      <c r="J204" s="29"/>
    </row>
    <row r="205" spans="2:10" x14ac:dyDescent="0.25">
      <c r="B205" s="28"/>
      <c r="C205" s="611"/>
      <c r="D205" s="612"/>
      <c r="E205" s="106"/>
      <c r="F205" s="107"/>
      <c r="G205" s="108"/>
      <c r="H205" s="100"/>
      <c r="I205" s="153">
        <f t="shared" si="9"/>
        <v>0</v>
      </c>
      <c r="J205" s="29"/>
    </row>
    <row r="206" spans="2:10" ht="15.75" thickBot="1" x14ac:dyDescent="0.3">
      <c r="B206" s="28"/>
      <c r="C206" s="616"/>
      <c r="D206" s="617"/>
      <c r="E206" s="111"/>
      <c r="F206" s="112"/>
      <c r="G206" s="70"/>
      <c r="H206" s="69"/>
      <c r="I206" s="153">
        <f t="shared" si="9"/>
        <v>0</v>
      </c>
      <c r="J206" s="29"/>
    </row>
    <row r="207" spans="2:10" ht="16.5" thickBot="1" x14ac:dyDescent="0.3">
      <c r="B207" s="28"/>
      <c r="C207" s="40"/>
      <c r="D207" s="140"/>
      <c r="E207" s="43"/>
      <c r="F207" s="44"/>
      <c r="G207" s="35"/>
      <c r="H207" s="113" t="s">
        <v>39</v>
      </c>
      <c r="I207" s="96">
        <f>SUM(I200:I206)</f>
        <v>1147.5</v>
      </c>
      <c r="J207" s="29"/>
    </row>
    <row r="208" spans="2:10" ht="16.5" thickBot="1" x14ac:dyDescent="0.3">
      <c r="B208" s="28"/>
      <c r="C208" s="42" t="s">
        <v>46</v>
      </c>
      <c r="D208" s="140"/>
      <c r="E208" s="43"/>
      <c r="F208" s="44"/>
      <c r="G208" s="45"/>
      <c r="H208" s="114"/>
      <c r="I208" s="36"/>
      <c r="J208" s="29"/>
    </row>
    <row r="209" spans="2:10" ht="16.5" thickBot="1" x14ac:dyDescent="0.3">
      <c r="B209" s="28"/>
      <c r="C209" s="618" t="s">
        <v>47</v>
      </c>
      <c r="D209" s="570"/>
      <c r="E209" s="116" t="s">
        <v>34</v>
      </c>
      <c r="F209" s="97" t="s">
        <v>35</v>
      </c>
      <c r="G209" s="97" t="s">
        <v>36</v>
      </c>
      <c r="H209" s="97" t="s">
        <v>37</v>
      </c>
      <c r="I209" s="48" t="s">
        <v>38</v>
      </c>
      <c r="J209" s="29"/>
    </row>
    <row r="210" spans="2:10" x14ac:dyDescent="0.25">
      <c r="B210" s="28"/>
      <c r="C210" s="681" t="s">
        <v>107</v>
      </c>
      <c r="D210" s="682"/>
      <c r="E210" s="154" t="s">
        <v>54</v>
      </c>
      <c r="F210" s="152">
        <v>116848.8</v>
      </c>
      <c r="G210" s="156">
        <v>7.6999999999999999E-2</v>
      </c>
      <c r="H210" s="120"/>
      <c r="I210" s="153">
        <f t="shared" ref="I210:I212" si="10">F210*G210*(1+H210)</f>
        <v>8997.3575999999994</v>
      </c>
      <c r="J210" s="29"/>
    </row>
    <row r="211" spans="2:10" x14ac:dyDescent="0.25">
      <c r="B211" s="28"/>
      <c r="C211" s="611"/>
      <c r="D211" s="612"/>
      <c r="E211" s="88"/>
      <c r="F211" s="57"/>
      <c r="G211" s="156"/>
      <c r="H211" s="155"/>
      <c r="I211" s="153">
        <f t="shared" si="10"/>
        <v>0</v>
      </c>
      <c r="J211" s="29"/>
    </row>
    <row r="212" spans="2:10" x14ac:dyDescent="0.25">
      <c r="B212" s="28"/>
      <c r="C212" s="611"/>
      <c r="D212" s="684"/>
      <c r="E212" s="88"/>
      <c r="F212" s="156"/>
      <c r="G212" s="156"/>
      <c r="H212" s="157"/>
      <c r="I212" s="153">
        <f t="shared" si="10"/>
        <v>0</v>
      </c>
      <c r="J212" s="29"/>
    </row>
    <row r="213" spans="2:10" ht="15.75" thickBot="1" x14ac:dyDescent="0.3">
      <c r="B213" s="28"/>
      <c r="C213" s="627"/>
      <c r="D213" s="617"/>
      <c r="E213" s="111"/>
      <c r="F213" s="112"/>
      <c r="G213" s="112"/>
      <c r="H213" s="158"/>
      <c r="I213" s="159"/>
      <c r="J213" s="29"/>
    </row>
    <row r="214" spans="2:10" ht="16.5" thickBot="1" x14ac:dyDescent="0.3">
      <c r="B214" s="28"/>
      <c r="C214" s="40"/>
      <c r="D214" s="140"/>
      <c r="E214" s="43"/>
      <c r="F214" s="44"/>
      <c r="G214" s="35"/>
      <c r="H214" s="113" t="s">
        <v>39</v>
      </c>
      <c r="I214" s="96">
        <f>SUM(I210:I213)</f>
        <v>8997.3575999999994</v>
      </c>
      <c r="J214" s="29"/>
    </row>
    <row r="215" spans="2:10" ht="16.5" thickBot="1" x14ac:dyDescent="0.3">
      <c r="B215" s="28"/>
      <c r="C215" s="132"/>
      <c r="D215" s="140"/>
      <c r="E215" s="43"/>
      <c r="F215" s="133"/>
      <c r="G215" s="133"/>
      <c r="H215" s="188"/>
      <c r="I215" s="189"/>
      <c r="J215" s="29"/>
    </row>
    <row r="216" spans="2:10" ht="15.75" x14ac:dyDescent="0.25">
      <c r="B216" s="28"/>
      <c r="C216" s="132"/>
      <c r="D216" s="140"/>
      <c r="E216" s="43"/>
      <c r="F216" s="133"/>
      <c r="G216" s="133"/>
      <c r="H216" s="398" t="s">
        <v>50</v>
      </c>
      <c r="I216" s="399">
        <f>+I214+I207+I187+I197</f>
        <v>12202.972599999999</v>
      </c>
      <c r="J216" s="29"/>
    </row>
    <row r="217" spans="2:10" ht="15.75" thickBot="1" x14ac:dyDescent="0.3">
      <c r="B217" s="28"/>
      <c r="C217" s="39"/>
      <c r="D217" s="400"/>
      <c r="E217" s="43"/>
      <c r="F217" s="46"/>
      <c r="G217" s="45"/>
      <c r="H217" s="46"/>
      <c r="I217" s="401"/>
      <c r="J217" s="29"/>
    </row>
    <row r="218" spans="2:10" ht="15.75" thickBot="1" x14ac:dyDescent="0.3">
      <c r="B218" s="24"/>
      <c r="C218" s="25"/>
      <c r="D218" s="138"/>
      <c r="E218" s="25"/>
      <c r="F218" s="25"/>
      <c r="G218" s="25"/>
      <c r="H218" s="25"/>
      <c r="I218" s="26"/>
      <c r="J218" s="27"/>
    </row>
    <row r="219" spans="2:10" x14ac:dyDescent="0.25">
      <c r="B219" s="28"/>
      <c r="C219" s="585" t="s">
        <v>28</v>
      </c>
      <c r="D219" s="586"/>
      <c r="E219" s="586"/>
      <c r="F219" s="586"/>
      <c r="G219" s="586"/>
      <c r="H219" s="586"/>
      <c r="I219" s="587"/>
      <c r="J219" s="29"/>
    </row>
    <row r="220" spans="2:10" x14ac:dyDescent="0.25">
      <c r="B220" s="28"/>
      <c r="C220" s="573"/>
      <c r="D220" s="588"/>
      <c r="E220" s="588"/>
      <c r="F220" s="588"/>
      <c r="G220" s="588"/>
      <c r="H220" s="588"/>
      <c r="I220" s="589"/>
      <c r="J220" s="29"/>
    </row>
    <row r="221" spans="2:10" x14ac:dyDescent="0.25">
      <c r="B221" s="28"/>
      <c r="C221" s="573"/>
      <c r="D221" s="588"/>
      <c r="E221" s="588"/>
      <c r="F221" s="588"/>
      <c r="G221" s="588"/>
      <c r="H221" s="588"/>
      <c r="I221" s="589"/>
      <c r="J221" s="29"/>
    </row>
    <row r="222" spans="2:10" x14ac:dyDescent="0.25">
      <c r="B222" s="28"/>
      <c r="C222" s="573"/>
      <c r="D222" s="588"/>
      <c r="E222" s="588"/>
      <c r="F222" s="588"/>
      <c r="G222" s="588"/>
      <c r="H222" s="588"/>
      <c r="I222" s="589"/>
      <c r="J222" s="30"/>
    </row>
    <row r="223" spans="2:10" ht="15.75" thickBot="1" x14ac:dyDescent="0.3">
      <c r="B223" s="28"/>
      <c r="C223" s="590"/>
      <c r="D223" s="591"/>
      <c r="E223" s="591"/>
      <c r="F223" s="591"/>
      <c r="G223" s="591"/>
      <c r="H223" s="591"/>
      <c r="I223" s="592"/>
      <c r="J223" s="29"/>
    </row>
    <row r="224" spans="2:10" ht="15.75" thickBot="1" x14ac:dyDescent="0.3">
      <c r="B224" s="28"/>
      <c r="C224" s="31"/>
      <c r="D224" s="139"/>
      <c r="E224" s="33"/>
      <c r="F224" s="34"/>
      <c r="G224" s="35"/>
      <c r="H224" s="34"/>
      <c r="I224" s="36"/>
      <c r="J224" s="29"/>
    </row>
    <row r="225" spans="2:10" ht="15.75" x14ac:dyDescent="0.25">
      <c r="B225" s="37"/>
      <c r="C225" s="675" t="s">
        <v>29</v>
      </c>
      <c r="D225" s="677" t="s">
        <v>108</v>
      </c>
      <c r="E225" s="678" t="s">
        <v>109</v>
      </c>
      <c r="F225" s="587"/>
      <c r="G225" s="679" t="s">
        <v>103</v>
      </c>
      <c r="H225" s="680" t="s">
        <v>31</v>
      </c>
      <c r="I225" s="683">
        <v>309270</v>
      </c>
      <c r="J225" s="38"/>
    </row>
    <row r="226" spans="2:10" ht="16.5" thickBot="1" x14ac:dyDescent="0.3">
      <c r="B226" s="37"/>
      <c r="C226" s="676"/>
      <c r="D226" s="676"/>
      <c r="E226" s="590"/>
      <c r="F226" s="592"/>
      <c r="G226" s="676"/>
      <c r="H226" s="676"/>
      <c r="I226" s="676"/>
      <c r="J226" s="38"/>
    </row>
    <row r="227" spans="2:10" x14ac:dyDescent="0.25">
      <c r="B227" s="28"/>
      <c r="C227" s="39"/>
      <c r="D227" s="140"/>
      <c r="E227" s="33"/>
      <c r="F227" s="34"/>
      <c r="G227" s="35"/>
      <c r="H227" s="34"/>
      <c r="I227" s="36"/>
      <c r="J227" s="29"/>
    </row>
    <row r="228" spans="2:10" ht="15.75" thickBot="1" x14ac:dyDescent="0.3">
      <c r="B228" s="28"/>
      <c r="C228" s="42" t="s">
        <v>32</v>
      </c>
      <c r="D228" s="140"/>
      <c r="E228" s="43"/>
      <c r="F228" s="44"/>
      <c r="G228" s="45"/>
      <c r="H228" s="46"/>
      <c r="I228" s="36"/>
      <c r="J228" s="29"/>
    </row>
    <row r="229" spans="2:10" ht="15.75" thickBot="1" x14ac:dyDescent="0.3">
      <c r="B229" s="28"/>
      <c r="C229" s="569" t="s">
        <v>33</v>
      </c>
      <c r="D229" s="570"/>
      <c r="E229" s="97" t="s">
        <v>34</v>
      </c>
      <c r="F229" s="97" t="s">
        <v>35</v>
      </c>
      <c r="G229" s="97" t="s">
        <v>36</v>
      </c>
      <c r="H229" s="97" t="s">
        <v>37</v>
      </c>
      <c r="I229" s="48" t="s">
        <v>38</v>
      </c>
      <c r="J229" s="29"/>
    </row>
    <row r="230" spans="2:10" x14ac:dyDescent="0.25">
      <c r="B230" s="28"/>
      <c r="C230" s="685" t="str">
        <f>+E225</f>
        <v xml:space="preserve">SUMINISTRO E INSTALACION CANALETA LAMINA GALVANIZADA PARA AGUAS LLUVIAS </v>
      </c>
      <c r="D230" s="682"/>
      <c r="E230" s="88" t="s">
        <v>110</v>
      </c>
      <c r="F230" s="57">
        <v>309270</v>
      </c>
      <c r="G230" s="141">
        <v>1</v>
      </c>
      <c r="H230" s="142">
        <v>0</v>
      </c>
      <c r="I230" s="143">
        <f>+F230</f>
        <v>309270</v>
      </c>
      <c r="J230" s="169"/>
    </row>
    <row r="231" spans="2:10" x14ac:dyDescent="0.25">
      <c r="B231" s="28"/>
      <c r="C231" s="611"/>
      <c r="D231" s="612"/>
      <c r="E231" s="88"/>
      <c r="F231" s="57"/>
      <c r="G231" s="141"/>
      <c r="H231" s="142"/>
      <c r="I231" s="143">
        <f t="shared" ref="I231:I237" si="11">F231*G231*(1+H231)</f>
        <v>0</v>
      </c>
      <c r="J231" s="169"/>
    </row>
    <row r="232" spans="2:10" x14ac:dyDescent="0.25">
      <c r="B232" s="28"/>
      <c r="C232" s="611"/>
      <c r="D232" s="612"/>
      <c r="E232" s="88"/>
      <c r="F232" s="57"/>
      <c r="G232" s="141"/>
      <c r="H232" s="142"/>
      <c r="I232" s="143">
        <f t="shared" si="11"/>
        <v>0</v>
      </c>
      <c r="J232" s="169"/>
    </row>
    <row r="233" spans="2:10" x14ac:dyDescent="0.25">
      <c r="B233" s="28"/>
      <c r="C233" s="611"/>
      <c r="D233" s="612"/>
      <c r="E233" s="88"/>
      <c r="F233" s="57"/>
      <c r="G233" s="141"/>
      <c r="H233" s="142"/>
      <c r="I233" s="143">
        <f t="shared" si="11"/>
        <v>0</v>
      </c>
      <c r="J233" s="29"/>
    </row>
    <row r="234" spans="2:10" x14ac:dyDescent="0.25">
      <c r="B234" s="28"/>
      <c r="C234" s="611"/>
      <c r="D234" s="612"/>
      <c r="E234" s="88"/>
      <c r="F234" s="57"/>
      <c r="G234" s="141"/>
      <c r="H234" s="142"/>
      <c r="I234" s="143">
        <f t="shared" si="11"/>
        <v>0</v>
      </c>
      <c r="J234" s="29"/>
    </row>
    <row r="235" spans="2:10" x14ac:dyDescent="0.25">
      <c r="B235" s="28"/>
      <c r="C235" s="611"/>
      <c r="D235" s="612"/>
      <c r="E235" s="88"/>
      <c r="F235" s="57"/>
      <c r="G235" s="141"/>
      <c r="H235" s="142"/>
      <c r="I235" s="143">
        <f t="shared" si="11"/>
        <v>0</v>
      </c>
      <c r="J235" s="29"/>
    </row>
    <row r="236" spans="2:10" x14ac:dyDescent="0.25">
      <c r="B236" s="28"/>
      <c r="C236" s="611"/>
      <c r="D236" s="612"/>
      <c r="E236" s="88"/>
      <c r="F236" s="57"/>
      <c r="G236" s="141"/>
      <c r="H236" s="142"/>
      <c r="I236" s="143">
        <f t="shared" si="11"/>
        <v>0</v>
      </c>
      <c r="J236" s="29"/>
    </row>
    <row r="237" spans="2:10" ht="15.75" thickBot="1" x14ac:dyDescent="0.3">
      <c r="B237" s="28"/>
      <c r="C237" s="616"/>
      <c r="D237" s="617"/>
      <c r="E237" s="111"/>
      <c r="F237" s="125"/>
      <c r="G237" s="144"/>
      <c r="H237" s="145"/>
      <c r="I237" s="143">
        <f t="shared" si="11"/>
        <v>0</v>
      </c>
      <c r="J237" s="29"/>
    </row>
    <row r="238" spans="2:10" ht="16.5" thickBot="1" x14ac:dyDescent="0.3">
      <c r="B238" s="28"/>
      <c r="C238" s="40"/>
      <c r="D238" s="140"/>
      <c r="E238" s="43"/>
      <c r="F238" s="46"/>
      <c r="G238" s="73"/>
      <c r="H238" s="146" t="s">
        <v>39</v>
      </c>
      <c r="I238" s="96">
        <f>SUM(I230:I237)</f>
        <v>309270</v>
      </c>
      <c r="J238" s="29"/>
    </row>
    <row r="239" spans="2:10" ht="15.75" thickBot="1" x14ac:dyDescent="0.3">
      <c r="B239" s="28"/>
      <c r="C239" s="42" t="s">
        <v>40</v>
      </c>
      <c r="D239" s="140"/>
      <c r="E239" s="43"/>
      <c r="F239" s="44"/>
      <c r="G239" s="76"/>
      <c r="H239" s="44"/>
      <c r="I239" s="36"/>
      <c r="J239" s="29"/>
    </row>
    <row r="240" spans="2:10" ht="15.75" thickBot="1" x14ac:dyDescent="0.3">
      <c r="B240" s="28"/>
      <c r="C240" s="569" t="s">
        <v>33</v>
      </c>
      <c r="D240" s="570"/>
      <c r="E240" s="97" t="s">
        <v>34</v>
      </c>
      <c r="F240" s="97" t="s">
        <v>35</v>
      </c>
      <c r="G240" s="97" t="s">
        <v>36</v>
      </c>
      <c r="H240" s="97" t="s">
        <v>37</v>
      </c>
      <c r="I240" s="48" t="s">
        <v>38</v>
      </c>
      <c r="J240" s="29"/>
    </row>
    <row r="241" spans="2:10" x14ac:dyDescent="0.25">
      <c r="B241" s="28"/>
      <c r="C241" s="611"/>
      <c r="D241" s="612"/>
      <c r="E241" s="255"/>
      <c r="F241" s="256"/>
      <c r="G241" s="396"/>
      <c r="H241" s="49"/>
      <c r="I241" s="143">
        <f t="shared" ref="I241:I246" si="12">F241*G241*(1+H241)</f>
        <v>0</v>
      </c>
      <c r="J241" s="55"/>
    </row>
    <row r="242" spans="2:10" x14ac:dyDescent="0.25">
      <c r="B242" s="28"/>
      <c r="C242" s="611"/>
      <c r="D242" s="612"/>
      <c r="E242" s="49"/>
      <c r="F242" s="149"/>
      <c r="G242" s="178"/>
      <c r="H242" s="49"/>
      <c r="I242" s="143">
        <f t="shared" si="12"/>
        <v>0</v>
      </c>
      <c r="J242" s="29"/>
    </row>
    <row r="243" spans="2:10" x14ac:dyDescent="0.25">
      <c r="B243" s="28"/>
      <c r="C243" s="611"/>
      <c r="D243" s="612"/>
      <c r="E243" s="88"/>
      <c r="F243" s="66"/>
      <c r="G243" s="178"/>
      <c r="H243" s="66"/>
      <c r="I243" s="143">
        <f t="shared" si="12"/>
        <v>0</v>
      </c>
      <c r="J243" s="29"/>
    </row>
    <row r="244" spans="2:10" x14ac:dyDescent="0.25">
      <c r="B244" s="28"/>
      <c r="C244" s="611"/>
      <c r="D244" s="612"/>
      <c r="E244" s="88"/>
      <c r="F244" s="108"/>
      <c r="G244" s="178"/>
      <c r="H244" s="67"/>
      <c r="I244" s="143">
        <f t="shared" si="12"/>
        <v>0</v>
      </c>
      <c r="J244" s="29"/>
    </row>
    <row r="245" spans="2:10" x14ac:dyDescent="0.25">
      <c r="B245" s="28"/>
      <c r="C245" s="611"/>
      <c r="D245" s="612"/>
      <c r="E245" s="88"/>
      <c r="F245" s="108"/>
      <c r="G245" s="178"/>
      <c r="H245" s="100"/>
      <c r="I245" s="143">
        <f t="shared" si="12"/>
        <v>0</v>
      </c>
      <c r="J245" s="29"/>
    </row>
    <row r="246" spans="2:10" ht="15.75" thickBot="1" x14ac:dyDescent="0.3">
      <c r="B246" s="28"/>
      <c r="C246" s="150"/>
      <c r="D246" s="151"/>
      <c r="E246" s="111"/>
      <c r="F246" s="112"/>
      <c r="G246" s="397"/>
      <c r="H246" s="69"/>
      <c r="I246" s="143">
        <f t="shared" si="12"/>
        <v>0</v>
      </c>
      <c r="J246" s="29"/>
    </row>
    <row r="247" spans="2:10" ht="16.5" thickBot="1" x14ac:dyDescent="0.3">
      <c r="B247" s="28"/>
      <c r="C247" s="40"/>
      <c r="D247" s="140"/>
      <c r="E247" s="43"/>
      <c r="F247" s="44"/>
      <c r="G247" s="35"/>
      <c r="H247" s="113" t="s">
        <v>39</v>
      </c>
      <c r="I247" s="96">
        <f>SUM(I241:I246)</f>
        <v>0</v>
      </c>
      <c r="J247" s="29"/>
    </row>
    <row r="248" spans="2:10" ht="15.75" thickBot="1" x14ac:dyDescent="0.3">
      <c r="B248" s="28"/>
      <c r="C248" s="42" t="s">
        <v>43</v>
      </c>
      <c r="D248" s="140"/>
      <c r="E248" s="43"/>
      <c r="F248" s="44"/>
      <c r="G248" s="45"/>
      <c r="H248" s="46"/>
      <c r="I248" s="36"/>
      <c r="J248" s="29"/>
    </row>
    <row r="249" spans="2:10" ht="15.75" thickBot="1" x14ac:dyDescent="0.3">
      <c r="B249" s="28"/>
      <c r="C249" s="569" t="s">
        <v>33</v>
      </c>
      <c r="D249" s="570"/>
      <c r="E249" s="97" t="s">
        <v>34</v>
      </c>
      <c r="F249" s="97" t="s">
        <v>35</v>
      </c>
      <c r="G249" s="97" t="s">
        <v>36</v>
      </c>
      <c r="H249" s="97" t="s">
        <v>37</v>
      </c>
      <c r="I249" s="48" t="s">
        <v>38</v>
      </c>
      <c r="J249" s="29"/>
    </row>
    <row r="250" spans="2:10" x14ac:dyDescent="0.25">
      <c r="B250" s="28"/>
      <c r="C250" s="681"/>
      <c r="D250" s="682"/>
      <c r="E250" s="88"/>
      <c r="F250" s="57"/>
      <c r="G250" s="141"/>
      <c r="H250" s="142"/>
      <c r="I250" s="152">
        <f t="shared" ref="I250:I256" si="13">F250*G250</f>
        <v>0</v>
      </c>
      <c r="J250" s="29"/>
    </row>
    <row r="251" spans="2:10" x14ac:dyDescent="0.25">
      <c r="B251" s="28"/>
      <c r="C251" s="611"/>
      <c r="D251" s="612"/>
      <c r="E251" s="98"/>
      <c r="F251" s="98"/>
      <c r="G251" s="98"/>
      <c r="H251" s="100"/>
      <c r="I251" s="153">
        <f t="shared" si="13"/>
        <v>0</v>
      </c>
      <c r="J251" s="29"/>
    </row>
    <row r="252" spans="2:10" x14ac:dyDescent="0.25">
      <c r="B252" s="28"/>
      <c r="C252" s="611"/>
      <c r="D252" s="612"/>
      <c r="E252" s="98"/>
      <c r="F252" s="98"/>
      <c r="G252" s="98"/>
      <c r="H252" s="100"/>
      <c r="I252" s="153">
        <f t="shared" si="13"/>
        <v>0</v>
      </c>
      <c r="J252" s="29"/>
    </row>
    <row r="253" spans="2:10" x14ac:dyDescent="0.25">
      <c r="B253" s="28"/>
      <c r="C253" s="611"/>
      <c r="D253" s="612"/>
      <c r="E253" s="98"/>
      <c r="F253" s="98"/>
      <c r="G253" s="98"/>
      <c r="H253" s="100"/>
      <c r="I253" s="153">
        <f t="shared" si="13"/>
        <v>0</v>
      </c>
      <c r="J253" s="29"/>
    </row>
    <row r="254" spans="2:10" x14ac:dyDescent="0.25">
      <c r="B254" s="28"/>
      <c r="C254" s="611"/>
      <c r="D254" s="612"/>
      <c r="E254" s="98"/>
      <c r="F254" s="98"/>
      <c r="G254" s="98"/>
      <c r="H254" s="100"/>
      <c r="I254" s="153">
        <f t="shared" si="13"/>
        <v>0</v>
      </c>
      <c r="J254" s="29"/>
    </row>
    <row r="255" spans="2:10" x14ac:dyDescent="0.25">
      <c r="B255" s="28"/>
      <c r="C255" s="611"/>
      <c r="D255" s="612"/>
      <c r="E255" s="106"/>
      <c r="F255" s="107"/>
      <c r="G255" s="108"/>
      <c r="H255" s="100"/>
      <c r="I255" s="153">
        <f t="shared" si="13"/>
        <v>0</v>
      </c>
      <c r="J255" s="29"/>
    </row>
    <row r="256" spans="2:10" ht="15.75" thickBot="1" x14ac:dyDescent="0.3">
      <c r="B256" s="28"/>
      <c r="C256" s="616"/>
      <c r="D256" s="617"/>
      <c r="E256" s="111"/>
      <c r="F256" s="112"/>
      <c r="G256" s="70"/>
      <c r="H256" s="69"/>
      <c r="I256" s="153">
        <f t="shared" si="13"/>
        <v>0</v>
      </c>
      <c r="J256" s="29"/>
    </row>
    <row r="257" spans="2:10" ht="16.5" thickBot="1" x14ac:dyDescent="0.3">
      <c r="B257" s="28"/>
      <c r="C257" s="40"/>
      <c r="D257" s="140"/>
      <c r="E257" s="43"/>
      <c r="F257" s="44"/>
      <c r="G257" s="35"/>
      <c r="H257" s="113" t="s">
        <v>39</v>
      </c>
      <c r="I257" s="96">
        <f>SUM(I250:I256)</f>
        <v>0</v>
      </c>
      <c r="J257" s="29"/>
    </row>
    <row r="258" spans="2:10" ht="16.5" thickBot="1" x14ac:dyDescent="0.3">
      <c r="B258" s="28"/>
      <c r="C258" s="42" t="s">
        <v>46</v>
      </c>
      <c r="D258" s="140"/>
      <c r="E258" s="43"/>
      <c r="F258" s="44"/>
      <c r="G258" s="45"/>
      <c r="H258" s="114"/>
      <c r="I258" s="36"/>
      <c r="J258" s="29"/>
    </row>
    <row r="259" spans="2:10" ht="16.5" thickBot="1" x14ac:dyDescent="0.3">
      <c r="B259" s="28"/>
      <c r="C259" s="618" t="s">
        <v>47</v>
      </c>
      <c r="D259" s="570"/>
      <c r="E259" s="116" t="s">
        <v>34</v>
      </c>
      <c r="F259" s="97" t="s">
        <v>35</v>
      </c>
      <c r="G259" s="97" t="s">
        <v>36</v>
      </c>
      <c r="H259" s="97" t="s">
        <v>37</v>
      </c>
      <c r="I259" s="48" t="s">
        <v>38</v>
      </c>
      <c r="J259" s="29"/>
    </row>
    <row r="260" spans="2:10" x14ac:dyDescent="0.25">
      <c r="B260" s="28"/>
      <c r="C260" s="681"/>
      <c r="D260" s="682"/>
      <c r="E260" s="154"/>
      <c r="F260" s="152"/>
      <c r="G260" s="156"/>
      <c r="H260" s="120"/>
      <c r="I260" s="153">
        <f t="shared" ref="I260:I262" si="14">F260*G260*(1+H260)</f>
        <v>0</v>
      </c>
      <c r="J260" s="29"/>
    </row>
    <row r="261" spans="2:10" x14ac:dyDescent="0.25">
      <c r="B261" s="28"/>
      <c r="C261" s="611"/>
      <c r="D261" s="612"/>
      <c r="E261" s="88"/>
      <c r="F261" s="57"/>
      <c r="G261" s="156"/>
      <c r="H261" s="155"/>
      <c r="I261" s="153">
        <f t="shared" si="14"/>
        <v>0</v>
      </c>
      <c r="J261" s="29"/>
    </row>
    <row r="262" spans="2:10" x14ac:dyDescent="0.25">
      <c r="B262" s="28"/>
      <c r="C262" s="611"/>
      <c r="D262" s="684"/>
      <c r="E262" s="88"/>
      <c r="F262" s="156"/>
      <c r="G262" s="156"/>
      <c r="H262" s="157"/>
      <c r="I262" s="153">
        <f t="shared" si="14"/>
        <v>0</v>
      </c>
      <c r="J262" s="29"/>
    </row>
    <row r="263" spans="2:10" ht="15.75" thickBot="1" x14ac:dyDescent="0.3">
      <c r="B263" s="28"/>
      <c r="C263" s="627"/>
      <c r="D263" s="617"/>
      <c r="E263" s="111"/>
      <c r="F263" s="112"/>
      <c r="G263" s="112"/>
      <c r="H263" s="158"/>
      <c r="I263" s="159"/>
      <c r="J263" s="29"/>
    </row>
    <row r="264" spans="2:10" ht="16.5" thickBot="1" x14ac:dyDescent="0.3">
      <c r="B264" s="28"/>
      <c r="C264" s="40"/>
      <c r="D264" s="140"/>
      <c r="E264" s="43"/>
      <c r="F264" s="44"/>
      <c r="G264" s="35"/>
      <c r="H264" s="113" t="s">
        <v>39</v>
      </c>
      <c r="I264" s="96">
        <f>SUM(I260:I263)</f>
        <v>0</v>
      </c>
      <c r="J264" s="29"/>
    </row>
    <row r="265" spans="2:10" ht="16.5" thickBot="1" x14ac:dyDescent="0.3">
      <c r="B265" s="28"/>
      <c r="C265" s="132"/>
      <c r="D265" s="140"/>
      <c r="E265" s="43"/>
      <c r="F265" s="133"/>
      <c r="G265" s="133"/>
      <c r="H265" s="188"/>
      <c r="I265" s="189"/>
      <c r="J265" s="29"/>
    </row>
    <row r="266" spans="2:10" ht="16.5" thickBot="1" x14ac:dyDescent="0.3">
      <c r="B266" s="28"/>
      <c r="C266" s="132"/>
      <c r="D266" s="140"/>
      <c r="E266" s="43"/>
      <c r="F266" s="133"/>
      <c r="G266" s="133"/>
      <c r="H266" s="402" t="s">
        <v>50</v>
      </c>
      <c r="I266" s="96">
        <f>+I264+I257+I238+I247</f>
        <v>309270</v>
      </c>
      <c r="J266" s="29"/>
    </row>
    <row r="267" spans="2:10" ht="15.75" thickBot="1" x14ac:dyDescent="0.3">
      <c r="B267" s="160"/>
      <c r="C267" s="161"/>
      <c r="D267" s="162"/>
      <c r="E267" s="163"/>
      <c r="F267" s="164"/>
      <c r="G267" s="165"/>
      <c r="H267" s="164"/>
      <c r="I267" s="166"/>
      <c r="J267" s="403"/>
    </row>
    <row r="268" spans="2:10" ht="15.75" thickBot="1" x14ac:dyDescent="0.3"/>
    <row r="269" spans="2:10" ht="16.5" thickTop="1" thickBot="1" x14ac:dyDescent="0.3">
      <c r="B269" s="425"/>
      <c r="C269" s="426"/>
      <c r="D269" s="426"/>
      <c r="E269" s="426"/>
      <c r="F269" s="426"/>
      <c r="G269" s="426"/>
      <c r="H269" s="426"/>
      <c r="I269" s="426"/>
      <c r="J269" s="427"/>
    </row>
    <row r="270" spans="2:10" ht="16.5" thickTop="1" thickBot="1" x14ac:dyDescent="0.3">
      <c r="B270" s="428"/>
      <c r="C270" s="696" t="s">
        <v>28</v>
      </c>
      <c r="D270" s="697"/>
      <c r="E270" s="697"/>
      <c r="F270" s="697"/>
      <c r="G270" s="697"/>
      <c r="H270" s="697"/>
      <c r="I270" s="698"/>
      <c r="J270" s="429"/>
    </row>
    <row r="271" spans="2:10" ht="15.75" thickBot="1" x14ac:dyDescent="0.3">
      <c r="B271" s="428"/>
      <c r="C271" s="699"/>
      <c r="D271" s="700"/>
      <c r="E271" s="700"/>
      <c r="F271" s="700"/>
      <c r="G271" s="700"/>
      <c r="H271" s="700"/>
      <c r="I271" s="701"/>
      <c r="J271" s="429"/>
    </row>
    <row r="272" spans="2:10" ht="15.75" thickBot="1" x14ac:dyDescent="0.3">
      <c r="B272" s="428"/>
      <c r="C272" s="699"/>
      <c r="D272" s="700"/>
      <c r="E272" s="700"/>
      <c r="F272" s="700"/>
      <c r="G272" s="700"/>
      <c r="H272" s="700"/>
      <c r="I272" s="701"/>
      <c r="J272" s="429"/>
    </row>
    <row r="273" spans="2:10" ht="15.75" thickBot="1" x14ac:dyDescent="0.3">
      <c r="B273" s="428"/>
      <c r="C273" s="699"/>
      <c r="D273" s="700"/>
      <c r="E273" s="700"/>
      <c r="F273" s="700"/>
      <c r="G273" s="700"/>
      <c r="H273" s="700"/>
      <c r="I273" s="701"/>
      <c r="J273" s="430"/>
    </row>
    <row r="274" spans="2:10" ht="15.75" thickBot="1" x14ac:dyDescent="0.3">
      <c r="B274" s="428"/>
      <c r="C274" s="702"/>
      <c r="D274" s="703"/>
      <c r="E274" s="703"/>
      <c r="F274" s="703"/>
      <c r="G274" s="703"/>
      <c r="H274" s="703"/>
      <c r="I274" s="704"/>
      <c r="J274" s="429"/>
    </row>
    <row r="275" spans="2:10" ht="15.75" thickBot="1" x14ac:dyDescent="0.3">
      <c r="B275" s="431"/>
      <c r="C275" s="432"/>
      <c r="D275" s="432"/>
      <c r="E275" s="432"/>
      <c r="F275" s="432"/>
      <c r="G275" s="432"/>
      <c r="H275" s="432"/>
      <c r="I275" s="432"/>
      <c r="J275" s="429"/>
    </row>
    <row r="276" spans="2:10" ht="16.5" thickTop="1" thickBot="1" x14ac:dyDescent="0.3">
      <c r="B276" s="428"/>
      <c r="C276" s="705" t="s">
        <v>29</v>
      </c>
      <c r="D276" s="705">
        <v>214</v>
      </c>
      <c r="E276" s="707" t="s">
        <v>194</v>
      </c>
      <c r="F276" s="708"/>
      <c r="G276" s="711" t="s">
        <v>30</v>
      </c>
      <c r="H276" s="713" t="s">
        <v>31</v>
      </c>
      <c r="I276" s="686">
        <v>4880.5</v>
      </c>
      <c r="J276" s="429"/>
    </row>
    <row r="277" spans="2:10" ht="15.75" thickBot="1" x14ac:dyDescent="0.3">
      <c r="B277" s="428"/>
      <c r="C277" s="706"/>
      <c r="D277" s="706"/>
      <c r="E277" s="709"/>
      <c r="F277" s="710"/>
      <c r="G277" s="712"/>
      <c r="H277" s="714"/>
      <c r="I277" s="687"/>
      <c r="J277" s="429"/>
    </row>
    <row r="278" spans="2:10" ht="15.75" thickBot="1" x14ac:dyDescent="0.3">
      <c r="B278" s="431"/>
      <c r="C278" s="433"/>
      <c r="D278" s="433"/>
      <c r="E278" s="433"/>
      <c r="F278" s="433"/>
      <c r="G278" s="433"/>
      <c r="H278" s="433"/>
      <c r="I278" s="433"/>
      <c r="J278" s="429"/>
    </row>
    <row r="279" spans="2:10" ht="15.75" thickBot="1" x14ac:dyDescent="0.3">
      <c r="B279" s="431"/>
      <c r="C279" s="434" t="s">
        <v>77</v>
      </c>
      <c r="D279" s="432"/>
      <c r="E279" s="432"/>
      <c r="F279" s="432"/>
      <c r="G279" s="432"/>
      <c r="H279" s="432"/>
      <c r="I279" s="432"/>
      <c r="J279" s="429"/>
    </row>
    <row r="280" spans="2:10" ht="16.5" thickTop="1" thickBot="1" x14ac:dyDescent="0.3">
      <c r="B280" s="428"/>
      <c r="C280" s="688" t="s">
        <v>78</v>
      </c>
      <c r="D280" s="689"/>
      <c r="E280" s="435" t="s">
        <v>34</v>
      </c>
      <c r="F280" s="435" t="s">
        <v>35</v>
      </c>
      <c r="G280" s="435" t="s">
        <v>36</v>
      </c>
      <c r="H280" s="435" t="s">
        <v>37</v>
      </c>
      <c r="I280" s="435" t="s">
        <v>38</v>
      </c>
      <c r="J280" s="429"/>
    </row>
    <row r="281" spans="2:10" ht="16.5" thickTop="1" thickBot="1" x14ac:dyDescent="0.3">
      <c r="B281" s="428"/>
      <c r="C281" s="690"/>
      <c r="D281" s="691"/>
      <c r="E281" s="436"/>
      <c r="F281" s="436"/>
      <c r="G281" s="436"/>
      <c r="H281" s="436"/>
      <c r="I281" s="437" t="s">
        <v>85</v>
      </c>
      <c r="J281" s="429"/>
    </row>
    <row r="282" spans="2:10" ht="15.75" thickBot="1" x14ac:dyDescent="0.3">
      <c r="B282" s="428"/>
      <c r="C282" s="692"/>
      <c r="D282" s="693"/>
      <c r="E282" s="436"/>
      <c r="F282" s="436"/>
      <c r="G282" s="436"/>
      <c r="H282" s="436"/>
      <c r="I282" s="437" t="s">
        <v>85</v>
      </c>
      <c r="J282" s="429"/>
    </row>
    <row r="283" spans="2:10" ht="15.75" thickBot="1" x14ac:dyDescent="0.3">
      <c r="B283" s="428"/>
      <c r="C283" s="692"/>
      <c r="D283" s="693"/>
      <c r="E283" s="436"/>
      <c r="F283" s="436"/>
      <c r="G283" s="436"/>
      <c r="H283" s="436"/>
      <c r="I283" s="437" t="s">
        <v>85</v>
      </c>
      <c r="J283" s="429"/>
    </row>
    <row r="284" spans="2:10" ht="15.75" thickBot="1" x14ac:dyDescent="0.3">
      <c r="B284" s="428"/>
      <c r="C284" s="694"/>
      <c r="D284" s="695"/>
      <c r="E284" s="436"/>
      <c r="F284" s="436"/>
      <c r="G284" s="436"/>
      <c r="H284" s="436"/>
      <c r="I284" s="437" t="s">
        <v>85</v>
      </c>
      <c r="J284" s="429"/>
    </row>
    <row r="285" spans="2:10" ht="15.75" thickBot="1" x14ac:dyDescent="0.3">
      <c r="B285" s="428"/>
      <c r="C285" s="692"/>
      <c r="D285" s="693"/>
      <c r="E285" s="436"/>
      <c r="F285" s="436"/>
      <c r="G285" s="436"/>
      <c r="H285" s="436"/>
      <c r="I285" s="437" t="s">
        <v>85</v>
      </c>
      <c r="J285" s="429"/>
    </row>
    <row r="286" spans="2:10" ht="15.75" thickBot="1" x14ac:dyDescent="0.3">
      <c r="B286" s="428"/>
      <c r="C286" s="692"/>
      <c r="D286" s="693"/>
      <c r="E286" s="436"/>
      <c r="F286" s="436"/>
      <c r="G286" s="436"/>
      <c r="H286" s="436"/>
      <c r="I286" s="437" t="s">
        <v>85</v>
      </c>
      <c r="J286" s="429"/>
    </row>
    <row r="287" spans="2:10" ht="15.75" thickBot="1" x14ac:dyDescent="0.3">
      <c r="B287" s="428"/>
      <c r="C287" s="692"/>
      <c r="D287" s="693"/>
      <c r="E287" s="436"/>
      <c r="F287" s="436"/>
      <c r="G287" s="436"/>
      <c r="H287" s="436"/>
      <c r="I287" s="438"/>
      <c r="J287" s="429"/>
    </row>
    <row r="288" spans="2:10" ht="15.75" thickBot="1" x14ac:dyDescent="0.3">
      <c r="B288" s="428"/>
      <c r="C288" s="692"/>
      <c r="D288" s="693"/>
      <c r="E288" s="436"/>
      <c r="F288" s="436"/>
      <c r="G288" s="436"/>
      <c r="H288" s="436"/>
      <c r="I288" s="438"/>
      <c r="J288" s="429"/>
    </row>
    <row r="289" spans="2:10" ht="15.75" thickBot="1" x14ac:dyDescent="0.3">
      <c r="B289" s="428"/>
      <c r="C289" s="692"/>
      <c r="D289" s="693"/>
      <c r="E289" s="436"/>
      <c r="F289" s="436"/>
      <c r="G289" s="436"/>
      <c r="H289" s="436"/>
      <c r="I289" s="438"/>
      <c r="J289" s="429"/>
    </row>
    <row r="290" spans="2:10" ht="15.75" thickBot="1" x14ac:dyDescent="0.3">
      <c r="B290" s="428"/>
      <c r="C290" s="692"/>
      <c r="D290" s="693"/>
      <c r="E290" s="436"/>
      <c r="F290" s="436"/>
      <c r="G290" s="436"/>
      <c r="H290" s="436"/>
      <c r="I290" s="438"/>
      <c r="J290" s="429"/>
    </row>
    <row r="291" spans="2:10" ht="15.75" thickBot="1" x14ac:dyDescent="0.3">
      <c r="B291" s="428"/>
      <c r="C291" s="692"/>
      <c r="D291" s="693"/>
      <c r="E291" s="436"/>
      <c r="F291" s="436"/>
      <c r="G291" s="436"/>
      <c r="H291" s="436"/>
      <c r="I291" s="438"/>
      <c r="J291" s="429"/>
    </row>
    <row r="292" spans="2:10" ht="15.75" thickBot="1" x14ac:dyDescent="0.3">
      <c r="B292" s="428"/>
      <c r="C292" s="692"/>
      <c r="D292" s="693"/>
      <c r="E292" s="436"/>
      <c r="F292" s="436"/>
      <c r="G292" s="436"/>
      <c r="H292" s="436"/>
      <c r="I292" s="438"/>
      <c r="J292" s="429"/>
    </row>
    <row r="293" spans="2:10" ht="15.75" thickBot="1" x14ac:dyDescent="0.3">
      <c r="B293" s="428"/>
      <c r="C293" s="692"/>
      <c r="D293" s="693"/>
      <c r="E293" s="436"/>
      <c r="F293" s="436"/>
      <c r="G293" s="436"/>
      <c r="H293" s="436"/>
      <c r="I293" s="438"/>
      <c r="J293" s="429"/>
    </row>
    <row r="294" spans="2:10" ht="15.75" thickBot="1" x14ac:dyDescent="0.3">
      <c r="B294" s="428"/>
      <c r="C294" s="692"/>
      <c r="D294" s="693"/>
      <c r="E294" s="436"/>
      <c r="F294" s="436"/>
      <c r="G294" s="436"/>
      <c r="H294" s="436"/>
      <c r="I294" s="438"/>
      <c r="J294" s="429"/>
    </row>
    <row r="295" spans="2:10" ht="15.75" thickBot="1" x14ac:dyDescent="0.3">
      <c r="B295" s="428"/>
      <c r="C295" s="715"/>
      <c r="D295" s="716"/>
      <c r="E295" s="439"/>
      <c r="F295" s="439"/>
      <c r="G295" s="439"/>
      <c r="H295" s="439"/>
      <c r="I295" s="440"/>
      <c r="J295" s="429"/>
    </row>
    <row r="296" spans="2:10" ht="16.5" thickBot="1" x14ac:dyDescent="0.3">
      <c r="B296" s="431"/>
      <c r="C296" s="433"/>
      <c r="D296" s="433"/>
      <c r="E296" s="433"/>
      <c r="F296" s="433"/>
      <c r="G296" s="430"/>
      <c r="H296" s="441" t="s">
        <v>39</v>
      </c>
      <c r="I296" s="442" t="s">
        <v>85</v>
      </c>
      <c r="J296" s="429"/>
    </row>
    <row r="297" spans="2:10" ht="15.75" thickBot="1" x14ac:dyDescent="0.3">
      <c r="B297" s="431"/>
      <c r="C297" s="443" t="s">
        <v>87</v>
      </c>
      <c r="D297" s="432"/>
      <c r="E297" s="432"/>
      <c r="F297" s="432"/>
      <c r="G297" s="432"/>
      <c r="H297" s="432"/>
      <c r="I297" s="432"/>
      <c r="J297" s="429"/>
    </row>
    <row r="298" spans="2:10" ht="16.5" thickTop="1" thickBot="1" x14ac:dyDescent="0.3">
      <c r="B298" s="428"/>
      <c r="C298" s="688" t="s">
        <v>78</v>
      </c>
      <c r="D298" s="689"/>
      <c r="E298" s="435" t="s">
        <v>34</v>
      </c>
      <c r="F298" s="435" t="s">
        <v>35</v>
      </c>
      <c r="G298" s="435" t="s">
        <v>36</v>
      </c>
      <c r="H298" s="435" t="s">
        <v>37</v>
      </c>
      <c r="I298" s="435" t="s">
        <v>38</v>
      </c>
      <c r="J298" s="429"/>
    </row>
    <row r="299" spans="2:10" ht="16.5" thickTop="1" thickBot="1" x14ac:dyDescent="0.3">
      <c r="B299" s="428"/>
      <c r="C299" s="723" t="s">
        <v>88</v>
      </c>
      <c r="D299" s="724"/>
      <c r="E299" s="436"/>
      <c r="F299" s="444">
        <v>3100</v>
      </c>
      <c r="G299" s="445">
        <v>0.1</v>
      </c>
      <c r="H299" s="436"/>
      <c r="I299" s="446">
        <v>310</v>
      </c>
      <c r="J299" s="429"/>
    </row>
    <row r="300" spans="2:10" ht="15.75" thickBot="1" x14ac:dyDescent="0.3">
      <c r="B300" s="428"/>
      <c r="C300" s="692" t="s">
        <v>195</v>
      </c>
      <c r="D300" s="693"/>
      <c r="E300" s="445" t="s">
        <v>42</v>
      </c>
      <c r="F300" s="444">
        <v>10000</v>
      </c>
      <c r="G300" s="445">
        <v>7.6999999999999999E-2</v>
      </c>
      <c r="H300" s="438"/>
      <c r="I300" s="446">
        <v>770</v>
      </c>
      <c r="J300" s="429"/>
    </row>
    <row r="301" spans="2:10" ht="15.75" thickBot="1" x14ac:dyDescent="0.3">
      <c r="B301" s="428"/>
      <c r="C301" s="692"/>
      <c r="D301" s="693"/>
      <c r="E301" s="445"/>
      <c r="F301" s="445"/>
      <c r="G301" s="445"/>
      <c r="H301" s="436"/>
      <c r="I301" s="447" t="s">
        <v>85</v>
      </c>
      <c r="J301" s="429"/>
    </row>
    <row r="302" spans="2:10" ht="15.75" thickBot="1" x14ac:dyDescent="0.3">
      <c r="B302" s="428"/>
      <c r="C302" s="692"/>
      <c r="D302" s="693"/>
      <c r="E302" s="445"/>
      <c r="F302" s="445"/>
      <c r="G302" s="445"/>
      <c r="H302" s="436"/>
      <c r="I302" s="447" t="s">
        <v>85</v>
      </c>
      <c r="J302" s="429"/>
    </row>
    <row r="303" spans="2:10" ht="15.75" thickBot="1" x14ac:dyDescent="0.3">
      <c r="B303" s="428"/>
      <c r="C303" s="692"/>
      <c r="D303" s="693"/>
      <c r="E303" s="436"/>
      <c r="F303" s="436"/>
      <c r="G303" s="436"/>
      <c r="H303" s="436"/>
      <c r="I303" s="447" t="s">
        <v>85</v>
      </c>
      <c r="J303" s="429"/>
    </row>
    <row r="304" spans="2:10" ht="15.75" thickBot="1" x14ac:dyDescent="0.3">
      <c r="B304" s="428"/>
      <c r="C304" s="692"/>
      <c r="D304" s="693"/>
      <c r="E304" s="436"/>
      <c r="F304" s="436"/>
      <c r="G304" s="436"/>
      <c r="H304" s="436"/>
      <c r="I304" s="447" t="s">
        <v>85</v>
      </c>
      <c r="J304" s="429"/>
    </row>
    <row r="305" spans="2:10" ht="15.75" thickBot="1" x14ac:dyDescent="0.3">
      <c r="B305" s="428"/>
      <c r="C305" s="715"/>
      <c r="D305" s="716"/>
      <c r="E305" s="439"/>
      <c r="F305" s="439"/>
      <c r="G305" s="439"/>
      <c r="H305" s="439"/>
      <c r="I305" s="448" t="s">
        <v>85</v>
      </c>
      <c r="J305" s="429"/>
    </row>
    <row r="306" spans="2:10" ht="16.5" thickBot="1" x14ac:dyDescent="0.3">
      <c r="B306" s="431"/>
      <c r="C306" s="433"/>
      <c r="D306" s="433"/>
      <c r="E306" s="433"/>
      <c r="F306" s="433"/>
      <c r="G306" s="430"/>
      <c r="H306" s="441" t="s">
        <v>39</v>
      </c>
      <c r="I306" s="449">
        <v>1080</v>
      </c>
      <c r="J306" s="429"/>
    </row>
    <row r="307" spans="2:10" ht="15.75" thickBot="1" x14ac:dyDescent="0.3">
      <c r="B307" s="431"/>
      <c r="C307" s="434" t="s">
        <v>95</v>
      </c>
      <c r="D307" s="432"/>
      <c r="E307" s="432"/>
      <c r="F307" s="432"/>
      <c r="G307" s="432"/>
      <c r="H307" s="432"/>
      <c r="I307" s="432"/>
      <c r="J307" s="429"/>
    </row>
    <row r="308" spans="2:10" ht="16.5" thickTop="1" thickBot="1" x14ac:dyDescent="0.3">
      <c r="B308" s="428"/>
      <c r="C308" s="688" t="s">
        <v>78</v>
      </c>
      <c r="D308" s="689"/>
      <c r="E308" s="435" t="s">
        <v>34</v>
      </c>
      <c r="F308" s="435" t="s">
        <v>35</v>
      </c>
      <c r="G308" s="435" t="s">
        <v>36</v>
      </c>
      <c r="H308" s="435" t="s">
        <v>37</v>
      </c>
      <c r="I308" s="435" t="s">
        <v>38</v>
      </c>
      <c r="J308" s="429"/>
    </row>
    <row r="309" spans="2:10" ht="16.5" thickTop="1" thickBot="1" x14ac:dyDescent="0.3">
      <c r="B309" s="428"/>
      <c r="C309" s="717" t="s">
        <v>44</v>
      </c>
      <c r="D309" s="718"/>
      <c r="E309" s="445" t="s">
        <v>45</v>
      </c>
      <c r="F309" s="444">
        <v>52250</v>
      </c>
      <c r="G309" s="445">
        <v>0.02</v>
      </c>
      <c r="H309" s="438"/>
      <c r="I309" s="450">
        <v>1045</v>
      </c>
      <c r="J309" s="429"/>
    </row>
    <row r="310" spans="2:10" ht="15.75" thickBot="1" x14ac:dyDescent="0.3">
      <c r="B310" s="428"/>
      <c r="C310" s="719"/>
      <c r="D310" s="720"/>
      <c r="E310" s="445"/>
      <c r="F310" s="445"/>
      <c r="G310" s="445"/>
      <c r="H310" s="438"/>
      <c r="I310" s="438"/>
      <c r="J310" s="429"/>
    </row>
    <row r="311" spans="2:10" ht="15.75" thickBot="1" x14ac:dyDescent="0.3">
      <c r="B311" s="428"/>
      <c r="C311" s="436"/>
      <c r="D311" s="445"/>
      <c r="E311" s="445"/>
      <c r="F311" s="445"/>
      <c r="G311" s="445"/>
      <c r="H311" s="438"/>
      <c r="I311" s="438"/>
      <c r="J311" s="429"/>
    </row>
    <row r="312" spans="2:10" ht="15.75" thickBot="1" x14ac:dyDescent="0.3">
      <c r="B312" s="428"/>
      <c r="C312" s="436"/>
      <c r="D312" s="445"/>
      <c r="E312" s="445"/>
      <c r="F312" s="445"/>
      <c r="G312" s="445"/>
      <c r="H312" s="438"/>
      <c r="I312" s="438"/>
      <c r="J312" s="429"/>
    </row>
    <row r="313" spans="2:10" ht="15.75" thickBot="1" x14ac:dyDescent="0.3">
      <c r="B313" s="428"/>
      <c r="C313" s="436"/>
      <c r="D313" s="445"/>
      <c r="E313" s="445"/>
      <c r="F313" s="445"/>
      <c r="G313" s="445"/>
      <c r="H313" s="438"/>
      <c r="I313" s="438"/>
      <c r="J313" s="429"/>
    </row>
    <row r="314" spans="2:10" ht="15.75" thickBot="1" x14ac:dyDescent="0.3">
      <c r="B314" s="428"/>
      <c r="C314" s="436"/>
      <c r="D314" s="436"/>
      <c r="E314" s="436"/>
      <c r="F314" s="436"/>
      <c r="G314" s="436"/>
      <c r="H314" s="438"/>
      <c r="I314" s="438"/>
      <c r="J314" s="429"/>
    </row>
    <row r="315" spans="2:10" ht="15.75" thickBot="1" x14ac:dyDescent="0.3">
      <c r="B315" s="428"/>
      <c r="C315" s="439"/>
      <c r="D315" s="439"/>
      <c r="E315" s="439"/>
      <c r="F315" s="439"/>
      <c r="G315" s="439"/>
      <c r="H315" s="440"/>
      <c r="I315" s="440"/>
      <c r="J315" s="429"/>
    </row>
    <row r="316" spans="2:10" ht="16.5" thickBot="1" x14ac:dyDescent="0.3">
      <c r="B316" s="431"/>
      <c r="C316" s="433"/>
      <c r="D316" s="433"/>
      <c r="E316" s="433"/>
      <c r="F316" s="433"/>
      <c r="G316" s="430"/>
      <c r="H316" s="441" t="s">
        <v>39</v>
      </c>
      <c r="I316" s="449">
        <v>1045</v>
      </c>
      <c r="J316" s="429"/>
    </row>
    <row r="317" spans="2:10" ht="15.75" thickBot="1" x14ac:dyDescent="0.3">
      <c r="B317" s="431"/>
      <c r="C317" s="434" t="s">
        <v>96</v>
      </c>
      <c r="D317" s="432"/>
      <c r="E317" s="432"/>
      <c r="F317" s="432"/>
      <c r="G317" s="432"/>
      <c r="H317" s="432"/>
      <c r="I317" s="432"/>
      <c r="J317" s="429"/>
    </row>
    <row r="318" spans="2:10" ht="17.25" thickTop="1" thickBot="1" x14ac:dyDescent="0.3">
      <c r="B318" s="428"/>
      <c r="C318" s="721" t="s">
        <v>97</v>
      </c>
      <c r="D318" s="722"/>
      <c r="E318" s="441" t="s">
        <v>34</v>
      </c>
      <c r="F318" s="435" t="s">
        <v>35</v>
      </c>
      <c r="G318" s="435" t="s">
        <v>36</v>
      </c>
      <c r="H318" s="435" t="s">
        <v>37</v>
      </c>
      <c r="I318" s="435" t="s">
        <v>38</v>
      </c>
      <c r="J318" s="429"/>
    </row>
    <row r="319" spans="2:10" ht="16.5" thickTop="1" thickBot="1" x14ac:dyDescent="0.3">
      <c r="B319" s="428"/>
      <c r="C319" s="723" t="s">
        <v>196</v>
      </c>
      <c r="D319" s="724"/>
      <c r="E319" s="445" t="s">
        <v>49</v>
      </c>
      <c r="F319" s="451">
        <v>75000</v>
      </c>
      <c r="G319" s="445">
        <v>3.6999999999999998E-2</v>
      </c>
      <c r="H319" s="438"/>
      <c r="I319" s="450">
        <v>2755.5</v>
      </c>
      <c r="J319" s="429"/>
    </row>
    <row r="320" spans="2:10" ht="15.75" thickBot="1" x14ac:dyDescent="0.3">
      <c r="B320" s="428"/>
      <c r="C320" s="719"/>
      <c r="D320" s="720"/>
      <c r="E320" s="436"/>
      <c r="F320" s="436"/>
      <c r="G320" s="436"/>
      <c r="H320" s="438"/>
      <c r="I320" s="452"/>
      <c r="J320" s="429"/>
    </row>
    <row r="321" spans="2:10" ht="15.75" thickBot="1" x14ac:dyDescent="0.3">
      <c r="B321" s="428"/>
      <c r="C321" s="453"/>
      <c r="D321" s="453"/>
      <c r="E321" s="439"/>
      <c r="F321" s="439"/>
      <c r="G321" s="439"/>
      <c r="H321" s="440"/>
      <c r="I321" s="452"/>
      <c r="J321" s="429"/>
    </row>
    <row r="322" spans="2:10" ht="16.5" thickBot="1" x14ac:dyDescent="0.3">
      <c r="B322" s="431"/>
      <c r="C322" s="433"/>
      <c r="D322" s="433"/>
      <c r="E322" s="433"/>
      <c r="F322" s="433"/>
      <c r="G322" s="430"/>
      <c r="H322" s="441" t="s">
        <v>39</v>
      </c>
      <c r="I322" s="449">
        <v>2755.5</v>
      </c>
      <c r="J322" s="429"/>
    </row>
    <row r="323" spans="2:10" ht="15.75" thickBot="1" x14ac:dyDescent="0.3">
      <c r="B323" s="431"/>
      <c r="C323" s="433"/>
      <c r="D323" s="433"/>
      <c r="E323" s="433"/>
      <c r="F323" s="433"/>
      <c r="G323" s="433"/>
      <c r="H323" s="432"/>
      <c r="I323" s="432"/>
      <c r="J323" s="429"/>
    </row>
    <row r="324" spans="2:10" ht="16.5" thickBot="1" x14ac:dyDescent="0.3">
      <c r="B324" s="431"/>
      <c r="C324" s="433"/>
      <c r="D324" s="433"/>
      <c r="E324" s="433"/>
      <c r="F324" s="725"/>
      <c r="G324" s="726"/>
      <c r="H324" s="454" t="s">
        <v>100</v>
      </c>
      <c r="I324" s="449">
        <v>4880.5</v>
      </c>
      <c r="J324" s="429"/>
    </row>
    <row r="325" spans="2:10" ht="15.75" thickBot="1" x14ac:dyDescent="0.3">
      <c r="B325" s="254"/>
      <c r="C325" s="202"/>
      <c r="D325" s="201"/>
      <c r="E325" s="202"/>
      <c r="F325" s="202"/>
      <c r="G325" s="202"/>
      <c r="H325" s="202"/>
      <c r="I325" s="202"/>
      <c r="J325" s="250"/>
    </row>
    <row r="326" spans="2:10" ht="15.75" thickBot="1" x14ac:dyDescent="0.3"/>
    <row r="327" spans="2:10" ht="16.5" thickTop="1" thickBot="1" x14ac:dyDescent="0.3">
      <c r="B327" s="425"/>
      <c r="C327" s="455"/>
      <c r="D327" s="455"/>
      <c r="E327" s="455"/>
      <c r="F327" s="455"/>
      <c r="G327" s="455"/>
      <c r="H327" s="455"/>
      <c r="I327" s="455"/>
      <c r="J327" s="427"/>
    </row>
    <row r="328" spans="2:10" ht="16.5" thickTop="1" thickBot="1" x14ac:dyDescent="0.3">
      <c r="B328" s="428"/>
      <c r="C328" s="696" t="s">
        <v>28</v>
      </c>
      <c r="D328" s="697"/>
      <c r="E328" s="697"/>
      <c r="F328" s="697"/>
      <c r="G328" s="697"/>
      <c r="H328" s="697"/>
      <c r="I328" s="698"/>
      <c r="J328" s="429"/>
    </row>
    <row r="329" spans="2:10" ht="15.75" thickBot="1" x14ac:dyDescent="0.3">
      <c r="B329" s="428"/>
      <c r="C329" s="699"/>
      <c r="D329" s="700"/>
      <c r="E329" s="700"/>
      <c r="F329" s="700"/>
      <c r="G329" s="700"/>
      <c r="H329" s="700"/>
      <c r="I329" s="701"/>
      <c r="J329" s="429"/>
    </row>
    <row r="330" spans="2:10" ht="15.75" thickBot="1" x14ac:dyDescent="0.3">
      <c r="B330" s="428"/>
      <c r="C330" s="699"/>
      <c r="D330" s="700"/>
      <c r="E330" s="700"/>
      <c r="F330" s="700"/>
      <c r="G330" s="700"/>
      <c r="H330" s="700"/>
      <c r="I330" s="701"/>
      <c r="J330" s="429"/>
    </row>
    <row r="331" spans="2:10" ht="15.75" thickBot="1" x14ac:dyDescent="0.3">
      <c r="B331" s="428"/>
      <c r="C331" s="699"/>
      <c r="D331" s="700"/>
      <c r="E331" s="700"/>
      <c r="F331" s="700"/>
      <c r="G331" s="700"/>
      <c r="H331" s="700"/>
      <c r="I331" s="701"/>
      <c r="J331" s="429"/>
    </row>
    <row r="332" spans="2:10" ht="15.75" thickBot="1" x14ac:dyDescent="0.3">
      <c r="B332" s="428"/>
      <c r="C332" s="702"/>
      <c r="D332" s="703"/>
      <c r="E332" s="703"/>
      <c r="F332" s="703"/>
      <c r="G332" s="703"/>
      <c r="H332" s="703"/>
      <c r="I332" s="704"/>
      <c r="J332" s="429"/>
    </row>
    <row r="333" spans="2:10" ht="15.75" thickBot="1" x14ac:dyDescent="0.3">
      <c r="B333" s="431"/>
      <c r="C333" s="456"/>
      <c r="D333" s="456"/>
      <c r="E333" s="456"/>
      <c r="F333" s="456"/>
      <c r="G333" s="456"/>
      <c r="H333" s="456"/>
      <c r="I333" s="456"/>
      <c r="J333" s="429"/>
    </row>
    <row r="334" spans="2:10" ht="16.5" thickTop="1" thickBot="1" x14ac:dyDescent="0.3">
      <c r="B334" s="428"/>
      <c r="C334" s="727" t="s">
        <v>29</v>
      </c>
      <c r="D334" s="727">
        <v>207</v>
      </c>
      <c r="E334" s="729" t="s">
        <v>25</v>
      </c>
      <c r="F334" s="730"/>
      <c r="G334" s="733" t="s">
        <v>30</v>
      </c>
      <c r="H334" s="735" t="s">
        <v>31</v>
      </c>
      <c r="I334" s="737">
        <v>45699.88</v>
      </c>
      <c r="J334" s="429"/>
    </row>
    <row r="335" spans="2:10" ht="32.25" customHeight="1" thickBot="1" x14ac:dyDescent="0.3">
      <c r="B335" s="428"/>
      <c r="C335" s="728"/>
      <c r="D335" s="728"/>
      <c r="E335" s="731"/>
      <c r="F335" s="732"/>
      <c r="G335" s="734"/>
      <c r="H335" s="736"/>
      <c r="I335" s="738"/>
      <c r="J335" s="429"/>
    </row>
    <row r="336" spans="2:10" ht="15.75" thickBot="1" x14ac:dyDescent="0.3">
      <c r="B336" s="431"/>
      <c r="C336" s="457"/>
      <c r="D336" s="457"/>
      <c r="E336" s="458">
        <v>0</v>
      </c>
      <c r="F336" s="457"/>
      <c r="G336" s="457"/>
      <c r="H336" s="457"/>
      <c r="I336" s="457"/>
      <c r="J336" s="429"/>
    </row>
    <row r="337" spans="2:10" ht="15.75" thickBot="1" x14ac:dyDescent="0.3">
      <c r="B337" s="431"/>
      <c r="C337" s="459" t="s">
        <v>77</v>
      </c>
      <c r="D337" s="460"/>
      <c r="E337" s="460"/>
      <c r="F337" s="460"/>
      <c r="G337" s="460"/>
      <c r="H337" s="460"/>
      <c r="I337" s="460"/>
      <c r="J337" s="429"/>
    </row>
    <row r="338" spans="2:10" ht="15.75" thickBot="1" x14ac:dyDescent="0.3">
      <c r="B338" s="461"/>
      <c r="C338" s="743" t="s">
        <v>78</v>
      </c>
      <c r="D338" s="744"/>
      <c r="E338" s="462" t="s">
        <v>34</v>
      </c>
      <c r="F338" s="462" t="s">
        <v>35</v>
      </c>
      <c r="G338" s="462" t="s">
        <v>36</v>
      </c>
      <c r="H338" s="463" t="s">
        <v>37</v>
      </c>
      <c r="I338" s="464" t="s">
        <v>38</v>
      </c>
      <c r="J338" s="429"/>
    </row>
    <row r="339" spans="2:10" ht="15.75" thickBot="1" x14ac:dyDescent="0.3">
      <c r="B339" s="461"/>
      <c r="C339" s="745" t="s">
        <v>197</v>
      </c>
      <c r="D339" s="746"/>
      <c r="E339" s="465" t="s">
        <v>64</v>
      </c>
      <c r="F339" s="466">
        <v>19900</v>
      </c>
      <c r="G339" s="465">
        <v>1.1000000000000001</v>
      </c>
      <c r="H339" s="467"/>
      <c r="I339" s="468">
        <v>21890</v>
      </c>
      <c r="J339" s="429"/>
    </row>
    <row r="340" spans="2:10" ht="15.75" thickBot="1" x14ac:dyDescent="0.3">
      <c r="B340" s="461"/>
      <c r="C340" s="745" t="s">
        <v>198</v>
      </c>
      <c r="D340" s="746"/>
      <c r="E340" s="465" t="s">
        <v>62</v>
      </c>
      <c r="F340" s="466">
        <v>53900</v>
      </c>
      <c r="G340" s="465">
        <v>0.04</v>
      </c>
      <c r="H340" s="467"/>
      <c r="I340" s="468">
        <v>2156</v>
      </c>
      <c r="J340" s="429"/>
    </row>
    <row r="341" spans="2:10" ht="15.75" thickBot="1" x14ac:dyDescent="0.3">
      <c r="B341" s="461"/>
      <c r="C341" s="745" t="s">
        <v>199</v>
      </c>
      <c r="D341" s="746"/>
      <c r="E341" s="465" t="s">
        <v>62</v>
      </c>
      <c r="F341" s="466">
        <v>137500</v>
      </c>
      <c r="G341" s="465">
        <v>0.04</v>
      </c>
      <c r="H341" s="467"/>
      <c r="I341" s="468">
        <v>5500</v>
      </c>
      <c r="J341" s="429"/>
    </row>
    <row r="342" spans="2:10" ht="15.75" thickBot="1" x14ac:dyDescent="0.3">
      <c r="B342" s="461"/>
      <c r="C342" s="745" t="s">
        <v>200</v>
      </c>
      <c r="D342" s="746"/>
      <c r="E342" s="465" t="s">
        <v>42</v>
      </c>
      <c r="F342" s="466">
        <v>160000</v>
      </c>
      <c r="G342" s="465">
        <v>1.2999999999999999E-2</v>
      </c>
      <c r="H342" s="467"/>
      <c r="I342" s="468">
        <v>2080</v>
      </c>
      <c r="J342" s="429"/>
    </row>
    <row r="343" spans="2:10" ht="15.75" thickBot="1" x14ac:dyDescent="0.3">
      <c r="B343" s="461"/>
      <c r="C343" s="739"/>
      <c r="D343" s="740"/>
      <c r="E343" s="469"/>
      <c r="F343" s="469"/>
      <c r="G343" s="469"/>
      <c r="H343" s="469"/>
      <c r="I343" s="469"/>
      <c r="J343" s="429"/>
    </row>
    <row r="344" spans="2:10" ht="15.75" thickBot="1" x14ac:dyDescent="0.3">
      <c r="B344" s="461"/>
      <c r="C344" s="739"/>
      <c r="D344" s="740"/>
      <c r="E344" s="469"/>
      <c r="F344" s="469"/>
      <c r="G344" s="469"/>
      <c r="H344" s="469"/>
      <c r="I344" s="469"/>
      <c r="J344" s="429"/>
    </row>
    <row r="345" spans="2:10" ht="15.75" thickBot="1" x14ac:dyDescent="0.3">
      <c r="B345" s="461"/>
      <c r="C345" s="739"/>
      <c r="D345" s="693"/>
      <c r="E345" s="469"/>
      <c r="F345" s="469"/>
      <c r="G345" s="469"/>
      <c r="H345" s="469"/>
      <c r="I345" s="469"/>
      <c r="J345" s="429"/>
    </row>
    <row r="346" spans="2:10" ht="15.75" thickBot="1" x14ac:dyDescent="0.3">
      <c r="B346" s="461"/>
      <c r="C346" s="739"/>
      <c r="D346" s="693"/>
      <c r="E346" s="469"/>
      <c r="F346" s="469"/>
      <c r="G346" s="469"/>
      <c r="H346" s="469"/>
      <c r="I346" s="469"/>
      <c r="J346" s="429"/>
    </row>
    <row r="347" spans="2:10" ht="15.75" thickBot="1" x14ac:dyDescent="0.3">
      <c r="B347" s="461"/>
      <c r="C347" s="739"/>
      <c r="D347" s="693"/>
      <c r="E347" s="469"/>
      <c r="F347" s="469"/>
      <c r="G347" s="469"/>
      <c r="H347" s="469"/>
      <c r="I347" s="469"/>
      <c r="J347" s="429"/>
    </row>
    <row r="348" spans="2:10" ht="15.75" thickBot="1" x14ac:dyDescent="0.3">
      <c r="B348" s="461"/>
      <c r="C348" s="739"/>
      <c r="D348" s="693"/>
      <c r="E348" s="469"/>
      <c r="F348" s="469"/>
      <c r="G348" s="469"/>
      <c r="H348" s="469"/>
      <c r="I348" s="469"/>
      <c r="J348" s="429"/>
    </row>
    <row r="349" spans="2:10" ht="16.5" thickBot="1" x14ac:dyDescent="0.3">
      <c r="B349" s="431"/>
      <c r="C349" s="457"/>
      <c r="D349" s="457"/>
      <c r="E349" s="457"/>
      <c r="F349" s="457"/>
      <c r="G349" s="429"/>
      <c r="H349" s="470" t="s">
        <v>39</v>
      </c>
      <c r="I349" s="471">
        <v>31626</v>
      </c>
      <c r="J349" s="429"/>
    </row>
    <row r="350" spans="2:10" ht="15.75" thickBot="1" x14ac:dyDescent="0.3">
      <c r="B350" s="431"/>
      <c r="C350" s="472" t="s">
        <v>87</v>
      </c>
      <c r="D350" s="456"/>
      <c r="E350" s="456"/>
      <c r="F350" s="456"/>
      <c r="G350" s="456"/>
      <c r="H350" s="456"/>
      <c r="I350" s="456"/>
      <c r="J350" s="429"/>
    </row>
    <row r="351" spans="2:10" ht="16.5" thickTop="1" thickBot="1" x14ac:dyDescent="0.3">
      <c r="B351" s="428"/>
      <c r="C351" s="741" t="s">
        <v>78</v>
      </c>
      <c r="D351" s="742"/>
      <c r="E351" s="473" t="s">
        <v>34</v>
      </c>
      <c r="F351" s="473" t="s">
        <v>35</v>
      </c>
      <c r="G351" s="463" t="s">
        <v>36</v>
      </c>
      <c r="H351" s="473" t="s">
        <v>37</v>
      </c>
      <c r="I351" s="473" t="s">
        <v>38</v>
      </c>
      <c r="J351" s="429"/>
    </row>
    <row r="352" spans="2:10" ht="16.5" thickTop="1" thickBot="1" x14ac:dyDescent="0.3">
      <c r="B352" s="428"/>
      <c r="C352" s="723" t="s">
        <v>88</v>
      </c>
      <c r="D352" s="724"/>
      <c r="E352" s="469"/>
      <c r="F352" s="474">
        <v>12900</v>
      </c>
      <c r="G352" s="475">
        <v>0.01</v>
      </c>
      <c r="H352" s="469"/>
      <c r="I352" s="446">
        <v>129</v>
      </c>
      <c r="J352" s="429"/>
    </row>
    <row r="353" spans="2:10" ht="15.75" thickBot="1" x14ac:dyDescent="0.3">
      <c r="B353" s="428"/>
      <c r="C353" s="749" t="s">
        <v>56</v>
      </c>
      <c r="D353" s="750"/>
      <c r="E353" s="475" t="s">
        <v>42</v>
      </c>
      <c r="F353" s="474">
        <v>45000</v>
      </c>
      <c r="G353" s="475">
        <v>0.1</v>
      </c>
      <c r="H353" s="476"/>
      <c r="I353" s="446">
        <v>4500</v>
      </c>
      <c r="J353" s="429"/>
    </row>
    <row r="354" spans="2:10" ht="15.75" thickBot="1" x14ac:dyDescent="0.3">
      <c r="B354" s="428"/>
      <c r="C354" s="692"/>
      <c r="D354" s="693"/>
      <c r="E354" s="475"/>
      <c r="F354" s="475"/>
      <c r="G354" s="469"/>
      <c r="H354" s="469"/>
      <c r="I354" s="447" t="s">
        <v>85</v>
      </c>
      <c r="J354" s="429"/>
    </row>
    <row r="355" spans="2:10" ht="15.75" thickBot="1" x14ac:dyDescent="0.3">
      <c r="B355" s="428"/>
      <c r="C355" s="692"/>
      <c r="D355" s="693"/>
      <c r="E355" s="475"/>
      <c r="F355" s="475"/>
      <c r="G355" s="469"/>
      <c r="H355" s="469"/>
      <c r="I355" s="447" t="s">
        <v>85</v>
      </c>
      <c r="J355" s="429"/>
    </row>
    <row r="356" spans="2:10" ht="15.75" thickBot="1" x14ac:dyDescent="0.3">
      <c r="B356" s="428"/>
      <c r="C356" s="692"/>
      <c r="D356" s="693"/>
      <c r="E356" s="475"/>
      <c r="F356" s="475"/>
      <c r="G356" s="469"/>
      <c r="H356" s="469"/>
      <c r="I356" s="447" t="s">
        <v>85</v>
      </c>
      <c r="J356" s="429"/>
    </row>
    <row r="357" spans="2:10" ht="15.75" thickBot="1" x14ac:dyDescent="0.3">
      <c r="B357" s="428"/>
      <c r="C357" s="692"/>
      <c r="D357" s="693"/>
      <c r="E357" s="469"/>
      <c r="F357" s="475"/>
      <c r="G357" s="469"/>
      <c r="H357" s="469"/>
      <c r="I357" s="447" t="s">
        <v>85</v>
      </c>
      <c r="J357" s="429"/>
    </row>
    <row r="358" spans="2:10" ht="15.75" thickBot="1" x14ac:dyDescent="0.3">
      <c r="B358" s="428"/>
      <c r="C358" s="715"/>
      <c r="D358" s="716"/>
      <c r="E358" s="453"/>
      <c r="F358" s="453"/>
      <c r="G358" s="453"/>
      <c r="H358" s="453"/>
      <c r="I358" s="448" t="s">
        <v>85</v>
      </c>
      <c r="J358" s="429"/>
    </row>
    <row r="359" spans="2:10" ht="16.5" thickBot="1" x14ac:dyDescent="0.3">
      <c r="B359" s="431"/>
      <c r="C359" s="457"/>
      <c r="D359" s="457"/>
      <c r="E359" s="457"/>
      <c r="F359" s="457"/>
      <c r="G359" s="429"/>
      <c r="H359" s="470" t="s">
        <v>39</v>
      </c>
      <c r="I359" s="471">
        <v>4629</v>
      </c>
      <c r="J359" s="429"/>
    </row>
    <row r="360" spans="2:10" ht="15.75" thickBot="1" x14ac:dyDescent="0.3">
      <c r="B360" s="431"/>
      <c r="C360" s="434" t="s">
        <v>95</v>
      </c>
      <c r="D360" s="456"/>
      <c r="E360" s="456"/>
      <c r="F360" s="456"/>
      <c r="G360" s="456"/>
      <c r="H360" s="456"/>
      <c r="I360" s="456"/>
      <c r="J360" s="429"/>
    </row>
    <row r="361" spans="2:10" ht="16.5" thickTop="1" thickBot="1" x14ac:dyDescent="0.3">
      <c r="B361" s="428"/>
      <c r="C361" s="741" t="s">
        <v>78</v>
      </c>
      <c r="D361" s="742"/>
      <c r="E361" s="473" t="s">
        <v>34</v>
      </c>
      <c r="F361" s="473" t="s">
        <v>35</v>
      </c>
      <c r="G361" s="473" t="s">
        <v>36</v>
      </c>
      <c r="H361" s="473" t="s">
        <v>37</v>
      </c>
      <c r="I361" s="473" t="s">
        <v>38</v>
      </c>
      <c r="J361" s="429"/>
    </row>
    <row r="362" spans="2:10" ht="16.5" thickTop="1" thickBot="1" x14ac:dyDescent="0.3">
      <c r="B362" s="428"/>
      <c r="C362" s="690"/>
      <c r="D362" s="691"/>
      <c r="E362" s="469"/>
      <c r="F362" s="469"/>
      <c r="G362" s="469"/>
      <c r="H362" s="476"/>
      <c r="I362" s="448" t="s">
        <v>85</v>
      </c>
      <c r="J362" s="429"/>
    </row>
    <row r="363" spans="2:10" ht="15.75" thickBot="1" x14ac:dyDescent="0.3">
      <c r="B363" s="428"/>
      <c r="C363" s="692"/>
      <c r="D363" s="693"/>
      <c r="E363" s="469"/>
      <c r="F363" s="469"/>
      <c r="G363" s="469"/>
      <c r="H363" s="476"/>
      <c r="I363" s="476"/>
      <c r="J363" s="429"/>
    </row>
    <row r="364" spans="2:10" ht="15.75" thickBot="1" x14ac:dyDescent="0.3">
      <c r="B364" s="428"/>
      <c r="C364" s="469"/>
      <c r="D364" s="469"/>
      <c r="E364" s="469"/>
      <c r="F364" s="469"/>
      <c r="G364" s="469"/>
      <c r="H364" s="476"/>
      <c r="I364" s="476"/>
      <c r="J364" s="429"/>
    </row>
    <row r="365" spans="2:10" ht="15.75" thickBot="1" x14ac:dyDescent="0.3">
      <c r="B365" s="428"/>
      <c r="C365" s="469"/>
      <c r="D365" s="469"/>
      <c r="E365" s="469"/>
      <c r="F365" s="469"/>
      <c r="G365" s="469"/>
      <c r="H365" s="476"/>
      <c r="I365" s="476"/>
      <c r="J365" s="429"/>
    </row>
    <row r="366" spans="2:10" ht="15.75" thickBot="1" x14ac:dyDescent="0.3">
      <c r="B366" s="428"/>
      <c r="C366" s="469"/>
      <c r="D366" s="469"/>
      <c r="E366" s="469"/>
      <c r="F366" s="469"/>
      <c r="G366" s="469"/>
      <c r="H366" s="476"/>
      <c r="I366" s="476"/>
      <c r="J366" s="429"/>
    </row>
    <row r="367" spans="2:10" ht="15.75" thickBot="1" x14ac:dyDescent="0.3">
      <c r="B367" s="428"/>
      <c r="C367" s="469"/>
      <c r="D367" s="469"/>
      <c r="E367" s="469"/>
      <c r="F367" s="469"/>
      <c r="G367" s="469"/>
      <c r="H367" s="476"/>
      <c r="I367" s="476"/>
      <c r="J367" s="429"/>
    </row>
    <row r="368" spans="2:10" ht="15.75" thickBot="1" x14ac:dyDescent="0.3">
      <c r="B368" s="428"/>
      <c r="C368" s="453"/>
      <c r="D368" s="453"/>
      <c r="E368" s="453"/>
      <c r="F368" s="453"/>
      <c r="G368" s="453"/>
      <c r="H368" s="452"/>
      <c r="I368" s="452"/>
      <c r="J368" s="429"/>
    </row>
    <row r="369" spans="2:10" ht="16.5" thickBot="1" x14ac:dyDescent="0.3">
      <c r="B369" s="431"/>
      <c r="C369" s="457"/>
      <c r="D369" s="457"/>
      <c r="E369" s="457"/>
      <c r="F369" s="457"/>
      <c r="G369" s="429"/>
      <c r="H369" s="470" t="s">
        <v>39</v>
      </c>
      <c r="I369" s="477" t="s">
        <v>85</v>
      </c>
      <c r="J369" s="429"/>
    </row>
    <row r="370" spans="2:10" ht="15.75" thickBot="1" x14ac:dyDescent="0.3">
      <c r="B370" s="431"/>
      <c r="C370" s="434" t="s">
        <v>96</v>
      </c>
      <c r="D370" s="456"/>
      <c r="E370" s="456"/>
      <c r="F370" s="456"/>
      <c r="G370" s="456"/>
      <c r="H370" s="456"/>
      <c r="I370" s="456"/>
      <c r="J370" s="429"/>
    </row>
    <row r="371" spans="2:10" ht="17.25" thickTop="1" thickBot="1" x14ac:dyDescent="0.3">
      <c r="B371" s="428"/>
      <c r="C371" s="747" t="s">
        <v>97</v>
      </c>
      <c r="D371" s="748"/>
      <c r="E371" s="470" t="s">
        <v>34</v>
      </c>
      <c r="F371" s="473" t="s">
        <v>35</v>
      </c>
      <c r="G371" s="473" t="s">
        <v>36</v>
      </c>
      <c r="H371" s="473" t="s">
        <v>37</v>
      </c>
      <c r="I371" s="473" t="s">
        <v>38</v>
      </c>
      <c r="J371" s="429"/>
    </row>
    <row r="372" spans="2:10" ht="16.5" thickTop="1" thickBot="1" x14ac:dyDescent="0.3">
      <c r="B372" s="428"/>
      <c r="C372" s="723" t="s">
        <v>201</v>
      </c>
      <c r="D372" s="724"/>
      <c r="E372" s="475" t="s">
        <v>49</v>
      </c>
      <c r="F372" s="474">
        <v>121768.4</v>
      </c>
      <c r="G372" s="475">
        <v>4.8000000000000001E-2</v>
      </c>
      <c r="H372" s="476"/>
      <c r="I372" s="450">
        <v>5844.88</v>
      </c>
      <c r="J372" s="429"/>
    </row>
    <row r="373" spans="2:10" ht="15.75" thickBot="1" x14ac:dyDescent="0.3">
      <c r="B373" s="428"/>
      <c r="C373" s="749" t="s">
        <v>196</v>
      </c>
      <c r="D373" s="750"/>
      <c r="E373" s="475" t="s">
        <v>42</v>
      </c>
      <c r="F373" s="474">
        <v>75000</v>
      </c>
      <c r="G373" s="475">
        <v>4.8000000000000001E-2</v>
      </c>
      <c r="H373" s="476"/>
      <c r="I373" s="450">
        <v>3600</v>
      </c>
      <c r="J373" s="429"/>
    </row>
    <row r="374" spans="2:10" ht="15.75" thickBot="1" x14ac:dyDescent="0.3">
      <c r="B374" s="428"/>
      <c r="C374" s="453"/>
      <c r="D374" s="453"/>
      <c r="E374" s="453"/>
      <c r="F374" s="453"/>
      <c r="G374" s="453"/>
      <c r="H374" s="452"/>
      <c r="I374" s="452"/>
      <c r="J374" s="429"/>
    </row>
    <row r="375" spans="2:10" ht="16.5" thickBot="1" x14ac:dyDescent="0.3">
      <c r="B375" s="431"/>
      <c r="C375" s="457"/>
      <c r="D375" s="457"/>
      <c r="E375" s="457"/>
      <c r="F375" s="457"/>
      <c r="G375" s="429"/>
      <c r="H375" s="470" t="s">
        <v>39</v>
      </c>
      <c r="I375" s="471">
        <v>9444.8799999999992</v>
      </c>
      <c r="J375" s="429"/>
    </row>
    <row r="376" spans="2:10" ht="15.75" thickBot="1" x14ac:dyDescent="0.3">
      <c r="B376" s="431"/>
      <c r="C376" s="457"/>
      <c r="D376" s="457"/>
      <c r="E376" s="457"/>
      <c r="F376" s="457"/>
      <c r="G376" s="457"/>
      <c r="H376" s="456"/>
      <c r="I376" s="456"/>
      <c r="J376" s="429"/>
    </row>
    <row r="377" spans="2:10" ht="16.5" thickBot="1" x14ac:dyDescent="0.3">
      <c r="B377" s="431"/>
      <c r="C377" s="457"/>
      <c r="D377" s="457"/>
      <c r="E377" s="457"/>
      <c r="F377" s="751"/>
      <c r="G377" s="752"/>
      <c r="H377" s="478" t="s">
        <v>100</v>
      </c>
      <c r="I377" s="471">
        <v>45699.88</v>
      </c>
      <c r="J377" s="429"/>
    </row>
    <row r="378" spans="2:10" ht="15.75" thickBot="1" x14ac:dyDescent="0.3">
      <c r="B378" s="479"/>
      <c r="C378" s="456"/>
      <c r="D378" s="456"/>
      <c r="E378" s="456"/>
      <c r="F378" s="456"/>
      <c r="G378" s="456"/>
      <c r="H378" s="456"/>
      <c r="I378" s="456"/>
      <c r="J378" s="452"/>
    </row>
    <row r="379" spans="2:10" ht="16.5" thickTop="1" thickBot="1" x14ac:dyDescent="0.3"/>
    <row r="380" spans="2:10" ht="15.75" thickBot="1" x14ac:dyDescent="0.3">
      <c r="B380" s="24"/>
      <c r="C380" s="25"/>
      <c r="D380" s="138"/>
      <c r="E380" s="25"/>
      <c r="F380" s="25"/>
      <c r="G380" s="25"/>
      <c r="H380" s="25"/>
      <c r="I380" s="26"/>
      <c r="J380" s="27"/>
    </row>
    <row r="381" spans="2:10" x14ac:dyDescent="0.25">
      <c r="B381" s="28"/>
      <c r="C381" s="585" t="s">
        <v>28</v>
      </c>
      <c r="D381" s="586"/>
      <c r="E381" s="586"/>
      <c r="F381" s="586"/>
      <c r="G381" s="586"/>
      <c r="H381" s="586"/>
      <c r="I381" s="587"/>
      <c r="J381" s="29"/>
    </row>
    <row r="382" spans="2:10" x14ac:dyDescent="0.25">
      <c r="B382" s="28"/>
      <c r="C382" s="573"/>
      <c r="D382" s="588"/>
      <c r="E382" s="588"/>
      <c r="F382" s="588"/>
      <c r="G382" s="588"/>
      <c r="H382" s="588"/>
      <c r="I382" s="589"/>
      <c r="J382" s="29"/>
    </row>
    <row r="383" spans="2:10" x14ac:dyDescent="0.25">
      <c r="B383" s="28"/>
      <c r="C383" s="573"/>
      <c r="D383" s="588"/>
      <c r="E383" s="588"/>
      <c r="F383" s="588"/>
      <c r="G383" s="588"/>
      <c r="H383" s="588"/>
      <c r="I383" s="589"/>
      <c r="J383" s="29"/>
    </row>
    <row r="384" spans="2:10" x14ac:dyDescent="0.25">
      <c r="B384" s="28"/>
      <c r="C384" s="573"/>
      <c r="D384" s="588"/>
      <c r="E384" s="588"/>
      <c r="F384" s="588"/>
      <c r="G384" s="588"/>
      <c r="H384" s="588"/>
      <c r="I384" s="589"/>
      <c r="J384" s="30"/>
    </row>
    <row r="385" spans="2:10" ht="15.75" thickBot="1" x14ac:dyDescent="0.3">
      <c r="B385" s="28"/>
      <c r="C385" s="590"/>
      <c r="D385" s="591"/>
      <c r="E385" s="591"/>
      <c r="F385" s="591"/>
      <c r="G385" s="591"/>
      <c r="H385" s="591"/>
      <c r="I385" s="592"/>
      <c r="J385" s="29"/>
    </row>
    <row r="386" spans="2:10" ht="15.75" thickBot="1" x14ac:dyDescent="0.3">
      <c r="B386" s="28"/>
      <c r="C386" s="31"/>
      <c r="D386" s="139"/>
      <c r="E386" s="33"/>
      <c r="F386" s="34"/>
      <c r="G386" s="35"/>
      <c r="H386" s="34"/>
      <c r="I386" s="36"/>
      <c r="J386" s="29"/>
    </row>
    <row r="387" spans="2:10" ht="15.75" x14ac:dyDescent="0.25">
      <c r="B387" s="37"/>
      <c r="C387" s="675" t="s">
        <v>29</v>
      </c>
      <c r="D387" s="677" t="s">
        <v>11</v>
      </c>
      <c r="E387" s="753" t="s">
        <v>12</v>
      </c>
      <c r="F387" s="587"/>
      <c r="G387" s="679" t="s">
        <v>202</v>
      </c>
      <c r="H387" s="680" t="s">
        <v>31</v>
      </c>
      <c r="I387" s="683">
        <f>+I421+I415+I398+I405+I428</f>
        <v>175000</v>
      </c>
      <c r="J387" s="38"/>
    </row>
    <row r="388" spans="2:10" ht="16.5" thickBot="1" x14ac:dyDescent="0.3">
      <c r="B388" s="37"/>
      <c r="C388" s="676"/>
      <c r="D388" s="676"/>
      <c r="E388" s="590"/>
      <c r="F388" s="592"/>
      <c r="G388" s="676"/>
      <c r="H388" s="676"/>
      <c r="I388" s="676"/>
      <c r="J388" s="38"/>
    </row>
    <row r="389" spans="2:10" x14ac:dyDescent="0.25">
      <c r="B389" s="28"/>
      <c r="C389" s="39"/>
      <c r="D389" s="140"/>
      <c r="E389" s="33"/>
      <c r="F389" s="34"/>
      <c r="G389" s="35"/>
      <c r="H389" s="34"/>
      <c r="I389" s="36"/>
      <c r="J389" s="29"/>
    </row>
    <row r="390" spans="2:10" ht="15.75" thickBot="1" x14ac:dyDescent="0.3">
      <c r="B390" s="28"/>
      <c r="C390" s="42" t="s">
        <v>32</v>
      </c>
      <c r="D390" s="140"/>
      <c r="E390" s="43"/>
      <c r="F390" s="44"/>
      <c r="G390" s="45"/>
      <c r="H390" s="46"/>
      <c r="I390" s="36"/>
      <c r="J390" s="29"/>
    </row>
    <row r="391" spans="2:10" ht="15.75" thickBot="1" x14ac:dyDescent="0.3">
      <c r="B391" s="28"/>
      <c r="C391" s="569" t="s">
        <v>33</v>
      </c>
      <c r="D391" s="570"/>
      <c r="E391" s="97" t="s">
        <v>34</v>
      </c>
      <c r="F391" s="97" t="s">
        <v>35</v>
      </c>
      <c r="G391" s="97" t="s">
        <v>36</v>
      </c>
      <c r="H391" s="97" t="s">
        <v>37</v>
      </c>
      <c r="I391" s="48" t="s">
        <v>38</v>
      </c>
      <c r="J391" s="29"/>
    </row>
    <row r="392" spans="2:10" x14ac:dyDescent="0.25">
      <c r="B392" s="28"/>
      <c r="C392" s="147"/>
      <c r="D392" s="148"/>
      <c r="E392" s="49"/>
      <c r="F392" s="149"/>
      <c r="G392" s="141"/>
      <c r="H392" s="480"/>
      <c r="I392" s="143"/>
      <c r="J392" s="169"/>
    </row>
    <row r="393" spans="2:10" x14ac:dyDescent="0.25">
      <c r="B393" s="28"/>
      <c r="C393" s="481"/>
      <c r="D393" s="482"/>
      <c r="E393" s="156"/>
      <c r="F393" s="64"/>
      <c r="G393" s="141"/>
      <c r="H393" s="142"/>
      <c r="I393" s="153"/>
      <c r="J393" s="29"/>
    </row>
    <row r="394" spans="2:10" x14ac:dyDescent="0.25">
      <c r="B394" s="28"/>
      <c r="C394" s="483"/>
      <c r="D394" s="484"/>
      <c r="E394" s="485"/>
      <c r="F394" s="66"/>
      <c r="G394" s="486"/>
      <c r="H394" s="59"/>
      <c r="I394" s="153"/>
      <c r="J394" s="29"/>
    </row>
    <row r="395" spans="2:10" x14ac:dyDescent="0.25">
      <c r="B395" s="28"/>
      <c r="C395" s="483"/>
      <c r="D395" s="484"/>
      <c r="E395" s="485"/>
      <c r="F395" s="66"/>
      <c r="G395" s="67"/>
      <c r="H395" s="59"/>
      <c r="I395" s="487"/>
      <c r="J395" s="29"/>
    </row>
    <row r="396" spans="2:10" x14ac:dyDescent="0.25">
      <c r="B396" s="28"/>
      <c r="C396" s="483"/>
      <c r="D396" s="484"/>
      <c r="E396" s="485"/>
      <c r="F396" s="66"/>
      <c r="G396" s="67"/>
      <c r="H396" s="59"/>
      <c r="I396" s="487"/>
      <c r="J396" s="29"/>
    </row>
    <row r="397" spans="2:10" ht="15.75" thickBot="1" x14ac:dyDescent="0.3">
      <c r="B397" s="28"/>
      <c r="C397" s="150"/>
      <c r="D397" s="151"/>
      <c r="E397" s="111"/>
      <c r="F397" s="69"/>
      <c r="G397" s="70"/>
      <c r="H397" s="71"/>
      <c r="I397" s="488"/>
      <c r="J397" s="29"/>
    </row>
    <row r="398" spans="2:10" ht="16.5" thickBot="1" x14ac:dyDescent="0.3">
      <c r="B398" s="28"/>
      <c r="C398" s="40"/>
      <c r="D398" s="140"/>
      <c r="E398" s="43"/>
      <c r="F398" s="46"/>
      <c r="G398" s="73"/>
      <c r="H398" s="146" t="s">
        <v>39</v>
      </c>
      <c r="I398" s="96">
        <f>SUM(I392:I397)</f>
        <v>0</v>
      </c>
      <c r="J398" s="29"/>
    </row>
    <row r="399" spans="2:10" ht="15.75" thickBot="1" x14ac:dyDescent="0.3">
      <c r="B399" s="28"/>
      <c r="C399" s="42" t="s">
        <v>40</v>
      </c>
      <c r="D399" s="140"/>
      <c r="E399" s="43"/>
      <c r="F399" s="44"/>
      <c r="G399" s="76"/>
      <c r="H399" s="44"/>
      <c r="I399" s="36"/>
      <c r="J399" s="29"/>
    </row>
    <row r="400" spans="2:10" ht="15.75" thickBot="1" x14ac:dyDescent="0.3">
      <c r="B400" s="28"/>
      <c r="C400" s="569" t="s">
        <v>33</v>
      </c>
      <c r="D400" s="570"/>
      <c r="E400" s="97" t="s">
        <v>34</v>
      </c>
      <c r="F400" s="97" t="s">
        <v>35</v>
      </c>
      <c r="G400" s="97" t="s">
        <v>36</v>
      </c>
      <c r="H400" s="97" t="s">
        <v>37</v>
      </c>
      <c r="I400" s="48" t="s">
        <v>38</v>
      </c>
      <c r="J400" s="29"/>
    </row>
    <row r="401" spans="2:10" x14ac:dyDescent="0.25">
      <c r="B401" s="28"/>
      <c r="C401" s="147"/>
      <c r="D401" s="148"/>
      <c r="E401" s="49"/>
      <c r="F401" s="149"/>
      <c r="G401" s="141"/>
      <c r="H401" s="49"/>
      <c r="I401" s="143"/>
      <c r="J401" s="29"/>
    </row>
    <row r="402" spans="2:10" x14ac:dyDescent="0.25">
      <c r="B402" s="28"/>
      <c r="C402" s="147"/>
      <c r="D402" s="148"/>
      <c r="E402" s="49"/>
      <c r="F402" s="149"/>
      <c r="G402" s="141"/>
      <c r="H402" s="49"/>
      <c r="I402" s="143"/>
      <c r="J402" s="29"/>
    </row>
    <row r="403" spans="2:10" x14ac:dyDescent="0.25">
      <c r="B403" s="28"/>
      <c r="C403" s="611"/>
      <c r="D403" s="612"/>
      <c r="E403" s="88"/>
      <c r="F403" s="149"/>
      <c r="G403" s="141"/>
      <c r="H403" s="127"/>
      <c r="I403" s="153"/>
      <c r="J403" s="29"/>
    </row>
    <row r="404" spans="2:10" ht="15.75" thickBot="1" x14ac:dyDescent="0.3">
      <c r="B404" s="28"/>
      <c r="C404" s="616"/>
      <c r="D404" s="617"/>
      <c r="E404" s="111"/>
      <c r="F404" s="92"/>
      <c r="G404" s="144"/>
      <c r="H404" s="127"/>
      <c r="I404" s="153"/>
      <c r="J404" s="29"/>
    </row>
    <row r="405" spans="2:10" ht="16.5" thickBot="1" x14ac:dyDescent="0.3">
      <c r="B405" s="28"/>
      <c r="C405" s="40"/>
      <c r="D405" s="140"/>
      <c r="E405" s="43"/>
      <c r="F405" s="44"/>
      <c r="G405" s="35"/>
      <c r="H405" s="113" t="s">
        <v>39</v>
      </c>
      <c r="I405" s="96">
        <f>SUM(I401:I404)</f>
        <v>0</v>
      </c>
      <c r="J405" s="29"/>
    </row>
    <row r="406" spans="2:10" ht="15.75" thickBot="1" x14ac:dyDescent="0.3">
      <c r="B406" s="28"/>
      <c r="C406" s="42" t="s">
        <v>43</v>
      </c>
      <c r="D406" s="140"/>
      <c r="E406" s="43"/>
      <c r="F406" s="44"/>
      <c r="G406" s="45"/>
      <c r="H406" s="46"/>
      <c r="I406" s="36"/>
      <c r="J406" s="29"/>
    </row>
    <row r="407" spans="2:10" ht="15.75" thickBot="1" x14ac:dyDescent="0.3">
      <c r="B407" s="28"/>
      <c r="C407" s="569" t="s">
        <v>33</v>
      </c>
      <c r="D407" s="570"/>
      <c r="E407" s="97" t="s">
        <v>34</v>
      </c>
      <c r="F407" s="97" t="s">
        <v>35</v>
      </c>
      <c r="G407" s="97" t="s">
        <v>36</v>
      </c>
      <c r="H407" s="97" t="s">
        <v>37</v>
      </c>
      <c r="I407" s="48" t="s">
        <v>38</v>
      </c>
      <c r="J407" s="29"/>
    </row>
    <row r="408" spans="2:10" x14ac:dyDescent="0.25">
      <c r="B408" s="28"/>
      <c r="C408" s="489"/>
      <c r="D408" s="490"/>
      <c r="E408" s="98"/>
      <c r="F408" s="50"/>
      <c r="G408" s="62"/>
      <c r="H408" s="100"/>
      <c r="I408" s="102"/>
      <c r="J408" s="29"/>
    </row>
    <row r="409" spans="2:10" x14ac:dyDescent="0.25">
      <c r="B409" s="28"/>
      <c r="C409" s="491"/>
      <c r="D409" s="492"/>
      <c r="E409" s="98"/>
      <c r="F409" s="98"/>
      <c r="G409" s="98"/>
      <c r="H409" s="100"/>
      <c r="I409" s="102"/>
      <c r="J409" s="29"/>
    </row>
    <row r="410" spans="2:10" x14ac:dyDescent="0.25">
      <c r="B410" s="28"/>
      <c r="C410" s="103"/>
      <c r="D410" s="493"/>
      <c r="E410" s="98"/>
      <c r="F410" s="98"/>
      <c r="G410" s="98"/>
      <c r="H410" s="100"/>
      <c r="I410" s="102"/>
      <c r="J410" s="29"/>
    </row>
    <row r="411" spans="2:10" x14ac:dyDescent="0.25">
      <c r="B411" s="28"/>
      <c r="C411" s="103"/>
      <c r="D411" s="493"/>
      <c r="E411" s="98"/>
      <c r="F411" s="98"/>
      <c r="G411" s="98"/>
      <c r="H411" s="100"/>
      <c r="I411" s="102"/>
      <c r="J411" s="29"/>
    </row>
    <row r="412" spans="2:10" x14ac:dyDescent="0.25">
      <c r="B412" s="28"/>
      <c r="C412" s="103"/>
      <c r="D412" s="493"/>
      <c r="E412" s="98"/>
      <c r="F412" s="98"/>
      <c r="G412" s="98"/>
      <c r="H412" s="100"/>
      <c r="I412" s="102"/>
      <c r="J412" s="29"/>
    </row>
    <row r="413" spans="2:10" x14ac:dyDescent="0.25">
      <c r="B413" s="28"/>
      <c r="C413" s="104"/>
      <c r="D413" s="494"/>
      <c r="E413" s="106"/>
      <c r="F413" s="107"/>
      <c r="G413" s="108"/>
      <c r="H413" s="100"/>
      <c r="I413" s="102"/>
      <c r="J413" s="29"/>
    </row>
    <row r="414" spans="2:10" ht="15.75" thickBot="1" x14ac:dyDescent="0.3">
      <c r="B414" s="28"/>
      <c r="C414" s="109"/>
      <c r="D414" s="495"/>
      <c r="E414" s="111"/>
      <c r="F414" s="112"/>
      <c r="G414" s="70"/>
      <c r="H414" s="69"/>
      <c r="I414" s="102"/>
      <c r="J414" s="29"/>
    </row>
    <row r="415" spans="2:10" ht="16.5" thickBot="1" x14ac:dyDescent="0.3">
      <c r="B415" s="28"/>
      <c r="C415" s="40"/>
      <c r="D415" s="140"/>
      <c r="E415" s="43"/>
      <c r="F415" s="44"/>
      <c r="G415" s="35"/>
      <c r="H415" s="113" t="s">
        <v>39</v>
      </c>
      <c r="I415" s="96">
        <f>SUM(I408:I414)</f>
        <v>0</v>
      </c>
      <c r="J415" s="29"/>
    </row>
    <row r="416" spans="2:10" ht="16.5" thickBot="1" x14ac:dyDescent="0.3">
      <c r="B416" s="28"/>
      <c r="C416" s="42" t="s">
        <v>46</v>
      </c>
      <c r="D416" s="140"/>
      <c r="E416" s="43"/>
      <c r="F416" s="44"/>
      <c r="G416" s="45"/>
      <c r="H416" s="114"/>
      <c r="I416" s="36"/>
      <c r="J416" s="29"/>
    </row>
    <row r="417" spans="2:10" ht="16.5" thickBot="1" x14ac:dyDescent="0.3">
      <c r="B417" s="28"/>
      <c r="C417" s="618" t="s">
        <v>47</v>
      </c>
      <c r="D417" s="570"/>
      <c r="E417" s="116" t="s">
        <v>34</v>
      </c>
      <c r="F417" s="97" t="s">
        <v>35</v>
      </c>
      <c r="G417" s="97" t="s">
        <v>36</v>
      </c>
      <c r="H417" s="97" t="s">
        <v>37</v>
      </c>
      <c r="I417" s="48" t="s">
        <v>38</v>
      </c>
      <c r="J417" s="29"/>
    </row>
    <row r="418" spans="2:10" x14ac:dyDescent="0.25">
      <c r="B418" s="28"/>
      <c r="C418" s="489"/>
      <c r="D418" s="490"/>
      <c r="E418" s="154"/>
      <c r="F418" s="119"/>
      <c r="G418" s="496"/>
      <c r="H418" s="497"/>
      <c r="I418" s="498"/>
      <c r="J418" s="29"/>
    </row>
    <row r="419" spans="2:10" x14ac:dyDescent="0.25">
      <c r="B419" s="28"/>
      <c r="C419" s="499"/>
      <c r="D419" s="500"/>
      <c r="E419" s="88"/>
      <c r="F419" s="122"/>
      <c r="G419" s="141"/>
      <c r="H419" s="121"/>
      <c r="I419" s="501"/>
      <c r="J419" s="29"/>
    </row>
    <row r="420" spans="2:10" ht="15.75" thickBot="1" x14ac:dyDescent="0.3">
      <c r="B420" s="28"/>
      <c r="C420" s="123"/>
      <c r="D420" s="502"/>
      <c r="E420" s="111"/>
      <c r="F420" s="125"/>
      <c r="G420" s="126"/>
      <c r="H420" s="127"/>
      <c r="I420" s="128"/>
      <c r="J420" s="29"/>
    </row>
    <row r="421" spans="2:10" ht="16.5" thickBot="1" x14ac:dyDescent="0.3">
      <c r="B421" s="28"/>
      <c r="C421" s="40"/>
      <c r="D421" s="140"/>
      <c r="E421" s="43"/>
      <c r="F421" s="44"/>
      <c r="G421" s="129"/>
      <c r="H421" s="113" t="s">
        <v>39</v>
      </c>
      <c r="I421" s="96">
        <f>SUM(I418:I420)</f>
        <v>0</v>
      </c>
      <c r="J421" s="29"/>
    </row>
    <row r="422" spans="2:10" ht="15.75" x14ac:dyDescent="0.25">
      <c r="B422" s="28"/>
      <c r="C422" s="40"/>
      <c r="D422" s="140"/>
      <c r="E422" s="43"/>
      <c r="F422" s="44"/>
      <c r="G422" s="35"/>
      <c r="H422" s="114"/>
      <c r="I422" s="131"/>
      <c r="J422" s="29"/>
    </row>
    <row r="423" spans="2:10" ht="16.5" thickBot="1" x14ac:dyDescent="0.3">
      <c r="B423" s="28"/>
      <c r="C423" s="42" t="s">
        <v>203</v>
      </c>
      <c r="D423" s="140"/>
      <c r="E423" s="43"/>
      <c r="F423" s="44"/>
      <c r="G423" s="45"/>
      <c r="H423" s="114"/>
      <c r="I423" s="36"/>
      <c r="J423" s="29"/>
    </row>
    <row r="424" spans="2:10" ht="15.75" thickBot="1" x14ac:dyDescent="0.3">
      <c r="B424" s="28"/>
      <c r="C424" s="569" t="s">
        <v>33</v>
      </c>
      <c r="D424" s="570"/>
      <c r="E424" s="97" t="s">
        <v>34</v>
      </c>
      <c r="F424" s="97" t="s">
        <v>35</v>
      </c>
      <c r="G424" s="97" t="s">
        <v>36</v>
      </c>
      <c r="H424" s="97" t="s">
        <v>37</v>
      </c>
      <c r="I424" s="48" t="s">
        <v>38</v>
      </c>
      <c r="J424" s="29"/>
    </row>
    <row r="425" spans="2:10" x14ac:dyDescent="0.25">
      <c r="B425" s="28"/>
      <c r="C425" s="754" t="s">
        <v>204</v>
      </c>
      <c r="D425" s="682"/>
      <c r="E425" s="154" t="s">
        <v>2</v>
      </c>
      <c r="F425" s="119">
        <v>175000</v>
      </c>
      <c r="G425" s="503">
        <v>1</v>
      </c>
      <c r="H425" s="168">
        <v>0</v>
      </c>
      <c r="I425" s="504">
        <f>F425*G425*(1+H425)</f>
        <v>175000</v>
      </c>
      <c r="J425" s="29"/>
    </row>
    <row r="426" spans="2:10" x14ac:dyDescent="0.25">
      <c r="B426" s="28"/>
      <c r="C426" s="505"/>
      <c r="D426" s="506"/>
      <c r="E426" s="507"/>
      <c r="F426" s="122"/>
      <c r="G426" s="141"/>
      <c r="H426" s="508"/>
      <c r="I426" s="509"/>
      <c r="J426" s="29"/>
    </row>
    <row r="427" spans="2:10" ht="15.75" thickBot="1" x14ac:dyDescent="0.3">
      <c r="B427" s="28"/>
      <c r="C427" s="510"/>
      <c r="D427" s="511"/>
      <c r="E427" s="111"/>
      <c r="F427" s="125"/>
      <c r="G427" s="512"/>
      <c r="H427" s="145"/>
      <c r="I427" s="513"/>
      <c r="J427" s="29"/>
    </row>
    <row r="428" spans="2:10" ht="16.5" thickBot="1" x14ac:dyDescent="0.3">
      <c r="B428" s="28"/>
      <c r="C428" s="514"/>
      <c r="D428" s="140"/>
      <c r="E428" s="43"/>
      <c r="F428" s="44"/>
      <c r="G428" s="129"/>
      <c r="H428" s="113" t="s">
        <v>39</v>
      </c>
      <c r="I428" s="96">
        <f>SUM(I425:I427)</f>
        <v>175000</v>
      </c>
      <c r="J428" s="29"/>
    </row>
    <row r="429" spans="2:10" ht="15.75" thickBot="1" x14ac:dyDescent="0.3">
      <c r="B429" s="28"/>
      <c r="C429" s="40"/>
      <c r="D429" s="140"/>
      <c r="E429" s="43"/>
      <c r="F429" s="44"/>
      <c r="G429" s="45"/>
      <c r="H429" s="46"/>
      <c r="I429" s="36"/>
      <c r="J429" s="29"/>
    </row>
    <row r="430" spans="2:10" ht="16.5" thickBot="1" x14ac:dyDescent="0.3">
      <c r="B430" s="28"/>
      <c r="C430" s="132"/>
      <c r="D430" s="140"/>
      <c r="E430" s="43"/>
      <c r="F430" s="628"/>
      <c r="G430" s="589"/>
      <c r="H430" s="115" t="s">
        <v>50</v>
      </c>
      <c r="I430" s="96">
        <f>SUM(I398+I405+I415+I421+I428)</f>
        <v>175000</v>
      </c>
      <c r="J430" s="29"/>
    </row>
    <row r="431" spans="2:10" ht="15.75" thickBot="1" x14ac:dyDescent="0.3">
      <c r="B431" s="134"/>
      <c r="C431" s="161"/>
      <c r="D431" s="162"/>
      <c r="E431" s="163"/>
      <c r="F431" s="164"/>
      <c r="G431" s="165"/>
      <c r="H431" s="190"/>
      <c r="I431" s="191"/>
      <c r="J431" s="137"/>
    </row>
    <row r="432" spans="2:10" ht="15.75" thickBot="1" x14ac:dyDescent="0.3"/>
    <row r="433" spans="2:10" ht="15.75" thickBot="1" x14ac:dyDescent="0.3">
      <c r="B433" s="24"/>
      <c r="C433" s="25"/>
      <c r="D433" s="138"/>
      <c r="E433" s="25"/>
      <c r="F433" s="25"/>
      <c r="G433" s="25"/>
      <c r="H433" s="25"/>
      <c r="I433" s="26"/>
      <c r="J433" s="27"/>
    </row>
    <row r="434" spans="2:10" x14ac:dyDescent="0.25">
      <c r="B434" s="28"/>
      <c r="C434" s="585" t="s">
        <v>28</v>
      </c>
      <c r="D434" s="586"/>
      <c r="E434" s="586"/>
      <c r="F434" s="586"/>
      <c r="G434" s="586"/>
      <c r="H434" s="586"/>
      <c r="I434" s="587"/>
      <c r="J434" s="29"/>
    </row>
    <row r="435" spans="2:10" x14ac:dyDescent="0.25">
      <c r="B435" s="28"/>
      <c r="C435" s="573"/>
      <c r="D435" s="588"/>
      <c r="E435" s="588"/>
      <c r="F435" s="588"/>
      <c r="G435" s="588"/>
      <c r="H435" s="588"/>
      <c r="I435" s="589"/>
      <c r="J435" s="29"/>
    </row>
    <row r="436" spans="2:10" x14ac:dyDescent="0.25">
      <c r="B436" s="28"/>
      <c r="C436" s="573"/>
      <c r="D436" s="588"/>
      <c r="E436" s="588"/>
      <c r="F436" s="588"/>
      <c r="G436" s="588"/>
      <c r="H436" s="588"/>
      <c r="I436" s="589"/>
      <c r="J436" s="29"/>
    </row>
    <row r="437" spans="2:10" x14ac:dyDescent="0.25">
      <c r="B437" s="28"/>
      <c r="C437" s="573"/>
      <c r="D437" s="588"/>
      <c r="E437" s="588"/>
      <c r="F437" s="588"/>
      <c r="G437" s="588"/>
      <c r="H437" s="588"/>
      <c r="I437" s="589"/>
      <c r="J437" s="30"/>
    </row>
    <row r="438" spans="2:10" ht="15.75" thickBot="1" x14ac:dyDescent="0.3">
      <c r="B438" s="28"/>
      <c r="C438" s="590"/>
      <c r="D438" s="591"/>
      <c r="E438" s="591"/>
      <c r="F438" s="591"/>
      <c r="G438" s="591"/>
      <c r="H438" s="591"/>
      <c r="I438" s="592"/>
      <c r="J438" s="29"/>
    </row>
    <row r="439" spans="2:10" ht="15.75" thickBot="1" x14ac:dyDescent="0.3">
      <c r="B439" s="28"/>
      <c r="C439" s="31"/>
      <c r="D439" s="139"/>
      <c r="E439" s="33"/>
      <c r="F439" s="34"/>
      <c r="G439" s="35"/>
      <c r="H439" s="34"/>
      <c r="I439" s="36"/>
      <c r="J439" s="29"/>
    </row>
    <row r="440" spans="2:10" ht="15.75" x14ac:dyDescent="0.25">
      <c r="B440" s="37"/>
      <c r="C440" s="675" t="s">
        <v>29</v>
      </c>
      <c r="D440" s="677" t="s">
        <v>220</v>
      </c>
      <c r="E440" s="753" t="s">
        <v>205</v>
      </c>
      <c r="F440" s="587"/>
      <c r="G440" s="679" t="s">
        <v>222</v>
      </c>
      <c r="H440" s="680" t="s">
        <v>31</v>
      </c>
      <c r="I440" s="683">
        <v>3500000</v>
      </c>
      <c r="J440" s="38"/>
    </row>
    <row r="441" spans="2:10" ht="16.5" thickBot="1" x14ac:dyDescent="0.3">
      <c r="B441" s="37"/>
      <c r="C441" s="676"/>
      <c r="D441" s="676"/>
      <c r="E441" s="590"/>
      <c r="F441" s="592"/>
      <c r="G441" s="676"/>
      <c r="H441" s="676"/>
      <c r="I441" s="676"/>
      <c r="J441" s="38"/>
    </row>
    <row r="442" spans="2:10" x14ac:dyDescent="0.25">
      <c r="B442" s="28"/>
      <c r="C442" s="39"/>
      <c r="D442" s="140"/>
      <c r="E442" s="33"/>
      <c r="F442" s="34"/>
      <c r="G442" s="35"/>
      <c r="H442" s="34"/>
      <c r="I442" s="36"/>
      <c r="J442" s="29"/>
    </row>
    <row r="443" spans="2:10" ht="15.75" thickBot="1" x14ac:dyDescent="0.3">
      <c r="B443" s="28"/>
      <c r="C443" s="42" t="s">
        <v>32</v>
      </c>
      <c r="D443" s="140"/>
      <c r="E443" s="43"/>
      <c r="F443" s="44"/>
      <c r="G443" s="45"/>
      <c r="H443" s="46"/>
      <c r="I443" s="36"/>
      <c r="J443" s="29"/>
    </row>
    <row r="444" spans="2:10" ht="15.75" thickBot="1" x14ac:dyDescent="0.3">
      <c r="B444" s="28"/>
      <c r="C444" s="569" t="s">
        <v>33</v>
      </c>
      <c r="D444" s="570"/>
      <c r="E444" s="97" t="s">
        <v>34</v>
      </c>
      <c r="F444" s="97" t="s">
        <v>35</v>
      </c>
      <c r="G444" s="97" t="s">
        <v>36</v>
      </c>
      <c r="H444" s="97" t="s">
        <v>37</v>
      </c>
      <c r="I444" s="48" t="s">
        <v>38</v>
      </c>
      <c r="J444" s="29"/>
    </row>
    <row r="445" spans="2:10" ht="38.25" customHeight="1" x14ac:dyDescent="0.25">
      <c r="B445" s="28"/>
      <c r="C445" s="755" t="s">
        <v>205</v>
      </c>
      <c r="D445" s="756"/>
      <c r="E445" s="49" t="s">
        <v>221</v>
      </c>
      <c r="F445" s="149">
        <v>3500000</v>
      </c>
      <c r="G445" s="141">
        <v>1</v>
      </c>
      <c r="H445" s="480"/>
      <c r="I445" s="143">
        <f>+F445*G445</f>
        <v>3500000</v>
      </c>
      <c r="J445" s="169"/>
    </row>
    <row r="446" spans="2:10" x14ac:dyDescent="0.25">
      <c r="B446" s="28"/>
      <c r="C446" s="481"/>
      <c r="D446" s="482"/>
      <c r="E446" s="156"/>
      <c r="F446" s="64"/>
      <c r="G446" s="141"/>
      <c r="H446" s="142"/>
      <c r="I446" s="153"/>
      <c r="J446" s="29"/>
    </row>
    <row r="447" spans="2:10" x14ac:dyDescent="0.25">
      <c r="B447" s="28"/>
      <c r="C447" s="483"/>
      <c r="D447" s="484"/>
      <c r="E447" s="485"/>
      <c r="F447" s="66"/>
      <c r="G447" s="486"/>
      <c r="H447" s="59"/>
      <c r="I447" s="153"/>
      <c r="J447" s="29"/>
    </row>
    <row r="448" spans="2:10" x14ac:dyDescent="0.25">
      <c r="B448" s="28"/>
      <c r="C448" s="483"/>
      <c r="D448" s="484"/>
      <c r="E448" s="485"/>
      <c r="F448" s="66"/>
      <c r="G448" s="67"/>
      <c r="H448" s="59"/>
      <c r="I448" s="487"/>
      <c r="J448" s="29"/>
    </row>
    <row r="449" spans="2:10" x14ac:dyDescent="0.25">
      <c r="B449" s="28"/>
      <c r="C449" s="483"/>
      <c r="D449" s="484"/>
      <c r="E449" s="485"/>
      <c r="F449" s="66"/>
      <c r="G449" s="67"/>
      <c r="H449" s="59"/>
      <c r="I449" s="487"/>
      <c r="J449" s="29"/>
    </row>
    <row r="450" spans="2:10" ht="15.75" thickBot="1" x14ac:dyDescent="0.3">
      <c r="B450" s="28"/>
      <c r="C450" s="150"/>
      <c r="D450" s="151"/>
      <c r="E450" s="111"/>
      <c r="F450" s="69"/>
      <c r="G450" s="70"/>
      <c r="H450" s="71"/>
      <c r="I450" s="488"/>
      <c r="J450" s="29"/>
    </row>
    <row r="451" spans="2:10" ht="16.5" thickBot="1" x14ac:dyDescent="0.3">
      <c r="B451" s="28"/>
      <c r="C451" s="40"/>
      <c r="D451" s="140"/>
      <c r="E451" s="43"/>
      <c r="F451" s="46"/>
      <c r="G451" s="73"/>
      <c r="H451" s="146" t="s">
        <v>39</v>
      </c>
      <c r="I451" s="96">
        <f>SUM(I445:I450)</f>
        <v>3500000</v>
      </c>
      <c r="J451" s="29"/>
    </row>
    <row r="452" spans="2:10" ht="15.75" thickBot="1" x14ac:dyDescent="0.3">
      <c r="B452" s="28"/>
      <c r="C452" s="42" t="s">
        <v>40</v>
      </c>
      <c r="D452" s="140"/>
      <c r="E452" s="43"/>
      <c r="F452" s="44"/>
      <c r="G452" s="76"/>
      <c r="H452" s="44"/>
      <c r="I452" s="36"/>
      <c r="J452" s="29"/>
    </row>
    <row r="453" spans="2:10" ht="15.75" thickBot="1" x14ac:dyDescent="0.3">
      <c r="B453" s="28"/>
      <c r="C453" s="569" t="s">
        <v>33</v>
      </c>
      <c r="D453" s="570"/>
      <c r="E453" s="97" t="s">
        <v>34</v>
      </c>
      <c r="F453" s="97" t="s">
        <v>35</v>
      </c>
      <c r="G453" s="97" t="s">
        <v>36</v>
      </c>
      <c r="H453" s="97" t="s">
        <v>37</v>
      </c>
      <c r="I453" s="48" t="s">
        <v>38</v>
      </c>
      <c r="J453" s="29"/>
    </row>
    <row r="454" spans="2:10" x14ac:dyDescent="0.25">
      <c r="B454" s="28"/>
      <c r="C454" s="147"/>
      <c r="D454" s="148"/>
      <c r="E454" s="49"/>
      <c r="F454" s="149"/>
      <c r="G454" s="141"/>
      <c r="H454" s="49"/>
      <c r="I454" s="143"/>
      <c r="J454" s="29"/>
    </row>
    <row r="455" spans="2:10" x14ac:dyDescent="0.25">
      <c r="B455" s="28"/>
      <c r="C455" s="147"/>
      <c r="D455" s="148"/>
      <c r="E455" s="49"/>
      <c r="F455" s="149"/>
      <c r="G455" s="141"/>
      <c r="H455" s="49"/>
      <c r="I455" s="143"/>
      <c r="J455" s="29"/>
    </row>
    <row r="456" spans="2:10" x14ac:dyDescent="0.25">
      <c r="B456" s="28"/>
      <c r="C456" s="611"/>
      <c r="D456" s="612"/>
      <c r="E456" s="88"/>
      <c r="F456" s="149"/>
      <c r="G456" s="141"/>
      <c r="H456" s="127"/>
      <c r="I456" s="153"/>
      <c r="J456" s="29"/>
    </row>
    <row r="457" spans="2:10" ht="15.75" thickBot="1" x14ac:dyDescent="0.3">
      <c r="B457" s="28"/>
      <c r="C457" s="616"/>
      <c r="D457" s="617"/>
      <c r="E457" s="111"/>
      <c r="F457" s="92"/>
      <c r="G457" s="144"/>
      <c r="H457" s="127"/>
      <c r="I457" s="153"/>
      <c r="J457" s="29"/>
    </row>
    <row r="458" spans="2:10" ht="16.5" thickBot="1" x14ac:dyDescent="0.3">
      <c r="B458" s="28"/>
      <c r="C458" s="40"/>
      <c r="D458" s="140"/>
      <c r="E458" s="43"/>
      <c r="F458" s="44"/>
      <c r="G458" s="35"/>
      <c r="H458" s="113" t="s">
        <v>39</v>
      </c>
      <c r="I458" s="96">
        <f>SUM(I454:I457)</f>
        <v>0</v>
      </c>
      <c r="J458" s="29"/>
    </row>
    <row r="459" spans="2:10" ht="15.75" thickBot="1" x14ac:dyDescent="0.3">
      <c r="B459" s="28"/>
      <c r="C459" s="42" t="s">
        <v>43</v>
      </c>
      <c r="D459" s="140"/>
      <c r="E459" s="43"/>
      <c r="F459" s="44"/>
      <c r="G459" s="45"/>
      <c r="H459" s="46"/>
      <c r="I459" s="36"/>
      <c r="J459" s="29"/>
    </row>
    <row r="460" spans="2:10" ht="15.75" thickBot="1" x14ac:dyDescent="0.3">
      <c r="B460" s="28"/>
      <c r="C460" s="569" t="s">
        <v>33</v>
      </c>
      <c r="D460" s="570"/>
      <c r="E460" s="97" t="s">
        <v>34</v>
      </c>
      <c r="F460" s="97" t="s">
        <v>35</v>
      </c>
      <c r="G460" s="97" t="s">
        <v>36</v>
      </c>
      <c r="H460" s="97" t="s">
        <v>37</v>
      </c>
      <c r="I460" s="48" t="s">
        <v>38</v>
      </c>
      <c r="J460" s="29"/>
    </row>
    <row r="461" spans="2:10" x14ac:dyDescent="0.25">
      <c r="B461" s="28"/>
      <c r="C461" s="489"/>
      <c r="D461" s="490"/>
      <c r="E461" s="98"/>
      <c r="F461" s="50"/>
      <c r="G461" s="62"/>
      <c r="H461" s="100"/>
      <c r="I461" s="102"/>
      <c r="J461" s="29"/>
    </row>
    <row r="462" spans="2:10" x14ac:dyDescent="0.25">
      <c r="B462" s="28"/>
      <c r="C462" s="491"/>
      <c r="D462" s="492"/>
      <c r="E462" s="98"/>
      <c r="F462" s="98"/>
      <c r="G462" s="98"/>
      <c r="H462" s="100"/>
      <c r="I462" s="102"/>
      <c r="J462" s="29"/>
    </row>
    <row r="463" spans="2:10" x14ac:dyDescent="0.25">
      <c r="B463" s="28"/>
      <c r="C463" s="103"/>
      <c r="D463" s="493"/>
      <c r="E463" s="98"/>
      <c r="F463" s="98"/>
      <c r="G463" s="98"/>
      <c r="H463" s="100"/>
      <c r="I463" s="102"/>
      <c r="J463" s="29"/>
    </row>
    <row r="464" spans="2:10" x14ac:dyDescent="0.25">
      <c r="B464" s="28"/>
      <c r="C464" s="103"/>
      <c r="D464" s="493"/>
      <c r="E464" s="98"/>
      <c r="F464" s="98"/>
      <c r="G464" s="98"/>
      <c r="H464" s="100"/>
      <c r="I464" s="102"/>
      <c r="J464" s="29"/>
    </row>
    <row r="465" spans="2:10" x14ac:dyDescent="0.25">
      <c r="B465" s="28"/>
      <c r="C465" s="103"/>
      <c r="D465" s="493"/>
      <c r="E465" s="98"/>
      <c r="F465" s="98"/>
      <c r="G465" s="98"/>
      <c r="H465" s="100"/>
      <c r="I465" s="102"/>
      <c r="J465" s="29"/>
    </row>
    <row r="466" spans="2:10" x14ac:dyDescent="0.25">
      <c r="B466" s="28"/>
      <c r="C466" s="104"/>
      <c r="D466" s="494"/>
      <c r="E466" s="106"/>
      <c r="F466" s="107"/>
      <c r="G466" s="108"/>
      <c r="H466" s="100"/>
      <c r="I466" s="102"/>
      <c r="J466" s="29"/>
    </row>
    <row r="467" spans="2:10" ht="15.75" thickBot="1" x14ac:dyDescent="0.3">
      <c r="B467" s="28"/>
      <c r="C467" s="109"/>
      <c r="D467" s="495"/>
      <c r="E467" s="111"/>
      <c r="F467" s="112"/>
      <c r="G467" s="70"/>
      <c r="H467" s="69"/>
      <c r="I467" s="102"/>
      <c r="J467" s="29"/>
    </row>
    <row r="468" spans="2:10" ht="16.5" thickBot="1" x14ac:dyDescent="0.3">
      <c r="B468" s="28"/>
      <c r="C468" s="40"/>
      <c r="D468" s="140"/>
      <c r="E468" s="43"/>
      <c r="F468" s="44"/>
      <c r="G468" s="35"/>
      <c r="H468" s="113" t="s">
        <v>39</v>
      </c>
      <c r="I468" s="96">
        <f>SUM(I461:I467)</f>
        <v>0</v>
      </c>
      <c r="J468" s="29"/>
    </row>
    <row r="469" spans="2:10" ht="16.5" thickBot="1" x14ac:dyDescent="0.3">
      <c r="B469" s="28"/>
      <c r="C469" s="42" t="s">
        <v>46</v>
      </c>
      <c r="D469" s="140"/>
      <c r="E469" s="43"/>
      <c r="F469" s="44"/>
      <c r="G469" s="45"/>
      <c r="H469" s="114"/>
      <c r="I469" s="36"/>
      <c r="J469" s="29"/>
    </row>
    <row r="470" spans="2:10" ht="16.5" thickBot="1" x14ac:dyDescent="0.3">
      <c r="B470" s="28"/>
      <c r="C470" s="618" t="s">
        <v>47</v>
      </c>
      <c r="D470" s="570"/>
      <c r="E470" s="116" t="s">
        <v>34</v>
      </c>
      <c r="F470" s="97" t="s">
        <v>35</v>
      </c>
      <c r="G470" s="97" t="s">
        <v>36</v>
      </c>
      <c r="H470" s="97" t="s">
        <v>37</v>
      </c>
      <c r="I470" s="48" t="s">
        <v>38</v>
      </c>
      <c r="J470" s="29"/>
    </row>
    <row r="471" spans="2:10" x14ac:dyDescent="0.25">
      <c r="B471" s="28"/>
      <c r="C471" s="489"/>
      <c r="D471" s="490"/>
      <c r="E471" s="154"/>
      <c r="F471" s="119"/>
      <c r="G471" s="496"/>
      <c r="H471" s="497"/>
      <c r="I471" s="498"/>
      <c r="J471" s="29"/>
    </row>
    <row r="472" spans="2:10" x14ac:dyDescent="0.25">
      <c r="B472" s="28"/>
      <c r="C472" s="499"/>
      <c r="D472" s="500"/>
      <c r="E472" s="88"/>
      <c r="F472" s="122"/>
      <c r="G472" s="141"/>
      <c r="H472" s="121"/>
      <c r="I472" s="501"/>
      <c r="J472" s="29"/>
    </row>
    <row r="473" spans="2:10" ht="15.75" thickBot="1" x14ac:dyDescent="0.3">
      <c r="B473" s="28"/>
      <c r="C473" s="123"/>
      <c r="D473" s="502"/>
      <c r="E473" s="111"/>
      <c r="F473" s="125"/>
      <c r="G473" s="126"/>
      <c r="H473" s="127"/>
      <c r="I473" s="128"/>
      <c r="J473" s="29"/>
    </row>
    <row r="474" spans="2:10" ht="16.5" thickBot="1" x14ac:dyDescent="0.3">
      <c r="B474" s="28"/>
      <c r="C474" s="40"/>
      <c r="D474" s="140"/>
      <c r="E474" s="43"/>
      <c r="F474" s="44"/>
      <c r="G474" s="129"/>
      <c r="H474" s="113" t="s">
        <v>39</v>
      </c>
      <c r="I474" s="96">
        <f>SUM(I471:I473)</f>
        <v>0</v>
      </c>
      <c r="J474" s="29"/>
    </row>
    <row r="475" spans="2:10" ht="15.75" x14ac:dyDescent="0.25">
      <c r="B475" s="28"/>
      <c r="C475" s="40"/>
      <c r="D475" s="140"/>
      <c r="E475" s="43"/>
      <c r="F475" s="44"/>
      <c r="G475" s="35"/>
      <c r="H475" s="114"/>
      <c r="I475" s="131"/>
      <c r="J475" s="29"/>
    </row>
    <row r="476" spans="2:10" ht="16.5" thickBot="1" x14ac:dyDescent="0.3">
      <c r="B476" s="28"/>
      <c r="C476" s="42" t="s">
        <v>203</v>
      </c>
      <c r="D476" s="140"/>
      <c r="E476" s="43"/>
      <c r="F476" s="44"/>
      <c r="G476" s="45"/>
      <c r="H476" s="114"/>
      <c r="I476" s="36"/>
      <c r="J476" s="29"/>
    </row>
    <row r="477" spans="2:10" ht="15.75" thickBot="1" x14ac:dyDescent="0.3">
      <c r="B477" s="28"/>
      <c r="C477" s="569" t="s">
        <v>33</v>
      </c>
      <c r="D477" s="570"/>
      <c r="E477" s="97" t="s">
        <v>34</v>
      </c>
      <c r="F477" s="97" t="s">
        <v>35</v>
      </c>
      <c r="G477" s="97" t="s">
        <v>36</v>
      </c>
      <c r="H477" s="97" t="s">
        <v>37</v>
      </c>
      <c r="I477" s="48" t="s">
        <v>38</v>
      </c>
      <c r="J477" s="29"/>
    </row>
    <row r="478" spans="2:10" x14ac:dyDescent="0.25">
      <c r="B478" s="28"/>
      <c r="C478" s="754"/>
      <c r="D478" s="682"/>
      <c r="E478" s="154"/>
      <c r="F478" s="119"/>
      <c r="G478" s="503"/>
      <c r="H478" s="168"/>
      <c r="I478" s="504"/>
      <c r="J478" s="29"/>
    </row>
    <row r="479" spans="2:10" x14ac:dyDescent="0.25">
      <c r="B479" s="28"/>
      <c r="C479" s="505"/>
      <c r="D479" s="506"/>
      <c r="E479" s="507"/>
      <c r="F479" s="122"/>
      <c r="G479" s="141"/>
      <c r="H479" s="508"/>
      <c r="I479" s="509"/>
      <c r="J479" s="29"/>
    </row>
    <row r="480" spans="2:10" ht="15.75" thickBot="1" x14ac:dyDescent="0.3">
      <c r="B480" s="28"/>
      <c r="C480" s="510"/>
      <c r="D480" s="511"/>
      <c r="E480" s="111"/>
      <c r="F480" s="125"/>
      <c r="G480" s="512"/>
      <c r="H480" s="145"/>
      <c r="I480" s="513"/>
      <c r="J480" s="29"/>
    </row>
    <row r="481" spans="2:10" ht="16.5" thickBot="1" x14ac:dyDescent="0.3">
      <c r="B481" s="28"/>
      <c r="C481" s="514"/>
      <c r="D481" s="140"/>
      <c r="E481" s="43"/>
      <c r="F481" s="44"/>
      <c r="G481" s="129"/>
      <c r="H481" s="113" t="s">
        <v>39</v>
      </c>
      <c r="I481" s="96">
        <f>SUM(I478:I480)</f>
        <v>0</v>
      </c>
      <c r="J481" s="29"/>
    </row>
    <row r="482" spans="2:10" ht="15.75" thickBot="1" x14ac:dyDescent="0.3">
      <c r="B482" s="28"/>
      <c r="C482" s="40"/>
      <c r="D482" s="140"/>
      <c r="E482" s="43"/>
      <c r="F482" s="44"/>
      <c r="G482" s="45"/>
      <c r="H482" s="46"/>
      <c r="I482" s="36"/>
      <c r="J482" s="29"/>
    </row>
    <row r="483" spans="2:10" ht="16.5" thickBot="1" x14ac:dyDescent="0.3">
      <c r="B483" s="28"/>
      <c r="C483" s="132"/>
      <c r="D483" s="140"/>
      <c r="E483" s="43"/>
      <c r="F483" s="628"/>
      <c r="G483" s="589"/>
      <c r="H483" s="115" t="s">
        <v>50</v>
      </c>
      <c r="I483" s="96">
        <f>SUM(I451+I458+I468+I474+I481)</f>
        <v>3500000</v>
      </c>
      <c r="J483" s="29"/>
    </row>
    <row r="484" spans="2:10" ht="15.75" thickBot="1" x14ac:dyDescent="0.3">
      <c r="B484" s="134"/>
      <c r="C484" s="161"/>
      <c r="D484" s="162"/>
      <c r="E484" s="163"/>
      <c r="F484" s="164"/>
      <c r="G484" s="165"/>
      <c r="H484" s="190"/>
      <c r="I484" s="191"/>
      <c r="J484" s="137"/>
    </row>
    <row r="485" spans="2:10" ht="15.75" thickBot="1" x14ac:dyDescent="0.3"/>
    <row r="486" spans="2:10" ht="15.75" thickBot="1" x14ac:dyDescent="0.3">
      <c r="B486" s="24"/>
      <c r="C486" s="25"/>
      <c r="D486" s="25"/>
      <c r="E486" s="25"/>
      <c r="F486" s="25"/>
      <c r="G486" s="25"/>
      <c r="H486" s="25"/>
      <c r="I486" s="26"/>
      <c r="J486" s="27"/>
    </row>
    <row r="487" spans="2:10" x14ac:dyDescent="0.25">
      <c r="B487" s="28"/>
      <c r="C487" s="585" t="s">
        <v>28</v>
      </c>
      <c r="D487" s="586"/>
      <c r="E487" s="586"/>
      <c r="F487" s="586"/>
      <c r="G487" s="586"/>
      <c r="H487" s="586"/>
      <c r="I487" s="587"/>
      <c r="J487" s="29"/>
    </row>
    <row r="488" spans="2:10" x14ac:dyDescent="0.25">
      <c r="B488" s="28"/>
      <c r="C488" s="573"/>
      <c r="D488" s="588"/>
      <c r="E488" s="588"/>
      <c r="F488" s="588"/>
      <c r="G488" s="588"/>
      <c r="H488" s="588"/>
      <c r="I488" s="589"/>
      <c r="J488" s="29"/>
    </row>
    <row r="489" spans="2:10" x14ac:dyDescent="0.25">
      <c r="B489" s="28"/>
      <c r="C489" s="573"/>
      <c r="D489" s="588"/>
      <c r="E489" s="588"/>
      <c r="F489" s="588"/>
      <c r="G489" s="588"/>
      <c r="H489" s="588"/>
      <c r="I489" s="589"/>
      <c r="J489" s="29"/>
    </row>
    <row r="490" spans="2:10" x14ac:dyDescent="0.25">
      <c r="B490" s="28"/>
      <c r="C490" s="573"/>
      <c r="D490" s="588"/>
      <c r="E490" s="588"/>
      <c r="F490" s="588"/>
      <c r="G490" s="588"/>
      <c r="H490" s="588"/>
      <c r="I490" s="589"/>
      <c r="J490" s="30"/>
    </row>
    <row r="491" spans="2:10" ht="15.75" thickBot="1" x14ac:dyDescent="0.3">
      <c r="B491" s="28"/>
      <c r="C491" s="590"/>
      <c r="D491" s="591"/>
      <c r="E491" s="591"/>
      <c r="F491" s="591"/>
      <c r="G491" s="591"/>
      <c r="H491" s="591"/>
      <c r="I491" s="592"/>
      <c r="J491" s="29"/>
    </row>
    <row r="492" spans="2:10" ht="15.75" thickBot="1" x14ac:dyDescent="0.3">
      <c r="B492" s="28"/>
      <c r="C492" s="31"/>
      <c r="D492" s="32"/>
      <c r="E492" s="33"/>
      <c r="F492" s="34"/>
      <c r="G492" s="35"/>
      <c r="H492" s="34"/>
      <c r="I492" s="36"/>
      <c r="J492" s="29"/>
    </row>
    <row r="493" spans="2:10" ht="15.75" x14ac:dyDescent="0.25">
      <c r="B493" s="37"/>
      <c r="C493" s="675" t="s">
        <v>29</v>
      </c>
      <c r="D493" s="677" t="s">
        <v>206</v>
      </c>
      <c r="E493" s="678" t="s">
        <v>223</v>
      </c>
      <c r="F493" s="587"/>
      <c r="G493" s="679" t="s">
        <v>224</v>
      </c>
      <c r="H493" s="680" t="s">
        <v>31</v>
      </c>
      <c r="I493" s="683">
        <f>I537</f>
        <v>205093.65919999999</v>
      </c>
      <c r="J493" s="38"/>
    </row>
    <row r="494" spans="2:10" ht="31.5" customHeight="1" thickBot="1" x14ac:dyDescent="0.3">
      <c r="B494" s="37"/>
      <c r="C494" s="676"/>
      <c r="D494" s="676"/>
      <c r="E494" s="590"/>
      <c r="F494" s="592"/>
      <c r="G494" s="676"/>
      <c r="H494" s="676"/>
      <c r="I494" s="676"/>
      <c r="J494" s="38"/>
    </row>
    <row r="495" spans="2:10" x14ac:dyDescent="0.25">
      <c r="B495" s="28"/>
      <c r="C495" s="39"/>
      <c r="D495" s="40"/>
      <c r="E495" s="33"/>
      <c r="F495" s="34"/>
      <c r="G495" s="35"/>
      <c r="H495" s="34"/>
      <c r="I495" s="36"/>
      <c r="J495" s="29"/>
    </row>
    <row r="496" spans="2:10" ht="15.75" thickBot="1" x14ac:dyDescent="0.3">
      <c r="B496" s="28"/>
      <c r="C496" s="42" t="s">
        <v>32</v>
      </c>
      <c r="D496" s="40"/>
      <c r="E496" s="43"/>
      <c r="F496" s="44"/>
      <c r="G496" s="45"/>
      <c r="H496" s="46"/>
      <c r="I496" s="36"/>
      <c r="J496" s="29"/>
    </row>
    <row r="497" spans="2:10" ht="15.75" thickBot="1" x14ac:dyDescent="0.3">
      <c r="B497" s="28"/>
      <c r="C497" s="569" t="s">
        <v>33</v>
      </c>
      <c r="D497" s="570"/>
      <c r="E497" s="97" t="s">
        <v>34</v>
      </c>
      <c r="F497" s="97" t="s">
        <v>35</v>
      </c>
      <c r="G497" s="97" t="s">
        <v>36</v>
      </c>
      <c r="H497" s="97" t="s">
        <v>37</v>
      </c>
      <c r="I497" s="78" t="s">
        <v>38</v>
      </c>
      <c r="J497" s="29"/>
    </row>
    <row r="498" spans="2:10" x14ac:dyDescent="0.25">
      <c r="B498" s="28"/>
      <c r="C498" s="611"/>
      <c r="D498" s="612"/>
      <c r="E498" s="156"/>
      <c r="F498" s="50"/>
      <c r="G498" s="51"/>
      <c r="H498" s="519"/>
      <c r="I498" s="153"/>
      <c r="J498" s="55"/>
    </row>
    <row r="499" spans="2:10" x14ac:dyDescent="0.25">
      <c r="B499" s="28"/>
      <c r="C499" s="611"/>
      <c r="D499" s="612"/>
      <c r="E499" s="156"/>
      <c r="F499" s="50"/>
      <c r="G499" s="98"/>
      <c r="H499" s="54"/>
      <c r="I499" s="153"/>
      <c r="J499" s="55"/>
    </row>
    <row r="500" spans="2:10" x14ac:dyDescent="0.25">
      <c r="B500" s="28"/>
      <c r="C500" s="611"/>
      <c r="D500" s="612"/>
      <c r="E500" s="156"/>
      <c r="F500" s="50"/>
      <c r="G500" s="51"/>
      <c r="H500" s="54"/>
      <c r="I500" s="153"/>
      <c r="J500" s="55"/>
    </row>
    <row r="501" spans="2:10" x14ac:dyDescent="0.25">
      <c r="B501" s="28"/>
      <c r="C501" s="611"/>
      <c r="D501" s="612"/>
      <c r="E501" s="156"/>
      <c r="F501" s="50"/>
      <c r="G501" s="51"/>
      <c r="H501" s="54"/>
      <c r="I501" s="153"/>
      <c r="J501" s="55"/>
    </row>
    <row r="502" spans="2:10" x14ac:dyDescent="0.25">
      <c r="B502" s="28"/>
      <c r="C502" s="611"/>
      <c r="D502" s="612"/>
      <c r="E502" s="156"/>
      <c r="F502" s="50"/>
      <c r="G502" s="51"/>
      <c r="H502" s="54"/>
      <c r="I502" s="153"/>
      <c r="J502" s="55"/>
    </row>
    <row r="503" spans="2:10" x14ac:dyDescent="0.25">
      <c r="B503" s="28"/>
      <c r="C503" s="611"/>
      <c r="D503" s="612"/>
      <c r="E503" s="156"/>
      <c r="F503" s="50"/>
      <c r="G503" s="62"/>
      <c r="H503" s="54"/>
      <c r="I503" s="153"/>
      <c r="J503" s="55"/>
    </row>
    <row r="504" spans="2:10" x14ac:dyDescent="0.25">
      <c r="B504" s="28"/>
      <c r="C504" s="611"/>
      <c r="D504" s="612"/>
      <c r="E504" s="156"/>
      <c r="F504" s="50"/>
      <c r="G504" s="62"/>
      <c r="H504" s="54"/>
      <c r="I504" s="520"/>
      <c r="J504" s="55"/>
    </row>
    <row r="505" spans="2:10" x14ac:dyDescent="0.25">
      <c r="B505" s="28"/>
      <c r="C505" s="611"/>
      <c r="D505" s="612"/>
      <c r="E505" s="156"/>
      <c r="F505" s="50"/>
      <c r="G505" s="62"/>
      <c r="H505" s="54"/>
      <c r="I505" s="487"/>
      <c r="J505" s="55"/>
    </row>
    <row r="506" spans="2:10" x14ac:dyDescent="0.25">
      <c r="B506" s="28"/>
      <c r="C506" s="611"/>
      <c r="D506" s="612"/>
      <c r="E506" s="156"/>
      <c r="F506" s="50"/>
      <c r="G506" s="62"/>
      <c r="H506" s="54"/>
      <c r="I506" s="487"/>
      <c r="J506" s="55"/>
    </row>
    <row r="507" spans="2:10" x14ac:dyDescent="0.25">
      <c r="B507" s="28"/>
      <c r="C507" s="611"/>
      <c r="D507" s="612"/>
      <c r="E507" s="156"/>
      <c r="F507" s="64"/>
      <c r="G507" s="62"/>
      <c r="H507" s="54"/>
      <c r="I507" s="487"/>
      <c r="J507" s="29"/>
    </row>
    <row r="508" spans="2:10" x14ac:dyDescent="0.25">
      <c r="B508" s="28"/>
      <c r="C508" s="611"/>
      <c r="D508" s="612"/>
      <c r="E508" s="485"/>
      <c r="F508" s="66"/>
      <c r="G508" s="67"/>
      <c r="H508" s="59"/>
      <c r="I508" s="487"/>
      <c r="J508" s="29"/>
    </row>
    <row r="509" spans="2:10" x14ac:dyDescent="0.25">
      <c r="B509" s="28"/>
      <c r="C509" s="611"/>
      <c r="D509" s="612"/>
      <c r="E509" s="485"/>
      <c r="F509" s="66"/>
      <c r="G509" s="67"/>
      <c r="H509" s="59"/>
      <c r="I509" s="487"/>
      <c r="J509" s="29"/>
    </row>
    <row r="510" spans="2:10" x14ac:dyDescent="0.25">
      <c r="B510" s="28"/>
      <c r="C510" s="611"/>
      <c r="D510" s="612"/>
      <c r="E510" s="485"/>
      <c r="F510" s="66"/>
      <c r="G510" s="67"/>
      <c r="H510" s="59"/>
      <c r="I510" s="487"/>
      <c r="J510" s="29"/>
    </row>
    <row r="511" spans="2:10" ht="15.75" thickBot="1" x14ac:dyDescent="0.3">
      <c r="B511" s="28"/>
      <c r="C511" s="616"/>
      <c r="D511" s="617"/>
      <c r="E511" s="111"/>
      <c r="F511" s="69"/>
      <c r="G511" s="70"/>
      <c r="H511" s="71"/>
      <c r="I511" s="159"/>
      <c r="J511" s="29"/>
    </row>
    <row r="512" spans="2:10" ht="16.5" thickBot="1" x14ac:dyDescent="0.3">
      <c r="B512" s="28"/>
      <c r="C512" s="40"/>
      <c r="D512" s="40"/>
      <c r="E512" s="43"/>
      <c r="F512" s="46"/>
      <c r="G512" s="73"/>
      <c r="H512" s="74" t="s">
        <v>39</v>
      </c>
      <c r="I512" s="75">
        <f>SUM(I498:I511)</f>
        <v>0</v>
      </c>
      <c r="J512" s="29"/>
    </row>
    <row r="513" spans="2:10" ht="15.75" thickBot="1" x14ac:dyDescent="0.3">
      <c r="B513" s="28"/>
      <c r="C513" s="42" t="s">
        <v>40</v>
      </c>
      <c r="D513" s="40"/>
      <c r="E513" s="43"/>
      <c r="F513" s="44"/>
      <c r="G513" s="76"/>
      <c r="H513" s="44"/>
      <c r="I513" s="36"/>
      <c r="J513" s="29"/>
    </row>
    <row r="514" spans="2:10" ht="15.75" thickBot="1" x14ac:dyDescent="0.3">
      <c r="B514" s="28"/>
      <c r="C514" s="569" t="s">
        <v>33</v>
      </c>
      <c r="D514" s="570"/>
      <c r="E514" s="97" t="s">
        <v>34</v>
      </c>
      <c r="F514" s="97" t="s">
        <v>35</v>
      </c>
      <c r="G514" s="97" t="s">
        <v>36</v>
      </c>
      <c r="H514" s="97" t="s">
        <v>37</v>
      </c>
      <c r="I514" s="48" t="s">
        <v>38</v>
      </c>
      <c r="J514" s="29"/>
    </row>
    <row r="515" spans="2:10" ht="15.75" thickBot="1" x14ac:dyDescent="0.3">
      <c r="B515" s="28"/>
      <c r="C515" s="681" t="s">
        <v>88</v>
      </c>
      <c r="D515" s="682"/>
      <c r="E515" s="118"/>
      <c r="F515" s="521">
        <v>2100</v>
      </c>
      <c r="G515" s="522">
        <v>1</v>
      </c>
      <c r="H515" s="82"/>
      <c r="I515" s="523">
        <f t="shared" ref="I515:I517" si="15">F515*G515</f>
        <v>2100</v>
      </c>
      <c r="J515" s="29"/>
    </row>
    <row r="516" spans="2:10" ht="15.75" thickBot="1" x14ac:dyDescent="0.3">
      <c r="B516" s="28"/>
      <c r="C516" s="757" t="s">
        <v>225</v>
      </c>
      <c r="D516" s="612"/>
      <c r="E516" s="49" t="s">
        <v>42</v>
      </c>
      <c r="F516" s="57">
        <v>61900</v>
      </c>
      <c r="G516" s="58">
        <v>0.2</v>
      </c>
      <c r="H516" s="157"/>
      <c r="I516" s="523">
        <f t="shared" si="15"/>
        <v>12380</v>
      </c>
      <c r="J516" s="29"/>
    </row>
    <row r="517" spans="2:10" x14ac:dyDescent="0.25">
      <c r="B517" s="28"/>
      <c r="C517" s="611" t="s">
        <v>226</v>
      </c>
      <c r="D517" s="612"/>
      <c r="E517" s="88" t="s">
        <v>42</v>
      </c>
      <c r="F517" s="149">
        <v>20000</v>
      </c>
      <c r="G517" s="58">
        <v>0.2</v>
      </c>
      <c r="H517" s="157"/>
      <c r="I517" s="523">
        <f t="shared" si="15"/>
        <v>4000</v>
      </c>
      <c r="J517" s="29"/>
    </row>
    <row r="518" spans="2:10" ht="15.75" thickBot="1" x14ac:dyDescent="0.3">
      <c r="B518" s="28"/>
      <c r="C518" s="616"/>
      <c r="D518" s="617"/>
      <c r="E518" s="111"/>
      <c r="F518" s="92"/>
      <c r="G518" s="144"/>
      <c r="H518" s="157"/>
      <c r="I518" s="153"/>
      <c r="J518" s="29"/>
    </row>
    <row r="519" spans="2:10" ht="16.5" thickBot="1" x14ac:dyDescent="0.3">
      <c r="B519" s="28"/>
      <c r="C519" s="40"/>
      <c r="D519" s="40"/>
      <c r="E519" s="43"/>
      <c r="F519" s="44"/>
      <c r="G519" s="35"/>
      <c r="H519" s="524" t="s">
        <v>39</v>
      </c>
      <c r="I519" s="96">
        <f>SUM(I515:I518)</f>
        <v>18480</v>
      </c>
      <c r="J519" s="29"/>
    </row>
    <row r="520" spans="2:10" ht="15.75" thickBot="1" x14ac:dyDescent="0.3">
      <c r="B520" s="28"/>
      <c r="C520" s="42" t="s">
        <v>43</v>
      </c>
      <c r="D520" s="40"/>
      <c r="E520" s="43"/>
      <c r="F520" s="44"/>
      <c r="G520" s="45"/>
      <c r="H520" s="46"/>
      <c r="I520" s="36"/>
      <c r="J520" s="29"/>
    </row>
    <row r="521" spans="2:10" ht="15.75" thickBot="1" x14ac:dyDescent="0.3">
      <c r="B521" s="28"/>
      <c r="C521" s="569" t="s">
        <v>33</v>
      </c>
      <c r="D521" s="570"/>
      <c r="E521" s="97" t="s">
        <v>34</v>
      </c>
      <c r="F521" s="97" t="s">
        <v>35</v>
      </c>
      <c r="G521" s="97" t="s">
        <v>36</v>
      </c>
      <c r="H521" s="97" t="s">
        <v>37</v>
      </c>
      <c r="I521" s="48" t="s">
        <v>38</v>
      </c>
      <c r="J521" s="29"/>
    </row>
    <row r="522" spans="2:10" x14ac:dyDescent="0.25">
      <c r="B522" s="28"/>
      <c r="C522" s="758" t="s">
        <v>44</v>
      </c>
      <c r="D522" s="682"/>
      <c r="E522" s="98" t="s">
        <v>45</v>
      </c>
      <c r="F522" s="99">
        <v>52250</v>
      </c>
      <c r="G522" s="51">
        <v>1.2</v>
      </c>
      <c r="H522" s="100"/>
      <c r="I522" s="365">
        <f>F522*G522</f>
        <v>62700</v>
      </c>
      <c r="J522" s="29"/>
    </row>
    <row r="523" spans="2:10" x14ac:dyDescent="0.25">
      <c r="B523" s="28"/>
      <c r="C523" s="491"/>
      <c r="D523" s="106"/>
      <c r="E523" s="98"/>
      <c r="F523" s="98"/>
      <c r="G523" s="98"/>
      <c r="H523" s="100"/>
      <c r="I523" s="102"/>
      <c r="J523" s="29"/>
    </row>
    <row r="524" spans="2:10" x14ac:dyDescent="0.25">
      <c r="B524" s="28"/>
      <c r="C524" s="103"/>
      <c r="D524" s="98"/>
      <c r="E524" s="98"/>
      <c r="F524" s="98"/>
      <c r="G524" s="98"/>
      <c r="H524" s="100"/>
      <c r="I524" s="102"/>
      <c r="J524" s="29"/>
    </row>
    <row r="525" spans="2:10" x14ac:dyDescent="0.25">
      <c r="B525" s="28"/>
      <c r="C525" s="103"/>
      <c r="D525" s="98"/>
      <c r="E525" s="98"/>
      <c r="F525" s="98"/>
      <c r="G525" s="98"/>
      <c r="H525" s="100"/>
      <c r="I525" s="102"/>
      <c r="J525" s="29"/>
    </row>
    <row r="526" spans="2:10" x14ac:dyDescent="0.25">
      <c r="B526" s="28"/>
      <c r="C526" s="103"/>
      <c r="D526" s="98"/>
      <c r="E526" s="98"/>
      <c r="F526" s="98"/>
      <c r="G526" s="98"/>
      <c r="H526" s="100"/>
      <c r="I526" s="102"/>
      <c r="J526" s="29"/>
    </row>
    <row r="527" spans="2:10" x14ac:dyDescent="0.25">
      <c r="B527" s="28"/>
      <c r="C527" s="104"/>
      <c r="D527" s="105"/>
      <c r="E527" s="106"/>
      <c r="F527" s="107"/>
      <c r="G527" s="108"/>
      <c r="H527" s="100"/>
      <c r="I527" s="102"/>
      <c r="J527" s="29"/>
    </row>
    <row r="528" spans="2:10" ht="15.75" thickBot="1" x14ac:dyDescent="0.3">
      <c r="B528" s="28"/>
      <c r="C528" s="109"/>
      <c r="D528" s="110"/>
      <c r="E528" s="111"/>
      <c r="F528" s="112"/>
      <c r="G528" s="70"/>
      <c r="H528" s="69"/>
      <c r="I528" s="102"/>
      <c r="J528" s="29"/>
    </row>
    <row r="529" spans="2:10" ht="16.5" thickBot="1" x14ac:dyDescent="0.3">
      <c r="B529" s="28"/>
      <c r="C529" s="40"/>
      <c r="D529" s="40"/>
      <c r="E529" s="43"/>
      <c r="F529" s="44"/>
      <c r="G529" s="35"/>
      <c r="H529" s="113" t="s">
        <v>39</v>
      </c>
      <c r="I529" s="96">
        <f>SUM(I522:I528)</f>
        <v>62700</v>
      </c>
      <c r="J529" s="29"/>
    </row>
    <row r="530" spans="2:10" ht="16.5" thickBot="1" x14ac:dyDescent="0.3">
      <c r="B530" s="28"/>
      <c r="C530" s="42" t="s">
        <v>46</v>
      </c>
      <c r="D530" s="40"/>
      <c r="E530" s="43"/>
      <c r="F530" s="44"/>
      <c r="G530" s="45"/>
      <c r="H530" s="114"/>
      <c r="I530" s="36"/>
      <c r="J530" s="29"/>
    </row>
    <row r="531" spans="2:10" ht="16.5" thickBot="1" x14ac:dyDescent="0.3">
      <c r="B531" s="28"/>
      <c r="C531" s="618" t="s">
        <v>47</v>
      </c>
      <c r="D531" s="570"/>
      <c r="E531" s="116" t="s">
        <v>34</v>
      </c>
      <c r="F531" s="97" t="s">
        <v>35</v>
      </c>
      <c r="G531" s="97" t="s">
        <v>36</v>
      </c>
      <c r="H531" s="97" t="s">
        <v>37</v>
      </c>
      <c r="I531" s="48" t="s">
        <v>38</v>
      </c>
      <c r="J531" s="117"/>
    </row>
    <row r="532" spans="2:10" ht="15.75" thickBot="1" x14ac:dyDescent="0.3">
      <c r="B532" s="28"/>
      <c r="C532" s="681" t="s">
        <v>48</v>
      </c>
      <c r="D532" s="682"/>
      <c r="E532" s="118" t="s">
        <v>49</v>
      </c>
      <c r="F532" s="119">
        <v>185777.6</v>
      </c>
      <c r="G532" s="522">
        <v>0.66700000000000004</v>
      </c>
      <c r="H532" s="120"/>
      <c r="I532" s="101">
        <f>F532*G532*(1+H532)</f>
        <v>123913.65920000001</v>
      </c>
      <c r="J532" s="29"/>
    </row>
    <row r="533" spans="2:10" ht="15.75" thickBot="1" x14ac:dyDescent="0.3">
      <c r="B533" s="28"/>
      <c r="C533" s="759"/>
      <c r="D533" s="612"/>
      <c r="E533" s="121"/>
      <c r="F533" s="122"/>
      <c r="G533" s="512"/>
      <c r="H533" s="121"/>
      <c r="I533" s="101"/>
      <c r="J533" s="117"/>
    </row>
    <row r="534" spans="2:10" ht="15.75" thickBot="1" x14ac:dyDescent="0.3">
      <c r="B534" s="28"/>
      <c r="C534" s="123"/>
      <c r="D534" s="124"/>
      <c r="E534" s="111"/>
      <c r="F534" s="125"/>
      <c r="G534" s="126"/>
      <c r="H534" s="127"/>
      <c r="I534" s="128"/>
      <c r="J534" s="29"/>
    </row>
    <row r="535" spans="2:10" ht="16.5" thickBot="1" x14ac:dyDescent="0.3">
      <c r="B535" s="28"/>
      <c r="C535" s="40"/>
      <c r="D535" s="40"/>
      <c r="E535" s="43"/>
      <c r="F535" s="44"/>
      <c r="G535" s="129"/>
      <c r="H535" s="113" t="s">
        <v>39</v>
      </c>
      <c r="I535" s="96">
        <f>SUM(I532:I534)</f>
        <v>123913.65920000001</v>
      </c>
      <c r="J535" s="29"/>
    </row>
    <row r="536" spans="2:10" ht="16.5" thickBot="1" x14ac:dyDescent="0.3">
      <c r="B536" s="28"/>
      <c r="C536" s="40"/>
      <c r="D536" s="40"/>
      <c r="E536" s="43"/>
      <c r="F536" s="44"/>
      <c r="G536" s="130"/>
      <c r="H536" s="114"/>
      <c r="I536" s="131"/>
      <c r="J536" s="29"/>
    </row>
    <row r="537" spans="2:10" ht="16.5" thickBot="1" x14ac:dyDescent="0.3">
      <c r="B537" s="28"/>
      <c r="C537" s="132"/>
      <c r="D537" s="40"/>
      <c r="E537" s="43"/>
      <c r="F537" s="628"/>
      <c r="G537" s="589"/>
      <c r="H537" s="115" t="s">
        <v>50</v>
      </c>
      <c r="I537" s="96">
        <f>I535+I529+I519+I512</f>
        <v>205093.65919999999</v>
      </c>
      <c r="J537" s="29"/>
    </row>
    <row r="538" spans="2:10" ht="15.75" thickBot="1" x14ac:dyDescent="0.3">
      <c r="B538" s="28"/>
      <c r="C538" s="40"/>
      <c r="D538" s="40"/>
      <c r="E538" s="43"/>
      <c r="F538" s="44"/>
      <c r="G538" s="45"/>
      <c r="H538" s="46"/>
      <c r="I538" s="36"/>
      <c r="J538" s="29"/>
    </row>
    <row r="539" spans="2:10" ht="15.75" thickBot="1" x14ac:dyDescent="0.3">
      <c r="B539" s="24"/>
      <c r="C539" s="25"/>
      <c r="D539" s="25"/>
      <c r="E539" s="25"/>
      <c r="F539" s="25"/>
      <c r="G539" s="25"/>
      <c r="H539" s="25"/>
      <c r="I539" s="26"/>
      <c r="J539" s="27"/>
    </row>
    <row r="540" spans="2:10" x14ac:dyDescent="0.25">
      <c r="B540" s="28"/>
      <c r="C540" s="585" t="s">
        <v>28</v>
      </c>
      <c r="D540" s="586"/>
      <c r="E540" s="586"/>
      <c r="F540" s="586"/>
      <c r="G540" s="586"/>
      <c r="H540" s="586"/>
      <c r="I540" s="587"/>
      <c r="J540" s="29"/>
    </row>
    <row r="541" spans="2:10" x14ac:dyDescent="0.25">
      <c r="B541" s="28"/>
      <c r="C541" s="573"/>
      <c r="D541" s="588"/>
      <c r="E541" s="588"/>
      <c r="F541" s="588"/>
      <c r="G541" s="588"/>
      <c r="H541" s="588"/>
      <c r="I541" s="589"/>
      <c r="J541" s="29"/>
    </row>
    <row r="542" spans="2:10" x14ac:dyDescent="0.25">
      <c r="B542" s="28"/>
      <c r="C542" s="573"/>
      <c r="D542" s="588"/>
      <c r="E542" s="588"/>
      <c r="F542" s="588"/>
      <c r="G542" s="588"/>
      <c r="H542" s="588"/>
      <c r="I542" s="589"/>
      <c r="J542" s="29"/>
    </row>
    <row r="543" spans="2:10" x14ac:dyDescent="0.25">
      <c r="B543" s="28"/>
      <c r="C543" s="573"/>
      <c r="D543" s="588"/>
      <c r="E543" s="588"/>
      <c r="F543" s="588"/>
      <c r="G543" s="588"/>
      <c r="H543" s="588"/>
      <c r="I543" s="589"/>
      <c r="J543" s="30"/>
    </row>
    <row r="544" spans="2:10" ht="15.75" thickBot="1" x14ac:dyDescent="0.3">
      <c r="B544" s="28"/>
      <c r="C544" s="590"/>
      <c r="D544" s="591"/>
      <c r="E544" s="591"/>
      <c r="F544" s="591"/>
      <c r="G544" s="591"/>
      <c r="H544" s="591"/>
      <c r="I544" s="592"/>
      <c r="J544" s="29"/>
    </row>
    <row r="545" spans="2:10" ht="15.75" thickBot="1" x14ac:dyDescent="0.3">
      <c r="B545" s="28"/>
      <c r="C545" s="31"/>
      <c r="D545" s="32"/>
      <c r="E545" s="33"/>
      <c r="F545" s="34"/>
      <c r="G545" s="35"/>
      <c r="H545" s="34"/>
      <c r="I545" s="36"/>
      <c r="J545" s="29"/>
    </row>
    <row r="546" spans="2:10" ht="15.75" x14ac:dyDescent="0.25">
      <c r="B546" s="37"/>
      <c r="C546" s="675" t="s">
        <v>29</v>
      </c>
      <c r="D546" s="677" t="s">
        <v>208</v>
      </c>
      <c r="E546" s="678" t="s">
        <v>227</v>
      </c>
      <c r="F546" s="587"/>
      <c r="G546" s="679" t="s">
        <v>30</v>
      </c>
      <c r="H546" s="680" t="s">
        <v>31</v>
      </c>
      <c r="I546" s="683">
        <f>I594</f>
        <v>24637.040800000002</v>
      </c>
      <c r="J546" s="38"/>
    </row>
    <row r="547" spans="2:10" ht="16.5" thickBot="1" x14ac:dyDescent="0.3">
      <c r="B547" s="37"/>
      <c r="C547" s="676"/>
      <c r="D547" s="676"/>
      <c r="E547" s="590"/>
      <c r="F547" s="592"/>
      <c r="G547" s="676"/>
      <c r="H547" s="676"/>
      <c r="I547" s="676"/>
      <c r="J547" s="38"/>
    </row>
    <row r="548" spans="2:10" x14ac:dyDescent="0.25">
      <c r="B548" s="28"/>
      <c r="C548" s="39"/>
      <c r="D548" s="40"/>
      <c r="E548" s="33"/>
      <c r="F548" s="34"/>
      <c r="G548" s="35"/>
      <c r="H548" s="34"/>
      <c r="I548" s="36"/>
      <c r="J548" s="29"/>
    </row>
    <row r="549" spans="2:10" ht="15.75" thickBot="1" x14ac:dyDescent="0.3">
      <c r="B549" s="28"/>
      <c r="C549" s="42" t="s">
        <v>32</v>
      </c>
      <c r="D549" s="40"/>
      <c r="E549" s="43"/>
      <c r="F549" s="44"/>
      <c r="G549" s="45"/>
      <c r="H549" s="46"/>
      <c r="I549" s="36"/>
      <c r="J549" s="29"/>
    </row>
    <row r="550" spans="2:10" ht="15.75" thickBot="1" x14ac:dyDescent="0.3">
      <c r="B550" s="28"/>
      <c r="C550" s="569" t="s">
        <v>33</v>
      </c>
      <c r="D550" s="570"/>
      <c r="E550" s="525" t="s">
        <v>34</v>
      </c>
      <c r="F550" s="47" t="s">
        <v>35</v>
      </c>
      <c r="G550" s="47" t="s">
        <v>36</v>
      </c>
      <c r="H550" s="47" t="s">
        <v>37</v>
      </c>
      <c r="I550" s="48" t="s">
        <v>38</v>
      </c>
      <c r="J550" s="29"/>
    </row>
    <row r="551" spans="2:10" ht="15.75" thickBot="1" x14ac:dyDescent="0.3">
      <c r="B551" s="28"/>
      <c r="C551" s="685"/>
      <c r="D551" s="762"/>
      <c r="E551" s="79"/>
      <c r="F551" s="119"/>
      <c r="G551" s="526"/>
      <c r="H551" s="52"/>
      <c r="I551" s="53">
        <f t="shared" ref="I551:I556" si="16">F551*G551</f>
        <v>0</v>
      </c>
      <c r="J551" s="29"/>
    </row>
    <row r="552" spans="2:10" ht="15.75" thickBot="1" x14ac:dyDescent="0.3">
      <c r="B552" s="28"/>
      <c r="C552" s="763"/>
      <c r="D552" s="764"/>
      <c r="E552" s="49"/>
      <c r="F552" s="50"/>
      <c r="G552" s="51"/>
      <c r="H552" s="54"/>
      <c r="I552" s="53">
        <f t="shared" si="16"/>
        <v>0</v>
      </c>
      <c r="J552" s="55"/>
    </row>
    <row r="553" spans="2:10" ht="15.75" thickBot="1" x14ac:dyDescent="0.3">
      <c r="B553" s="28"/>
      <c r="C553" s="611"/>
      <c r="D553" s="760"/>
      <c r="E553" s="56"/>
      <c r="F553" s="57"/>
      <c r="G553" s="58"/>
      <c r="H553" s="59"/>
      <c r="I553" s="53">
        <f t="shared" si="16"/>
        <v>0</v>
      </c>
      <c r="J553" s="55"/>
    </row>
    <row r="554" spans="2:10" ht="15.75" thickBot="1" x14ac:dyDescent="0.3">
      <c r="B554" s="28"/>
      <c r="C554" s="765"/>
      <c r="D554" s="760"/>
      <c r="E554" s="56"/>
      <c r="F554" s="57"/>
      <c r="G554" s="58"/>
      <c r="H554" s="59"/>
      <c r="I554" s="53">
        <f t="shared" si="16"/>
        <v>0</v>
      </c>
      <c r="J554" s="55"/>
    </row>
    <row r="555" spans="2:10" ht="15.75" thickBot="1" x14ac:dyDescent="0.3">
      <c r="B555" s="28"/>
      <c r="C555" s="611"/>
      <c r="D555" s="760"/>
      <c r="E555" s="49"/>
      <c r="F555" s="50"/>
      <c r="G555" s="51"/>
      <c r="H555" s="54"/>
      <c r="I555" s="53">
        <f t="shared" si="16"/>
        <v>0</v>
      </c>
      <c r="J555" s="55"/>
    </row>
    <row r="556" spans="2:10" ht="15.75" thickBot="1" x14ac:dyDescent="0.3">
      <c r="B556" s="28"/>
      <c r="C556" s="611"/>
      <c r="D556" s="760"/>
      <c r="E556" s="49"/>
      <c r="F556" s="50"/>
      <c r="G556" s="51"/>
      <c r="H556" s="54"/>
      <c r="I556" s="53">
        <f t="shared" si="16"/>
        <v>0</v>
      </c>
      <c r="J556" s="55"/>
    </row>
    <row r="557" spans="2:10" x14ac:dyDescent="0.25">
      <c r="B557" s="28"/>
      <c r="C557" s="761"/>
      <c r="D557" s="760"/>
      <c r="E557" s="49"/>
      <c r="F557" s="50"/>
      <c r="G557" s="51"/>
      <c r="H557" s="54"/>
      <c r="I557" s="53"/>
      <c r="J557" s="55"/>
    </row>
    <row r="558" spans="2:10" x14ac:dyDescent="0.25">
      <c r="B558" s="28"/>
      <c r="C558" s="611"/>
      <c r="D558" s="760"/>
      <c r="E558" s="49"/>
      <c r="F558" s="50"/>
      <c r="G558" s="62"/>
      <c r="H558" s="54"/>
      <c r="I558" s="63"/>
      <c r="J558" s="55"/>
    </row>
    <row r="559" spans="2:10" x14ac:dyDescent="0.25">
      <c r="B559" s="28"/>
      <c r="C559" s="611"/>
      <c r="D559" s="760"/>
      <c r="E559" s="49"/>
      <c r="F559" s="50"/>
      <c r="G559" s="62"/>
      <c r="H559" s="54"/>
      <c r="I559" s="63"/>
      <c r="J559" s="55"/>
    </row>
    <row r="560" spans="2:10" x14ac:dyDescent="0.25">
      <c r="B560" s="28"/>
      <c r="C560" s="611"/>
      <c r="D560" s="760"/>
      <c r="E560" s="49"/>
      <c r="F560" s="50"/>
      <c r="G560" s="62"/>
      <c r="H560" s="54"/>
      <c r="I560" s="63"/>
      <c r="J560" s="55"/>
    </row>
    <row r="561" spans="2:10" x14ac:dyDescent="0.25">
      <c r="B561" s="28"/>
      <c r="C561" s="611"/>
      <c r="D561" s="760"/>
      <c r="E561" s="49"/>
      <c r="F561" s="64"/>
      <c r="G561" s="62"/>
      <c r="H561" s="54"/>
      <c r="I561" s="63"/>
      <c r="J561" s="29"/>
    </row>
    <row r="562" spans="2:10" x14ac:dyDescent="0.25">
      <c r="B562" s="28"/>
      <c r="C562" s="611"/>
      <c r="D562" s="760"/>
      <c r="E562" s="65"/>
      <c r="F562" s="66"/>
      <c r="G562" s="67"/>
      <c r="H562" s="59"/>
      <c r="I562" s="63"/>
      <c r="J562" s="29"/>
    </row>
    <row r="563" spans="2:10" x14ac:dyDescent="0.25">
      <c r="B563" s="28"/>
      <c r="C563" s="611"/>
      <c r="D563" s="760"/>
      <c r="E563" s="65"/>
      <c r="F563" s="66"/>
      <c r="G563" s="67"/>
      <c r="H563" s="59"/>
      <c r="I563" s="63"/>
      <c r="J563" s="29"/>
    </row>
    <row r="564" spans="2:10" x14ac:dyDescent="0.25">
      <c r="B564" s="28"/>
      <c r="C564" s="611"/>
      <c r="D564" s="760"/>
      <c r="E564" s="65"/>
      <c r="F564" s="66"/>
      <c r="G564" s="67"/>
      <c r="H564" s="59"/>
      <c r="I564" s="63"/>
      <c r="J564" s="29"/>
    </row>
    <row r="565" spans="2:10" ht="15.75" thickBot="1" x14ac:dyDescent="0.3">
      <c r="B565" s="28"/>
      <c r="C565" s="616"/>
      <c r="D565" s="768"/>
      <c r="E565" s="68"/>
      <c r="F565" s="69"/>
      <c r="G565" s="70"/>
      <c r="H565" s="71"/>
      <c r="I565" s="72"/>
      <c r="J565" s="29"/>
    </row>
    <row r="566" spans="2:10" ht="16.5" thickBot="1" x14ac:dyDescent="0.3">
      <c r="B566" s="28"/>
      <c r="C566" s="40"/>
      <c r="D566" s="40"/>
      <c r="E566" s="43"/>
      <c r="F566" s="46"/>
      <c r="G566" s="73"/>
      <c r="H566" s="74" t="s">
        <v>39</v>
      </c>
      <c r="I566" s="75">
        <f>SUM(I551:I555)</f>
        <v>0</v>
      </c>
      <c r="J566" s="29"/>
    </row>
    <row r="567" spans="2:10" ht="15.75" thickBot="1" x14ac:dyDescent="0.3">
      <c r="B567" s="28"/>
      <c r="C567" s="42" t="s">
        <v>40</v>
      </c>
      <c r="D567" s="40"/>
      <c r="E567" s="43"/>
      <c r="F567" s="44"/>
      <c r="G567" s="76"/>
      <c r="H567" s="44"/>
      <c r="I567" s="36"/>
      <c r="J567" s="29"/>
    </row>
    <row r="568" spans="2:10" ht="15.75" thickBot="1" x14ac:dyDescent="0.3">
      <c r="B568" s="28"/>
      <c r="C568" s="769" t="s">
        <v>33</v>
      </c>
      <c r="D568" s="587"/>
      <c r="E568" s="77" t="s">
        <v>34</v>
      </c>
      <c r="F568" s="77" t="s">
        <v>35</v>
      </c>
      <c r="G568" s="77" t="s">
        <v>36</v>
      </c>
      <c r="H568" s="77" t="s">
        <v>37</v>
      </c>
      <c r="I568" s="78" t="s">
        <v>38</v>
      </c>
      <c r="J568" s="29"/>
    </row>
    <row r="569" spans="2:10" x14ac:dyDescent="0.25">
      <c r="B569" s="28"/>
      <c r="C569" s="681" t="s">
        <v>41</v>
      </c>
      <c r="D569" s="762"/>
      <c r="E569" s="79"/>
      <c r="F569" s="521">
        <v>206000</v>
      </c>
      <c r="G569" s="522">
        <v>5.0000000000000001E-3</v>
      </c>
      <c r="H569" s="82"/>
      <c r="I569" s="83">
        <f t="shared" ref="I569:I575" si="17">F569*G569</f>
        <v>1030</v>
      </c>
      <c r="J569" s="29"/>
    </row>
    <row r="570" spans="2:10" x14ac:dyDescent="0.25">
      <c r="B570" s="28"/>
      <c r="C570" s="611" t="s">
        <v>195</v>
      </c>
      <c r="D570" s="760"/>
      <c r="E570" s="84" t="s">
        <v>42</v>
      </c>
      <c r="F570" s="85">
        <v>10000</v>
      </c>
      <c r="G570" s="81">
        <v>3.5000000000000003E-2</v>
      </c>
      <c r="H570" s="86"/>
      <c r="I570" s="87">
        <f t="shared" si="17"/>
        <v>350.00000000000006</v>
      </c>
      <c r="J570" s="29"/>
    </row>
    <row r="571" spans="2:10" x14ac:dyDescent="0.25">
      <c r="B571" s="28"/>
      <c r="C571" s="611"/>
      <c r="D571" s="760"/>
      <c r="E571" s="84"/>
      <c r="F571" s="85"/>
      <c r="G571" s="81"/>
      <c r="H571" s="88"/>
      <c r="I571" s="89">
        <f t="shared" si="17"/>
        <v>0</v>
      </c>
      <c r="J571" s="29"/>
    </row>
    <row r="572" spans="2:10" x14ac:dyDescent="0.25">
      <c r="B572" s="28"/>
      <c r="C572" s="766"/>
      <c r="D572" s="654"/>
      <c r="E572" s="84"/>
      <c r="F572" s="85"/>
      <c r="G572" s="81"/>
      <c r="H572" s="88"/>
      <c r="I572" s="89">
        <f t="shared" si="17"/>
        <v>0</v>
      </c>
      <c r="J572" s="29"/>
    </row>
    <row r="573" spans="2:10" x14ac:dyDescent="0.25">
      <c r="B573" s="28"/>
      <c r="C573" s="611"/>
      <c r="D573" s="760"/>
      <c r="E573" s="56"/>
      <c r="F573" s="57"/>
      <c r="G573" s="58"/>
      <c r="H573" s="88"/>
      <c r="I573" s="89">
        <f t="shared" si="17"/>
        <v>0</v>
      </c>
      <c r="J573" s="29"/>
    </row>
    <row r="574" spans="2:10" x14ac:dyDescent="0.25">
      <c r="B574" s="28"/>
      <c r="C574" s="767"/>
      <c r="D574" s="764"/>
      <c r="E574" s="90"/>
      <c r="F574" s="80"/>
      <c r="G574" s="91"/>
      <c r="H574" s="88"/>
      <c r="I574" s="89">
        <f t="shared" si="17"/>
        <v>0</v>
      </c>
      <c r="J574" s="29"/>
    </row>
    <row r="575" spans="2:10" ht="15.75" thickBot="1" x14ac:dyDescent="0.3">
      <c r="B575" s="28"/>
      <c r="C575" s="616"/>
      <c r="D575" s="768"/>
      <c r="E575" s="68"/>
      <c r="F575" s="92"/>
      <c r="G575" s="93"/>
      <c r="H575" s="94"/>
      <c r="I575" s="95">
        <f t="shared" si="17"/>
        <v>0</v>
      </c>
      <c r="J575" s="29"/>
    </row>
    <row r="576" spans="2:10" ht="16.5" thickBot="1" x14ac:dyDescent="0.3">
      <c r="B576" s="28"/>
      <c r="C576" s="40"/>
      <c r="D576" s="40"/>
      <c r="E576" s="43"/>
      <c r="F576" s="44"/>
      <c r="G576" s="35"/>
      <c r="H576" s="74" t="s">
        <v>39</v>
      </c>
      <c r="I576" s="96">
        <f>SUM(I569:I575)</f>
        <v>1380</v>
      </c>
      <c r="J576" s="29"/>
    </row>
    <row r="577" spans="2:10" ht="15.75" thickBot="1" x14ac:dyDescent="0.3">
      <c r="B577" s="28"/>
      <c r="C577" s="42" t="s">
        <v>43</v>
      </c>
      <c r="D577" s="40"/>
      <c r="E577" s="43"/>
      <c r="F577" s="44"/>
      <c r="G577" s="45"/>
      <c r="H577" s="46"/>
      <c r="I577" s="36"/>
      <c r="J577" s="29"/>
    </row>
    <row r="578" spans="2:10" ht="15.75" thickBot="1" x14ac:dyDescent="0.3">
      <c r="B578" s="28"/>
      <c r="C578" s="569" t="s">
        <v>33</v>
      </c>
      <c r="D578" s="570"/>
      <c r="E578" s="97" t="s">
        <v>34</v>
      </c>
      <c r="F578" s="97" t="s">
        <v>35</v>
      </c>
      <c r="G578" s="97" t="s">
        <v>36</v>
      </c>
      <c r="H578" s="97" t="s">
        <v>37</v>
      </c>
      <c r="I578" s="48" t="s">
        <v>38</v>
      </c>
      <c r="J578" s="29"/>
    </row>
    <row r="579" spans="2:10" ht="15.75" thickBot="1" x14ac:dyDescent="0.3">
      <c r="B579" s="28"/>
      <c r="C579" s="758" t="s">
        <v>44</v>
      </c>
      <c r="D579" s="682"/>
      <c r="E579" s="98" t="s">
        <v>45</v>
      </c>
      <c r="F579" s="99">
        <v>52250</v>
      </c>
      <c r="G579" s="51">
        <v>0.15</v>
      </c>
      <c r="H579" s="100"/>
      <c r="I579" s="101">
        <f>F579*G579</f>
        <v>7837.5</v>
      </c>
      <c r="J579" s="29"/>
    </row>
    <row r="580" spans="2:10" x14ac:dyDescent="0.25">
      <c r="B580" s="28"/>
      <c r="C580" s="770"/>
      <c r="D580" s="612"/>
      <c r="E580" s="98"/>
      <c r="F580" s="98"/>
      <c r="G580" s="98"/>
      <c r="H580" s="100"/>
      <c r="I580" s="102"/>
      <c r="J580" s="29"/>
    </row>
    <row r="581" spans="2:10" x14ac:dyDescent="0.25">
      <c r="B581" s="28"/>
      <c r="C581" s="103"/>
      <c r="D581" s="98"/>
      <c r="E581" s="98"/>
      <c r="F581" s="98"/>
      <c r="G581" s="98"/>
      <c r="H581" s="100"/>
      <c r="I581" s="102"/>
      <c r="J581" s="29"/>
    </row>
    <row r="582" spans="2:10" x14ac:dyDescent="0.25">
      <c r="B582" s="28"/>
      <c r="C582" s="103"/>
      <c r="D582" s="98"/>
      <c r="E582" s="98"/>
      <c r="F582" s="98"/>
      <c r="G582" s="98"/>
      <c r="H582" s="100"/>
      <c r="I582" s="102"/>
      <c r="J582" s="29"/>
    </row>
    <row r="583" spans="2:10" x14ac:dyDescent="0.25">
      <c r="B583" s="28"/>
      <c r="C583" s="103"/>
      <c r="D583" s="98"/>
      <c r="E583" s="98"/>
      <c r="F583" s="98"/>
      <c r="G583" s="98"/>
      <c r="H583" s="100"/>
      <c r="I583" s="102"/>
      <c r="J583" s="29"/>
    </row>
    <row r="584" spans="2:10" x14ac:dyDescent="0.25">
      <c r="B584" s="28"/>
      <c r="C584" s="104"/>
      <c r="D584" s="105"/>
      <c r="E584" s="106"/>
      <c r="F584" s="107"/>
      <c r="G584" s="108"/>
      <c r="H584" s="100"/>
      <c r="I584" s="102"/>
      <c r="J584" s="29"/>
    </row>
    <row r="585" spans="2:10" ht="15.75" thickBot="1" x14ac:dyDescent="0.3">
      <c r="B585" s="28"/>
      <c r="C585" s="109"/>
      <c r="D585" s="110"/>
      <c r="E585" s="111"/>
      <c r="F585" s="112"/>
      <c r="G585" s="70"/>
      <c r="H585" s="69"/>
      <c r="I585" s="102"/>
      <c r="J585" s="29"/>
    </row>
    <row r="586" spans="2:10" ht="16.5" thickBot="1" x14ac:dyDescent="0.3">
      <c r="B586" s="28"/>
      <c r="C586" s="40"/>
      <c r="D586" s="40"/>
      <c r="E586" s="43"/>
      <c r="F586" s="44"/>
      <c r="G586" s="35"/>
      <c r="H586" s="113" t="s">
        <v>39</v>
      </c>
      <c r="I586" s="96">
        <f>SUM(I579:I585)</f>
        <v>7837.5</v>
      </c>
      <c r="J586" s="29"/>
    </row>
    <row r="587" spans="2:10" ht="16.5" thickBot="1" x14ac:dyDescent="0.3">
      <c r="B587" s="28"/>
      <c r="C587" s="42" t="s">
        <v>46</v>
      </c>
      <c r="D587" s="40"/>
      <c r="E587" s="43"/>
      <c r="F587" s="44"/>
      <c r="G587" s="45"/>
      <c r="H587" s="114"/>
      <c r="I587" s="36"/>
      <c r="J587" s="29"/>
    </row>
    <row r="588" spans="2:10" ht="16.5" thickBot="1" x14ac:dyDescent="0.3">
      <c r="B588" s="28"/>
      <c r="C588" s="618" t="s">
        <v>47</v>
      </c>
      <c r="D588" s="570"/>
      <c r="E588" s="116" t="s">
        <v>34</v>
      </c>
      <c r="F588" s="97" t="s">
        <v>35</v>
      </c>
      <c r="G588" s="97" t="s">
        <v>36</v>
      </c>
      <c r="H588" s="97" t="s">
        <v>37</v>
      </c>
      <c r="I588" s="48" t="s">
        <v>38</v>
      </c>
      <c r="J588" s="117"/>
    </row>
    <row r="589" spans="2:10" ht="15.75" thickBot="1" x14ac:dyDescent="0.3">
      <c r="B589" s="28"/>
      <c r="C589" s="681" t="s">
        <v>48</v>
      </c>
      <c r="D589" s="682"/>
      <c r="E589" s="118" t="s">
        <v>49</v>
      </c>
      <c r="F589" s="119">
        <v>185777.6</v>
      </c>
      <c r="G589" s="522">
        <v>8.3000000000000004E-2</v>
      </c>
      <c r="H589" s="120"/>
      <c r="I589" s="101">
        <f>F589*G589*(1+H589)</f>
        <v>15419.540800000001</v>
      </c>
      <c r="J589" s="29"/>
    </row>
    <row r="590" spans="2:10" ht="15.75" thickBot="1" x14ac:dyDescent="0.3">
      <c r="B590" s="28"/>
      <c r="C590" s="759"/>
      <c r="D590" s="612"/>
      <c r="E590" s="121"/>
      <c r="F590" s="122"/>
      <c r="G590" s="91"/>
      <c r="H590" s="121"/>
      <c r="I590" s="101"/>
      <c r="J590" s="117"/>
    </row>
    <row r="591" spans="2:10" ht="15.75" thickBot="1" x14ac:dyDescent="0.3">
      <c r="B591" s="28"/>
      <c r="C591" s="123"/>
      <c r="D591" s="124"/>
      <c r="E591" s="111"/>
      <c r="F591" s="125"/>
      <c r="G591" s="126"/>
      <c r="H591" s="127"/>
      <c r="I591" s="128"/>
      <c r="J591" s="29"/>
    </row>
    <row r="592" spans="2:10" ht="16.5" thickBot="1" x14ac:dyDescent="0.3">
      <c r="B592" s="28"/>
      <c r="C592" s="40"/>
      <c r="D592" s="40"/>
      <c r="E592" s="43"/>
      <c r="F592" s="44"/>
      <c r="G592" s="129"/>
      <c r="H592" s="113" t="s">
        <v>39</v>
      </c>
      <c r="I592" s="96">
        <f>SUM(I589:I591)</f>
        <v>15419.540800000001</v>
      </c>
      <c r="J592" s="29"/>
    </row>
    <row r="593" spans="2:10" ht="16.5" thickBot="1" x14ac:dyDescent="0.3">
      <c r="B593" s="28"/>
      <c r="C593" s="40"/>
      <c r="D593" s="40"/>
      <c r="E593" s="43"/>
      <c r="F593" s="44"/>
      <c r="G593" s="130"/>
      <c r="H593" s="114"/>
      <c r="I593" s="131"/>
      <c r="J593" s="29"/>
    </row>
    <row r="594" spans="2:10" ht="16.5" thickBot="1" x14ac:dyDescent="0.3">
      <c r="B594" s="28"/>
      <c r="C594" s="132"/>
      <c r="D594" s="40"/>
      <c r="E594" s="43"/>
      <c r="F594" s="628"/>
      <c r="G594" s="589"/>
      <c r="H594" s="115" t="s">
        <v>50</v>
      </c>
      <c r="I594" s="96">
        <f>I592+I586+I576</f>
        <v>24637.040800000002</v>
      </c>
      <c r="J594" s="29"/>
    </row>
    <row r="595" spans="2:10" ht="15.75" thickBot="1" x14ac:dyDescent="0.3"/>
    <row r="596" spans="2:10" ht="15.75" thickBot="1" x14ac:dyDescent="0.3">
      <c r="B596" s="24"/>
      <c r="C596" s="25"/>
      <c r="D596" s="25"/>
      <c r="E596" s="25"/>
      <c r="F596" s="25"/>
      <c r="G596" s="25"/>
      <c r="H596" s="25"/>
      <c r="I596" s="26"/>
      <c r="J596" s="27"/>
    </row>
    <row r="597" spans="2:10" x14ac:dyDescent="0.25">
      <c r="B597" s="28"/>
      <c r="C597" s="585" t="s">
        <v>28</v>
      </c>
      <c r="D597" s="586"/>
      <c r="E597" s="586"/>
      <c r="F597" s="586"/>
      <c r="G597" s="586"/>
      <c r="H597" s="586"/>
      <c r="I597" s="587"/>
      <c r="J597" s="29"/>
    </row>
    <row r="598" spans="2:10" x14ac:dyDescent="0.25">
      <c r="B598" s="28"/>
      <c r="C598" s="573"/>
      <c r="D598" s="588"/>
      <c r="E598" s="588"/>
      <c r="F598" s="588"/>
      <c r="G598" s="588"/>
      <c r="H598" s="588"/>
      <c r="I598" s="589"/>
      <c r="J598" s="29"/>
    </row>
    <row r="599" spans="2:10" x14ac:dyDescent="0.25">
      <c r="B599" s="28"/>
      <c r="C599" s="573"/>
      <c r="D599" s="588"/>
      <c r="E599" s="588"/>
      <c r="F599" s="588"/>
      <c r="G599" s="588"/>
      <c r="H599" s="588"/>
      <c r="I599" s="589"/>
      <c r="J599" s="29"/>
    </row>
    <row r="600" spans="2:10" x14ac:dyDescent="0.25">
      <c r="B600" s="28"/>
      <c r="C600" s="573"/>
      <c r="D600" s="588"/>
      <c r="E600" s="588"/>
      <c r="F600" s="588"/>
      <c r="G600" s="588"/>
      <c r="H600" s="588"/>
      <c r="I600" s="589"/>
      <c r="J600" s="30"/>
    </row>
    <row r="601" spans="2:10" ht="15.75" thickBot="1" x14ac:dyDescent="0.3">
      <c r="B601" s="28"/>
      <c r="C601" s="590"/>
      <c r="D601" s="591"/>
      <c r="E601" s="591"/>
      <c r="F601" s="591"/>
      <c r="G601" s="591"/>
      <c r="H601" s="591"/>
      <c r="I601" s="592"/>
      <c r="J601" s="29"/>
    </row>
    <row r="602" spans="2:10" ht="15.75" thickBot="1" x14ac:dyDescent="0.3">
      <c r="B602" s="28"/>
      <c r="C602" s="31"/>
      <c r="D602" s="32"/>
      <c r="E602" s="33"/>
      <c r="F602" s="34"/>
      <c r="G602" s="35"/>
      <c r="H602" s="34"/>
      <c r="I602" s="36"/>
      <c r="J602" s="29"/>
    </row>
    <row r="603" spans="2:10" ht="15.75" x14ac:dyDescent="0.25">
      <c r="B603" s="37"/>
      <c r="C603" s="675" t="s">
        <v>29</v>
      </c>
      <c r="D603" s="677" t="s">
        <v>210</v>
      </c>
      <c r="E603" s="678" t="s">
        <v>211</v>
      </c>
      <c r="F603" s="587"/>
      <c r="G603" s="679" t="s">
        <v>228</v>
      </c>
      <c r="H603" s="680" t="s">
        <v>31</v>
      </c>
      <c r="I603" s="683">
        <f>I647</f>
        <v>7367.0614000000005</v>
      </c>
      <c r="J603" s="38"/>
    </row>
    <row r="604" spans="2:10" ht="16.5" thickBot="1" x14ac:dyDescent="0.3">
      <c r="B604" s="37"/>
      <c r="C604" s="676"/>
      <c r="D604" s="676"/>
      <c r="E604" s="590"/>
      <c r="F604" s="592"/>
      <c r="G604" s="676"/>
      <c r="H604" s="676"/>
      <c r="I604" s="676"/>
      <c r="J604" s="38"/>
    </row>
    <row r="605" spans="2:10" x14ac:dyDescent="0.25">
      <c r="B605" s="28"/>
      <c r="C605" s="39"/>
      <c r="D605" s="40"/>
      <c r="E605" s="33"/>
      <c r="F605" s="34"/>
      <c r="G605" s="35"/>
      <c r="H605" s="34"/>
      <c r="I605" s="36"/>
      <c r="J605" s="29"/>
    </row>
    <row r="606" spans="2:10" ht="15.75" thickBot="1" x14ac:dyDescent="0.3">
      <c r="B606" s="28"/>
      <c r="C606" s="42" t="s">
        <v>32</v>
      </c>
      <c r="D606" s="40"/>
      <c r="E606" s="43"/>
      <c r="F606" s="44"/>
      <c r="G606" s="45"/>
      <c r="H606" s="46"/>
      <c r="I606" s="36"/>
      <c r="J606" s="29"/>
    </row>
    <row r="607" spans="2:10" ht="15.75" thickBot="1" x14ac:dyDescent="0.3">
      <c r="B607" s="28"/>
      <c r="C607" s="569" t="s">
        <v>33</v>
      </c>
      <c r="D607" s="570"/>
      <c r="E607" s="97" t="s">
        <v>34</v>
      </c>
      <c r="F607" s="97" t="s">
        <v>35</v>
      </c>
      <c r="G607" s="97" t="s">
        <v>36</v>
      </c>
      <c r="H607" s="97" t="s">
        <v>37</v>
      </c>
      <c r="I607" s="48" t="s">
        <v>38</v>
      </c>
      <c r="J607" s="29"/>
    </row>
    <row r="608" spans="2:10" x14ac:dyDescent="0.25">
      <c r="B608" s="28"/>
      <c r="C608" s="611" t="s">
        <v>229</v>
      </c>
      <c r="D608" s="612"/>
      <c r="E608" s="156" t="s">
        <v>55</v>
      </c>
      <c r="F608" s="50">
        <v>5480.94</v>
      </c>
      <c r="G608" s="51">
        <v>1.05</v>
      </c>
      <c r="H608" s="54"/>
      <c r="I608" s="527">
        <f t="shared" ref="I608:I609" si="18">F608*G608</f>
        <v>5754.9870000000001</v>
      </c>
      <c r="J608" s="55"/>
    </row>
    <row r="609" spans="2:10" x14ac:dyDescent="0.25">
      <c r="B609" s="28"/>
      <c r="C609" s="611" t="s">
        <v>230</v>
      </c>
      <c r="D609" s="612"/>
      <c r="E609" s="156" t="s">
        <v>55</v>
      </c>
      <c r="F609" s="50">
        <v>7185.22</v>
      </c>
      <c r="G609" s="51">
        <v>0.04</v>
      </c>
      <c r="H609" s="54"/>
      <c r="I609" s="527">
        <f t="shared" si="18"/>
        <v>287.40880000000004</v>
      </c>
      <c r="J609" s="55"/>
    </row>
    <row r="610" spans="2:10" x14ac:dyDescent="0.25">
      <c r="B610" s="28"/>
      <c r="C610" s="611"/>
      <c r="D610" s="612"/>
      <c r="E610" s="156"/>
      <c r="F610" s="50"/>
      <c r="G610" s="51"/>
      <c r="H610" s="54"/>
      <c r="I610" s="153"/>
      <c r="J610" s="55"/>
    </row>
    <row r="611" spans="2:10" x14ac:dyDescent="0.25">
      <c r="B611" s="28"/>
      <c r="C611" s="611"/>
      <c r="D611" s="612"/>
      <c r="E611" s="156"/>
      <c r="F611" s="50"/>
      <c r="G611" s="51"/>
      <c r="H611" s="54"/>
      <c r="I611" s="153"/>
      <c r="J611" s="55"/>
    </row>
    <row r="612" spans="2:10" x14ac:dyDescent="0.25">
      <c r="B612" s="28"/>
      <c r="C612" s="611"/>
      <c r="D612" s="612"/>
      <c r="E612" s="156"/>
      <c r="F612" s="50"/>
      <c r="G612" s="51"/>
      <c r="H612" s="54"/>
      <c r="I612" s="153"/>
      <c r="J612" s="55"/>
    </row>
    <row r="613" spans="2:10" x14ac:dyDescent="0.25">
      <c r="B613" s="28"/>
      <c r="C613" s="611"/>
      <c r="D613" s="612"/>
      <c r="E613" s="156"/>
      <c r="F613" s="50"/>
      <c r="G613" s="62"/>
      <c r="H613" s="54"/>
      <c r="I613" s="153"/>
      <c r="J613" s="55"/>
    </row>
    <row r="614" spans="2:10" x14ac:dyDescent="0.25">
      <c r="B614" s="28"/>
      <c r="C614" s="611"/>
      <c r="D614" s="612"/>
      <c r="E614" s="156"/>
      <c r="F614" s="50"/>
      <c r="G614" s="62"/>
      <c r="H614" s="54"/>
      <c r="I614" s="520"/>
      <c r="J614" s="55"/>
    </row>
    <row r="615" spans="2:10" x14ac:dyDescent="0.25">
      <c r="B615" s="28"/>
      <c r="C615" s="611"/>
      <c r="D615" s="612"/>
      <c r="E615" s="156"/>
      <c r="F615" s="50"/>
      <c r="G615" s="62"/>
      <c r="H615" s="54"/>
      <c r="I615" s="487"/>
      <c r="J615" s="55"/>
    </row>
    <row r="616" spans="2:10" x14ac:dyDescent="0.25">
      <c r="B616" s="28"/>
      <c r="C616" s="611"/>
      <c r="D616" s="612"/>
      <c r="E616" s="156"/>
      <c r="F616" s="50"/>
      <c r="G616" s="62"/>
      <c r="H616" s="54"/>
      <c r="I616" s="487"/>
      <c r="J616" s="55"/>
    </row>
    <row r="617" spans="2:10" x14ac:dyDescent="0.25">
      <c r="B617" s="28"/>
      <c r="C617" s="611"/>
      <c r="D617" s="612"/>
      <c r="E617" s="156"/>
      <c r="F617" s="64"/>
      <c r="G617" s="62"/>
      <c r="H617" s="54"/>
      <c r="I617" s="487"/>
      <c r="J617" s="29"/>
    </row>
    <row r="618" spans="2:10" x14ac:dyDescent="0.25">
      <c r="B618" s="28"/>
      <c r="C618" s="611"/>
      <c r="D618" s="612"/>
      <c r="E618" s="485"/>
      <c r="F618" s="66"/>
      <c r="G618" s="67"/>
      <c r="H618" s="59"/>
      <c r="I618" s="487"/>
      <c r="J618" s="29"/>
    </row>
    <row r="619" spans="2:10" x14ac:dyDescent="0.25">
      <c r="B619" s="28"/>
      <c r="C619" s="611"/>
      <c r="D619" s="612"/>
      <c r="E619" s="485"/>
      <c r="F619" s="66"/>
      <c r="G619" s="67"/>
      <c r="H619" s="59"/>
      <c r="I619" s="487"/>
      <c r="J619" s="29"/>
    </row>
    <row r="620" spans="2:10" x14ac:dyDescent="0.25">
      <c r="B620" s="28"/>
      <c r="C620" s="611"/>
      <c r="D620" s="612"/>
      <c r="E620" s="485"/>
      <c r="F620" s="66"/>
      <c r="G620" s="67"/>
      <c r="H620" s="59"/>
      <c r="I620" s="487"/>
      <c r="J620" s="29"/>
    </row>
    <row r="621" spans="2:10" ht="15.75" thickBot="1" x14ac:dyDescent="0.3">
      <c r="B621" s="28"/>
      <c r="C621" s="616"/>
      <c r="D621" s="617"/>
      <c r="E621" s="111"/>
      <c r="F621" s="69"/>
      <c r="G621" s="70"/>
      <c r="H621" s="71"/>
      <c r="I621" s="159"/>
      <c r="J621" s="29"/>
    </row>
    <row r="622" spans="2:10" ht="16.5" thickBot="1" x14ac:dyDescent="0.3">
      <c r="B622" s="28"/>
      <c r="C622" s="40"/>
      <c r="D622" s="40"/>
      <c r="E622" s="43"/>
      <c r="F622" s="46"/>
      <c r="G622" s="73"/>
      <c r="H622" s="74" t="s">
        <v>39</v>
      </c>
      <c r="I622" s="75">
        <f>SUM(I608:I621)</f>
        <v>6042.3958000000002</v>
      </c>
      <c r="J622" s="29"/>
    </row>
    <row r="623" spans="2:10" ht="15.75" thickBot="1" x14ac:dyDescent="0.3">
      <c r="B623" s="28"/>
      <c r="C623" s="42" t="s">
        <v>40</v>
      </c>
      <c r="D623" s="40"/>
      <c r="E623" s="43"/>
      <c r="F623" s="44"/>
      <c r="G623" s="76"/>
      <c r="H623" s="44"/>
      <c r="I623" s="36"/>
      <c r="J623" s="29"/>
    </row>
    <row r="624" spans="2:10" ht="15.75" thickBot="1" x14ac:dyDescent="0.3">
      <c r="B624" s="28"/>
      <c r="C624" s="569" t="s">
        <v>33</v>
      </c>
      <c r="D624" s="570"/>
      <c r="E624" s="97" t="s">
        <v>34</v>
      </c>
      <c r="F624" s="97" t="s">
        <v>35</v>
      </c>
      <c r="G624" s="97" t="s">
        <v>36</v>
      </c>
      <c r="H624" s="97" t="s">
        <v>37</v>
      </c>
      <c r="I624" s="48" t="s">
        <v>38</v>
      </c>
      <c r="J624" s="29"/>
    </row>
    <row r="625" spans="2:10" ht="15.75" thickBot="1" x14ac:dyDescent="0.3">
      <c r="B625" s="28"/>
      <c r="C625" s="681" t="s">
        <v>88</v>
      </c>
      <c r="D625" s="762"/>
      <c r="E625" s="79"/>
      <c r="F625" s="521">
        <v>2100</v>
      </c>
      <c r="G625" s="522">
        <v>0.1</v>
      </c>
      <c r="H625" s="82"/>
      <c r="I625" s="101">
        <f>F625*G625</f>
        <v>210</v>
      </c>
      <c r="J625" s="29"/>
    </row>
    <row r="626" spans="2:10" ht="15.75" thickBot="1" x14ac:dyDescent="0.3">
      <c r="B626" s="28"/>
      <c r="C626" s="766"/>
      <c r="D626" s="654"/>
      <c r="E626" s="84"/>
      <c r="F626" s="85"/>
      <c r="G626" s="81"/>
      <c r="H626" s="86"/>
      <c r="I626" s="101"/>
      <c r="J626" s="29"/>
    </row>
    <row r="627" spans="2:10" ht="15.75" thickBot="1" x14ac:dyDescent="0.3">
      <c r="B627" s="28"/>
      <c r="C627" s="611"/>
      <c r="D627" s="760"/>
      <c r="E627" s="56"/>
      <c r="F627" s="57"/>
      <c r="G627" s="58"/>
      <c r="H627" s="157"/>
      <c r="I627" s="101"/>
      <c r="J627" s="29"/>
    </row>
    <row r="628" spans="2:10" ht="15.75" thickBot="1" x14ac:dyDescent="0.3">
      <c r="B628" s="28"/>
      <c r="C628" s="771"/>
      <c r="D628" s="592"/>
      <c r="E628" s="528"/>
      <c r="F628" s="529"/>
      <c r="G628" s="530"/>
      <c r="H628" s="531"/>
      <c r="I628" s="101"/>
      <c r="J628" s="29"/>
    </row>
    <row r="629" spans="2:10" ht="16.5" thickBot="1" x14ac:dyDescent="0.3">
      <c r="B629" s="28"/>
      <c r="C629" s="40"/>
      <c r="D629" s="40"/>
      <c r="E629" s="43"/>
      <c r="F629" s="44"/>
      <c r="G629" s="35"/>
      <c r="H629" s="524" t="s">
        <v>39</v>
      </c>
      <c r="I629" s="96">
        <f>SUM(I625:I628)</f>
        <v>210</v>
      </c>
      <c r="J629" s="29"/>
    </row>
    <row r="630" spans="2:10" ht="15.75" thickBot="1" x14ac:dyDescent="0.3">
      <c r="B630" s="28"/>
      <c r="C630" s="42" t="s">
        <v>43</v>
      </c>
      <c r="D630" s="40"/>
      <c r="E630" s="43"/>
      <c r="F630" s="44"/>
      <c r="G630" s="45"/>
      <c r="H630" s="46"/>
      <c r="I630" s="36"/>
      <c r="J630" s="29"/>
    </row>
    <row r="631" spans="2:10" ht="15.75" thickBot="1" x14ac:dyDescent="0.3">
      <c r="B631" s="28"/>
      <c r="C631" s="569" t="s">
        <v>33</v>
      </c>
      <c r="D631" s="570"/>
      <c r="E631" s="97" t="s">
        <v>34</v>
      </c>
      <c r="F631" s="97" t="s">
        <v>35</v>
      </c>
      <c r="G631" s="97" t="s">
        <v>36</v>
      </c>
      <c r="H631" s="97" t="s">
        <v>37</v>
      </c>
      <c r="I631" s="48" t="s">
        <v>38</v>
      </c>
      <c r="J631" s="29"/>
    </row>
    <row r="632" spans="2:10" ht="15.75" thickBot="1" x14ac:dyDescent="0.3">
      <c r="B632" s="28"/>
      <c r="C632" s="758"/>
      <c r="D632" s="682"/>
      <c r="E632" s="98"/>
      <c r="F632" s="99"/>
      <c r="G632" s="51"/>
      <c r="H632" s="100"/>
      <c r="I632" s="101"/>
      <c r="J632" s="29"/>
    </row>
    <row r="633" spans="2:10" x14ac:dyDescent="0.25">
      <c r="B633" s="28"/>
      <c r="C633" s="491"/>
      <c r="D633" s="106"/>
      <c r="E633" s="98"/>
      <c r="F633" s="98"/>
      <c r="G633" s="98"/>
      <c r="H633" s="100"/>
      <c r="I633" s="102"/>
      <c r="J633" s="29"/>
    </row>
    <row r="634" spans="2:10" x14ac:dyDescent="0.25">
      <c r="B634" s="28"/>
      <c r="C634" s="103"/>
      <c r="D634" s="98"/>
      <c r="E634" s="98"/>
      <c r="F634" s="98"/>
      <c r="G634" s="98"/>
      <c r="H634" s="100"/>
      <c r="I634" s="102"/>
      <c r="J634" s="29"/>
    </row>
    <row r="635" spans="2:10" x14ac:dyDescent="0.25">
      <c r="B635" s="28"/>
      <c r="C635" s="103"/>
      <c r="D635" s="98"/>
      <c r="E635" s="98"/>
      <c r="F635" s="98"/>
      <c r="G635" s="98"/>
      <c r="H635" s="100"/>
      <c r="I635" s="102"/>
      <c r="J635" s="29"/>
    </row>
    <row r="636" spans="2:10" x14ac:dyDescent="0.25">
      <c r="B636" s="28"/>
      <c r="C636" s="103"/>
      <c r="D636" s="98"/>
      <c r="E636" s="98"/>
      <c r="F636" s="98"/>
      <c r="G636" s="98"/>
      <c r="H636" s="100"/>
      <c r="I636" s="102"/>
      <c r="J636" s="29"/>
    </row>
    <row r="637" spans="2:10" x14ac:dyDescent="0.25">
      <c r="B637" s="28"/>
      <c r="C637" s="104"/>
      <c r="D637" s="105"/>
      <c r="E637" s="106"/>
      <c r="F637" s="107"/>
      <c r="G637" s="108"/>
      <c r="H637" s="100"/>
      <c r="I637" s="102"/>
      <c r="J637" s="29"/>
    </row>
    <row r="638" spans="2:10" ht="15.75" thickBot="1" x14ac:dyDescent="0.3">
      <c r="B638" s="28"/>
      <c r="C638" s="109"/>
      <c r="D638" s="110"/>
      <c r="E638" s="111"/>
      <c r="F638" s="112"/>
      <c r="G638" s="70"/>
      <c r="H638" s="69"/>
      <c r="I638" s="102"/>
      <c r="J638" s="29"/>
    </row>
    <row r="639" spans="2:10" ht="16.5" thickBot="1" x14ac:dyDescent="0.3">
      <c r="B639" s="28"/>
      <c r="C639" s="40"/>
      <c r="D639" s="40"/>
      <c r="E639" s="43"/>
      <c r="F639" s="44"/>
      <c r="G639" s="35"/>
      <c r="H639" s="113" t="s">
        <v>39</v>
      </c>
      <c r="I639" s="96">
        <f>SUM(I632:I638)</f>
        <v>0</v>
      </c>
      <c r="J639" s="29"/>
    </row>
    <row r="640" spans="2:10" ht="16.5" thickBot="1" x14ac:dyDescent="0.3">
      <c r="B640" s="28"/>
      <c r="C640" s="42" t="s">
        <v>46</v>
      </c>
      <c r="D640" s="40"/>
      <c r="E640" s="43"/>
      <c r="F640" s="44"/>
      <c r="G640" s="45"/>
      <c r="H640" s="114"/>
      <c r="I640" s="36"/>
      <c r="J640" s="29"/>
    </row>
    <row r="641" spans="2:10" ht="16.5" thickBot="1" x14ac:dyDescent="0.3">
      <c r="B641" s="28"/>
      <c r="C641" s="618" t="s">
        <v>47</v>
      </c>
      <c r="D641" s="570"/>
      <c r="E641" s="116" t="s">
        <v>34</v>
      </c>
      <c r="F641" s="97" t="s">
        <v>35</v>
      </c>
      <c r="G641" s="97" t="s">
        <v>36</v>
      </c>
      <c r="H641" s="97" t="s">
        <v>37</v>
      </c>
      <c r="I641" s="48" t="s">
        <v>38</v>
      </c>
      <c r="J641" s="117"/>
    </row>
    <row r="642" spans="2:10" ht="15.75" thickBot="1" x14ac:dyDescent="0.3">
      <c r="B642" s="28"/>
      <c r="C642" s="681" t="s">
        <v>48</v>
      </c>
      <c r="D642" s="682"/>
      <c r="E642" s="118" t="s">
        <v>49</v>
      </c>
      <c r="F642" s="119">
        <v>185777.6</v>
      </c>
      <c r="G642" s="522">
        <v>6.0000000000000001E-3</v>
      </c>
      <c r="H642" s="120"/>
      <c r="I642" s="101">
        <f t="shared" ref="I642:I643" si="19">F642*G642*(1+H642)</f>
        <v>1114.6656</v>
      </c>
      <c r="J642" s="29"/>
    </row>
    <row r="643" spans="2:10" ht="15.75" thickBot="1" x14ac:dyDescent="0.3">
      <c r="B643" s="28"/>
      <c r="C643" s="759"/>
      <c r="D643" s="612"/>
      <c r="E643" s="121"/>
      <c r="F643" s="122"/>
      <c r="G643" s="91"/>
      <c r="H643" s="121"/>
      <c r="I643" s="101">
        <f t="shared" si="19"/>
        <v>0</v>
      </c>
      <c r="J643" s="117"/>
    </row>
    <row r="644" spans="2:10" ht="15.75" thickBot="1" x14ac:dyDescent="0.3">
      <c r="B644" s="28"/>
      <c r="C644" s="123"/>
      <c r="D644" s="124"/>
      <c r="E644" s="111"/>
      <c r="F644" s="125"/>
      <c r="G644" s="126"/>
      <c r="H644" s="127"/>
      <c r="I644" s="128"/>
      <c r="J644" s="29"/>
    </row>
    <row r="645" spans="2:10" ht="16.5" thickBot="1" x14ac:dyDescent="0.3">
      <c r="B645" s="28"/>
      <c r="C645" s="40"/>
      <c r="D645" s="40"/>
      <c r="E645" s="43"/>
      <c r="F645" s="44"/>
      <c r="G645" s="129"/>
      <c r="H645" s="113" t="s">
        <v>39</v>
      </c>
      <c r="I645" s="96">
        <f>SUM(I642:I644)</f>
        <v>1114.6656</v>
      </c>
      <c r="J645" s="29"/>
    </row>
    <row r="646" spans="2:10" ht="16.5" thickBot="1" x14ac:dyDescent="0.3">
      <c r="B646" s="28"/>
      <c r="C646" s="40"/>
      <c r="D646" s="40"/>
      <c r="E646" s="43"/>
      <c r="F646" s="44"/>
      <c r="G646" s="130"/>
      <c r="H646" s="114"/>
      <c r="I646" s="131"/>
      <c r="J646" s="29"/>
    </row>
    <row r="647" spans="2:10" ht="16.5" thickBot="1" x14ac:dyDescent="0.3">
      <c r="B647" s="28"/>
      <c r="C647" s="132"/>
      <c r="D647" s="40"/>
      <c r="E647" s="43"/>
      <c r="F647" s="628"/>
      <c r="G647" s="589"/>
      <c r="H647" s="115" t="s">
        <v>50</v>
      </c>
      <c r="I647" s="96">
        <f>I645+I639+I629+I622</f>
        <v>7367.0614000000005</v>
      </c>
      <c r="J647" s="29"/>
    </row>
    <row r="648" spans="2:10" ht="15.75" thickBot="1" x14ac:dyDescent="0.3">
      <c r="B648" s="28"/>
      <c r="C648" s="40"/>
      <c r="D648" s="40"/>
      <c r="E648" s="43"/>
      <c r="F648" s="44"/>
      <c r="G648" s="45"/>
      <c r="H648" s="46"/>
      <c r="I648" s="36"/>
      <c r="J648" s="29"/>
    </row>
    <row r="649" spans="2:10" ht="15.75" thickBot="1" x14ac:dyDescent="0.3">
      <c r="B649" s="24"/>
      <c r="C649" s="25"/>
      <c r="D649" s="25"/>
      <c r="E649" s="25"/>
      <c r="F649" s="25"/>
      <c r="G649" s="25"/>
      <c r="H649" s="25"/>
      <c r="I649" s="26"/>
      <c r="J649" s="27"/>
    </row>
    <row r="650" spans="2:10" x14ac:dyDescent="0.25">
      <c r="B650" s="28"/>
      <c r="C650" s="585" t="s">
        <v>28</v>
      </c>
      <c r="D650" s="586"/>
      <c r="E650" s="586"/>
      <c r="F650" s="586"/>
      <c r="G650" s="586"/>
      <c r="H650" s="586"/>
      <c r="I650" s="587"/>
      <c r="J650" s="29"/>
    </row>
    <row r="651" spans="2:10" x14ac:dyDescent="0.25">
      <c r="B651" s="28"/>
      <c r="C651" s="573"/>
      <c r="D651" s="588"/>
      <c r="E651" s="588"/>
      <c r="F651" s="588"/>
      <c r="G651" s="588"/>
      <c r="H651" s="588"/>
      <c r="I651" s="589"/>
      <c r="J651" s="29"/>
    </row>
    <row r="652" spans="2:10" x14ac:dyDescent="0.25">
      <c r="B652" s="28"/>
      <c r="C652" s="573"/>
      <c r="D652" s="588"/>
      <c r="E652" s="588"/>
      <c r="F652" s="588"/>
      <c r="G652" s="588"/>
      <c r="H652" s="588"/>
      <c r="I652" s="589"/>
      <c r="J652" s="29"/>
    </row>
    <row r="653" spans="2:10" x14ac:dyDescent="0.25">
      <c r="B653" s="28"/>
      <c r="C653" s="573"/>
      <c r="D653" s="588"/>
      <c r="E653" s="588"/>
      <c r="F653" s="588"/>
      <c r="G653" s="588"/>
      <c r="H653" s="588"/>
      <c r="I653" s="589"/>
      <c r="J653" s="30"/>
    </row>
    <row r="654" spans="2:10" ht="15.75" thickBot="1" x14ac:dyDescent="0.3">
      <c r="B654" s="28"/>
      <c r="C654" s="590"/>
      <c r="D654" s="591"/>
      <c r="E654" s="591"/>
      <c r="F654" s="591"/>
      <c r="G654" s="591"/>
      <c r="H654" s="591"/>
      <c r="I654" s="592"/>
      <c r="J654" s="29"/>
    </row>
    <row r="655" spans="2:10" ht="15.75" thickBot="1" x14ac:dyDescent="0.3">
      <c r="B655" s="28"/>
      <c r="C655" s="31"/>
      <c r="D655" s="32"/>
      <c r="E655" s="33"/>
      <c r="F655" s="34"/>
      <c r="G655" s="35"/>
      <c r="H655" s="34"/>
      <c r="I655" s="36"/>
      <c r="J655" s="29"/>
    </row>
    <row r="656" spans="2:10" ht="15.75" x14ac:dyDescent="0.25">
      <c r="B656" s="37"/>
      <c r="C656" s="675" t="s">
        <v>29</v>
      </c>
      <c r="D656" s="677" t="s">
        <v>237</v>
      </c>
      <c r="E656" s="678" t="s">
        <v>212</v>
      </c>
      <c r="F656" s="587"/>
      <c r="G656" s="772" t="s">
        <v>30</v>
      </c>
      <c r="H656" s="680" t="s">
        <v>31</v>
      </c>
      <c r="I656" s="774">
        <f>+I696</f>
        <v>172268.49799999999</v>
      </c>
      <c r="J656" s="38"/>
    </row>
    <row r="657" spans="2:10" ht="16.5" thickBot="1" x14ac:dyDescent="0.3">
      <c r="B657" s="37"/>
      <c r="C657" s="676"/>
      <c r="D657" s="676"/>
      <c r="E657" s="590"/>
      <c r="F657" s="592"/>
      <c r="G657" s="773"/>
      <c r="H657" s="676"/>
      <c r="I657" s="773"/>
      <c r="J657" s="38"/>
    </row>
    <row r="658" spans="2:10" x14ac:dyDescent="0.25">
      <c r="B658" s="28"/>
      <c r="C658" s="39"/>
      <c r="D658" s="40"/>
      <c r="E658" s="33"/>
      <c r="F658" s="34"/>
      <c r="G658" s="35"/>
      <c r="H658" s="34"/>
      <c r="I658" s="36"/>
      <c r="J658" s="29"/>
    </row>
    <row r="659" spans="2:10" ht="15.75" thickBot="1" x14ac:dyDescent="0.3">
      <c r="B659" s="28"/>
      <c r="C659" s="42" t="s">
        <v>32</v>
      </c>
      <c r="D659" s="40"/>
      <c r="E659" s="43"/>
      <c r="F659" s="44"/>
      <c r="G659" s="45"/>
      <c r="H659" s="46"/>
      <c r="I659" s="36"/>
      <c r="J659" s="29"/>
    </row>
    <row r="660" spans="2:10" ht="15.75" thickBot="1" x14ac:dyDescent="0.3">
      <c r="B660" s="28"/>
      <c r="C660" s="569" t="s">
        <v>33</v>
      </c>
      <c r="D660" s="570"/>
      <c r="E660" s="47" t="s">
        <v>34</v>
      </c>
      <c r="F660" s="47" t="s">
        <v>35</v>
      </c>
      <c r="G660" s="47" t="s">
        <v>36</v>
      </c>
      <c r="H660" s="47" t="s">
        <v>37</v>
      </c>
      <c r="I660" s="48" t="s">
        <v>38</v>
      </c>
      <c r="J660" s="29"/>
    </row>
    <row r="661" spans="2:10" x14ac:dyDescent="0.25">
      <c r="B661" s="28"/>
      <c r="C661" s="685" t="s">
        <v>238</v>
      </c>
      <c r="D661" s="682"/>
      <c r="E661" s="118" t="s">
        <v>45</v>
      </c>
      <c r="F661" s="119">
        <v>440300</v>
      </c>
      <c r="G661" s="562">
        <v>0.2</v>
      </c>
      <c r="H661" s="52"/>
      <c r="I661" s="53">
        <f t="shared" ref="I661:I664" si="20">F661*G661</f>
        <v>88060</v>
      </c>
      <c r="J661" s="29"/>
    </row>
    <row r="662" spans="2:10" x14ac:dyDescent="0.25">
      <c r="B662" s="28"/>
      <c r="C662" s="611" t="s">
        <v>231</v>
      </c>
      <c r="D662" s="760"/>
      <c r="E662" s="84" t="s">
        <v>6</v>
      </c>
      <c r="F662" s="85">
        <v>8500</v>
      </c>
      <c r="G662" s="81">
        <v>1</v>
      </c>
      <c r="H662" s="54"/>
      <c r="I662" s="532">
        <f t="shared" si="20"/>
        <v>8500</v>
      </c>
      <c r="J662" s="55"/>
    </row>
    <row r="663" spans="2:10" x14ac:dyDescent="0.25">
      <c r="B663" s="28"/>
      <c r="C663" s="765"/>
      <c r="D663" s="612"/>
      <c r="E663" s="156"/>
      <c r="F663" s="50"/>
      <c r="G663" s="51"/>
      <c r="H663" s="54"/>
      <c r="I663" s="532">
        <f t="shared" si="20"/>
        <v>0</v>
      </c>
      <c r="J663" s="55"/>
    </row>
    <row r="664" spans="2:10" x14ac:dyDescent="0.25">
      <c r="B664" s="28"/>
      <c r="C664" s="611"/>
      <c r="D664" s="612"/>
      <c r="E664" s="156"/>
      <c r="F664" s="50"/>
      <c r="G664" s="51"/>
      <c r="H664" s="54"/>
      <c r="I664" s="532">
        <f t="shared" si="20"/>
        <v>0</v>
      </c>
      <c r="J664" s="55"/>
    </row>
    <row r="665" spans="2:10" x14ac:dyDescent="0.25">
      <c r="B665" s="28"/>
      <c r="C665" s="611"/>
      <c r="D665" s="612"/>
      <c r="E665" s="156"/>
      <c r="F665" s="50"/>
      <c r="G665" s="51"/>
      <c r="H665" s="54"/>
      <c r="I665" s="153"/>
      <c r="J665" s="55"/>
    </row>
    <row r="666" spans="2:10" x14ac:dyDescent="0.25">
      <c r="B666" s="28"/>
      <c r="C666" s="761"/>
      <c r="D666" s="612"/>
      <c r="E666" s="156"/>
      <c r="F666" s="50"/>
      <c r="G666" s="51"/>
      <c r="H666" s="54"/>
      <c r="I666" s="153"/>
      <c r="J666" s="55"/>
    </row>
    <row r="667" spans="2:10" x14ac:dyDescent="0.25">
      <c r="B667" s="28"/>
      <c r="C667" s="611"/>
      <c r="D667" s="612"/>
      <c r="E667" s="485"/>
      <c r="F667" s="66"/>
      <c r="G667" s="67"/>
      <c r="H667" s="59"/>
      <c r="I667" s="487"/>
      <c r="J667" s="29"/>
    </row>
    <row r="668" spans="2:10" x14ac:dyDescent="0.25">
      <c r="B668" s="28"/>
      <c r="C668" s="611"/>
      <c r="D668" s="612"/>
      <c r="E668" s="485"/>
      <c r="F668" s="66"/>
      <c r="G668" s="67"/>
      <c r="H668" s="59"/>
      <c r="I668" s="487"/>
      <c r="J668" s="29"/>
    </row>
    <row r="669" spans="2:10" ht="15.75" thickBot="1" x14ac:dyDescent="0.3">
      <c r="B669" s="28"/>
      <c r="C669" s="616"/>
      <c r="D669" s="617"/>
      <c r="E669" s="111"/>
      <c r="F669" s="69"/>
      <c r="G669" s="70"/>
      <c r="H669" s="71"/>
      <c r="I669" s="159"/>
      <c r="J669" s="29"/>
    </row>
    <row r="670" spans="2:10" ht="16.5" thickBot="1" x14ac:dyDescent="0.3">
      <c r="B670" s="28"/>
      <c r="C670" s="40"/>
      <c r="D670" s="40"/>
      <c r="E670" s="43"/>
      <c r="F670" s="46"/>
      <c r="G670" s="73"/>
      <c r="H670" s="74" t="s">
        <v>39</v>
      </c>
      <c r="I670" s="75">
        <f>SUM(I661:I664)</f>
        <v>96560</v>
      </c>
      <c r="J670" s="29"/>
    </row>
    <row r="671" spans="2:10" ht="15.75" thickBot="1" x14ac:dyDescent="0.3">
      <c r="B671" s="28"/>
      <c r="C671" s="42" t="s">
        <v>40</v>
      </c>
      <c r="D671" s="40"/>
      <c r="E671" s="43"/>
      <c r="F671" s="44"/>
      <c r="G671" s="76"/>
      <c r="H671" s="44"/>
      <c r="I671" s="36"/>
      <c r="J671" s="29"/>
    </row>
    <row r="672" spans="2:10" ht="15.75" thickBot="1" x14ac:dyDescent="0.3">
      <c r="B672" s="28"/>
      <c r="C672" s="769" t="s">
        <v>33</v>
      </c>
      <c r="D672" s="587"/>
      <c r="E672" s="77" t="s">
        <v>34</v>
      </c>
      <c r="F672" s="77" t="s">
        <v>35</v>
      </c>
      <c r="G672" s="77" t="s">
        <v>36</v>
      </c>
      <c r="H672" s="77" t="s">
        <v>37</v>
      </c>
      <c r="I672" s="78" t="s">
        <v>38</v>
      </c>
      <c r="J672" s="29"/>
    </row>
    <row r="673" spans="2:10" x14ac:dyDescent="0.25">
      <c r="B673" s="28"/>
      <c r="C673" s="681" t="s">
        <v>41</v>
      </c>
      <c r="D673" s="762"/>
      <c r="E673" s="79"/>
      <c r="F673" s="521">
        <v>103000</v>
      </c>
      <c r="G673" s="522">
        <v>0.02</v>
      </c>
      <c r="H673" s="82"/>
      <c r="I673" s="83">
        <f t="shared" ref="I673:I677" si="21">F673*G673</f>
        <v>2060</v>
      </c>
      <c r="J673" s="29"/>
    </row>
    <row r="674" spans="2:10" x14ac:dyDescent="0.25">
      <c r="B674" s="28"/>
      <c r="C674" s="766" t="s">
        <v>232</v>
      </c>
      <c r="D674" s="654"/>
      <c r="E674" s="84" t="s">
        <v>42</v>
      </c>
      <c r="F674" s="85">
        <v>55292</v>
      </c>
      <c r="G674" s="81">
        <v>6.5000000000000002E-2</v>
      </c>
      <c r="H674" s="86"/>
      <c r="I674" s="87">
        <f t="shared" si="21"/>
        <v>3593.98</v>
      </c>
      <c r="J674" s="29"/>
    </row>
    <row r="675" spans="2:10" x14ac:dyDescent="0.25">
      <c r="B675" s="28"/>
      <c r="C675" s="766" t="s">
        <v>233</v>
      </c>
      <c r="D675" s="654"/>
      <c r="E675" s="84" t="s">
        <v>42</v>
      </c>
      <c r="F675" s="85">
        <v>37080</v>
      </c>
      <c r="G675" s="81">
        <v>6.5000000000000002E-2</v>
      </c>
      <c r="H675" s="88"/>
      <c r="I675" s="89">
        <f t="shared" si="21"/>
        <v>2410.2000000000003</v>
      </c>
      <c r="J675" s="29"/>
    </row>
    <row r="676" spans="2:10" x14ac:dyDescent="0.25">
      <c r="B676" s="28"/>
      <c r="C676" s="767" t="s">
        <v>234</v>
      </c>
      <c r="D676" s="764"/>
      <c r="E676" s="90" t="s">
        <v>2</v>
      </c>
      <c r="F676" s="80">
        <v>32127</v>
      </c>
      <c r="G676" s="91">
        <v>3.4000000000000002E-2</v>
      </c>
      <c r="H676" s="88"/>
      <c r="I676" s="89">
        <f t="shared" si="21"/>
        <v>1092.318</v>
      </c>
      <c r="J676" s="29"/>
    </row>
    <row r="677" spans="2:10" ht="15.75" thickBot="1" x14ac:dyDescent="0.3">
      <c r="B677" s="28"/>
      <c r="C677" s="616" t="s">
        <v>235</v>
      </c>
      <c r="D677" s="768"/>
      <c r="E677" s="68" t="s">
        <v>6</v>
      </c>
      <c r="F677" s="92">
        <v>25000</v>
      </c>
      <c r="G677" s="93">
        <v>1.05</v>
      </c>
      <c r="H677" s="94"/>
      <c r="I677" s="89">
        <f t="shared" si="21"/>
        <v>26250</v>
      </c>
      <c r="J677" s="29"/>
    </row>
    <row r="678" spans="2:10" ht="15.75" x14ac:dyDescent="0.25">
      <c r="B678" s="28"/>
      <c r="C678" s="40"/>
      <c r="D678" s="40"/>
      <c r="E678" s="43"/>
      <c r="F678" s="44"/>
      <c r="G678" s="35"/>
      <c r="H678" s="74" t="s">
        <v>39</v>
      </c>
      <c r="I678" s="75">
        <f>SUM(I673:I677)</f>
        <v>35406.498</v>
      </c>
      <c r="J678" s="29"/>
    </row>
    <row r="679" spans="2:10" ht="15.75" thickBot="1" x14ac:dyDescent="0.3">
      <c r="B679" s="28"/>
      <c r="C679" s="42" t="s">
        <v>43</v>
      </c>
      <c r="D679" s="40"/>
      <c r="E679" s="43"/>
      <c r="F679" s="44"/>
      <c r="G679" s="45"/>
      <c r="H679" s="46"/>
      <c r="I679" s="36"/>
      <c r="J679" s="29"/>
    </row>
    <row r="680" spans="2:10" ht="15.75" thickBot="1" x14ac:dyDescent="0.3">
      <c r="B680" s="28"/>
      <c r="C680" s="569" t="s">
        <v>33</v>
      </c>
      <c r="D680" s="570"/>
      <c r="E680" s="97" t="s">
        <v>34</v>
      </c>
      <c r="F680" s="97" t="s">
        <v>35</v>
      </c>
      <c r="G680" s="97" t="s">
        <v>36</v>
      </c>
      <c r="H680" s="97" t="s">
        <v>37</v>
      </c>
      <c r="I680" s="48" t="s">
        <v>38</v>
      </c>
      <c r="J680" s="29"/>
    </row>
    <row r="681" spans="2:10" ht="15.75" thickBot="1" x14ac:dyDescent="0.3">
      <c r="B681" s="28"/>
      <c r="C681" s="758"/>
      <c r="D681" s="682"/>
      <c r="E681" s="98"/>
      <c r="F681" s="99"/>
      <c r="G681" s="51"/>
      <c r="H681" s="100"/>
      <c r="I681" s="101"/>
      <c r="J681" s="29"/>
    </row>
    <row r="682" spans="2:10" x14ac:dyDescent="0.25">
      <c r="B682" s="28"/>
      <c r="C682" s="491"/>
      <c r="D682" s="106"/>
      <c r="E682" s="98"/>
      <c r="F682" s="98"/>
      <c r="G682" s="98"/>
      <c r="H682" s="100"/>
      <c r="I682" s="102"/>
      <c r="J682" s="29"/>
    </row>
    <row r="683" spans="2:10" x14ac:dyDescent="0.25">
      <c r="B683" s="28"/>
      <c r="C683" s="103"/>
      <c r="D683" s="98"/>
      <c r="E683" s="98"/>
      <c r="F683" s="98"/>
      <c r="G683" s="98"/>
      <c r="H683" s="100"/>
      <c r="I683" s="102"/>
      <c r="J683" s="29"/>
    </row>
    <row r="684" spans="2:10" x14ac:dyDescent="0.25">
      <c r="B684" s="28"/>
      <c r="C684" s="103"/>
      <c r="D684" s="98"/>
      <c r="E684" s="98"/>
      <c r="F684" s="98"/>
      <c r="G684" s="98"/>
      <c r="H684" s="100"/>
      <c r="I684" s="102"/>
      <c r="J684" s="29"/>
    </row>
    <row r="685" spans="2:10" x14ac:dyDescent="0.25">
      <c r="B685" s="28"/>
      <c r="C685" s="103"/>
      <c r="D685" s="98"/>
      <c r="E685" s="98"/>
      <c r="F685" s="98"/>
      <c r="G685" s="98"/>
      <c r="H685" s="100"/>
      <c r="I685" s="102"/>
      <c r="J685" s="29"/>
    </row>
    <row r="686" spans="2:10" x14ac:dyDescent="0.25">
      <c r="B686" s="28"/>
      <c r="C686" s="104"/>
      <c r="D686" s="105"/>
      <c r="E686" s="106"/>
      <c r="F686" s="107"/>
      <c r="G686" s="108"/>
      <c r="H686" s="100"/>
      <c r="I686" s="102"/>
      <c r="J686" s="29"/>
    </row>
    <row r="687" spans="2:10" x14ac:dyDescent="0.25">
      <c r="B687" s="28"/>
      <c r="C687" s="109"/>
      <c r="D687" s="110"/>
      <c r="E687" s="111"/>
      <c r="F687" s="112"/>
      <c r="G687" s="70"/>
      <c r="H687" s="69"/>
      <c r="I687" s="102"/>
      <c r="J687" s="29"/>
    </row>
    <row r="688" spans="2:10" ht="15.75" x14ac:dyDescent="0.25">
      <c r="B688" s="28"/>
      <c r="C688" s="40"/>
      <c r="D688" s="40"/>
      <c r="E688" s="43"/>
      <c r="F688" s="44"/>
      <c r="G688" s="35"/>
      <c r="H688" s="113" t="s">
        <v>39</v>
      </c>
      <c r="I688" s="96">
        <f>SUM(I681:I687)</f>
        <v>0</v>
      </c>
      <c r="J688" s="29"/>
    </row>
    <row r="689" spans="2:10" ht="16.5" thickBot="1" x14ac:dyDescent="0.3">
      <c r="B689" s="28"/>
      <c r="C689" s="42" t="s">
        <v>46</v>
      </c>
      <c r="D689" s="40"/>
      <c r="E689" s="43"/>
      <c r="F689" s="44"/>
      <c r="G689" s="45"/>
      <c r="H689" s="114"/>
      <c r="I689" s="36"/>
      <c r="J689" s="29"/>
    </row>
    <row r="690" spans="2:10" ht="16.5" thickBot="1" x14ac:dyDescent="0.3">
      <c r="B690" s="28"/>
      <c r="C690" s="618" t="s">
        <v>47</v>
      </c>
      <c r="D690" s="570"/>
      <c r="E690" s="116" t="s">
        <v>34</v>
      </c>
      <c r="F690" s="97" t="s">
        <v>35</v>
      </c>
      <c r="G690" s="97" t="s">
        <v>36</v>
      </c>
      <c r="H690" s="97" t="s">
        <v>37</v>
      </c>
      <c r="I690" s="48" t="s">
        <v>38</v>
      </c>
      <c r="J690" s="117"/>
    </row>
    <row r="691" spans="2:10" ht="15.75" thickBot="1" x14ac:dyDescent="0.3">
      <c r="B691" s="28"/>
      <c r="C691" s="681" t="s">
        <v>236</v>
      </c>
      <c r="D691" s="682"/>
      <c r="E691" s="118" t="s">
        <v>49</v>
      </c>
      <c r="F691" s="119">
        <v>335850</v>
      </c>
      <c r="G691" s="522">
        <v>0.12</v>
      </c>
      <c r="H691" s="120"/>
      <c r="I691" s="101">
        <f>F691*G691*(1+H691)</f>
        <v>40302</v>
      </c>
      <c r="J691" s="29"/>
    </row>
    <row r="692" spans="2:10" ht="15.75" thickBot="1" x14ac:dyDescent="0.3">
      <c r="B692" s="28"/>
      <c r="C692" s="759"/>
      <c r="D692" s="612"/>
      <c r="E692" s="121"/>
      <c r="F692" s="122"/>
      <c r="G692" s="91"/>
      <c r="H692" s="121"/>
      <c r="I692" s="101"/>
      <c r="J692" s="117"/>
    </row>
    <row r="693" spans="2:10" ht="15.75" thickBot="1" x14ac:dyDescent="0.3">
      <c r="B693" s="28"/>
      <c r="C693" s="123"/>
      <c r="D693" s="124"/>
      <c r="E693" s="111"/>
      <c r="F693" s="125"/>
      <c r="G693" s="126"/>
      <c r="H693" s="127"/>
      <c r="I693" s="128"/>
      <c r="J693" s="29"/>
    </row>
    <row r="694" spans="2:10" ht="16.5" thickBot="1" x14ac:dyDescent="0.3">
      <c r="B694" s="28"/>
      <c r="C694" s="40"/>
      <c r="D694" s="40"/>
      <c r="E694" s="43"/>
      <c r="F694" s="44"/>
      <c r="G694" s="129"/>
      <c r="H694" s="113" t="s">
        <v>39</v>
      </c>
      <c r="I694" s="96">
        <f>SUM(I691:I693)</f>
        <v>40302</v>
      </c>
      <c r="J694" s="29"/>
    </row>
    <row r="695" spans="2:10" ht="16.5" thickBot="1" x14ac:dyDescent="0.3">
      <c r="B695" s="28"/>
      <c r="C695" s="40"/>
      <c r="D695" s="40"/>
      <c r="E695" s="43"/>
      <c r="F695" s="44"/>
      <c r="G695" s="130"/>
      <c r="H695" s="114"/>
      <c r="I695" s="131"/>
      <c r="J695" s="29"/>
    </row>
    <row r="696" spans="2:10" ht="16.5" thickBot="1" x14ac:dyDescent="0.3">
      <c r="B696" s="28"/>
      <c r="C696" s="132"/>
      <c r="D696" s="40"/>
      <c r="E696" s="43"/>
      <c r="F696" s="628"/>
      <c r="G696" s="589"/>
      <c r="H696" s="115" t="s">
        <v>50</v>
      </c>
      <c r="I696" s="561">
        <f>I670+I678+I694</f>
        <v>172268.49799999999</v>
      </c>
      <c r="J696" s="29"/>
    </row>
    <row r="697" spans="2:10" ht="15.75" thickBot="1" x14ac:dyDescent="0.3"/>
    <row r="698" spans="2:10" ht="15.75" thickBot="1" x14ac:dyDescent="0.3">
      <c r="B698" s="24"/>
      <c r="C698" s="25"/>
      <c r="D698" s="25"/>
      <c r="E698" s="25"/>
      <c r="F698" s="25"/>
      <c r="G698" s="25"/>
      <c r="H698" s="25"/>
      <c r="I698" s="26"/>
      <c r="J698" s="27"/>
    </row>
    <row r="699" spans="2:10" x14ac:dyDescent="0.25">
      <c r="B699" s="28"/>
      <c r="C699" s="585" t="s">
        <v>28</v>
      </c>
      <c r="D699" s="586"/>
      <c r="E699" s="586"/>
      <c r="F699" s="586"/>
      <c r="G699" s="586"/>
      <c r="H699" s="586"/>
      <c r="I699" s="587"/>
      <c r="J699" s="29"/>
    </row>
    <row r="700" spans="2:10" x14ac:dyDescent="0.25">
      <c r="B700" s="28"/>
      <c r="C700" s="573"/>
      <c r="D700" s="588"/>
      <c r="E700" s="588"/>
      <c r="F700" s="588"/>
      <c r="G700" s="588"/>
      <c r="H700" s="588"/>
      <c r="I700" s="589"/>
      <c r="J700" s="29"/>
    </row>
    <row r="701" spans="2:10" x14ac:dyDescent="0.25">
      <c r="B701" s="28"/>
      <c r="C701" s="573"/>
      <c r="D701" s="588"/>
      <c r="E701" s="588"/>
      <c r="F701" s="588"/>
      <c r="G701" s="588"/>
      <c r="H701" s="588"/>
      <c r="I701" s="589"/>
      <c r="J701" s="29"/>
    </row>
    <row r="702" spans="2:10" x14ac:dyDescent="0.25">
      <c r="B702" s="28"/>
      <c r="C702" s="573"/>
      <c r="D702" s="588"/>
      <c r="E702" s="588"/>
      <c r="F702" s="588"/>
      <c r="G702" s="588"/>
      <c r="H702" s="588"/>
      <c r="I702" s="589"/>
      <c r="J702" s="30"/>
    </row>
    <row r="703" spans="2:10" ht="15.75" thickBot="1" x14ac:dyDescent="0.3">
      <c r="B703" s="28"/>
      <c r="C703" s="590"/>
      <c r="D703" s="591"/>
      <c r="E703" s="591"/>
      <c r="F703" s="591"/>
      <c r="G703" s="591"/>
      <c r="H703" s="591"/>
      <c r="I703" s="592"/>
      <c r="J703" s="29"/>
    </row>
    <row r="704" spans="2:10" ht="15.75" thickBot="1" x14ac:dyDescent="0.3">
      <c r="B704" s="28"/>
      <c r="C704" s="31"/>
      <c r="D704" s="32"/>
      <c r="E704" s="33"/>
      <c r="F704" s="34"/>
      <c r="G704" s="35"/>
      <c r="H704" s="34"/>
      <c r="I704" s="36"/>
      <c r="J704" s="29"/>
    </row>
    <row r="705" spans="2:10" ht="15.75" x14ac:dyDescent="0.25">
      <c r="B705" s="37"/>
      <c r="C705" s="675" t="s">
        <v>29</v>
      </c>
      <c r="D705" s="677" t="s">
        <v>239</v>
      </c>
      <c r="E705" s="678" t="s">
        <v>213</v>
      </c>
      <c r="F705" s="587"/>
      <c r="G705" s="679" t="s">
        <v>30</v>
      </c>
      <c r="H705" s="680" t="s">
        <v>31</v>
      </c>
      <c r="I705" s="683">
        <f>I748</f>
        <v>74192.666999999987</v>
      </c>
      <c r="J705" s="38"/>
    </row>
    <row r="706" spans="2:10" ht="16.5" thickBot="1" x14ac:dyDescent="0.3">
      <c r="B706" s="37"/>
      <c r="C706" s="676"/>
      <c r="D706" s="676"/>
      <c r="E706" s="590"/>
      <c r="F706" s="592"/>
      <c r="G706" s="676"/>
      <c r="H706" s="676"/>
      <c r="I706" s="676"/>
      <c r="J706" s="38"/>
    </row>
    <row r="707" spans="2:10" x14ac:dyDescent="0.25">
      <c r="B707" s="28"/>
      <c r="C707" s="39"/>
      <c r="D707" s="40"/>
      <c r="E707" s="41"/>
      <c r="F707" s="34"/>
      <c r="G707" s="35"/>
      <c r="H707" s="34"/>
      <c r="I707" s="36"/>
      <c r="J707" s="29"/>
    </row>
    <row r="708" spans="2:10" ht="15.75" thickBot="1" x14ac:dyDescent="0.3">
      <c r="B708" s="28"/>
      <c r="C708" s="42" t="s">
        <v>32</v>
      </c>
      <c r="D708" s="40"/>
      <c r="E708" s="43"/>
      <c r="F708" s="44"/>
      <c r="G708" s="45"/>
      <c r="H708" s="46"/>
      <c r="I708" s="36"/>
      <c r="J708" s="29"/>
    </row>
    <row r="709" spans="2:10" ht="15.75" thickBot="1" x14ac:dyDescent="0.3">
      <c r="B709" s="28"/>
      <c r="C709" s="569" t="s">
        <v>33</v>
      </c>
      <c r="D709" s="570"/>
      <c r="E709" s="47" t="s">
        <v>34</v>
      </c>
      <c r="F709" s="47" t="s">
        <v>35</v>
      </c>
      <c r="G709" s="47" t="s">
        <v>36</v>
      </c>
      <c r="H709" s="47" t="s">
        <v>37</v>
      </c>
      <c r="I709" s="48" t="s">
        <v>38</v>
      </c>
      <c r="J709" s="29"/>
    </row>
    <row r="710" spans="2:10" ht="15.75" thickBot="1" x14ac:dyDescent="0.3">
      <c r="B710" s="28"/>
      <c r="C710" s="763" t="s">
        <v>240</v>
      </c>
      <c r="D710" s="764"/>
      <c r="E710" s="49" t="s">
        <v>45</v>
      </c>
      <c r="F710" s="50">
        <v>422331</v>
      </c>
      <c r="G710" s="51">
        <v>0.105</v>
      </c>
      <c r="H710" s="52"/>
      <c r="I710" s="53">
        <f t="shared" ref="I710:I715" si="22">F710*G710</f>
        <v>44344.754999999997</v>
      </c>
      <c r="J710" s="29"/>
    </row>
    <row r="711" spans="2:10" x14ac:dyDescent="0.25">
      <c r="B711" s="28"/>
      <c r="C711" s="763"/>
      <c r="D711" s="764"/>
      <c r="E711" s="49"/>
      <c r="F711" s="50"/>
      <c r="G711" s="51"/>
      <c r="H711" s="54"/>
      <c r="I711" s="53">
        <f t="shared" si="22"/>
        <v>0</v>
      </c>
      <c r="J711" s="55"/>
    </row>
    <row r="712" spans="2:10" x14ac:dyDescent="0.25">
      <c r="B712" s="28"/>
      <c r="C712" s="763"/>
      <c r="D712" s="764"/>
      <c r="E712" s="56"/>
      <c r="F712" s="57"/>
      <c r="G712" s="58"/>
      <c r="H712" s="59"/>
      <c r="I712" s="60">
        <f t="shared" si="22"/>
        <v>0</v>
      </c>
      <c r="J712" s="55"/>
    </row>
    <row r="713" spans="2:10" x14ac:dyDescent="0.25">
      <c r="B713" s="28"/>
      <c r="C713" s="763"/>
      <c r="D713" s="764"/>
      <c r="E713" s="56"/>
      <c r="F713" s="57"/>
      <c r="G713" s="58"/>
      <c r="H713" s="59"/>
      <c r="I713" s="60">
        <f t="shared" si="22"/>
        <v>0</v>
      </c>
      <c r="J713" s="55"/>
    </row>
    <row r="714" spans="2:10" x14ac:dyDescent="0.25">
      <c r="B714" s="28"/>
      <c r="C714" s="763"/>
      <c r="D714" s="764"/>
      <c r="E714" s="49"/>
      <c r="F714" s="50"/>
      <c r="G714" s="51"/>
      <c r="H714" s="54"/>
      <c r="I714" s="60">
        <f t="shared" si="22"/>
        <v>0</v>
      </c>
      <c r="J714" s="55"/>
    </row>
    <row r="715" spans="2:10" x14ac:dyDescent="0.25">
      <c r="B715" s="28"/>
      <c r="C715" s="761"/>
      <c r="D715" s="760"/>
      <c r="E715" s="56"/>
      <c r="F715" s="57"/>
      <c r="G715" s="58"/>
      <c r="H715" s="54"/>
      <c r="I715" s="60">
        <f t="shared" si="22"/>
        <v>0</v>
      </c>
      <c r="J715" s="55"/>
    </row>
    <row r="716" spans="2:10" x14ac:dyDescent="0.25">
      <c r="B716" s="28"/>
      <c r="C716" s="763"/>
      <c r="D716" s="764"/>
      <c r="E716" s="56"/>
      <c r="F716" s="57"/>
      <c r="G716" s="58"/>
      <c r="H716" s="54"/>
      <c r="I716" s="61"/>
      <c r="J716" s="55"/>
    </row>
    <row r="717" spans="2:10" x14ac:dyDescent="0.25">
      <c r="B717" s="28"/>
      <c r="C717" s="611"/>
      <c r="D717" s="760"/>
      <c r="E717" s="65"/>
      <c r="F717" s="66"/>
      <c r="G717" s="67"/>
      <c r="H717" s="59"/>
      <c r="I717" s="63"/>
      <c r="J717" s="29"/>
    </row>
    <row r="718" spans="2:10" x14ac:dyDescent="0.25">
      <c r="B718" s="28"/>
      <c r="C718" s="611"/>
      <c r="D718" s="760"/>
      <c r="E718" s="65"/>
      <c r="F718" s="66"/>
      <c r="G718" s="67"/>
      <c r="H718" s="59"/>
      <c r="I718" s="63"/>
      <c r="J718" s="29"/>
    </row>
    <row r="719" spans="2:10" ht="15.75" thickBot="1" x14ac:dyDescent="0.3">
      <c r="B719" s="28"/>
      <c r="C719" s="616"/>
      <c r="D719" s="768"/>
      <c r="E719" s="68"/>
      <c r="F719" s="69"/>
      <c r="G719" s="70"/>
      <c r="H719" s="71"/>
      <c r="I719" s="72"/>
      <c r="J719" s="29"/>
    </row>
    <row r="720" spans="2:10" ht="16.5" thickBot="1" x14ac:dyDescent="0.3">
      <c r="B720" s="28"/>
      <c r="C720" s="40"/>
      <c r="D720" s="40"/>
      <c r="E720" s="43"/>
      <c r="F720" s="46"/>
      <c r="G720" s="73"/>
      <c r="H720" s="74" t="s">
        <v>39</v>
      </c>
      <c r="I720" s="75">
        <f>I710+I711+I712+I713+I714+I715</f>
        <v>44344.754999999997</v>
      </c>
      <c r="J720" s="29"/>
    </row>
    <row r="721" spans="2:10" ht="15.75" thickBot="1" x14ac:dyDescent="0.3">
      <c r="B721" s="28"/>
      <c r="C721" s="42" t="s">
        <v>40</v>
      </c>
      <c r="D721" s="40"/>
      <c r="E721" s="43"/>
      <c r="F721" s="44"/>
      <c r="G721" s="76"/>
      <c r="H721" s="44"/>
      <c r="I721" s="36"/>
      <c r="J721" s="29"/>
    </row>
    <row r="722" spans="2:10" ht="15.75" thickBot="1" x14ac:dyDescent="0.3">
      <c r="B722" s="28"/>
      <c r="C722" s="769" t="s">
        <v>33</v>
      </c>
      <c r="D722" s="587"/>
      <c r="E722" s="77" t="s">
        <v>34</v>
      </c>
      <c r="F722" s="47" t="s">
        <v>35</v>
      </c>
      <c r="G722" s="77" t="s">
        <v>36</v>
      </c>
      <c r="H722" s="77" t="s">
        <v>37</v>
      </c>
      <c r="I722" s="78" t="s">
        <v>38</v>
      </c>
      <c r="J722" s="29"/>
    </row>
    <row r="723" spans="2:10" x14ac:dyDescent="0.25">
      <c r="B723" s="28"/>
      <c r="C723" s="681" t="s">
        <v>41</v>
      </c>
      <c r="D723" s="762"/>
      <c r="E723" s="79"/>
      <c r="F723" s="80">
        <v>2100</v>
      </c>
      <c r="G723" s="81">
        <v>0.05</v>
      </c>
      <c r="H723" s="82"/>
      <c r="I723" s="83">
        <f t="shared" ref="I723:I729" si="23">F723*G723</f>
        <v>105</v>
      </c>
      <c r="J723" s="29"/>
    </row>
    <row r="724" spans="2:10" x14ac:dyDescent="0.25">
      <c r="B724" s="28"/>
      <c r="C724" s="611" t="s">
        <v>241</v>
      </c>
      <c r="D724" s="760"/>
      <c r="E724" s="84"/>
      <c r="F724" s="85">
        <v>1500</v>
      </c>
      <c r="G724" s="81">
        <v>2</v>
      </c>
      <c r="H724" s="86"/>
      <c r="I724" s="87">
        <f t="shared" si="23"/>
        <v>3000</v>
      </c>
      <c r="J724" s="29"/>
    </row>
    <row r="725" spans="2:10" x14ac:dyDescent="0.25">
      <c r="B725" s="28"/>
      <c r="C725" s="611"/>
      <c r="D725" s="760"/>
      <c r="E725" s="84"/>
      <c r="F725" s="85"/>
      <c r="G725" s="81"/>
      <c r="H725" s="88"/>
      <c r="I725" s="89">
        <f t="shared" si="23"/>
        <v>0</v>
      </c>
      <c r="J725" s="29"/>
    </row>
    <row r="726" spans="2:10" x14ac:dyDescent="0.25">
      <c r="B726" s="28"/>
      <c r="C726" s="766"/>
      <c r="D726" s="654"/>
      <c r="E726" s="84"/>
      <c r="F726" s="85"/>
      <c r="G726" s="81"/>
      <c r="H726" s="88"/>
      <c r="I726" s="89">
        <f t="shared" si="23"/>
        <v>0</v>
      </c>
      <c r="J726" s="29"/>
    </row>
    <row r="727" spans="2:10" x14ac:dyDescent="0.25">
      <c r="B727" s="28"/>
      <c r="C727" s="611"/>
      <c r="D727" s="760"/>
      <c r="E727" s="56"/>
      <c r="F727" s="57"/>
      <c r="G727" s="58"/>
      <c r="H727" s="88"/>
      <c r="I727" s="89">
        <f t="shared" si="23"/>
        <v>0</v>
      </c>
      <c r="J727" s="29"/>
    </row>
    <row r="728" spans="2:10" x14ac:dyDescent="0.25">
      <c r="B728" s="28"/>
      <c r="C728" s="767"/>
      <c r="D728" s="764"/>
      <c r="E728" s="90"/>
      <c r="F728" s="80"/>
      <c r="G728" s="91"/>
      <c r="H728" s="88"/>
      <c r="I728" s="89">
        <f t="shared" si="23"/>
        <v>0</v>
      </c>
      <c r="J728" s="29"/>
    </row>
    <row r="729" spans="2:10" ht="15.75" thickBot="1" x14ac:dyDescent="0.3">
      <c r="B729" s="28"/>
      <c r="C729" s="616"/>
      <c r="D729" s="768"/>
      <c r="E729" s="68"/>
      <c r="F729" s="92"/>
      <c r="G729" s="93"/>
      <c r="H729" s="94"/>
      <c r="I729" s="95">
        <f t="shared" si="23"/>
        <v>0</v>
      </c>
      <c r="J729" s="29"/>
    </row>
    <row r="730" spans="2:10" ht="16.5" thickBot="1" x14ac:dyDescent="0.3">
      <c r="B730" s="28"/>
      <c r="C730" s="40"/>
      <c r="D730" s="40"/>
      <c r="E730" s="43"/>
      <c r="F730" s="44"/>
      <c r="G730" s="35"/>
      <c r="H730" s="74" t="s">
        <v>39</v>
      </c>
      <c r="I730" s="96">
        <f>I723+I724+I725+I726</f>
        <v>3105</v>
      </c>
      <c r="J730" s="29"/>
    </row>
    <row r="731" spans="2:10" ht="15.75" thickBot="1" x14ac:dyDescent="0.3">
      <c r="B731" s="28"/>
      <c r="C731" s="42" t="s">
        <v>43</v>
      </c>
      <c r="D731" s="40"/>
      <c r="E731" s="43"/>
      <c r="F731" s="44"/>
      <c r="G731" s="45"/>
      <c r="H731" s="46"/>
      <c r="I731" s="36"/>
      <c r="J731" s="29"/>
    </row>
    <row r="732" spans="2:10" ht="15.75" thickBot="1" x14ac:dyDescent="0.3">
      <c r="B732" s="28"/>
      <c r="C732" s="569" t="s">
        <v>33</v>
      </c>
      <c r="D732" s="570"/>
      <c r="E732" s="97" t="s">
        <v>34</v>
      </c>
      <c r="F732" s="97" t="s">
        <v>35</v>
      </c>
      <c r="G732" s="97" t="s">
        <v>36</v>
      </c>
      <c r="H732" s="97" t="s">
        <v>37</v>
      </c>
      <c r="I732" s="48" t="s">
        <v>38</v>
      </c>
      <c r="J732" s="29"/>
    </row>
    <row r="733" spans="2:10" ht="15.75" thickBot="1" x14ac:dyDescent="0.3">
      <c r="B733" s="28"/>
      <c r="C733" s="758" t="s">
        <v>242</v>
      </c>
      <c r="D733" s="682"/>
      <c r="E733" s="98" t="s">
        <v>49</v>
      </c>
      <c r="F733" s="99">
        <v>37080</v>
      </c>
      <c r="G733" s="51">
        <v>0.12</v>
      </c>
      <c r="H733" s="100"/>
      <c r="I733" s="101">
        <f>F733*G733</f>
        <v>4449.5999999999995</v>
      </c>
      <c r="J733" s="29"/>
    </row>
    <row r="734" spans="2:10" x14ac:dyDescent="0.25">
      <c r="B734" s="28"/>
      <c r="C734" s="770"/>
      <c r="D734" s="612"/>
      <c r="E734" s="98"/>
      <c r="F734" s="98"/>
      <c r="G734" s="98"/>
      <c r="H734" s="100"/>
      <c r="I734" s="102"/>
      <c r="J734" s="29"/>
    </row>
    <row r="735" spans="2:10" x14ac:dyDescent="0.25">
      <c r="B735" s="28"/>
      <c r="C735" s="103"/>
      <c r="D735" s="98"/>
      <c r="E735" s="98"/>
      <c r="F735" s="98"/>
      <c r="G735" s="98"/>
      <c r="H735" s="100"/>
      <c r="I735" s="102"/>
      <c r="J735" s="29"/>
    </row>
    <row r="736" spans="2:10" x14ac:dyDescent="0.25">
      <c r="B736" s="28"/>
      <c r="C736" s="103"/>
      <c r="D736" s="98"/>
      <c r="E736" s="98"/>
      <c r="F736" s="98"/>
      <c r="G736" s="98"/>
      <c r="H736" s="100"/>
      <c r="I736" s="102"/>
      <c r="J736" s="29"/>
    </row>
    <row r="737" spans="2:10" x14ac:dyDescent="0.25">
      <c r="B737" s="28"/>
      <c r="C737" s="103"/>
      <c r="D737" s="98"/>
      <c r="E737" s="98"/>
      <c r="F737" s="98"/>
      <c r="G737" s="98"/>
      <c r="H737" s="100"/>
      <c r="I737" s="102"/>
      <c r="J737" s="29"/>
    </row>
    <row r="738" spans="2:10" x14ac:dyDescent="0.25">
      <c r="B738" s="28"/>
      <c r="C738" s="104"/>
      <c r="D738" s="105"/>
      <c r="E738" s="106"/>
      <c r="F738" s="107"/>
      <c r="G738" s="108"/>
      <c r="H738" s="100"/>
      <c r="I738" s="102"/>
      <c r="J738" s="29"/>
    </row>
    <row r="739" spans="2:10" ht="15.75" thickBot="1" x14ac:dyDescent="0.3">
      <c r="B739" s="28"/>
      <c r="C739" s="109"/>
      <c r="D739" s="110"/>
      <c r="E739" s="111"/>
      <c r="F739" s="112"/>
      <c r="G739" s="70"/>
      <c r="H739" s="69"/>
      <c r="I739" s="102"/>
      <c r="J739" s="29"/>
    </row>
    <row r="740" spans="2:10" ht="16.5" thickBot="1" x14ac:dyDescent="0.3">
      <c r="B740" s="28"/>
      <c r="C740" s="40"/>
      <c r="D740" s="40"/>
      <c r="E740" s="43"/>
      <c r="F740" s="44"/>
      <c r="G740" s="35"/>
      <c r="H740" s="113" t="s">
        <v>39</v>
      </c>
      <c r="I740" s="96">
        <f>SUM(I733:I739)</f>
        <v>4449.5999999999995</v>
      </c>
      <c r="J740" s="29"/>
    </row>
    <row r="741" spans="2:10" ht="16.5" thickBot="1" x14ac:dyDescent="0.3">
      <c r="B741" s="28"/>
      <c r="C741" s="42" t="s">
        <v>46</v>
      </c>
      <c r="D741" s="40"/>
      <c r="E741" s="43"/>
      <c r="F741" s="44"/>
      <c r="G741" s="45"/>
      <c r="H741" s="114"/>
      <c r="I741" s="36"/>
      <c r="J741" s="29"/>
    </row>
    <row r="742" spans="2:10" ht="16.5" thickBot="1" x14ac:dyDescent="0.3">
      <c r="B742" s="28"/>
      <c r="C742" s="618" t="s">
        <v>47</v>
      </c>
      <c r="D742" s="570"/>
      <c r="E742" s="116" t="s">
        <v>34</v>
      </c>
      <c r="F742" s="97" t="s">
        <v>35</v>
      </c>
      <c r="G742" s="77" t="s">
        <v>36</v>
      </c>
      <c r="H742" s="97" t="s">
        <v>37</v>
      </c>
      <c r="I742" s="48" t="s">
        <v>38</v>
      </c>
      <c r="J742" s="117"/>
    </row>
    <row r="743" spans="2:10" ht="15.75" thickBot="1" x14ac:dyDescent="0.3">
      <c r="B743" s="28"/>
      <c r="C743" s="681" t="s">
        <v>48</v>
      </c>
      <c r="D743" s="682"/>
      <c r="E743" s="118" t="s">
        <v>49</v>
      </c>
      <c r="F743" s="119">
        <v>185777.6</v>
      </c>
      <c r="G743" s="58">
        <v>0.12</v>
      </c>
      <c r="H743" s="120"/>
      <c r="I743" s="101">
        <f t="shared" ref="I743:I744" si="24">F743*G743*(1+H743)</f>
        <v>22293.311999999998</v>
      </c>
      <c r="J743" s="29"/>
    </row>
    <row r="744" spans="2:10" ht="15.75" thickBot="1" x14ac:dyDescent="0.3">
      <c r="B744" s="28"/>
      <c r="C744" s="759"/>
      <c r="D744" s="612"/>
      <c r="E744" s="121"/>
      <c r="F744" s="122"/>
      <c r="G744" s="58"/>
      <c r="H744" s="121"/>
      <c r="I744" s="101">
        <f t="shared" si="24"/>
        <v>0</v>
      </c>
      <c r="J744" s="117"/>
    </row>
    <row r="745" spans="2:10" ht="15.75" thickBot="1" x14ac:dyDescent="0.3">
      <c r="B745" s="28"/>
      <c r="C745" s="123"/>
      <c r="D745" s="124"/>
      <c r="E745" s="111"/>
      <c r="F745" s="125"/>
      <c r="G745" s="126"/>
      <c r="H745" s="127"/>
      <c r="I745" s="128"/>
      <c r="J745" s="29"/>
    </row>
    <row r="746" spans="2:10" ht="16.5" thickBot="1" x14ac:dyDescent="0.3">
      <c r="B746" s="28"/>
      <c r="C746" s="40"/>
      <c r="D746" s="40"/>
      <c r="E746" s="43"/>
      <c r="F746" s="44"/>
      <c r="G746" s="129"/>
      <c r="H746" s="113" t="s">
        <v>39</v>
      </c>
      <c r="I746" s="96">
        <f>SUM(I743:I745)</f>
        <v>22293.311999999998</v>
      </c>
      <c r="J746" s="29"/>
    </row>
    <row r="747" spans="2:10" ht="16.5" thickBot="1" x14ac:dyDescent="0.3">
      <c r="B747" s="28"/>
      <c r="C747" s="40"/>
      <c r="D747" s="40"/>
      <c r="E747" s="43"/>
      <c r="F747" s="44"/>
      <c r="G747" s="130"/>
      <c r="H747" s="114"/>
      <c r="I747" s="131"/>
      <c r="J747" s="29"/>
    </row>
    <row r="748" spans="2:10" ht="16.5" thickBot="1" x14ac:dyDescent="0.3">
      <c r="B748" s="28"/>
      <c r="C748" s="132"/>
      <c r="D748" s="40"/>
      <c r="E748" s="43"/>
      <c r="F748" s="628"/>
      <c r="G748" s="589"/>
      <c r="H748" s="115" t="s">
        <v>50</v>
      </c>
      <c r="I748" s="96">
        <f>I746+I740+I730+I720</f>
        <v>74192.666999999987</v>
      </c>
      <c r="J748" s="29"/>
    </row>
    <row r="749" spans="2:10" ht="15.75" thickBot="1" x14ac:dyDescent="0.3">
      <c r="B749" s="134"/>
      <c r="C749" s="135"/>
      <c r="D749" s="136"/>
      <c r="E749" s="135"/>
      <c r="F749" s="135"/>
      <c r="G749" s="135"/>
      <c r="H749" s="135"/>
      <c r="I749" s="135"/>
      <c r="J749" s="137"/>
    </row>
    <row r="750" spans="2:10" ht="15.75" thickBot="1" x14ac:dyDescent="0.3"/>
    <row r="751" spans="2:10" ht="16.5" thickTop="1" thickBot="1" x14ac:dyDescent="0.3">
      <c r="B751" s="425"/>
      <c r="C751" s="455"/>
      <c r="D751" s="455"/>
      <c r="E751" s="455"/>
      <c r="F751" s="455"/>
      <c r="G751" s="455"/>
      <c r="H751" s="455"/>
      <c r="I751" s="455"/>
      <c r="J751" s="427"/>
    </row>
    <row r="752" spans="2:10" ht="16.5" thickTop="1" thickBot="1" x14ac:dyDescent="0.3">
      <c r="B752" s="428"/>
      <c r="C752" s="696" t="s">
        <v>28</v>
      </c>
      <c r="D752" s="697"/>
      <c r="E752" s="697"/>
      <c r="F752" s="697"/>
      <c r="G752" s="697"/>
      <c r="H752" s="697"/>
      <c r="I752" s="698"/>
      <c r="J752" s="429"/>
    </row>
    <row r="753" spans="2:10" ht="15.75" thickBot="1" x14ac:dyDescent="0.3">
      <c r="B753" s="428"/>
      <c r="C753" s="699"/>
      <c r="D753" s="700"/>
      <c r="E753" s="700"/>
      <c r="F753" s="700"/>
      <c r="G753" s="700"/>
      <c r="H753" s="700"/>
      <c r="I753" s="701"/>
      <c r="J753" s="429"/>
    </row>
    <row r="754" spans="2:10" ht="15.75" thickBot="1" x14ac:dyDescent="0.3">
      <c r="B754" s="428"/>
      <c r="C754" s="699"/>
      <c r="D754" s="700"/>
      <c r="E754" s="700"/>
      <c r="F754" s="700"/>
      <c r="G754" s="700"/>
      <c r="H754" s="700"/>
      <c r="I754" s="701"/>
      <c r="J754" s="429"/>
    </row>
    <row r="755" spans="2:10" ht="15.75" thickBot="1" x14ac:dyDescent="0.3">
      <c r="B755" s="428"/>
      <c r="C755" s="699"/>
      <c r="D755" s="700"/>
      <c r="E755" s="700"/>
      <c r="F755" s="700"/>
      <c r="G755" s="700"/>
      <c r="H755" s="700"/>
      <c r="I755" s="701"/>
      <c r="J755" s="429"/>
    </row>
    <row r="756" spans="2:10" ht="15.75" thickBot="1" x14ac:dyDescent="0.3">
      <c r="B756" s="428"/>
      <c r="C756" s="702"/>
      <c r="D756" s="703"/>
      <c r="E756" s="703"/>
      <c r="F756" s="703"/>
      <c r="G756" s="703"/>
      <c r="H756" s="703"/>
      <c r="I756" s="704"/>
      <c r="J756" s="429"/>
    </row>
    <row r="757" spans="2:10" ht="15.75" thickBot="1" x14ac:dyDescent="0.3">
      <c r="B757" s="431"/>
      <c r="C757" s="456"/>
      <c r="D757" s="456"/>
      <c r="E757" s="456"/>
      <c r="F757" s="456"/>
      <c r="G757" s="456"/>
      <c r="H757" s="456"/>
      <c r="I757" s="456"/>
      <c r="J757" s="429"/>
    </row>
    <row r="758" spans="2:10" ht="16.5" thickTop="1" thickBot="1" x14ac:dyDescent="0.3">
      <c r="B758" s="428"/>
      <c r="C758" s="727" t="s">
        <v>29</v>
      </c>
      <c r="D758" s="727">
        <v>207</v>
      </c>
      <c r="E758" s="729" t="s">
        <v>25</v>
      </c>
      <c r="F758" s="730"/>
      <c r="G758" s="733" t="s">
        <v>30</v>
      </c>
      <c r="H758" s="735" t="s">
        <v>31</v>
      </c>
      <c r="I758" s="737">
        <v>45699.88</v>
      </c>
      <c r="J758" s="429"/>
    </row>
    <row r="759" spans="2:10" ht="15.75" thickBot="1" x14ac:dyDescent="0.3">
      <c r="B759" s="428"/>
      <c r="C759" s="728"/>
      <c r="D759" s="728"/>
      <c r="E759" s="731"/>
      <c r="F759" s="732"/>
      <c r="G759" s="734"/>
      <c r="H759" s="736"/>
      <c r="I759" s="738"/>
      <c r="J759" s="429"/>
    </row>
    <row r="760" spans="2:10" ht="15.75" thickBot="1" x14ac:dyDescent="0.3">
      <c r="B760" s="431"/>
      <c r="C760" s="457"/>
      <c r="D760" s="457"/>
      <c r="E760" s="458">
        <v>0</v>
      </c>
      <c r="F760" s="457"/>
      <c r="G760" s="457"/>
      <c r="H760" s="457"/>
      <c r="I760" s="457"/>
      <c r="J760" s="429"/>
    </row>
    <row r="761" spans="2:10" ht="15.75" thickBot="1" x14ac:dyDescent="0.3">
      <c r="B761" s="431"/>
      <c r="C761" s="459" t="s">
        <v>77</v>
      </c>
      <c r="D761" s="460"/>
      <c r="E761" s="460"/>
      <c r="F761" s="460"/>
      <c r="G761" s="460"/>
      <c r="H761" s="460"/>
      <c r="I761" s="460"/>
      <c r="J761" s="429"/>
    </row>
    <row r="762" spans="2:10" ht="15.75" thickBot="1" x14ac:dyDescent="0.3">
      <c r="B762" s="461"/>
      <c r="C762" s="743" t="s">
        <v>78</v>
      </c>
      <c r="D762" s="744"/>
      <c r="E762" s="462" t="s">
        <v>34</v>
      </c>
      <c r="F762" s="462" t="s">
        <v>35</v>
      </c>
      <c r="G762" s="462" t="s">
        <v>36</v>
      </c>
      <c r="H762" s="463" t="s">
        <v>37</v>
      </c>
      <c r="I762" s="464" t="s">
        <v>38</v>
      </c>
      <c r="J762" s="429"/>
    </row>
    <row r="763" spans="2:10" ht="15.75" thickBot="1" x14ac:dyDescent="0.3">
      <c r="B763" s="461"/>
      <c r="C763" s="745" t="s">
        <v>197</v>
      </c>
      <c r="D763" s="746"/>
      <c r="E763" s="465" t="s">
        <v>64</v>
      </c>
      <c r="F763" s="466">
        <v>19900</v>
      </c>
      <c r="G763" s="465">
        <v>1.1000000000000001</v>
      </c>
      <c r="H763" s="467"/>
      <c r="I763" s="468">
        <v>21890</v>
      </c>
      <c r="J763" s="429"/>
    </row>
    <row r="764" spans="2:10" ht="15.75" thickBot="1" x14ac:dyDescent="0.3">
      <c r="B764" s="461"/>
      <c r="C764" s="745" t="s">
        <v>198</v>
      </c>
      <c r="D764" s="746"/>
      <c r="E764" s="465" t="s">
        <v>62</v>
      </c>
      <c r="F764" s="466">
        <v>53900</v>
      </c>
      <c r="G764" s="465">
        <v>0.04</v>
      </c>
      <c r="H764" s="467"/>
      <c r="I764" s="468">
        <v>2156</v>
      </c>
      <c r="J764" s="429"/>
    </row>
    <row r="765" spans="2:10" ht="15.75" thickBot="1" x14ac:dyDescent="0.3">
      <c r="B765" s="461"/>
      <c r="C765" s="745" t="s">
        <v>199</v>
      </c>
      <c r="D765" s="746"/>
      <c r="E765" s="465" t="s">
        <v>62</v>
      </c>
      <c r="F765" s="466">
        <v>137500</v>
      </c>
      <c r="G765" s="465">
        <v>0.04</v>
      </c>
      <c r="H765" s="467"/>
      <c r="I765" s="468">
        <v>5500</v>
      </c>
      <c r="J765" s="429"/>
    </row>
    <row r="766" spans="2:10" ht="15.75" thickBot="1" x14ac:dyDescent="0.3">
      <c r="B766" s="461"/>
      <c r="C766" s="745" t="s">
        <v>200</v>
      </c>
      <c r="D766" s="746"/>
      <c r="E766" s="465" t="s">
        <v>42</v>
      </c>
      <c r="F766" s="466">
        <v>160000</v>
      </c>
      <c r="G766" s="465">
        <v>1.2999999999999999E-2</v>
      </c>
      <c r="H766" s="467"/>
      <c r="I766" s="468">
        <v>2080</v>
      </c>
      <c r="J766" s="429"/>
    </row>
    <row r="767" spans="2:10" ht="15.75" thickBot="1" x14ac:dyDescent="0.3">
      <c r="B767" s="461"/>
      <c r="C767" s="739"/>
      <c r="D767" s="740"/>
      <c r="E767" s="469"/>
      <c r="F767" s="469"/>
      <c r="G767" s="469"/>
      <c r="H767" s="469"/>
      <c r="I767" s="469"/>
      <c r="J767" s="429"/>
    </row>
    <row r="768" spans="2:10" ht="15.75" thickBot="1" x14ac:dyDescent="0.3">
      <c r="B768" s="461"/>
      <c r="C768" s="739"/>
      <c r="D768" s="740"/>
      <c r="E768" s="469"/>
      <c r="F768" s="469"/>
      <c r="G768" s="469"/>
      <c r="H768" s="469"/>
      <c r="I768" s="469"/>
      <c r="J768" s="429"/>
    </row>
    <row r="769" spans="2:10" ht="15.75" thickBot="1" x14ac:dyDescent="0.3">
      <c r="B769" s="461"/>
      <c r="C769" s="739"/>
      <c r="D769" s="693"/>
      <c r="E769" s="469"/>
      <c r="F769" s="469"/>
      <c r="G769" s="469"/>
      <c r="H769" s="469"/>
      <c r="I769" s="469"/>
      <c r="J769" s="429"/>
    </row>
    <row r="770" spans="2:10" ht="15.75" thickBot="1" x14ac:dyDescent="0.3">
      <c r="B770" s="461"/>
      <c r="C770" s="739"/>
      <c r="D770" s="693"/>
      <c r="E770" s="469"/>
      <c r="F770" s="469"/>
      <c r="G770" s="469"/>
      <c r="H770" s="469"/>
      <c r="I770" s="469"/>
      <c r="J770" s="429"/>
    </row>
    <row r="771" spans="2:10" ht="15.75" thickBot="1" x14ac:dyDescent="0.3">
      <c r="B771" s="461"/>
      <c r="C771" s="739"/>
      <c r="D771" s="693"/>
      <c r="E771" s="469"/>
      <c r="F771" s="469"/>
      <c r="G771" s="469"/>
      <c r="H771" s="469"/>
      <c r="I771" s="469"/>
      <c r="J771" s="429"/>
    </row>
    <row r="772" spans="2:10" ht="15.75" thickBot="1" x14ac:dyDescent="0.3">
      <c r="B772" s="461"/>
      <c r="C772" s="739"/>
      <c r="D772" s="693"/>
      <c r="E772" s="469"/>
      <c r="F772" s="469"/>
      <c r="G772" s="469"/>
      <c r="H772" s="469"/>
      <c r="I772" s="469"/>
      <c r="J772" s="429"/>
    </row>
    <row r="773" spans="2:10" ht="16.5" thickBot="1" x14ac:dyDescent="0.3">
      <c r="B773" s="431"/>
      <c r="C773" s="457"/>
      <c r="D773" s="457"/>
      <c r="E773" s="457"/>
      <c r="F773" s="457"/>
      <c r="G773" s="429"/>
      <c r="H773" s="470" t="s">
        <v>39</v>
      </c>
      <c r="I773" s="471">
        <v>31626</v>
      </c>
      <c r="J773" s="429"/>
    </row>
    <row r="774" spans="2:10" ht="15.75" thickBot="1" x14ac:dyDescent="0.3">
      <c r="B774" s="431"/>
      <c r="C774" s="472" t="s">
        <v>87</v>
      </c>
      <c r="D774" s="456"/>
      <c r="E774" s="456"/>
      <c r="F774" s="456"/>
      <c r="G774" s="456"/>
      <c r="H774" s="456"/>
      <c r="I774" s="456"/>
      <c r="J774" s="429"/>
    </row>
    <row r="775" spans="2:10" ht="16.5" thickTop="1" thickBot="1" x14ac:dyDescent="0.3">
      <c r="B775" s="428"/>
      <c r="C775" s="741" t="s">
        <v>78</v>
      </c>
      <c r="D775" s="742"/>
      <c r="E775" s="473" t="s">
        <v>34</v>
      </c>
      <c r="F775" s="473" t="s">
        <v>35</v>
      </c>
      <c r="G775" s="463" t="s">
        <v>36</v>
      </c>
      <c r="H775" s="473" t="s">
        <v>37</v>
      </c>
      <c r="I775" s="473" t="s">
        <v>38</v>
      </c>
      <c r="J775" s="429"/>
    </row>
    <row r="776" spans="2:10" ht="16.5" thickTop="1" thickBot="1" x14ac:dyDescent="0.3">
      <c r="B776" s="428"/>
      <c r="C776" s="723" t="s">
        <v>88</v>
      </c>
      <c r="D776" s="724"/>
      <c r="E776" s="469"/>
      <c r="F776" s="474">
        <v>12900</v>
      </c>
      <c r="G776" s="475">
        <v>0.01</v>
      </c>
      <c r="H776" s="469"/>
      <c r="I776" s="446">
        <v>129</v>
      </c>
      <c r="J776" s="429"/>
    </row>
    <row r="777" spans="2:10" ht="15.75" thickBot="1" x14ac:dyDescent="0.3">
      <c r="B777" s="428"/>
      <c r="C777" s="749" t="s">
        <v>56</v>
      </c>
      <c r="D777" s="750"/>
      <c r="E777" s="475" t="s">
        <v>42</v>
      </c>
      <c r="F777" s="474">
        <v>45000</v>
      </c>
      <c r="G777" s="475">
        <v>0.1</v>
      </c>
      <c r="H777" s="476"/>
      <c r="I777" s="446">
        <v>4500</v>
      </c>
      <c r="J777" s="429"/>
    </row>
    <row r="778" spans="2:10" ht="15.75" thickBot="1" x14ac:dyDescent="0.3">
      <c r="B778" s="428"/>
      <c r="C778" s="692"/>
      <c r="D778" s="693"/>
      <c r="E778" s="475"/>
      <c r="F778" s="475"/>
      <c r="G778" s="469"/>
      <c r="H778" s="469"/>
      <c r="I778" s="447" t="s">
        <v>85</v>
      </c>
      <c r="J778" s="429"/>
    </row>
    <row r="779" spans="2:10" ht="15.75" thickBot="1" x14ac:dyDescent="0.3">
      <c r="B779" s="428"/>
      <c r="C779" s="692"/>
      <c r="D779" s="693"/>
      <c r="E779" s="475"/>
      <c r="F779" s="475"/>
      <c r="G779" s="469"/>
      <c r="H779" s="469"/>
      <c r="I779" s="447" t="s">
        <v>85</v>
      </c>
      <c r="J779" s="429"/>
    </row>
    <row r="780" spans="2:10" ht="15.75" thickBot="1" x14ac:dyDescent="0.3">
      <c r="B780" s="428"/>
      <c r="C780" s="692"/>
      <c r="D780" s="693"/>
      <c r="E780" s="475"/>
      <c r="F780" s="475"/>
      <c r="G780" s="469"/>
      <c r="H780" s="469"/>
      <c r="I780" s="447" t="s">
        <v>85</v>
      </c>
      <c r="J780" s="429"/>
    </row>
    <row r="781" spans="2:10" ht="15.75" thickBot="1" x14ac:dyDescent="0.3">
      <c r="B781" s="428"/>
      <c r="C781" s="692"/>
      <c r="D781" s="693"/>
      <c r="E781" s="469"/>
      <c r="F781" s="475"/>
      <c r="G781" s="469"/>
      <c r="H781" s="469"/>
      <c r="I781" s="447" t="s">
        <v>85</v>
      </c>
      <c r="J781" s="429"/>
    </row>
    <row r="782" spans="2:10" ht="15.75" thickBot="1" x14ac:dyDescent="0.3">
      <c r="B782" s="428"/>
      <c r="C782" s="715"/>
      <c r="D782" s="716"/>
      <c r="E782" s="453"/>
      <c r="F782" s="453"/>
      <c r="G782" s="453"/>
      <c r="H782" s="453"/>
      <c r="I782" s="448" t="s">
        <v>85</v>
      </c>
      <c r="J782" s="429"/>
    </row>
    <row r="783" spans="2:10" ht="16.5" thickBot="1" x14ac:dyDescent="0.3">
      <c r="B783" s="431"/>
      <c r="C783" s="457"/>
      <c r="D783" s="457"/>
      <c r="E783" s="457"/>
      <c r="F783" s="457"/>
      <c r="G783" s="429"/>
      <c r="H783" s="470" t="s">
        <v>39</v>
      </c>
      <c r="I783" s="471">
        <v>4629</v>
      </c>
      <c r="J783" s="429"/>
    </row>
    <row r="784" spans="2:10" ht="15.75" thickBot="1" x14ac:dyDescent="0.3">
      <c r="B784" s="431"/>
      <c r="C784" s="434" t="s">
        <v>95</v>
      </c>
      <c r="D784" s="456"/>
      <c r="E784" s="456"/>
      <c r="F784" s="456"/>
      <c r="G784" s="456"/>
      <c r="H784" s="456"/>
      <c r="I784" s="456"/>
      <c r="J784" s="429"/>
    </row>
    <row r="785" spans="2:10" ht="16.5" thickTop="1" thickBot="1" x14ac:dyDescent="0.3">
      <c r="B785" s="428"/>
      <c r="C785" s="741" t="s">
        <v>78</v>
      </c>
      <c r="D785" s="742"/>
      <c r="E785" s="473" t="s">
        <v>34</v>
      </c>
      <c r="F785" s="473" t="s">
        <v>35</v>
      </c>
      <c r="G785" s="473" t="s">
        <v>36</v>
      </c>
      <c r="H785" s="473" t="s">
        <v>37</v>
      </c>
      <c r="I785" s="473" t="s">
        <v>38</v>
      </c>
      <c r="J785" s="429"/>
    </row>
    <row r="786" spans="2:10" ht="16.5" thickTop="1" thickBot="1" x14ac:dyDescent="0.3">
      <c r="B786" s="428"/>
      <c r="C786" s="690"/>
      <c r="D786" s="691"/>
      <c r="E786" s="469"/>
      <c r="F786" s="469"/>
      <c r="G786" s="469"/>
      <c r="H786" s="476"/>
      <c r="I786" s="448" t="s">
        <v>85</v>
      </c>
      <c r="J786" s="429"/>
    </row>
    <row r="787" spans="2:10" ht="15.75" thickBot="1" x14ac:dyDescent="0.3">
      <c r="B787" s="428"/>
      <c r="C787" s="692"/>
      <c r="D787" s="693"/>
      <c r="E787" s="469"/>
      <c r="F787" s="469"/>
      <c r="G787" s="469"/>
      <c r="H787" s="476"/>
      <c r="I787" s="476"/>
      <c r="J787" s="429"/>
    </row>
    <row r="788" spans="2:10" ht="15.75" thickBot="1" x14ac:dyDescent="0.3">
      <c r="B788" s="428"/>
      <c r="C788" s="469"/>
      <c r="D788" s="469"/>
      <c r="E788" s="469"/>
      <c r="F788" s="469"/>
      <c r="G788" s="469"/>
      <c r="H788" s="476"/>
      <c r="I788" s="476"/>
      <c r="J788" s="429"/>
    </row>
    <row r="789" spans="2:10" ht="15.75" thickBot="1" x14ac:dyDescent="0.3">
      <c r="B789" s="428"/>
      <c r="C789" s="469"/>
      <c r="D789" s="469"/>
      <c r="E789" s="469"/>
      <c r="F789" s="469"/>
      <c r="G789" s="469"/>
      <c r="H789" s="476"/>
      <c r="I789" s="476"/>
      <c r="J789" s="429"/>
    </row>
    <row r="790" spans="2:10" ht="15.75" thickBot="1" x14ac:dyDescent="0.3">
      <c r="B790" s="428"/>
      <c r="C790" s="469"/>
      <c r="D790" s="469"/>
      <c r="E790" s="469"/>
      <c r="F790" s="469"/>
      <c r="G790" s="469"/>
      <c r="H790" s="476"/>
      <c r="I790" s="476"/>
      <c r="J790" s="429"/>
    </row>
    <row r="791" spans="2:10" ht="15.75" thickBot="1" x14ac:dyDescent="0.3">
      <c r="B791" s="428"/>
      <c r="C791" s="469"/>
      <c r="D791" s="469"/>
      <c r="E791" s="469"/>
      <c r="F791" s="469"/>
      <c r="G791" s="469"/>
      <c r="H791" s="476"/>
      <c r="I791" s="476"/>
      <c r="J791" s="429"/>
    </row>
    <row r="792" spans="2:10" ht="15.75" thickBot="1" x14ac:dyDescent="0.3">
      <c r="B792" s="428"/>
      <c r="C792" s="453"/>
      <c r="D792" s="453"/>
      <c r="E792" s="453"/>
      <c r="F792" s="453"/>
      <c r="G792" s="453"/>
      <c r="H792" s="452"/>
      <c r="I792" s="452"/>
      <c r="J792" s="429"/>
    </row>
    <row r="793" spans="2:10" ht="16.5" thickBot="1" x14ac:dyDescent="0.3">
      <c r="B793" s="431"/>
      <c r="C793" s="457"/>
      <c r="D793" s="457"/>
      <c r="E793" s="457"/>
      <c r="F793" s="457"/>
      <c r="G793" s="429"/>
      <c r="H793" s="470" t="s">
        <v>39</v>
      </c>
      <c r="I793" s="477" t="s">
        <v>85</v>
      </c>
      <c r="J793" s="429"/>
    </row>
    <row r="794" spans="2:10" ht="15.75" thickBot="1" x14ac:dyDescent="0.3">
      <c r="B794" s="431"/>
      <c r="C794" s="434" t="s">
        <v>96</v>
      </c>
      <c r="D794" s="456"/>
      <c r="E794" s="456"/>
      <c r="F794" s="456"/>
      <c r="G794" s="456"/>
      <c r="H794" s="456"/>
      <c r="I794" s="456"/>
      <c r="J794" s="429"/>
    </row>
    <row r="795" spans="2:10" ht="17.25" thickTop="1" thickBot="1" x14ac:dyDescent="0.3">
      <c r="B795" s="428"/>
      <c r="C795" s="747" t="s">
        <v>97</v>
      </c>
      <c r="D795" s="748"/>
      <c r="E795" s="470" t="s">
        <v>34</v>
      </c>
      <c r="F795" s="473" t="s">
        <v>35</v>
      </c>
      <c r="G795" s="473" t="s">
        <v>36</v>
      </c>
      <c r="H795" s="473" t="s">
        <v>37</v>
      </c>
      <c r="I795" s="473" t="s">
        <v>38</v>
      </c>
      <c r="J795" s="429"/>
    </row>
    <row r="796" spans="2:10" ht="16.5" thickTop="1" thickBot="1" x14ac:dyDescent="0.3">
      <c r="B796" s="428"/>
      <c r="C796" s="723" t="s">
        <v>201</v>
      </c>
      <c r="D796" s="724"/>
      <c r="E796" s="475" t="s">
        <v>49</v>
      </c>
      <c r="F796" s="474">
        <v>121768.4</v>
      </c>
      <c r="G796" s="475">
        <v>4.8000000000000001E-2</v>
      </c>
      <c r="H796" s="476"/>
      <c r="I796" s="450">
        <v>5844.88</v>
      </c>
      <c r="J796" s="429"/>
    </row>
    <row r="797" spans="2:10" ht="15.75" thickBot="1" x14ac:dyDescent="0.3">
      <c r="B797" s="428"/>
      <c r="C797" s="749" t="s">
        <v>196</v>
      </c>
      <c r="D797" s="750"/>
      <c r="E797" s="475" t="s">
        <v>42</v>
      </c>
      <c r="F797" s="474">
        <v>75000</v>
      </c>
      <c r="G797" s="475">
        <v>4.8000000000000001E-2</v>
      </c>
      <c r="H797" s="476"/>
      <c r="I797" s="450">
        <v>3600</v>
      </c>
      <c r="J797" s="429"/>
    </row>
    <row r="798" spans="2:10" ht="15.75" thickBot="1" x14ac:dyDescent="0.3">
      <c r="B798" s="428"/>
      <c r="C798" s="453"/>
      <c r="D798" s="453"/>
      <c r="E798" s="453"/>
      <c r="F798" s="453"/>
      <c r="G798" s="453"/>
      <c r="H798" s="452"/>
      <c r="I798" s="452"/>
      <c r="J798" s="429"/>
    </row>
    <row r="799" spans="2:10" ht="16.5" thickBot="1" x14ac:dyDescent="0.3">
      <c r="B799" s="431"/>
      <c r="C799" s="457"/>
      <c r="D799" s="457"/>
      <c r="E799" s="457"/>
      <c r="F799" s="457"/>
      <c r="G799" s="429"/>
      <c r="H799" s="470" t="s">
        <v>39</v>
      </c>
      <c r="I799" s="471">
        <v>9444.8799999999992</v>
      </c>
      <c r="J799" s="429"/>
    </row>
    <row r="800" spans="2:10" ht="15.75" thickBot="1" x14ac:dyDescent="0.3">
      <c r="B800" s="431"/>
      <c r="C800" s="457"/>
      <c r="D800" s="457"/>
      <c r="E800" s="457"/>
      <c r="F800" s="457"/>
      <c r="G800" s="457"/>
      <c r="H800" s="456"/>
      <c r="I800" s="456"/>
      <c r="J800" s="429"/>
    </row>
    <row r="801" spans="2:10" ht="16.5" thickBot="1" x14ac:dyDescent="0.3">
      <c r="B801" s="431"/>
      <c r="C801" s="457"/>
      <c r="D801" s="457"/>
      <c r="E801" s="457"/>
      <c r="F801" s="751"/>
      <c r="G801" s="752"/>
      <c r="H801" s="478" t="s">
        <v>100</v>
      </c>
      <c r="I801" s="471">
        <v>45699.88</v>
      </c>
      <c r="J801" s="429"/>
    </row>
    <row r="802" spans="2:10" ht="15.75" thickBot="1" x14ac:dyDescent="0.3">
      <c r="B802" s="479"/>
      <c r="C802" s="456"/>
      <c r="D802" s="456"/>
      <c r="E802" s="456"/>
      <c r="F802" s="456"/>
      <c r="G802" s="456"/>
      <c r="H802" s="456"/>
      <c r="I802" s="456"/>
      <c r="J802" s="452"/>
    </row>
    <row r="803" spans="2:10" ht="16.5" thickTop="1" thickBot="1" x14ac:dyDescent="0.3"/>
    <row r="804" spans="2:10" ht="15.75" thickBot="1" x14ac:dyDescent="0.3">
      <c r="B804" s="24"/>
      <c r="C804" s="25"/>
      <c r="D804" s="25"/>
      <c r="E804" s="25"/>
      <c r="F804" s="25"/>
      <c r="G804" s="25"/>
      <c r="H804" s="25"/>
      <c r="I804" s="26"/>
      <c r="J804" s="27"/>
    </row>
    <row r="805" spans="2:10" x14ac:dyDescent="0.25">
      <c r="B805" s="28"/>
      <c r="C805" s="585" t="s">
        <v>28</v>
      </c>
      <c r="D805" s="586"/>
      <c r="E805" s="586"/>
      <c r="F805" s="586"/>
      <c r="G805" s="586"/>
      <c r="H805" s="586"/>
      <c r="I805" s="587"/>
      <c r="J805" s="29"/>
    </row>
    <row r="806" spans="2:10" x14ac:dyDescent="0.25">
      <c r="B806" s="28"/>
      <c r="C806" s="573"/>
      <c r="D806" s="588"/>
      <c r="E806" s="588"/>
      <c r="F806" s="588"/>
      <c r="G806" s="588"/>
      <c r="H806" s="588"/>
      <c r="I806" s="589"/>
      <c r="J806" s="29"/>
    </row>
    <row r="807" spans="2:10" x14ac:dyDescent="0.25">
      <c r="B807" s="28"/>
      <c r="C807" s="573"/>
      <c r="D807" s="588"/>
      <c r="E807" s="588"/>
      <c r="F807" s="588"/>
      <c r="G807" s="588"/>
      <c r="H807" s="588"/>
      <c r="I807" s="589"/>
      <c r="J807" s="29"/>
    </row>
    <row r="808" spans="2:10" x14ac:dyDescent="0.25">
      <c r="B808" s="28"/>
      <c r="C808" s="573"/>
      <c r="D808" s="588"/>
      <c r="E808" s="588"/>
      <c r="F808" s="588"/>
      <c r="G808" s="588"/>
      <c r="H808" s="588"/>
      <c r="I808" s="589"/>
      <c r="J808" s="30"/>
    </row>
    <row r="809" spans="2:10" ht="15.75" thickBot="1" x14ac:dyDescent="0.3">
      <c r="B809" s="28"/>
      <c r="C809" s="590"/>
      <c r="D809" s="591"/>
      <c r="E809" s="591"/>
      <c r="F809" s="591"/>
      <c r="G809" s="591"/>
      <c r="H809" s="591"/>
      <c r="I809" s="592"/>
      <c r="J809" s="29"/>
    </row>
    <row r="810" spans="2:10" ht="15.75" thickBot="1" x14ac:dyDescent="0.3">
      <c r="B810" s="28"/>
      <c r="C810" s="31"/>
      <c r="D810" s="32"/>
      <c r="E810" s="33"/>
      <c r="F810" s="34"/>
      <c r="G810" s="35"/>
      <c r="H810" s="34"/>
      <c r="I810" s="36"/>
      <c r="J810" s="29"/>
    </row>
    <row r="811" spans="2:10" ht="15.75" x14ac:dyDescent="0.25">
      <c r="B811" s="37"/>
      <c r="C811" s="675" t="s">
        <v>29</v>
      </c>
      <c r="D811" s="677" t="s">
        <v>214</v>
      </c>
      <c r="E811" s="678" t="s">
        <v>243</v>
      </c>
      <c r="F811" s="587"/>
      <c r="G811" s="679" t="s">
        <v>30</v>
      </c>
      <c r="H811" s="680" t="s">
        <v>31</v>
      </c>
      <c r="I811" s="683">
        <f>I859</f>
        <v>77512.950100000002</v>
      </c>
      <c r="J811" s="38"/>
    </row>
    <row r="812" spans="2:10" ht="16.5" thickBot="1" x14ac:dyDescent="0.3">
      <c r="B812" s="37"/>
      <c r="C812" s="676"/>
      <c r="D812" s="676"/>
      <c r="E812" s="590"/>
      <c r="F812" s="592"/>
      <c r="G812" s="676"/>
      <c r="H812" s="676"/>
      <c r="I812" s="676"/>
      <c r="J812" s="38"/>
    </row>
    <row r="813" spans="2:10" x14ac:dyDescent="0.25">
      <c r="B813" s="28"/>
      <c r="C813" s="39"/>
      <c r="D813" s="40"/>
      <c r="E813" s="33"/>
      <c r="F813" s="34"/>
      <c r="G813" s="35"/>
      <c r="H813" s="34"/>
      <c r="I813" s="36"/>
      <c r="J813" s="29"/>
    </row>
    <row r="814" spans="2:10" ht="15.75" thickBot="1" x14ac:dyDescent="0.3">
      <c r="B814" s="28"/>
      <c r="C814" s="42" t="s">
        <v>32</v>
      </c>
      <c r="D814" s="40"/>
      <c r="E814" s="43"/>
      <c r="F814" s="44"/>
      <c r="G814" s="45"/>
      <c r="H814" s="46"/>
      <c r="I814" s="36"/>
      <c r="J814" s="29"/>
    </row>
    <row r="815" spans="2:10" ht="15.75" thickBot="1" x14ac:dyDescent="0.3">
      <c r="B815" s="28"/>
      <c r="C815" s="769" t="s">
        <v>33</v>
      </c>
      <c r="D815" s="587"/>
      <c r="E815" s="533" t="s">
        <v>34</v>
      </c>
      <c r="F815" s="534" t="s">
        <v>35</v>
      </c>
      <c r="G815" s="534" t="s">
        <v>36</v>
      </c>
      <c r="H815" s="534" t="s">
        <v>37</v>
      </c>
      <c r="I815" s="78" t="s">
        <v>38</v>
      </c>
      <c r="J815" s="29"/>
    </row>
    <row r="816" spans="2:10" x14ac:dyDescent="0.25">
      <c r="B816" s="28"/>
      <c r="C816" s="685" t="s">
        <v>244</v>
      </c>
      <c r="D816" s="762"/>
      <c r="E816" s="79" t="s">
        <v>2</v>
      </c>
      <c r="F816" s="119">
        <v>3500</v>
      </c>
      <c r="G816" s="526">
        <v>12.5</v>
      </c>
      <c r="H816" s="52"/>
      <c r="I816" s="53">
        <f t="shared" ref="I816:I821" si="25">F816*G816</f>
        <v>43750</v>
      </c>
      <c r="J816" s="29"/>
    </row>
    <row r="817" spans="2:10" x14ac:dyDescent="0.25">
      <c r="B817" s="28"/>
      <c r="C817" s="763" t="s">
        <v>245</v>
      </c>
      <c r="D817" s="764"/>
      <c r="E817" s="49" t="s">
        <v>45</v>
      </c>
      <c r="F817" s="50">
        <v>292061.67</v>
      </c>
      <c r="G817" s="51">
        <v>0.03</v>
      </c>
      <c r="H817" s="54"/>
      <c r="I817" s="60">
        <f t="shared" si="25"/>
        <v>8761.8500999999997</v>
      </c>
      <c r="J817" s="55"/>
    </row>
    <row r="818" spans="2:10" x14ac:dyDescent="0.25">
      <c r="B818" s="28"/>
      <c r="C818" s="611"/>
      <c r="D818" s="760"/>
      <c r="E818" s="56"/>
      <c r="F818" s="57"/>
      <c r="G818" s="58"/>
      <c r="H818" s="59"/>
      <c r="I818" s="60">
        <f t="shared" si="25"/>
        <v>0</v>
      </c>
      <c r="J818" s="55"/>
    </row>
    <row r="819" spans="2:10" x14ac:dyDescent="0.25">
      <c r="B819" s="28"/>
      <c r="C819" s="765"/>
      <c r="D819" s="760"/>
      <c r="E819" s="56"/>
      <c r="F819" s="57"/>
      <c r="G819" s="58"/>
      <c r="H819" s="59"/>
      <c r="I819" s="60">
        <f t="shared" si="25"/>
        <v>0</v>
      </c>
      <c r="J819" s="55"/>
    </row>
    <row r="820" spans="2:10" x14ac:dyDescent="0.25">
      <c r="B820" s="28"/>
      <c r="C820" s="611"/>
      <c r="D820" s="760"/>
      <c r="E820" s="49"/>
      <c r="F820" s="50"/>
      <c r="G820" s="51"/>
      <c r="H820" s="54"/>
      <c r="I820" s="60">
        <f t="shared" si="25"/>
        <v>0</v>
      </c>
      <c r="J820" s="55"/>
    </row>
    <row r="821" spans="2:10" x14ac:dyDescent="0.25">
      <c r="B821" s="28"/>
      <c r="C821" s="611"/>
      <c r="D821" s="760"/>
      <c r="E821" s="49"/>
      <c r="F821" s="50"/>
      <c r="G821" s="51"/>
      <c r="H821" s="54"/>
      <c r="I821" s="60">
        <f t="shared" si="25"/>
        <v>0</v>
      </c>
      <c r="J821" s="55"/>
    </row>
    <row r="822" spans="2:10" x14ac:dyDescent="0.25">
      <c r="B822" s="28"/>
      <c r="C822" s="761"/>
      <c r="D822" s="760"/>
      <c r="E822" s="49"/>
      <c r="F822" s="50"/>
      <c r="G822" s="51"/>
      <c r="H822" s="54"/>
      <c r="I822" s="61"/>
      <c r="J822" s="55"/>
    </row>
    <row r="823" spans="2:10" x14ac:dyDescent="0.25">
      <c r="B823" s="28"/>
      <c r="C823" s="611"/>
      <c r="D823" s="760"/>
      <c r="E823" s="49"/>
      <c r="F823" s="50"/>
      <c r="G823" s="62"/>
      <c r="H823" s="54"/>
      <c r="I823" s="63"/>
      <c r="J823" s="55"/>
    </row>
    <row r="824" spans="2:10" x14ac:dyDescent="0.25">
      <c r="B824" s="28"/>
      <c r="C824" s="611"/>
      <c r="D824" s="760"/>
      <c r="E824" s="49"/>
      <c r="F824" s="50"/>
      <c r="G824" s="62"/>
      <c r="H824" s="54"/>
      <c r="I824" s="63"/>
      <c r="J824" s="55"/>
    </row>
    <row r="825" spans="2:10" x14ac:dyDescent="0.25">
      <c r="B825" s="28"/>
      <c r="C825" s="611"/>
      <c r="D825" s="760"/>
      <c r="E825" s="49"/>
      <c r="F825" s="50"/>
      <c r="G825" s="62"/>
      <c r="H825" s="54"/>
      <c r="I825" s="63"/>
      <c r="J825" s="55"/>
    </row>
    <row r="826" spans="2:10" x14ac:dyDescent="0.25">
      <c r="B826" s="28"/>
      <c r="C826" s="611"/>
      <c r="D826" s="760"/>
      <c r="E826" s="49"/>
      <c r="F826" s="64"/>
      <c r="G826" s="62"/>
      <c r="H826" s="54"/>
      <c r="I826" s="63"/>
      <c r="J826" s="29"/>
    </row>
    <row r="827" spans="2:10" x14ac:dyDescent="0.25">
      <c r="B827" s="28"/>
      <c r="C827" s="611"/>
      <c r="D827" s="760"/>
      <c r="E827" s="65"/>
      <c r="F827" s="66"/>
      <c r="G827" s="67"/>
      <c r="H827" s="59"/>
      <c r="I827" s="63"/>
      <c r="J827" s="29"/>
    </row>
    <row r="828" spans="2:10" x14ac:dyDescent="0.25">
      <c r="B828" s="28"/>
      <c r="C828" s="611"/>
      <c r="D828" s="760"/>
      <c r="E828" s="65"/>
      <c r="F828" s="66"/>
      <c r="G828" s="67"/>
      <c r="H828" s="59"/>
      <c r="I828" s="63"/>
      <c r="J828" s="29"/>
    </row>
    <row r="829" spans="2:10" x14ac:dyDescent="0.25">
      <c r="B829" s="28"/>
      <c r="C829" s="611"/>
      <c r="D829" s="760"/>
      <c r="E829" s="65"/>
      <c r="F829" s="66"/>
      <c r="G829" s="67"/>
      <c r="H829" s="59"/>
      <c r="I829" s="63"/>
      <c r="J829" s="29"/>
    </row>
    <row r="830" spans="2:10" ht="15.75" thickBot="1" x14ac:dyDescent="0.3">
      <c r="B830" s="28"/>
      <c r="C830" s="616"/>
      <c r="D830" s="768"/>
      <c r="E830" s="68"/>
      <c r="F830" s="69"/>
      <c r="G830" s="70"/>
      <c r="H830" s="71"/>
      <c r="I830" s="72"/>
      <c r="J830" s="29"/>
    </row>
    <row r="831" spans="2:10" ht="16.5" thickBot="1" x14ac:dyDescent="0.3">
      <c r="B831" s="28"/>
      <c r="C831" s="40"/>
      <c r="D831" s="40"/>
      <c r="E831" s="43"/>
      <c r="F831" s="46"/>
      <c r="G831" s="73"/>
      <c r="H831" s="74" t="s">
        <v>39</v>
      </c>
      <c r="I831" s="75">
        <f>SUM(I816:I820)</f>
        <v>52511.850099999996</v>
      </c>
      <c r="J831" s="29"/>
    </row>
    <row r="832" spans="2:10" ht="15.75" thickBot="1" x14ac:dyDescent="0.3">
      <c r="B832" s="28"/>
      <c r="C832" s="42" t="s">
        <v>40</v>
      </c>
      <c r="D832" s="40"/>
      <c r="E832" s="43"/>
      <c r="F832" s="44"/>
      <c r="G832" s="76"/>
      <c r="H832" s="44"/>
      <c r="I832" s="36"/>
      <c r="J832" s="29"/>
    </row>
    <row r="833" spans="2:10" ht="15.75" thickBot="1" x14ac:dyDescent="0.3">
      <c r="B833" s="28"/>
      <c r="C833" s="769" t="s">
        <v>33</v>
      </c>
      <c r="D833" s="587"/>
      <c r="E833" s="77" t="s">
        <v>34</v>
      </c>
      <c r="F833" s="77" t="s">
        <v>35</v>
      </c>
      <c r="G833" s="77" t="s">
        <v>36</v>
      </c>
      <c r="H833" s="77" t="s">
        <v>37</v>
      </c>
      <c r="I833" s="78" t="s">
        <v>38</v>
      </c>
      <c r="J833" s="29"/>
    </row>
    <row r="834" spans="2:10" x14ac:dyDescent="0.25">
      <c r="B834" s="28"/>
      <c r="C834" s="681" t="s">
        <v>41</v>
      </c>
      <c r="D834" s="762"/>
      <c r="E834" s="79"/>
      <c r="F834" s="521">
        <v>12900</v>
      </c>
      <c r="G834" s="522">
        <v>4.1000000000000002E-2</v>
      </c>
      <c r="H834" s="82"/>
      <c r="I834" s="83">
        <f t="shared" ref="I834:I840" si="26">F834*G834</f>
        <v>528.9</v>
      </c>
      <c r="J834" s="29"/>
    </row>
    <row r="835" spans="2:10" x14ac:dyDescent="0.25">
      <c r="B835" s="28"/>
      <c r="C835" s="611" t="s">
        <v>195</v>
      </c>
      <c r="D835" s="760"/>
      <c r="E835" s="84" t="s">
        <v>42</v>
      </c>
      <c r="F835" s="85">
        <v>10000</v>
      </c>
      <c r="G835" s="81">
        <v>0.125</v>
      </c>
      <c r="H835" s="86"/>
      <c r="I835" s="87">
        <f t="shared" si="26"/>
        <v>1250</v>
      </c>
      <c r="J835" s="29"/>
    </row>
    <row r="836" spans="2:10" x14ac:dyDescent="0.25">
      <c r="B836" s="28"/>
      <c r="C836" s="611"/>
      <c r="D836" s="760"/>
      <c r="E836" s="84"/>
      <c r="F836" s="85"/>
      <c r="G836" s="81"/>
      <c r="H836" s="88"/>
      <c r="I836" s="89">
        <f t="shared" si="26"/>
        <v>0</v>
      </c>
      <c r="J836" s="29"/>
    </row>
    <row r="837" spans="2:10" x14ac:dyDescent="0.25">
      <c r="B837" s="28"/>
      <c r="C837" s="766"/>
      <c r="D837" s="654"/>
      <c r="E837" s="84"/>
      <c r="F837" s="85"/>
      <c r="G837" s="81"/>
      <c r="H837" s="88"/>
      <c r="I837" s="89">
        <f t="shared" si="26"/>
        <v>0</v>
      </c>
      <c r="J837" s="29"/>
    </row>
    <row r="838" spans="2:10" x14ac:dyDescent="0.25">
      <c r="B838" s="28"/>
      <c r="C838" s="611"/>
      <c r="D838" s="760"/>
      <c r="E838" s="56"/>
      <c r="F838" s="57"/>
      <c r="G838" s="58"/>
      <c r="H838" s="88"/>
      <c r="I838" s="89">
        <f t="shared" si="26"/>
        <v>0</v>
      </c>
      <c r="J838" s="29"/>
    </row>
    <row r="839" spans="2:10" x14ac:dyDescent="0.25">
      <c r="B839" s="28"/>
      <c r="C839" s="767"/>
      <c r="D839" s="764"/>
      <c r="E839" s="90"/>
      <c r="F839" s="80"/>
      <c r="G839" s="91"/>
      <c r="H839" s="88"/>
      <c r="I839" s="89">
        <f t="shared" si="26"/>
        <v>0</v>
      </c>
      <c r="J839" s="29"/>
    </row>
    <row r="840" spans="2:10" ht="15.75" thickBot="1" x14ac:dyDescent="0.3">
      <c r="B840" s="28"/>
      <c r="C840" s="616"/>
      <c r="D840" s="768"/>
      <c r="E840" s="68"/>
      <c r="F840" s="92"/>
      <c r="G840" s="93"/>
      <c r="H840" s="94"/>
      <c r="I840" s="95">
        <f t="shared" si="26"/>
        <v>0</v>
      </c>
      <c r="J840" s="29"/>
    </row>
    <row r="841" spans="2:10" ht="16.5" thickBot="1" x14ac:dyDescent="0.3">
      <c r="B841" s="28"/>
      <c r="C841" s="40"/>
      <c r="D841" s="40"/>
      <c r="E841" s="43"/>
      <c r="F841" s="44"/>
      <c r="G841" s="35"/>
      <c r="H841" s="74" t="s">
        <v>39</v>
      </c>
      <c r="I841" s="96">
        <f>I834+I835</f>
        <v>1778.9</v>
      </c>
      <c r="J841" s="29"/>
    </row>
    <row r="842" spans="2:10" ht="15.75" thickBot="1" x14ac:dyDescent="0.3">
      <c r="B842" s="28"/>
      <c r="C842" s="42" t="s">
        <v>43</v>
      </c>
      <c r="D842" s="40"/>
      <c r="E842" s="43"/>
      <c r="F842" s="44"/>
      <c r="G842" s="45"/>
      <c r="H842" s="46"/>
      <c r="I842" s="36"/>
      <c r="J842" s="29"/>
    </row>
    <row r="843" spans="2:10" ht="15.75" thickBot="1" x14ac:dyDescent="0.3">
      <c r="B843" s="28"/>
      <c r="C843" s="569" t="s">
        <v>33</v>
      </c>
      <c r="D843" s="570"/>
      <c r="E843" s="97" t="s">
        <v>34</v>
      </c>
      <c r="F843" s="97" t="s">
        <v>35</v>
      </c>
      <c r="G843" s="97" t="s">
        <v>36</v>
      </c>
      <c r="H843" s="97" t="s">
        <v>37</v>
      </c>
      <c r="I843" s="48" t="s">
        <v>38</v>
      </c>
      <c r="J843" s="29"/>
    </row>
    <row r="844" spans="2:10" ht="15.75" thickBot="1" x14ac:dyDescent="0.3">
      <c r="B844" s="28"/>
      <c r="C844" s="758"/>
      <c r="D844" s="682"/>
      <c r="E844" s="98"/>
      <c r="F844" s="99"/>
      <c r="G844" s="51"/>
      <c r="H844" s="100"/>
      <c r="I844" s="101">
        <f>F844*G844</f>
        <v>0</v>
      </c>
      <c r="J844" s="29"/>
    </row>
    <row r="845" spans="2:10" x14ac:dyDescent="0.25">
      <c r="B845" s="28"/>
      <c r="C845" s="770"/>
      <c r="D845" s="612"/>
      <c r="E845" s="98"/>
      <c r="F845" s="98"/>
      <c r="G845" s="98"/>
      <c r="H845" s="100"/>
      <c r="I845" s="102"/>
      <c r="J845" s="29"/>
    </row>
    <row r="846" spans="2:10" x14ac:dyDescent="0.25">
      <c r="B846" s="28"/>
      <c r="C846" s="103"/>
      <c r="D846" s="98"/>
      <c r="E846" s="98"/>
      <c r="F846" s="98"/>
      <c r="G846" s="98"/>
      <c r="H846" s="100"/>
      <c r="I846" s="102"/>
      <c r="J846" s="29"/>
    </row>
    <row r="847" spans="2:10" x14ac:dyDescent="0.25">
      <c r="B847" s="28"/>
      <c r="C847" s="103"/>
      <c r="D847" s="98"/>
      <c r="E847" s="98"/>
      <c r="F847" s="98"/>
      <c r="G847" s="98"/>
      <c r="H847" s="100"/>
      <c r="I847" s="102"/>
      <c r="J847" s="29"/>
    </row>
    <row r="848" spans="2:10" x14ac:dyDescent="0.25">
      <c r="B848" s="28"/>
      <c r="C848" s="103"/>
      <c r="D848" s="98"/>
      <c r="E848" s="98"/>
      <c r="F848" s="98"/>
      <c r="G848" s="98"/>
      <c r="H848" s="100"/>
      <c r="I848" s="102"/>
      <c r="J848" s="29"/>
    </row>
    <row r="849" spans="2:10" x14ac:dyDescent="0.25">
      <c r="B849" s="28"/>
      <c r="C849" s="104"/>
      <c r="D849" s="105"/>
      <c r="E849" s="106"/>
      <c r="F849" s="107"/>
      <c r="G849" s="108"/>
      <c r="H849" s="100"/>
      <c r="I849" s="102"/>
      <c r="J849" s="29"/>
    </row>
    <row r="850" spans="2:10" ht="15.75" thickBot="1" x14ac:dyDescent="0.3">
      <c r="B850" s="28"/>
      <c r="C850" s="109"/>
      <c r="D850" s="110"/>
      <c r="E850" s="111"/>
      <c r="F850" s="112"/>
      <c r="G850" s="70"/>
      <c r="H850" s="69"/>
      <c r="I850" s="102"/>
      <c r="J850" s="29"/>
    </row>
    <row r="851" spans="2:10" ht="16.5" thickBot="1" x14ac:dyDescent="0.3">
      <c r="B851" s="28"/>
      <c r="C851" s="40"/>
      <c r="D851" s="40"/>
      <c r="E851" s="43"/>
      <c r="F851" s="44"/>
      <c r="G851" s="35"/>
      <c r="H851" s="113" t="s">
        <v>39</v>
      </c>
      <c r="I851" s="96">
        <f>SUM(I844:I850)</f>
        <v>0</v>
      </c>
      <c r="J851" s="29"/>
    </row>
    <row r="852" spans="2:10" ht="16.5" thickBot="1" x14ac:dyDescent="0.3">
      <c r="B852" s="28"/>
      <c r="C852" s="42" t="s">
        <v>46</v>
      </c>
      <c r="D852" s="40"/>
      <c r="E852" s="43"/>
      <c r="F852" s="44"/>
      <c r="G852" s="45"/>
      <c r="H852" s="114"/>
      <c r="I852" s="36"/>
      <c r="J852" s="29"/>
    </row>
    <row r="853" spans="2:10" ht="16.5" thickBot="1" x14ac:dyDescent="0.3">
      <c r="B853" s="28"/>
      <c r="C853" s="618" t="s">
        <v>47</v>
      </c>
      <c r="D853" s="570"/>
      <c r="E853" s="116" t="s">
        <v>34</v>
      </c>
      <c r="F853" s="97" t="s">
        <v>35</v>
      </c>
      <c r="G853" s="97" t="s">
        <v>36</v>
      </c>
      <c r="H853" s="97" t="s">
        <v>37</v>
      </c>
      <c r="I853" s="48" t="s">
        <v>38</v>
      </c>
      <c r="J853" s="117"/>
    </row>
    <row r="854" spans="2:10" ht="15.75" thickBot="1" x14ac:dyDescent="0.3">
      <c r="B854" s="28"/>
      <c r="C854" s="681" t="s">
        <v>48</v>
      </c>
      <c r="D854" s="682"/>
      <c r="E854" s="118" t="s">
        <v>49</v>
      </c>
      <c r="F854" s="119">
        <v>185777.6</v>
      </c>
      <c r="G854" s="522">
        <v>0.125</v>
      </c>
      <c r="H854" s="120"/>
      <c r="I854" s="101">
        <f>F854*G854*(1+H854)</f>
        <v>23222.2</v>
      </c>
      <c r="J854" s="29"/>
    </row>
    <row r="855" spans="2:10" ht="15.75" thickBot="1" x14ac:dyDescent="0.3">
      <c r="B855" s="28"/>
      <c r="C855" s="759"/>
      <c r="D855" s="612"/>
      <c r="E855" s="121"/>
      <c r="F855" s="122"/>
      <c r="G855" s="91"/>
      <c r="H855" s="121"/>
      <c r="I855" s="101"/>
      <c r="J855" s="117"/>
    </row>
    <row r="856" spans="2:10" ht="15.75" thickBot="1" x14ac:dyDescent="0.3">
      <c r="B856" s="28"/>
      <c r="C856" s="123"/>
      <c r="D856" s="124"/>
      <c r="E856" s="111"/>
      <c r="F856" s="125"/>
      <c r="G856" s="126"/>
      <c r="H856" s="127"/>
      <c r="I856" s="128"/>
      <c r="J856" s="29"/>
    </row>
    <row r="857" spans="2:10" ht="16.5" thickBot="1" x14ac:dyDescent="0.3">
      <c r="B857" s="28"/>
      <c r="C857" s="40"/>
      <c r="D857" s="40"/>
      <c r="E857" s="43"/>
      <c r="F857" s="44"/>
      <c r="G857" s="129"/>
      <c r="H857" s="113" t="s">
        <v>39</v>
      </c>
      <c r="I857" s="96">
        <f>SUM(I854:I856)</f>
        <v>23222.2</v>
      </c>
      <c r="J857" s="29"/>
    </row>
    <row r="858" spans="2:10" ht="16.5" thickBot="1" x14ac:dyDescent="0.3">
      <c r="B858" s="28"/>
      <c r="C858" s="40"/>
      <c r="D858" s="40"/>
      <c r="E858" s="43"/>
      <c r="F858" s="44"/>
      <c r="G858" s="130"/>
      <c r="H858" s="114"/>
      <c r="I858" s="131"/>
      <c r="J858" s="29"/>
    </row>
    <row r="859" spans="2:10" ht="16.5" thickBot="1" x14ac:dyDescent="0.3">
      <c r="B859" s="28"/>
      <c r="C859" s="132"/>
      <c r="D859" s="40"/>
      <c r="E859" s="43"/>
      <c r="F859" s="628"/>
      <c r="G859" s="589"/>
      <c r="H859" s="115" t="s">
        <v>50</v>
      </c>
      <c r="I859" s="96">
        <f>I857+I841+I831</f>
        <v>77512.950100000002</v>
      </c>
      <c r="J859" s="29"/>
    </row>
    <row r="860" spans="2:10" ht="15.75" thickBot="1" x14ac:dyDescent="0.3"/>
    <row r="861" spans="2:10" ht="15.75" thickBot="1" x14ac:dyDescent="0.3">
      <c r="B861" s="24"/>
      <c r="C861" s="25"/>
      <c r="D861" s="138"/>
      <c r="E861" s="25"/>
      <c r="F861" s="25"/>
      <c r="G861" s="535"/>
      <c r="H861" s="25"/>
      <c r="I861" s="26"/>
      <c r="J861" s="27"/>
    </row>
    <row r="862" spans="2:10" x14ac:dyDescent="0.25">
      <c r="B862" s="28"/>
      <c r="C862" s="585" t="s">
        <v>28</v>
      </c>
      <c r="D862" s="586"/>
      <c r="E862" s="586"/>
      <c r="F862" s="586"/>
      <c r="G862" s="586"/>
      <c r="H862" s="586"/>
      <c r="I862" s="587"/>
      <c r="J862" s="29"/>
    </row>
    <row r="863" spans="2:10" x14ac:dyDescent="0.25">
      <c r="B863" s="28"/>
      <c r="C863" s="573"/>
      <c r="D863" s="588"/>
      <c r="E863" s="588"/>
      <c r="F863" s="588"/>
      <c r="G863" s="588"/>
      <c r="H863" s="588"/>
      <c r="I863" s="589"/>
      <c r="J863" s="29"/>
    </row>
    <row r="864" spans="2:10" x14ac:dyDescent="0.25">
      <c r="B864" s="28"/>
      <c r="C864" s="573"/>
      <c r="D864" s="588"/>
      <c r="E864" s="588"/>
      <c r="F864" s="588"/>
      <c r="G864" s="588"/>
      <c r="H864" s="588"/>
      <c r="I864" s="589"/>
      <c r="J864" s="29"/>
    </row>
    <row r="865" spans="2:10" x14ac:dyDescent="0.25">
      <c r="B865" s="28"/>
      <c r="C865" s="573"/>
      <c r="D865" s="588"/>
      <c r="E865" s="588"/>
      <c r="F865" s="588"/>
      <c r="G865" s="588"/>
      <c r="H865" s="588"/>
      <c r="I865" s="589"/>
      <c r="J865" s="30"/>
    </row>
    <row r="866" spans="2:10" ht="15.75" thickBot="1" x14ac:dyDescent="0.3">
      <c r="B866" s="28"/>
      <c r="C866" s="590"/>
      <c r="D866" s="591"/>
      <c r="E866" s="591"/>
      <c r="F866" s="591"/>
      <c r="G866" s="591"/>
      <c r="H866" s="591"/>
      <c r="I866" s="592"/>
      <c r="J866" s="29"/>
    </row>
    <row r="867" spans="2:10" ht="15.75" thickBot="1" x14ac:dyDescent="0.3">
      <c r="B867" s="28"/>
      <c r="C867" s="31"/>
      <c r="D867" s="139"/>
      <c r="E867" s="33"/>
      <c r="F867" s="34"/>
      <c r="G867" s="35"/>
      <c r="H867" s="34"/>
      <c r="I867" s="36"/>
      <c r="J867" s="29"/>
    </row>
    <row r="868" spans="2:10" ht="15.75" x14ac:dyDescent="0.25">
      <c r="B868" s="37"/>
      <c r="C868" s="675" t="s">
        <v>29</v>
      </c>
      <c r="D868" s="677" t="s">
        <v>216</v>
      </c>
      <c r="E868" s="775" t="s">
        <v>217</v>
      </c>
      <c r="F868" s="587"/>
      <c r="G868" s="776" t="s">
        <v>103</v>
      </c>
      <c r="H868" s="680" t="s">
        <v>31</v>
      </c>
      <c r="I868" s="683">
        <f>+I902+I896+I879+I886+I909</f>
        <v>24032.527000000002</v>
      </c>
      <c r="J868" s="38"/>
    </row>
    <row r="869" spans="2:10" ht="16.5" thickBot="1" x14ac:dyDescent="0.3">
      <c r="B869" s="37"/>
      <c r="C869" s="676"/>
      <c r="D869" s="676"/>
      <c r="E869" s="590"/>
      <c r="F869" s="592"/>
      <c r="G869" s="676"/>
      <c r="H869" s="676"/>
      <c r="I869" s="676"/>
      <c r="J869" s="38"/>
    </row>
    <row r="870" spans="2:10" x14ac:dyDescent="0.25">
      <c r="B870" s="28"/>
      <c r="C870" s="39"/>
      <c r="D870" s="140"/>
      <c r="E870" s="33"/>
      <c r="F870" s="34"/>
      <c r="G870" s="35"/>
      <c r="H870" s="34"/>
      <c r="I870" s="36"/>
      <c r="J870" s="29"/>
    </row>
    <row r="871" spans="2:10" ht="15.75" thickBot="1" x14ac:dyDescent="0.3">
      <c r="B871" s="28"/>
      <c r="C871" s="42" t="s">
        <v>32</v>
      </c>
      <c r="D871" s="140"/>
      <c r="E871" s="43"/>
      <c r="F871" s="44"/>
      <c r="G871" s="45"/>
      <c r="H871" s="46"/>
      <c r="I871" s="36"/>
      <c r="J871" s="29"/>
    </row>
    <row r="872" spans="2:10" ht="15.75" thickBot="1" x14ac:dyDescent="0.3">
      <c r="B872" s="28"/>
      <c r="C872" s="569" t="s">
        <v>33</v>
      </c>
      <c r="D872" s="570"/>
      <c r="E872" s="97" t="s">
        <v>34</v>
      </c>
      <c r="F872" s="97" t="s">
        <v>35</v>
      </c>
      <c r="G872" s="536" t="s">
        <v>36</v>
      </c>
      <c r="H872" s="97" t="s">
        <v>37</v>
      </c>
      <c r="I872" s="48" t="s">
        <v>38</v>
      </c>
      <c r="J872" s="29"/>
    </row>
    <row r="873" spans="2:10" ht="15.75" thickBot="1" x14ac:dyDescent="0.3">
      <c r="B873" s="28"/>
      <c r="C873" s="147" t="s">
        <v>246</v>
      </c>
      <c r="D873" s="148"/>
      <c r="E873" s="49" t="s">
        <v>55</v>
      </c>
      <c r="F873" s="149">
        <v>8543.74</v>
      </c>
      <c r="G873" s="67">
        <v>1</v>
      </c>
      <c r="H873" s="480">
        <v>0.05</v>
      </c>
      <c r="I873" s="504">
        <f t="shared" ref="I873:I874" si="27">F873*G873*(1+H873)</f>
        <v>8970.9269999999997</v>
      </c>
      <c r="J873" s="169"/>
    </row>
    <row r="874" spans="2:10" x14ac:dyDescent="0.25">
      <c r="B874" s="28"/>
      <c r="C874" s="481" t="s">
        <v>247</v>
      </c>
      <c r="D874" s="482"/>
      <c r="E874" s="156" t="s">
        <v>45</v>
      </c>
      <c r="F874" s="64">
        <v>428995</v>
      </c>
      <c r="G874" s="67">
        <v>0.02</v>
      </c>
      <c r="H874" s="142">
        <v>0.05</v>
      </c>
      <c r="I874" s="504">
        <f t="shared" si="27"/>
        <v>9008.8950000000004</v>
      </c>
      <c r="J874" s="29"/>
    </row>
    <row r="875" spans="2:10" x14ac:dyDescent="0.25">
      <c r="B875" s="28"/>
      <c r="C875" s="483"/>
      <c r="D875" s="484"/>
      <c r="E875" s="485"/>
      <c r="F875" s="66"/>
      <c r="G875" s="67"/>
      <c r="H875" s="59"/>
      <c r="I875" s="153"/>
      <c r="J875" s="29"/>
    </row>
    <row r="876" spans="2:10" x14ac:dyDescent="0.25">
      <c r="B876" s="28"/>
      <c r="C876" s="483"/>
      <c r="D876" s="484"/>
      <c r="E876" s="485"/>
      <c r="F876" s="66"/>
      <c r="G876" s="67"/>
      <c r="H876" s="59"/>
      <c r="I876" s="487"/>
      <c r="J876" s="29"/>
    </row>
    <row r="877" spans="2:10" x14ac:dyDescent="0.25">
      <c r="B877" s="28"/>
      <c r="C877" s="483"/>
      <c r="D877" s="484"/>
      <c r="E877" s="485"/>
      <c r="F877" s="66"/>
      <c r="G877" s="67"/>
      <c r="H877" s="59"/>
      <c r="I877" s="487"/>
      <c r="J877" s="29"/>
    </row>
    <row r="878" spans="2:10" ht="15.75" thickBot="1" x14ac:dyDescent="0.3">
      <c r="B878" s="28"/>
      <c r="C878" s="150"/>
      <c r="D878" s="151"/>
      <c r="E878" s="111"/>
      <c r="F878" s="69"/>
      <c r="G878" s="70"/>
      <c r="H878" s="71"/>
      <c r="I878" s="488"/>
      <c r="J878" s="29"/>
    </row>
    <row r="879" spans="2:10" ht="16.5" thickBot="1" x14ac:dyDescent="0.3">
      <c r="B879" s="28"/>
      <c r="C879" s="40"/>
      <c r="D879" s="140"/>
      <c r="E879" s="43"/>
      <c r="F879" s="46"/>
      <c r="G879" s="73"/>
      <c r="H879" s="146" t="s">
        <v>39</v>
      </c>
      <c r="I879" s="96">
        <f>SUM(I873:I878)</f>
        <v>17979.822</v>
      </c>
      <c r="J879" s="29"/>
    </row>
    <row r="880" spans="2:10" ht="15.75" thickBot="1" x14ac:dyDescent="0.3">
      <c r="B880" s="28"/>
      <c r="C880" s="42" t="s">
        <v>40</v>
      </c>
      <c r="D880" s="140"/>
      <c r="E880" s="43"/>
      <c r="F880" s="44"/>
      <c r="G880" s="76"/>
      <c r="H880" s="44"/>
      <c r="I880" s="36"/>
      <c r="J880" s="29"/>
    </row>
    <row r="881" spans="2:10" ht="15.75" thickBot="1" x14ac:dyDescent="0.3">
      <c r="B881" s="28"/>
      <c r="C881" s="569" t="s">
        <v>33</v>
      </c>
      <c r="D881" s="570"/>
      <c r="E881" s="97" t="s">
        <v>34</v>
      </c>
      <c r="F881" s="97" t="s">
        <v>35</v>
      </c>
      <c r="G881" s="536" t="s">
        <v>36</v>
      </c>
      <c r="H881" s="97" t="s">
        <v>37</v>
      </c>
      <c r="I881" s="48" t="s">
        <v>38</v>
      </c>
      <c r="J881" s="29"/>
    </row>
    <row r="882" spans="2:10" ht="15.75" thickBot="1" x14ac:dyDescent="0.3">
      <c r="B882" s="28"/>
      <c r="C882" s="147" t="s">
        <v>104</v>
      </c>
      <c r="D882" s="148"/>
      <c r="E882" s="49" t="s">
        <v>51</v>
      </c>
      <c r="F882" s="149">
        <v>3527.05</v>
      </c>
      <c r="G882" s="67">
        <v>0.1</v>
      </c>
      <c r="H882" s="49"/>
      <c r="I882" s="504">
        <f t="shared" ref="I882:I883" si="28">F882*G882*(1+H882)</f>
        <v>352.70500000000004</v>
      </c>
      <c r="J882" s="29"/>
    </row>
    <row r="883" spans="2:10" x14ac:dyDescent="0.25">
      <c r="B883" s="28"/>
      <c r="C883" s="147" t="s">
        <v>52</v>
      </c>
      <c r="D883" s="148"/>
      <c r="E883" s="49" t="s">
        <v>53</v>
      </c>
      <c r="F883" s="149">
        <v>500</v>
      </c>
      <c r="G883" s="67">
        <v>1</v>
      </c>
      <c r="H883" s="49"/>
      <c r="I883" s="504">
        <f t="shared" si="28"/>
        <v>500</v>
      </c>
      <c r="J883" s="29"/>
    </row>
    <row r="884" spans="2:10" x14ac:dyDescent="0.25">
      <c r="B884" s="28"/>
      <c r="C884" s="611"/>
      <c r="D884" s="612"/>
      <c r="E884" s="88"/>
      <c r="F884" s="149"/>
      <c r="G884" s="67"/>
      <c r="H884" s="127"/>
      <c r="I884" s="153"/>
      <c r="J884" s="29"/>
    </row>
    <row r="885" spans="2:10" ht="15.75" thickBot="1" x14ac:dyDescent="0.3">
      <c r="B885" s="28"/>
      <c r="C885" s="616"/>
      <c r="D885" s="617"/>
      <c r="E885" s="111"/>
      <c r="F885" s="92"/>
      <c r="G885" s="70"/>
      <c r="H885" s="127"/>
      <c r="I885" s="153"/>
      <c r="J885" s="29"/>
    </row>
    <row r="886" spans="2:10" ht="16.5" thickBot="1" x14ac:dyDescent="0.3">
      <c r="B886" s="28"/>
      <c r="C886" s="40"/>
      <c r="D886" s="140"/>
      <c r="E886" s="43"/>
      <c r="F886" s="44"/>
      <c r="G886" s="35"/>
      <c r="H886" s="113" t="s">
        <v>39</v>
      </c>
      <c r="I886" s="96">
        <f>SUM(I882:I885)</f>
        <v>852.70500000000004</v>
      </c>
      <c r="J886" s="29"/>
    </row>
    <row r="887" spans="2:10" ht="15.75" thickBot="1" x14ac:dyDescent="0.3">
      <c r="B887" s="28"/>
      <c r="C887" s="42" t="s">
        <v>43</v>
      </c>
      <c r="D887" s="140"/>
      <c r="E887" s="43"/>
      <c r="F887" s="44"/>
      <c r="G887" s="45"/>
      <c r="H887" s="46"/>
      <c r="I887" s="36"/>
      <c r="J887" s="29"/>
    </row>
    <row r="888" spans="2:10" ht="15.75" thickBot="1" x14ac:dyDescent="0.3">
      <c r="B888" s="28"/>
      <c r="C888" s="569" t="s">
        <v>33</v>
      </c>
      <c r="D888" s="570"/>
      <c r="E888" s="97" t="s">
        <v>34</v>
      </c>
      <c r="F888" s="97" t="s">
        <v>35</v>
      </c>
      <c r="G888" s="536" t="s">
        <v>36</v>
      </c>
      <c r="H888" s="97" t="s">
        <v>37</v>
      </c>
      <c r="I888" s="48" t="s">
        <v>38</v>
      </c>
      <c r="J888" s="29"/>
    </row>
    <row r="889" spans="2:10" x14ac:dyDescent="0.25">
      <c r="B889" s="28"/>
      <c r="C889" s="489"/>
      <c r="D889" s="490"/>
      <c r="E889" s="98"/>
      <c r="F889" s="50"/>
      <c r="G889" s="537"/>
      <c r="H889" s="100"/>
      <c r="I889" s="102"/>
      <c r="J889" s="29"/>
    </row>
    <row r="890" spans="2:10" x14ac:dyDescent="0.25">
      <c r="B890" s="28"/>
      <c r="C890" s="491"/>
      <c r="D890" s="492"/>
      <c r="E890" s="98"/>
      <c r="F890" s="98"/>
      <c r="G890" s="537"/>
      <c r="H890" s="100"/>
      <c r="I890" s="102"/>
      <c r="J890" s="29"/>
    </row>
    <row r="891" spans="2:10" x14ac:dyDescent="0.25">
      <c r="B891" s="28"/>
      <c r="C891" s="103"/>
      <c r="D891" s="493"/>
      <c r="E891" s="98"/>
      <c r="F891" s="98"/>
      <c r="G891" s="537"/>
      <c r="H891" s="100"/>
      <c r="I891" s="102"/>
      <c r="J891" s="29"/>
    </row>
    <row r="892" spans="2:10" x14ac:dyDescent="0.25">
      <c r="B892" s="28"/>
      <c r="C892" s="103"/>
      <c r="D892" s="493"/>
      <c r="E892" s="98"/>
      <c r="F892" s="98"/>
      <c r="G892" s="537"/>
      <c r="H892" s="100"/>
      <c r="I892" s="102"/>
      <c r="J892" s="29"/>
    </row>
    <row r="893" spans="2:10" x14ac:dyDescent="0.25">
      <c r="B893" s="28"/>
      <c r="C893" s="103"/>
      <c r="D893" s="493"/>
      <c r="E893" s="98"/>
      <c r="F893" s="98"/>
      <c r="G893" s="537"/>
      <c r="H893" s="100"/>
      <c r="I893" s="102"/>
      <c r="J893" s="29"/>
    </row>
    <row r="894" spans="2:10" x14ac:dyDescent="0.25">
      <c r="B894" s="28"/>
      <c r="C894" s="104"/>
      <c r="D894" s="494"/>
      <c r="E894" s="106"/>
      <c r="F894" s="107"/>
      <c r="G894" s="107"/>
      <c r="H894" s="100"/>
      <c r="I894" s="102"/>
      <c r="J894" s="29"/>
    </row>
    <row r="895" spans="2:10" ht="15.75" thickBot="1" x14ac:dyDescent="0.3">
      <c r="B895" s="28"/>
      <c r="C895" s="109"/>
      <c r="D895" s="495"/>
      <c r="E895" s="111"/>
      <c r="F895" s="112"/>
      <c r="G895" s="70"/>
      <c r="H895" s="69"/>
      <c r="I895" s="102"/>
      <c r="J895" s="29"/>
    </row>
    <row r="896" spans="2:10" ht="16.5" thickBot="1" x14ac:dyDescent="0.3">
      <c r="B896" s="28"/>
      <c r="C896" s="40"/>
      <c r="D896" s="140"/>
      <c r="E896" s="43"/>
      <c r="F896" s="44"/>
      <c r="G896" s="35"/>
      <c r="H896" s="113" t="s">
        <v>39</v>
      </c>
      <c r="I896" s="96">
        <f>SUM(I889:I895)</f>
        <v>0</v>
      </c>
      <c r="J896" s="29"/>
    </row>
    <row r="897" spans="2:10" ht="16.5" thickBot="1" x14ac:dyDescent="0.3">
      <c r="B897" s="28"/>
      <c r="C897" s="42" t="s">
        <v>46</v>
      </c>
      <c r="D897" s="140"/>
      <c r="E897" s="43"/>
      <c r="F897" s="44"/>
      <c r="G897" s="45"/>
      <c r="H897" s="114"/>
      <c r="I897" s="36"/>
      <c r="J897" s="29"/>
    </row>
    <row r="898" spans="2:10" ht="16.5" thickBot="1" x14ac:dyDescent="0.3">
      <c r="B898" s="28"/>
      <c r="C898" s="618" t="s">
        <v>47</v>
      </c>
      <c r="D898" s="570"/>
      <c r="E898" s="116" t="s">
        <v>34</v>
      </c>
      <c r="F898" s="97" t="s">
        <v>35</v>
      </c>
      <c r="G898" s="536" t="s">
        <v>36</v>
      </c>
      <c r="H898" s="97" t="s">
        <v>37</v>
      </c>
      <c r="I898" s="48" t="s">
        <v>38</v>
      </c>
      <c r="J898" s="29"/>
    </row>
    <row r="899" spans="2:10" x14ac:dyDescent="0.25">
      <c r="B899" s="28"/>
      <c r="C899" s="489" t="s">
        <v>248</v>
      </c>
      <c r="D899" s="490"/>
      <c r="E899" s="154" t="s">
        <v>54</v>
      </c>
      <c r="F899" s="119">
        <v>130000</v>
      </c>
      <c r="G899" s="538">
        <v>0.04</v>
      </c>
      <c r="H899" s="497"/>
      <c r="I899" s="498">
        <f>F899*G899*(1+H899)</f>
        <v>5200</v>
      </c>
      <c r="J899" s="29"/>
    </row>
    <row r="900" spans="2:10" x14ac:dyDescent="0.25">
      <c r="B900" s="28"/>
      <c r="C900" s="499"/>
      <c r="D900" s="500"/>
      <c r="E900" s="88"/>
      <c r="F900" s="122"/>
      <c r="G900" s="67"/>
      <c r="H900" s="121"/>
      <c r="I900" s="501"/>
      <c r="J900" s="29"/>
    </row>
    <row r="901" spans="2:10" ht="15.75" thickBot="1" x14ac:dyDescent="0.3">
      <c r="B901" s="28"/>
      <c r="C901" s="123"/>
      <c r="D901" s="502"/>
      <c r="E901" s="111"/>
      <c r="F901" s="125"/>
      <c r="G901" s="539"/>
      <c r="H901" s="127"/>
      <c r="I901" s="128"/>
      <c r="J901" s="29"/>
    </row>
    <row r="902" spans="2:10" ht="16.5" thickBot="1" x14ac:dyDescent="0.3">
      <c r="B902" s="28"/>
      <c r="C902" s="40"/>
      <c r="D902" s="140"/>
      <c r="E902" s="43"/>
      <c r="F902" s="44"/>
      <c r="G902" s="129"/>
      <c r="H902" s="113" t="s">
        <v>39</v>
      </c>
      <c r="I902" s="96">
        <f>SUM(I899:I901)</f>
        <v>5200</v>
      </c>
      <c r="J902" s="29"/>
    </row>
    <row r="903" spans="2:10" ht="15.75" x14ac:dyDescent="0.25">
      <c r="B903" s="28"/>
      <c r="C903" s="40"/>
      <c r="D903" s="140"/>
      <c r="E903" s="43"/>
      <c r="F903" s="44"/>
      <c r="G903" s="35"/>
      <c r="H903" s="114"/>
      <c r="I903" s="131"/>
      <c r="J903" s="29"/>
    </row>
    <row r="904" spans="2:10" ht="16.5" thickBot="1" x14ac:dyDescent="0.3">
      <c r="B904" s="28"/>
      <c r="C904" s="42" t="s">
        <v>203</v>
      </c>
      <c r="D904" s="140"/>
      <c r="E904" s="43"/>
      <c r="F904" s="44"/>
      <c r="G904" s="45"/>
      <c r="H904" s="114"/>
      <c r="I904" s="36"/>
      <c r="J904" s="29"/>
    </row>
    <row r="905" spans="2:10" ht="15.75" thickBot="1" x14ac:dyDescent="0.3">
      <c r="B905" s="28"/>
      <c r="C905" s="569" t="s">
        <v>33</v>
      </c>
      <c r="D905" s="570"/>
      <c r="E905" s="97" t="s">
        <v>34</v>
      </c>
      <c r="F905" s="97" t="s">
        <v>35</v>
      </c>
      <c r="G905" s="536" t="s">
        <v>36</v>
      </c>
      <c r="H905" s="97" t="s">
        <v>37</v>
      </c>
      <c r="I905" s="48" t="s">
        <v>38</v>
      </c>
      <c r="J905" s="29"/>
    </row>
    <row r="906" spans="2:10" x14ac:dyDescent="0.25">
      <c r="B906" s="28"/>
      <c r="C906" s="754"/>
      <c r="D906" s="682"/>
      <c r="E906" s="154"/>
      <c r="F906" s="119"/>
      <c r="G906" s="540"/>
      <c r="H906" s="168"/>
      <c r="I906" s="504">
        <f>F906*G906*(1+H906)</f>
        <v>0</v>
      </c>
      <c r="J906" s="29"/>
    </row>
    <row r="907" spans="2:10" x14ac:dyDescent="0.25">
      <c r="B907" s="28"/>
      <c r="C907" s="505"/>
      <c r="D907" s="506"/>
      <c r="E907" s="507"/>
      <c r="F907" s="122"/>
      <c r="G907" s="67"/>
      <c r="H907" s="508"/>
      <c r="I907" s="509"/>
      <c r="J907" s="29"/>
    </row>
    <row r="908" spans="2:10" ht="15.75" thickBot="1" x14ac:dyDescent="0.3">
      <c r="B908" s="28"/>
      <c r="C908" s="510"/>
      <c r="D908" s="511"/>
      <c r="E908" s="111"/>
      <c r="F908" s="125"/>
      <c r="G908" s="541"/>
      <c r="H908" s="145"/>
      <c r="I908" s="513"/>
      <c r="J908" s="29"/>
    </row>
    <row r="909" spans="2:10" ht="16.5" thickBot="1" x14ac:dyDescent="0.3">
      <c r="B909" s="28"/>
      <c r="C909" s="514"/>
      <c r="D909" s="140"/>
      <c r="E909" s="43"/>
      <c r="F909" s="44"/>
      <c r="G909" s="129"/>
      <c r="H909" s="113" t="s">
        <v>39</v>
      </c>
      <c r="I909" s="96">
        <f>SUM(I906:I908)</f>
        <v>0</v>
      </c>
      <c r="J909" s="29"/>
    </row>
    <row r="910" spans="2:10" ht="15.75" thickBot="1" x14ac:dyDescent="0.3">
      <c r="B910" s="28"/>
      <c r="C910" s="40"/>
      <c r="D910" s="140"/>
      <c r="E910" s="43"/>
      <c r="F910" s="44"/>
      <c r="G910" s="45"/>
      <c r="H910" s="46"/>
      <c r="I910" s="36"/>
      <c r="J910" s="29"/>
    </row>
    <row r="911" spans="2:10" ht="16.5" thickBot="1" x14ac:dyDescent="0.3">
      <c r="B911" s="28"/>
      <c r="C911" s="132"/>
      <c r="D911" s="140"/>
      <c r="E911" s="43"/>
      <c r="F911" s="628"/>
      <c r="G911" s="589"/>
      <c r="H911" s="115" t="s">
        <v>50</v>
      </c>
      <c r="I911" s="96">
        <f>SUM(I879+I886+I896+I902+I909)</f>
        <v>24032.527000000002</v>
      </c>
      <c r="J911" s="29"/>
    </row>
    <row r="912" spans="2:10" ht="15.75" thickBot="1" x14ac:dyDescent="0.3">
      <c r="B912" s="134"/>
      <c r="C912" s="161"/>
      <c r="D912" s="162"/>
      <c r="E912" s="163"/>
      <c r="F912" s="164"/>
      <c r="G912" s="165"/>
      <c r="H912" s="190"/>
      <c r="I912" s="191"/>
      <c r="J912" s="137"/>
    </row>
    <row r="913" spans="2:10" ht="15.75" thickBot="1" x14ac:dyDescent="0.3">
      <c r="B913" s="24"/>
      <c r="C913" s="25"/>
      <c r="D913" s="25"/>
      <c r="E913" s="25"/>
      <c r="F913" s="25"/>
      <c r="G913" s="25"/>
      <c r="H913" s="25"/>
      <c r="I913" s="26"/>
      <c r="J913" s="27"/>
    </row>
    <row r="914" spans="2:10" x14ac:dyDescent="0.25">
      <c r="B914" s="28"/>
      <c r="C914" s="585" t="s">
        <v>28</v>
      </c>
      <c r="D914" s="586"/>
      <c r="E914" s="586"/>
      <c r="F914" s="586"/>
      <c r="G914" s="586"/>
      <c r="H914" s="586"/>
      <c r="I914" s="587"/>
      <c r="J914" s="29"/>
    </row>
    <row r="915" spans="2:10" x14ac:dyDescent="0.25">
      <c r="B915" s="28"/>
      <c r="C915" s="573"/>
      <c r="D915" s="588"/>
      <c r="E915" s="588"/>
      <c r="F915" s="588"/>
      <c r="G915" s="588"/>
      <c r="H915" s="588"/>
      <c r="I915" s="589"/>
      <c r="J915" s="29"/>
    </row>
    <row r="916" spans="2:10" x14ac:dyDescent="0.25">
      <c r="B916" s="28"/>
      <c r="C916" s="573"/>
      <c r="D916" s="588"/>
      <c r="E916" s="588"/>
      <c r="F916" s="588"/>
      <c r="G916" s="588"/>
      <c r="H916" s="588"/>
      <c r="I916" s="589"/>
      <c r="J916" s="29"/>
    </row>
    <row r="917" spans="2:10" x14ac:dyDescent="0.25">
      <c r="B917" s="28"/>
      <c r="C917" s="573"/>
      <c r="D917" s="588"/>
      <c r="E917" s="588"/>
      <c r="F917" s="588"/>
      <c r="G917" s="588"/>
      <c r="H917" s="588"/>
      <c r="I917" s="589"/>
      <c r="J917" s="30"/>
    </row>
    <row r="918" spans="2:10" ht="15.75" thickBot="1" x14ac:dyDescent="0.3">
      <c r="B918" s="28"/>
      <c r="C918" s="590"/>
      <c r="D918" s="591"/>
      <c r="E918" s="591"/>
      <c r="F918" s="591"/>
      <c r="G918" s="591"/>
      <c r="H918" s="591"/>
      <c r="I918" s="592"/>
      <c r="J918" s="29"/>
    </row>
    <row r="919" spans="2:10" ht="15.75" thickBot="1" x14ac:dyDescent="0.3">
      <c r="B919" s="28"/>
      <c r="C919" s="31"/>
      <c r="D919" s="32"/>
      <c r="E919" s="33"/>
      <c r="F919" s="34"/>
      <c r="G919" s="35"/>
      <c r="H919" s="34"/>
      <c r="I919" s="36"/>
      <c r="J919" s="29"/>
    </row>
    <row r="920" spans="2:10" ht="15.75" x14ac:dyDescent="0.25">
      <c r="B920" s="37"/>
      <c r="C920" s="675" t="s">
        <v>29</v>
      </c>
      <c r="D920" s="677" t="s">
        <v>218</v>
      </c>
      <c r="E920" s="678" t="s">
        <v>219</v>
      </c>
      <c r="F920" s="587"/>
      <c r="G920" s="679" t="s">
        <v>202</v>
      </c>
      <c r="H920" s="680" t="s">
        <v>31</v>
      </c>
      <c r="I920" s="683">
        <f>I964</f>
        <v>31149.196080000002</v>
      </c>
      <c r="J920" s="38"/>
    </row>
    <row r="921" spans="2:10" ht="16.5" thickBot="1" x14ac:dyDescent="0.3">
      <c r="B921" s="37"/>
      <c r="C921" s="676"/>
      <c r="D921" s="676"/>
      <c r="E921" s="590"/>
      <c r="F921" s="592"/>
      <c r="G921" s="676"/>
      <c r="H921" s="676"/>
      <c r="I921" s="676"/>
      <c r="J921" s="38"/>
    </row>
    <row r="922" spans="2:10" x14ac:dyDescent="0.25">
      <c r="B922" s="28"/>
      <c r="C922" s="39"/>
      <c r="D922" s="40"/>
      <c r="E922" s="33"/>
      <c r="F922" s="34"/>
      <c r="G922" s="35"/>
      <c r="H922" s="34"/>
      <c r="I922" s="36"/>
      <c r="J922" s="29"/>
    </row>
    <row r="923" spans="2:10" ht="15.75" thickBot="1" x14ac:dyDescent="0.3">
      <c r="B923" s="28"/>
      <c r="C923" s="42" t="s">
        <v>32</v>
      </c>
      <c r="D923" s="40"/>
      <c r="E923" s="43"/>
      <c r="F923" s="44"/>
      <c r="G923" s="45"/>
      <c r="H923" s="46"/>
      <c r="I923" s="36"/>
      <c r="J923" s="29"/>
    </row>
    <row r="924" spans="2:10" ht="15.75" thickBot="1" x14ac:dyDescent="0.3">
      <c r="B924" s="28"/>
      <c r="C924" s="569" t="s">
        <v>33</v>
      </c>
      <c r="D924" s="570"/>
      <c r="E924" s="97" t="s">
        <v>34</v>
      </c>
      <c r="F924" s="97" t="s">
        <v>35</v>
      </c>
      <c r="G924" s="97" t="s">
        <v>36</v>
      </c>
      <c r="H924" s="97" t="s">
        <v>37</v>
      </c>
      <c r="I924" s="48" t="s">
        <v>38</v>
      </c>
      <c r="J924" s="29"/>
    </row>
    <row r="925" spans="2:10" x14ac:dyDescent="0.25">
      <c r="B925" s="28"/>
      <c r="C925" s="765" t="s">
        <v>249</v>
      </c>
      <c r="D925" s="612"/>
      <c r="E925" s="156" t="s">
        <v>2</v>
      </c>
      <c r="F925" s="50">
        <v>121900</v>
      </c>
      <c r="G925" s="51">
        <v>0.125</v>
      </c>
      <c r="H925" s="54"/>
      <c r="I925" s="527">
        <f>F925*G925</f>
        <v>15237.5</v>
      </c>
      <c r="J925" s="55"/>
    </row>
    <row r="926" spans="2:10" x14ac:dyDescent="0.25">
      <c r="B926" s="28"/>
      <c r="C926" s="611"/>
      <c r="D926" s="612"/>
      <c r="E926" s="156"/>
      <c r="F926" s="50"/>
      <c r="G926" s="51"/>
      <c r="H926" s="54"/>
      <c r="I926" s="527"/>
      <c r="J926" s="55"/>
    </row>
    <row r="927" spans="2:10" x14ac:dyDescent="0.25">
      <c r="B927" s="28"/>
      <c r="C927" s="611"/>
      <c r="D927" s="612"/>
      <c r="E927" s="156"/>
      <c r="F927" s="50"/>
      <c r="G927" s="51"/>
      <c r="H927" s="54"/>
      <c r="I927" s="153"/>
      <c r="J927" s="55"/>
    </row>
    <row r="928" spans="2:10" x14ac:dyDescent="0.25">
      <c r="B928" s="28"/>
      <c r="C928" s="611"/>
      <c r="D928" s="612"/>
      <c r="E928" s="156"/>
      <c r="F928" s="50"/>
      <c r="G928" s="51"/>
      <c r="H928" s="54"/>
      <c r="I928" s="153"/>
      <c r="J928" s="55"/>
    </row>
    <row r="929" spans="2:10" x14ac:dyDescent="0.25">
      <c r="B929" s="28"/>
      <c r="C929" s="611"/>
      <c r="D929" s="612"/>
      <c r="E929" s="156"/>
      <c r="F929" s="50"/>
      <c r="G929" s="51"/>
      <c r="H929" s="54"/>
      <c r="I929" s="153"/>
      <c r="J929" s="55"/>
    </row>
    <row r="930" spans="2:10" x14ac:dyDescent="0.25">
      <c r="B930" s="28"/>
      <c r="C930" s="611"/>
      <c r="D930" s="612"/>
      <c r="E930" s="156"/>
      <c r="F930" s="50"/>
      <c r="G930" s="62"/>
      <c r="H930" s="54"/>
      <c r="I930" s="153"/>
      <c r="J930" s="55"/>
    </row>
    <row r="931" spans="2:10" x14ac:dyDescent="0.25">
      <c r="B931" s="28"/>
      <c r="C931" s="611"/>
      <c r="D931" s="612"/>
      <c r="E931" s="156"/>
      <c r="F931" s="50"/>
      <c r="G931" s="62"/>
      <c r="H931" s="54"/>
      <c r="I931" s="520"/>
      <c r="J931" s="55"/>
    </row>
    <row r="932" spans="2:10" x14ac:dyDescent="0.25">
      <c r="B932" s="28"/>
      <c r="C932" s="611"/>
      <c r="D932" s="612"/>
      <c r="E932" s="156"/>
      <c r="F932" s="50"/>
      <c r="G932" s="62"/>
      <c r="H932" s="54"/>
      <c r="I932" s="487"/>
      <c r="J932" s="55"/>
    </row>
    <row r="933" spans="2:10" x14ac:dyDescent="0.25">
      <c r="B933" s="28"/>
      <c r="C933" s="611"/>
      <c r="D933" s="612"/>
      <c r="E933" s="156"/>
      <c r="F933" s="50"/>
      <c r="G933" s="62"/>
      <c r="H933" s="54"/>
      <c r="I933" s="487"/>
      <c r="J933" s="55"/>
    </row>
    <row r="934" spans="2:10" x14ac:dyDescent="0.25">
      <c r="B934" s="28"/>
      <c r="C934" s="611"/>
      <c r="D934" s="612"/>
      <c r="E934" s="156"/>
      <c r="F934" s="64"/>
      <c r="G934" s="62"/>
      <c r="H934" s="54"/>
      <c r="I934" s="487"/>
      <c r="J934" s="29"/>
    </row>
    <row r="935" spans="2:10" x14ac:dyDescent="0.25">
      <c r="B935" s="28"/>
      <c r="C935" s="611"/>
      <c r="D935" s="612"/>
      <c r="E935" s="485"/>
      <c r="F935" s="66"/>
      <c r="G935" s="67"/>
      <c r="H935" s="59"/>
      <c r="I935" s="487"/>
      <c r="J935" s="29"/>
    </row>
    <row r="936" spans="2:10" x14ac:dyDescent="0.25">
      <c r="B936" s="28"/>
      <c r="C936" s="611"/>
      <c r="D936" s="612"/>
      <c r="E936" s="485"/>
      <c r="F936" s="66"/>
      <c r="G936" s="67"/>
      <c r="H936" s="59"/>
      <c r="I936" s="487"/>
      <c r="J936" s="29"/>
    </row>
    <row r="937" spans="2:10" x14ac:dyDescent="0.25">
      <c r="B937" s="28"/>
      <c r="C937" s="611"/>
      <c r="D937" s="612"/>
      <c r="E937" s="485"/>
      <c r="F937" s="66"/>
      <c r="G937" s="67"/>
      <c r="H937" s="59"/>
      <c r="I937" s="487"/>
      <c r="J937" s="29"/>
    </row>
    <row r="938" spans="2:10" ht="15.75" thickBot="1" x14ac:dyDescent="0.3">
      <c r="B938" s="28"/>
      <c r="C938" s="616"/>
      <c r="D938" s="617"/>
      <c r="E938" s="111"/>
      <c r="F938" s="69"/>
      <c r="G938" s="70"/>
      <c r="H938" s="71"/>
      <c r="I938" s="159"/>
      <c r="J938" s="29"/>
    </row>
    <row r="939" spans="2:10" ht="16.5" thickBot="1" x14ac:dyDescent="0.3">
      <c r="B939" s="28"/>
      <c r="C939" s="40"/>
      <c r="D939" s="40"/>
      <c r="E939" s="43"/>
      <c r="F939" s="46"/>
      <c r="G939" s="73"/>
      <c r="H939" s="74" t="s">
        <v>39</v>
      </c>
      <c r="I939" s="75">
        <f>SUM(I925:I938)</f>
        <v>15237.5</v>
      </c>
      <c r="J939" s="29"/>
    </row>
    <row r="940" spans="2:10" ht="15.75" thickBot="1" x14ac:dyDescent="0.3">
      <c r="B940" s="28"/>
      <c r="C940" s="42" t="s">
        <v>40</v>
      </c>
      <c r="D940" s="40"/>
      <c r="E940" s="43"/>
      <c r="F940" s="44"/>
      <c r="G940" s="76"/>
      <c r="H940" s="44"/>
      <c r="I940" s="36"/>
      <c r="J940" s="29"/>
    </row>
    <row r="941" spans="2:10" ht="15.75" thickBot="1" x14ac:dyDescent="0.3">
      <c r="B941" s="28"/>
      <c r="C941" s="569" t="s">
        <v>33</v>
      </c>
      <c r="D941" s="570"/>
      <c r="E941" s="97" t="s">
        <v>34</v>
      </c>
      <c r="F941" s="97" t="s">
        <v>35</v>
      </c>
      <c r="G941" s="97" t="s">
        <v>36</v>
      </c>
      <c r="H941" s="97" t="s">
        <v>37</v>
      </c>
      <c r="I941" s="48" t="s">
        <v>38</v>
      </c>
      <c r="J941" s="29"/>
    </row>
    <row r="942" spans="2:10" ht="15.75" thickBot="1" x14ac:dyDescent="0.3">
      <c r="B942" s="28"/>
      <c r="C942" s="681" t="s">
        <v>88</v>
      </c>
      <c r="D942" s="762"/>
      <c r="E942" s="79"/>
      <c r="F942" s="521">
        <v>2100</v>
      </c>
      <c r="G942" s="522">
        <v>1</v>
      </c>
      <c r="H942" s="82"/>
      <c r="I942" s="101">
        <f t="shared" ref="I942:I943" si="29">F942*G942</f>
        <v>2100</v>
      </c>
      <c r="J942" s="29"/>
    </row>
    <row r="943" spans="2:10" ht="15.75" thickBot="1" x14ac:dyDescent="0.3">
      <c r="B943" s="28"/>
      <c r="C943" s="766" t="s">
        <v>250</v>
      </c>
      <c r="D943" s="654"/>
      <c r="E943" s="84" t="s">
        <v>42</v>
      </c>
      <c r="F943" s="85">
        <v>41000</v>
      </c>
      <c r="G943" s="81">
        <v>9.0999999999999998E-2</v>
      </c>
      <c r="H943" s="86"/>
      <c r="I943" s="101">
        <f t="shared" si="29"/>
        <v>3731</v>
      </c>
      <c r="J943" s="29"/>
    </row>
    <row r="944" spans="2:10" ht="15.75" thickBot="1" x14ac:dyDescent="0.3">
      <c r="B944" s="28"/>
      <c r="C944" s="611"/>
      <c r="D944" s="760"/>
      <c r="E944" s="56"/>
      <c r="F944" s="57"/>
      <c r="G944" s="58"/>
      <c r="H944" s="157"/>
      <c r="I944" s="101"/>
      <c r="J944" s="29"/>
    </row>
    <row r="945" spans="2:10" ht="15.75" thickBot="1" x14ac:dyDescent="0.3">
      <c r="B945" s="28"/>
      <c r="C945" s="771"/>
      <c r="D945" s="592"/>
      <c r="E945" s="528"/>
      <c r="F945" s="529"/>
      <c r="G945" s="530"/>
      <c r="H945" s="531"/>
      <c r="I945" s="101"/>
      <c r="J945" s="29"/>
    </row>
    <row r="946" spans="2:10" ht="16.5" thickBot="1" x14ac:dyDescent="0.3">
      <c r="B946" s="28"/>
      <c r="C946" s="40"/>
      <c r="D946" s="40"/>
      <c r="E946" s="43"/>
      <c r="F946" s="44"/>
      <c r="G946" s="35"/>
      <c r="H946" s="524" t="s">
        <v>39</v>
      </c>
      <c r="I946" s="96">
        <f>SUM(I942:I945)</f>
        <v>5831</v>
      </c>
      <c r="J946" s="29"/>
    </row>
    <row r="947" spans="2:10" ht="15.75" thickBot="1" x14ac:dyDescent="0.3">
      <c r="B947" s="28"/>
      <c r="C947" s="42" t="s">
        <v>43</v>
      </c>
      <c r="D947" s="40"/>
      <c r="E947" s="43"/>
      <c r="F947" s="44"/>
      <c r="G947" s="45"/>
      <c r="H947" s="46"/>
      <c r="I947" s="36"/>
      <c r="J947" s="29"/>
    </row>
    <row r="948" spans="2:10" ht="15.75" thickBot="1" x14ac:dyDescent="0.3">
      <c r="B948" s="28"/>
      <c r="C948" s="569" t="s">
        <v>33</v>
      </c>
      <c r="D948" s="570"/>
      <c r="E948" s="97" t="s">
        <v>34</v>
      </c>
      <c r="F948" s="97" t="s">
        <v>35</v>
      </c>
      <c r="G948" s="97" t="s">
        <v>36</v>
      </c>
      <c r="H948" s="97" t="s">
        <v>37</v>
      </c>
      <c r="I948" s="48" t="s">
        <v>38</v>
      </c>
      <c r="J948" s="29"/>
    </row>
    <row r="949" spans="2:10" ht="15.75" thickBot="1" x14ac:dyDescent="0.3">
      <c r="B949" s="28"/>
      <c r="C949" s="758"/>
      <c r="D949" s="682"/>
      <c r="E949" s="98"/>
      <c r="F949" s="99"/>
      <c r="G949" s="51"/>
      <c r="H949" s="100"/>
      <c r="I949" s="101"/>
      <c r="J949" s="29"/>
    </row>
    <row r="950" spans="2:10" x14ac:dyDescent="0.25">
      <c r="B950" s="28"/>
      <c r="C950" s="491"/>
      <c r="D950" s="106"/>
      <c r="E950" s="98"/>
      <c r="F950" s="98"/>
      <c r="G950" s="98"/>
      <c r="H950" s="100"/>
      <c r="I950" s="102"/>
      <c r="J950" s="29"/>
    </row>
    <row r="951" spans="2:10" x14ac:dyDescent="0.25">
      <c r="B951" s="28"/>
      <c r="C951" s="103"/>
      <c r="D951" s="98"/>
      <c r="E951" s="98"/>
      <c r="F951" s="98"/>
      <c r="G951" s="98"/>
      <c r="H951" s="100"/>
      <c r="I951" s="102"/>
      <c r="J951" s="29"/>
    </row>
    <row r="952" spans="2:10" x14ac:dyDescent="0.25">
      <c r="B952" s="28"/>
      <c r="C952" s="103"/>
      <c r="D952" s="98"/>
      <c r="E952" s="98"/>
      <c r="F952" s="98"/>
      <c r="G952" s="98"/>
      <c r="H952" s="100"/>
      <c r="I952" s="102"/>
      <c r="J952" s="29"/>
    </row>
    <row r="953" spans="2:10" x14ac:dyDescent="0.25">
      <c r="B953" s="28"/>
      <c r="C953" s="103"/>
      <c r="D953" s="98"/>
      <c r="E953" s="98"/>
      <c r="F953" s="98"/>
      <c r="G953" s="98"/>
      <c r="H953" s="100"/>
      <c r="I953" s="102"/>
      <c r="J953" s="29"/>
    </row>
    <row r="954" spans="2:10" x14ac:dyDescent="0.25">
      <c r="B954" s="28"/>
      <c r="C954" s="104"/>
      <c r="D954" s="105"/>
      <c r="E954" s="106"/>
      <c r="F954" s="107"/>
      <c r="G954" s="108"/>
      <c r="H954" s="100"/>
      <c r="I954" s="102"/>
      <c r="J954" s="29"/>
    </row>
    <row r="955" spans="2:10" ht="15.75" thickBot="1" x14ac:dyDescent="0.3">
      <c r="B955" s="28"/>
      <c r="C955" s="109"/>
      <c r="D955" s="110"/>
      <c r="E955" s="111"/>
      <c r="F955" s="112"/>
      <c r="G955" s="70"/>
      <c r="H955" s="69"/>
      <c r="I955" s="102"/>
      <c r="J955" s="29"/>
    </row>
    <row r="956" spans="2:10" ht="16.5" thickBot="1" x14ac:dyDescent="0.3">
      <c r="B956" s="28"/>
      <c r="C956" s="40"/>
      <c r="D956" s="40"/>
      <c r="E956" s="43"/>
      <c r="F956" s="44"/>
      <c r="G956" s="35"/>
      <c r="H956" s="113" t="s">
        <v>39</v>
      </c>
      <c r="I956" s="96">
        <f>SUM(I949:I955)</f>
        <v>0</v>
      </c>
      <c r="J956" s="29"/>
    </row>
    <row r="957" spans="2:10" ht="16.5" thickBot="1" x14ac:dyDescent="0.3">
      <c r="B957" s="28"/>
      <c r="C957" s="42" t="s">
        <v>46</v>
      </c>
      <c r="D957" s="40"/>
      <c r="E957" s="43"/>
      <c r="F957" s="44"/>
      <c r="G957" s="45"/>
      <c r="H957" s="114"/>
      <c r="I957" s="36"/>
      <c r="J957" s="29"/>
    </row>
    <row r="958" spans="2:10" ht="16.5" thickBot="1" x14ac:dyDescent="0.3">
      <c r="B958" s="28"/>
      <c r="C958" s="618" t="s">
        <v>47</v>
      </c>
      <c r="D958" s="570"/>
      <c r="E958" s="116" t="s">
        <v>34</v>
      </c>
      <c r="F958" s="97" t="s">
        <v>35</v>
      </c>
      <c r="G958" s="97" t="s">
        <v>36</v>
      </c>
      <c r="H958" s="97" t="s">
        <v>37</v>
      </c>
      <c r="I958" s="48" t="s">
        <v>38</v>
      </c>
      <c r="J958" s="117"/>
    </row>
    <row r="959" spans="2:10" ht="15.75" thickBot="1" x14ac:dyDescent="0.3">
      <c r="B959" s="28"/>
      <c r="C959" s="681" t="s">
        <v>48</v>
      </c>
      <c r="D959" s="682"/>
      <c r="E959" s="118" t="s">
        <v>49</v>
      </c>
      <c r="F959" s="119">
        <v>110776.88</v>
      </c>
      <c r="G959" s="522">
        <v>9.0999999999999998E-2</v>
      </c>
      <c r="H959" s="120"/>
      <c r="I959" s="101">
        <f t="shared" ref="I959:I960" si="30">F959*G959*(1+H959)</f>
        <v>10080.69608</v>
      </c>
      <c r="J959" s="29"/>
    </row>
    <row r="960" spans="2:10" ht="15.75" thickBot="1" x14ac:dyDescent="0.3">
      <c r="B960" s="28"/>
      <c r="C960" s="759"/>
      <c r="D960" s="612"/>
      <c r="E960" s="121"/>
      <c r="F960" s="122"/>
      <c r="G960" s="91"/>
      <c r="H960" s="121"/>
      <c r="I960" s="101">
        <f t="shared" si="30"/>
        <v>0</v>
      </c>
      <c r="J960" s="117"/>
    </row>
    <row r="961" spans="2:10" ht="15.75" thickBot="1" x14ac:dyDescent="0.3">
      <c r="B961" s="28"/>
      <c r="C961" s="123"/>
      <c r="D961" s="124"/>
      <c r="E961" s="111"/>
      <c r="F961" s="125"/>
      <c r="G961" s="126"/>
      <c r="H961" s="127"/>
      <c r="I961" s="128"/>
      <c r="J961" s="29"/>
    </row>
    <row r="962" spans="2:10" ht="16.5" thickBot="1" x14ac:dyDescent="0.3">
      <c r="B962" s="28"/>
      <c r="C962" s="40"/>
      <c r="D962" s="40"/>
      <c r="E962" s="43"/>
      <c r="F962" s="44"/>
      <c r="G962" s="129"/>
      <c r="H962" s="113" t="s">
        <v>39</v>
      </c>
      <c r="I962" s="96">
        <f>SUM(I959:I961)</f>
        <v>10080.69608</v>
      </c>
      <c r="J962" s="29"/>
    </row>
    <row r="963" spans="2:10" ht="16.5" thickBot="1" x14ac:dyDescent="0.3">
      <c r="B963" s="28"/>
      <c r="C963" s="40"/>
      <c r="D963" s="40"/>
      <c r="E963" s="43"/>
      <c r="F963" s="44"/>
      <c r="G963" s="130"/>
      <c r="H963" s="114"/>
      <c r="I963" s="131"/>
      <c r="J963" s="29"/>
    </row>
    <row r="964" spans="2:10" ht="16.5" thickBot="1" x14ac:dyDescent="0.3">
      <c r="B964" s="28"/>
      <c r="C964" s="132"/>
      <c r="D964" s="40"/>
      <c r="E964" s="43"/>
      <c r="F964" s="628"/>
      <c r="G964" s="589"/>
      <c r="H964" s="115" t="s">
        <v>50</v>
      </c>
      <c r="I964" s="96">
        <f>I962+I956+I946+I939</f>
        <v>31149.196080000002</v>
      </c>
      <c r="J964" s="29"/>
    </row>
    <row r="965" spans="2:10" x14ac:dyDescent="0.25">
      <c r="B965" s="28"/>
      <c r="C965" s="40"/>
      <c r="D965" s="40"/>
      <c r="E965" s="43"/>
      <c r="F965" s="44"/>
      <c r="G965" s="45"/>
      <c r="H965" s="46"/>
      <c r="I965" s="36"/>
      <c r="J965" s="29"/>
    </row>
  </sheetData>
  <mergeCells count="579">
    <mergeCell ref="C960:D960"/>
    <mergeCell ref="F964:G964"/>
    <mergeCell ref="C944:D944"/>
    <mergeCell ref="C945:D945"/>
    <mergeCell ref="C948:D948"/>
    <mergeCell ref="C949:D949"/>
    <mergeCell ref="C958:D958"/>
    <mergeCell ref="C959:D959"/>
    <mergeCell ref="C936:D936"/>
    <mergeCell ref="C937:D937"/>
    <mergeCell ref="C938:D938"/>
    <mergeCell ref="C941:D941"/>
    <mergeCell ref="C942:D942"/>
    <mergeCell ref="C943:D943"/>
    <mergeCell ref="C930:D930"/>
    <mergeCell ref="C931:D931"/>
    <mergeCell ref="C932:D932"/>
    <mergeCell ref="C933:D933"/>
    <mergeCell ref="C934:D934"/>
    <mergeCell ref="C935:D935"/>
    <mergeCell ref="C924:D924"/>
    <mergeCell ref="C925:D925"/>
    <mergeCell ref="C926:D926"/>
    <mergeCell ref="C927:D927"/>
    <mergeCell ref="C928:D928"/>
    <mergeCell ref="C929:D929"/>
    <mergeCell ref="C905:D905"/>
    <mergeCell ref="C906:D906"/>
    <mergeCell ref="F911:G911"/>
    <mergeCell ref="C914:I918"/>
    <mergeCell ref="C920:C921"/>
    <mergeCell ref="D920:D921"/>
    <mergeCell ref="E920:F921"/>
    <mergeCell ref="G920:G921"/>
    <mergeCell ref="H920:H921"/>
    <mergeCell ref="I920:I921"/>
    <mergeCell ref="C872:D872"/>
    <mergeCell ref="C881:D881"/>
    <mergeCell ref="C884:D884"/>
    <mergeCell ref="C885:D885"/>
    <mergeCell ref="C888:D888"/>
    <mergeCell ref="C898:D898"/>
    <mergeCell ref="F859:G859"/>
    <mergeCell ref="C862:I866"/>
    <mergeCell ref="C868:C869"/>
    <mergeCell ref="D868:D869"/>
    <mergeCell ref="E868:F869"/>
    <mergeCell ref="G868:G869"/>
    <mergeCell ref="H868:H869"/>
    <mergeCell ref="I868:I869"/>
    <mergeCell ref="C843:D843"/>
    <mergeCell ref="C844:D844"/>
    <mergeCell ref="C845:D845"/>
    <mergeCell ref="C853:D853"/>
    <mergeCell ref="C854:D854"/>
    <mergeCell ref="C855:D855"/>
    <mergeCell ref="C835:D835"/>
    <mergeCell ref="C836:D836"/>
    <mergeCell ref="C837:D837"/>
    <mergeCell ref="C838:D838"/>
    <mergeCell ref="C839:D839"/>
    <mergeCell ref="C840:D840"/>
    <mergeCell ref="C827:D827"/>
    <mergeCell ref="C828:D828"/>
    <mergeCell ref="C829:D829"/>
    <mergeCell ref="C830:D830"/>
    <mergeCell ref="C833:D833"/>
    <mergeCell ref="C834:D834"/>
    <mergeCell ref="C821:D821"/>
    <mergeCell ref="C822:D822"/>
    <mergeCell ref="C823:D823"/>
    <mergeCell ref="C824:D824"/>
    <mergeCell ref="C825:D825"/>
    <mergeCell ref="C826:D826"/>
    <mergeCell ref="C815:D815"/>
    <mergeCell ref="C816:D816"/>
    <mergeCell ref="C817:D817"/>
    <mergeCell ref="C818:D818"/>
    <mergeCell ref="C819:D819"/>
    <mergeCell ref="C820:D820"/>
    <mergeCell ref="C797:D797"/>
    <mergeCell ref="F801:G801"/>
    <mergeCell ref="C805:I809"/>
    <mergeCell ref="C811:C812"/>
    <mergeCell ref="D811:D812"/>
    <mergeCell ref="E811:F812"/>
    <mergeCell ref="G811:G812"/>
    <mergeCell ref="H811:H812"/>
    <mergeCell ref="I811:I812"/>
    <mergeCell ref="C782:D782"/>
    <mergeCell ref="C785:D785"/>
    <mergeCell ref="C786:D786"/>
    <mergeCell ref="C787:D787"/>
    <mergeCell ref="C795:D795"/>
    <mergeCell ref="C796:D796"/>
    <mergeCell ref="C776:D776"/>
    <mergeCell ref="C777:D777"/>
    <mergeCell ref="C778:D778"/>
    <mergeCell ref="C779:D779"/>
    <mergeCell ref="C780:D780"/>
    <mergeCell ref="C781:D781"/>
    <mergeCell ref="C768:D768"/>
    <mergeCell ref="C769:D769"/>
    <mergeCell ref="C770:D770"/>
    <mergeCell ref="C771:D771"/>
    <mergeCell ref="C772:D772"/>
    <mergeCell ref="C775:D775"/>
    <mergeCell ref="C762:D762"/>
    <mergeCell ref="C763:D763"/>
    <mergeCell ref="C764:D764"/>
    <mergeCell ref="C765:D765"/>
    <mergeCell ref="C766:D766"/>
    <mergeCell ref="C767:D767"/>
    <mergeCell ref="F748:G748"/>
    <mergeCell ref="C752:I756"/>
    <mergeCell ref="C758:C759"/>
    <mergeCell ref="D758:D759"/>
    <mergeCell ref="E758:F759"/>
    <mergeCell ref="G758:G759"/>
    <mergeCell ref="H758:H759"/>
    <mergeCell ref="I758:I759"/>
    <mergeCell ref="C732:D732"/>
    <mergeCell ref="C733:D733"/>
    <mergeCell ref="C734:D734"/>
    <mergeCell ref="C742:D742"/>
    <mergeCell ref="C743:D743"/>
    <mergeCell ref="C744:D744"/>
    <mergeCell ref="C724:D724"/>
    <mergeCell ref="C725:D725"/>
    <mergeCell ref="C726:D726"/>
    <mergeCell ref="C727:D727"/>
    <mergeCell ref="C728:D728"/>
    <mergeCell ref="C729:D729"/>
    <mergeCell ref="C717:D717"/>
    <mergeCell ref="C718:D718"/>
    <mergeCell ref="C719:D719"/>
    <mergeCell ref="C722:D722"/>
    <mergeCell ref="C723:D723"/>
    <mergeCell ref="C715:D715"/>
    <mergeCell ref="C716:D716"/>
    <mergeCell ref="C709:D709"/>
    <mergeCell ref="C710:D710"/>
    <mergeCell ref="C711:D711"/>
    <mergeCell ref="C712:D712"/>
    <mergeCell ref="C713:D713"/>
    <mergeCell ref="C714:D714"/>
    <mergeCell ref="C699:I703"/>
    <mergeCell ref="C705:C706"/>
    <mergeCell ref="D705:D706"/>
    <mergeCell ref="E705:F706"/>
    <mergeCell ref="G705:G706"/>
    <mergeCell ref="H705:H706"/>
    <mergeCell ref="I705:I706"/>
    <mergeCell ref="C680:D680"/>
    <mergeCell ref="C681:D681"/>
    <mergeCell ref="C690:D690"/>
    <mergeCell ref="C691:D691"/>
    <mergeCell ref="C692:D692"/>
    <mergeCell ref="F696:G696"/>
    <mergeCell ref="C674:D674"/>
    <mergeCell ref="C675:D675"/>
    <mergeCell ref="C676:D676"/>
    <mergeCell ref="C677:D677"/>
    <mergeCell ref="C667:D667"/>
    <mergeCell ref="C668:D668"/>
    <mergeCell ref="C669:D669"/>
    <mergeCell ref="C672:D672"/>
    <mergeCell ref="C673:D673"/>
    <mergeCell ref="C665:D665"/>
    <mergeCell ref="C666:D666"/>
    <mergeCell ref="C660:D660"/>
    <mergeCell ref="C661:D661"/>
    <mergeCell ref="C662:D662"/>
    <mergeCell ref="C663:D663"/>
    <mergeCell ref="C664:D664"/>
    <mergeCell ref="C643:D643"/>
    <mergeCell ref="F647:G647"/>
    <mergeCell ref="C650:I654"/>
    <mergeCell ref="C656:C657"/>
    <mergeCell ref="D656:D657"/>
    <mergeCell ref="E656:F657"/>
    <mergeCell ref="G656:G657"/>
    <mergeCell ref="H656:H657"/>
    <mergeCell ref="I656:I657"/>
    <mergeCell ref="C627:D627"/>
    <mergeCell ref="C628:D628"/>
    <mergeCell ref="C631:D631"/>
    <mergeCell ref="C632:D632"/>
    <mergeCell ref="C641:D641"/>
    <mergeCell ref="C642:D642"/>
    <mergeCell ref="C619:D619"/>
    <mergeCell ref="C620:D620"/>
    <mergeCell ref="C621:D621"/>
    <mergeCell ref="C624:D624"/>
    <mergeCell ref="C625:D625"/>
    <mergeCell ref="C626:D626"/>
    <mergeCell ref="C613:D613"/>
    <mergeCell ref="C614:D614"/>
    <mergeCell ref="C615:D615"/>
    <mergeCell ref="C616:D616"/>
    <mergeCell ref="C617:D617"/>
    <mergeCell ref="C618:D618"/>
    <mergeCell ref="C607:D607"/>
    <mergeCell ref="C608:D608"/>
    <mergeCell ref="C609:D609"/>
    <mergeCell ref="C610:D610"/>
    <mergeCell ref="C611:D611"/>
    <mergeCell ref="C612:D612"/>
    <mergeCell ref="F594:G594"/>
    <mergeCell ref="C597:I601"/>
    <mergeCell ref="C603:C604"/>
    <mergeCell ref="D603:D604"/>
    <mergeCell ref="E603:F604"/>
    <mergeCell ref="G603:G604"/>
    <mergeCell ref="H603:H604"/>
    <mergeCell ref="I603:I604"/>
    <mergeCell ref="C578:D578"/>
    <mergeCell ref="C579:D579"/>
    <mergeCell ref="C580:D580"/>
    <mergeCell ref="C588:D588"/>
    <mergeCell ref="C589:D589"/>
    <mergeCell ref="C590:D590"/>
    <mergeCell ref="C570:D570"/>
    <mergeCell ref="C571:D571"/>
    <mergeCell ref="C572:D572"/>
    <mergeCell ref="C573:D573"/>
    <mergeCell ref="C574:D574"/>
    <mergeCell ref="C575:D575"/>
    <mergeCell ref="C562:D562"/>
    <mergeCell ref="C563:D563"/>
    <mergeCell ref="C564:D564"/>
    <mergeCell ref="C565:D565"/>
    <mergeCell ref="C568:D568"/>
    <mergeCell ref="C569:D569"/>
    <mergeCell ref="C556:D556"/>
    <mergeCell ref="C557:D557"/>
    <mergeCell ref="C558:D558"/>
    <mergeCell ref="C559:D559"/>
    <mergeCell ref="C560:D560"/>
    <mergeCell ref="C561:D561"/>
    <mergeCell ref="C550:D550"/>
    <mergeCell ref="C551:D551"/>
    <mergeCell ref="C552:D552"/>
    <mergeCell ref="C553:D553"/>
    <mergeCell ref="C554:D554"/>
    <mergeCell ref="C555:D555"/>
    <mergeCell ref="C532:D532"/>
    <mergeCell ref="C533:D533"/>
    <mergeCell ref="F537:G537"/>
    <mergeCell ref="C540:I544"/>
    <mergeCell ref="C546:C547"/>
    <mergeCell ref="D546:D547"/>
    <mergeCell ref="E546:F547"/>
    <mergeCell ref="G546:G547"/>
    <mergeCell ref="H546:H547"/>
    <mergeCell ref="I546:I547"/>
    <mergeCell ref="C516:D516"/>
    <mergeCell ref="C517:D517"/>
    <mergeCell ref="C518:D518"/>
    <mergeCell ref="C521:D521"/>
    <mergeCell ref="C522:D522"/>
    <mergeCell ref="C531:D531"/>
    <mergeCell ref="C508:D508"/>
    <mergeCell ref="C509:D509"/>
    <mergeCell ref="C510:D510"/>
    <mergeCell ref="C511:D511"/>
    <mergeCell ref="C514:D514"/>
    <mergeCell ref="C515:D515"/>
    <mergeCell ref="C502:D502"/>
    <mergeCell ref="C503:D503"/>
    <mergeCell ref="C504:D504"/>
    <mergeCell ref="C505:D505"/>
    <mergeCell ref="C506:D506"/>
    <mergeCell ref="C507:D507"/>
    <mergeCell ref="I493:I494"/>
    <mergeCell ref="C497:D497"/>
    <mergeCell ref="C498:D498"/>
    <mergeCell ref="C499:D499"/>
    <mergeCell ref="C500:D500"/>
    <mergeCell ref="C501:D501"/>
    <mergeCell ref="C477:D477"/>
    <mergeCell ref="C478:D478"/>
    <mergeCell ref="F483:G483"/>
    <mergeCell ref="C445:D445"/>
    <mergeCell ref="C487:I491"/>
    <mergeCell ref="C493:C494"/>
    <mergeCell ref="D493:D494"/>
    <mergeCell ref="E493:F494"/>
    <mergeCell ref="G493:G494"/>
    <mergeCell ref="H493:H494"/>
    <mergeCell ref="C444:D444"/>
    <mergeCell ref="C453:D453"/>
    <mergeCell ref="C456:D456"/>
    <mergeCell ref="C457:D457"/>
    <mergeCell ref="C460:D460"/>
    <mergeCell ref="C470:D470"/>
    <mergeCell ref="C424:D424"/>
    <mergeCell ref="C425:D425"/>
    <mergeCell ref="F430:G430"/>
    <mergeCell ref="C434:I438"/>
    <mergeCell ref="C440:C441"/>
    <mergeCell ref="D440:D441"/>
    <mergeCell ref="E440:F441"/>
    <mergeCell ref="G440:G441"/>
    <mergeCell ref="H440:H441"/>
    <mergeCell ref="I440:I441"/>
    <mergeCell ref="C391:D391"/>
    <mergeCell ref="C400:D400"/>
    <mergeCell ref="C403:D403"/>
    <mergeCell ref="C404:D404"/>
    <mergeCell ref="C407:D407"/>
    <mergeCell ref="C417:D417"/>
    <mergeCell ref="C373:D373"/>
    <mergeCell ref="F377:G377"/>
    <mergeCell ref="C381:I385"/>
    <mergeCell ref="C387:C388"/>
    <mergeCell ref="D387:D388"/>
    <mergeCell ref="E387:F388"/>
    <mergeCell ref="G387:G388"/>
    <mergeCell ref="H387:H388"/>
    <mergeCell ref="I387:I388"/>
    <mergeCell ref="C358:D358"/>
    <mergeCell ref="C361:D361"/>
    <mergeCell ref="C362:D362"/>
    <mergeCell ref="C363:D363"/>
    <mergeCell ref="C371:D371"/>
    <mergeCell ref="C372:D372"/>
    <mergeCell ref="C352:D352"/>
    <mergeCell ref="C353:D353"/>
    <mergeCell ref="C354:D354"/>
    <mergeCell ref="C355:D355"/>
    <mergeCell ref="C356:D356"/>
    <mergeCell ref="C357:D357"/>
    <mergeCell ref="C344:D344"/>
    <mergeCell ref="C345:D345"/>
    <mergeCell ref="C346:D346"/>
    <mergeCell ref="C347:D347"/>
    <mergeCell ref="C348:D348"/>
    <mergeCell ref="C351:D351"/>
    <mergeCell ref="C338:D338"/>
    <mergeCell ref="C339:D339"/>
    <mergeCell ref="C340:D340"/>
    <mergeCell ref="C341:D341"/>
    <mergeCell ref="C342:D342"/>
    <mergeCell ref="C343:D343"/>
    <mergeCell ref="C320:D320"/>
    <mergeCell ref="F324:G324"/>
    <mergeCell ref="C328:I332"/>
    <mergeCell ref="C334:C335"/>
    <mergeCell ref="D334:D335"/>
    <mergeCell ref="E334:F335"/>
    <mergeCell ref="G334:G335"/>
    <mergeCell ref="H334:H335"/>
    <mergeCell ref="I334:I335"/>
    <mergeCell ref="C305:D305"/>
    <mergeCell ref="C308:D308"/>
    <mergeCell ref="C309:D309"/>
    <mergeCell ref="C310:D310"/>
    <mergeCell ref="C318:D318"/>
    <mergeCell ref="C319:D319"/>
    <mergeCell ref="C299:D299"/>
    <mergeCell ref="C300:D300"/>
    <mergeCell ref="C301:D301"/>
    <mergeCell ref="C302:D302"/>
    <mergeCell ref="C303:D303"/>
    <mergeCell ref="C304:D304"/>
    <mergeCell ref="C291:D291"/>
    <mergeCell ref="C292:D292"/>
    <mergeCell ref="C293:D293"/>
    <mergeCell ref="C294:D294"/>
    <mergeCell ref="C295:D295"/>
    <mergeCell ref="C298:D298"/>
    <mergeCell ref="C285:D285"/>
    <mergeCell ref="C286:D286"/>
    <mergeCell ref="C287:D287"/>
    <mergeCell ref="C288:D288"/>
    <mergeCell ref="C289:D289"/>
    <mergeCell ref="C290:D290"/>
    <mergeCell ref="I276:I277"/>
    <mergeCell ref="C280:D280"/>
    <mergeCell ref="C281:D281"/>
    <mergeCell ref="C282:D282"/>
    <mergeCell ref="C283:D283"/>
    <mergeCell ref="C284:D284"/>
    <mergeCell ref="C260:D260"/>
    <mergeCell ref="C261:D261"/>
    <mergeCell ref="C262:D262"/>
    <mergeCell ref="C263:D263"/>
    <mergeCell ref="C270:I274"/>
    <mergeCell ref="C276:C277"/>
    <mergeCell ref="D276:D277"/>
    <mergeCell ref="E276:F277"/>
    <mergeCell ref="G276:G277"/>
    <mergeCell ref="H276:H277"/>
    <mergeCell ref="C252:D252"/>
    <mergeCell ref="C253:D253"/>
    <mergeCell ref="C254:D254"/>
    <mergeCell ref="C255:D255"/>
    <mergeCell ref="C256:D256"/>
    <mergeCell ref="C259:D259"/>
    <mergeCell ref="C243:D243"/>
    <mergeCell ref="C244:D244"/>
    <mergeCell ref="C245:D245"/>
    <mergeCell ref="C249:D249"/>
    <mergeCell ref="C250:D250"/>
    <mergeCell ref="C251:D251"/>
    <mergeCell ref="C235:D235"/>
    <mergeCell ref="C236:D236"/>
    <mergeCell ref="C237:D237"/>
    <mergeCell ref="C240:D240"/>
    <mergeCell ref="C241:D241"/>
    <mergeCell ref="C242:D242"/>
    <mergeCell ref="C229:D229"/>
    <mergeCell ref="C230:D230"/>
    <mergeCell ref="C231:D231"/>
    <mergeCell ref="C232:D232"/>
    <mergeCell ref="C233:D233"/>
    <mergeCell ref="C234:D234"/>
    <mergeCell ref="C219:I223"/>
    <mergeCell ref="C225:C226"/>
    <mergeCell ref="D225:D226"/>
    <mergeCell ref="E225:F226"/>
    <mergeCell ref="G225:G226"/>
    <mergeCell ref="H225:H226"/>
    <mergeCell ref="I225:I226"/>
    <mergeCell ref="C206:D206"/>
    <mergeCell ref="C209:D209"/>
    <mergeCell ref="C210:D210"/>
    <mergeCell ref="C211:D211"/>
    <mergeCell ref="C212:D212"/>
    <mergeCell ref="C213:D213"/>
    <mergeCell ref="C200:D200"/>
    <mergeCell ref="C201:D201"/>
    <mergeCell ref="C202:D202"/>
    <mergeCell ref="C203:D203"/>
    <mergeCell ref="C204:D204"/>
    <mergeCell ref="C205:D205"/>
    <mergeCell ref="C191:D191"/>
    <mergeCell ref="C192:D192"/>
    <mergeCell ref="C193:D193"/>
    <mergeCell ref="C194:D194"/>
    <mergeCell ref="C195:D195"/>
    <mergeCell ref="C199:D199"/>
    <mergeCell ref="C183:D183"/>
    <mergeCell ref="C184:D184"/>
    <mergeCell ref="C185:D185"/>
    <mergeCell ref="C186:D186"/>
    <mergeCell ref="C189:D189"/>
    <mergeCell ref="C190:D190"/>
    <mergeCell ref="I174:I175"/>
    <mergeCell ref="C178:D178"/>
    <mergeCell ref="C179:D179"/>
    <mergeCell ref="C180:D180"/>
    <mergeCell ref="C181:D181"/>
    <mergeCell ref="C182:D182"/>
    <mergeCell ref="C159:D159"/>
    <mergeCell ref="C160:D160"/>
    <mergeCell ref="C161:D161"/>
    <mergeCell ref="F165:G165"/>
    <mergeCell ref="C168:I172"/>
    <mergeCell ref="C174:C175"/>
    <mergeCell ref="D174:D175"/>
    <mergeCell ref="E174:F175"/>
    <mergeCell ref="G174:G175"/>
    <mergeCell ref="H174:H175"/>
    <mergeCell ref="C146:D146"/>
    <mergeCell ref="C148:D148"/>
    <mergeCell ref="C149:D149"/>
    <mergeCell ref="C150:D150"/>
    <mergeCell ref="C151:D151"/>
    <mergeCell ref="C158:D158"/>
    <mergeCell ref="C140:D140"/>
    <mergeCell ref="C141:D141"/>
    <mergeCell ref="C142:D142"/>
    <mergeCell ref="C143:D143"/>
    <mergeCell ref="C144:D144"/>
    <mergeCell ref="C145:D145"/>
    <mergeCell ref="C132:D132"/>
    <mergeCell ref="C133:D133"/>
    <mergeCell ref="C134:D134"/>
    <mergeCell ref="C135:D135"/>
    <mergeCell ref="C136:D136"/>
    <mergeCell ref="C139:D139"/>
    <mergeCell ref="C126:D126"/>
    <mergeCell ref="C127:D127"/>
    <mergeCell ref="C128:D128"/>
    <mergeCell ref="C129:D129"/>
    <mergeCell ref="C130:D130"/>
    <mergeCell ref="C131:D131"/>
    <mergeCell ref="C120:D120"/>
    <mergeCell ref="C121:D121"/>
    <mergeCell ref="C122:D122"/>
    <mergeCell ref="C123:D123"/>
    <mergeCell ref="C124:D124"/>
    <mergeCell ref="C125:D125"/>
    <mergeCell ref="C111:I115"/>
    <mergeCell ref="C117:C118"/>
    <mergeCell ref="D117:D118"/>
    <mergeCell ref="E117:F118"/>
    <mergeCell ref="G117:G118"/>
    <mergeCell ref="H117:H118"/>
    <mergeCell ref="I117:I118"/>
    <mergeCell ref="F108:G108"/>
    <mergeCell ref="C92:D92"/>
    <mergeCell ref="C93:D93"/>
    <mergeCell ref="C94:D94"/>
    <mergeCell ref="C102:D102"/>
    <mergeCell ref="C103:D103"/>
    <mergeCell ref="C104:D104"/>
    <mergeCell ref="C84:D84"/>
    <mergeCell ref="C85:D85"/>
    <mergeCell ref="C86:D86"/>
    <mergeCell ref="C87:D87"/>
    <mergeCell ref="C88:D88"/>
    <mergeCell ref="C89:D89"/>
    <mergeCell ref="C76:D76"/>
    <mergeCell ref="C77:D77"/>
    <mergeCell ref="C78:D78"/>
    <mergeCell ref="C79:D79"/>
    <mergeCell ref="C82:D82"/>
    <mergeCell ref="C83:D83"/>
    <mergeCell ref="C70:D70"/>
    <mergeCell ref="C71:D71"/>
    <mergeCell ref="C72:D72"/>
    <mergeCell ref="C73:D73"/>
    <mergeCell ref="C74:D74"/>
    <mergeCell ref="C75:D75"/>
    <mergeCell ref="C64:D64"/>
    <mergeCell ref="C65:D65"/>
    <mergeCell ref="C66:D66"/>
    <mergeCell ref="C67:D67"/>
    <mergeCell ref="C68:D68"/>
    <mergeCell ref="C69:D69"/>
    <mergeCell ref="C47:D47"/>
    <mergeCell ref="F50:G50"/>
    <mergeCell ref="C54:I58"/>
    <mergeCell ref="C60:C61"/>
    <mergeCell ref="D60:D61"/>
    <mergeCell ref="E60:F61"/>
    <mergeCell ref="G60:G61"/>
    <mergeCell ref="H60:H61"/>
    <mergeCell ref="I60:I61"/>
    <mergeCell ref="C39:D39"/>
    <mergeCell ref="C40:D40"/>
    <mergeCell ref="C43:D43"/>
    <mergeCell ref="C44:D44"/>
    <mergeCell ref="C45:D45"/>
    <mergeCell ref="C46:D46"/>
    <mergeCell ref="C33:D33"/>
    <mergeCell ref="C34:D34"/>
    <mergeCell ref="C35:D35"/>
    <mergeCell ref="C36:D36"/>
    <mergeCell ref="C37:D37"/>
    <mergeCell ref="C38:D38"/>
    <mergeCell ref="C24:D24"/>
    <mergeCell ref="C25:D25"/>
    <mergeCell ref="C26:D26"/>
    <mergeCell ref="C27:D27"/>
    <mergeCell ref="C28:D28"/>
    <mergeCell ref="C29:D29"/>
    <mergeCell ref="I13:I16"/>
    <mergeCell ref="C17:D17"/>
    <mergeCell ref="C18:D18"/>
    <mergeCell ref="C19:D19"/>
    <mergeCell ref="C20:D20"/>
    <mergeCell ref="C23:D23"/>
    <mergeCell ref="C12:D12"/>
    <mergeCell ref="C13:D16"/>
    <mergeCell ref="E13:E16"/>
    <mergeCell ref="F13:F16"/>
    <mergeCell ref="G13:G16"/>
    <mergeCell ref="H13:H16"/>
    <mergeCell ref="C2:I6"/>
    <mergeCell ref="C8:C9"/>
    <mergeCell ref="D8:D9"/>
    <mergeCell ref="E8:F9"/>
    <mergeCell ref="G8:G9"/>
    <mergeCell ref="H8:H9"/>
    <mergeCell ref="I8:I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360"/>
  <sheetViews>
    <sheetView zoomScale="85" zoomScaleNormal="85" workbookViewId="0">
      <selection activeCell="E364" sqref="E364"/>
    </sheetView>
  </sheetViews>
  <sheetFormatPr baseColWidth="10" defaultColWidth="11.42578125" defaultRowHeight="15" x14ac:dyDescent="0.25"/>
  <cols>
    <col min="2" max="2" width="35.140625" customWidth="1"/>
    <col min="3" max="3" width="73.42578125" customWidth="1"/>
  </cols>
  <sheetData>
    <row r="1" spans="2:3" ht="30.75" thickBot="1" x14ac:dyDescent="0.3">
      <c r="B1" s="408" t="s">
        <v>142</v>
      </c>
      <c r="C1" s="409" t="s">
        <v>143</v>
      </c>
    </row>
    <row r="2" spans="2:3" ht="15.75" thickBot="1" x14ac:dyDescent="0.3">
      <c r="B2" s="410" t="s">
        <v>111</v>
      </c>
      <c r="C2" s="411" t="s">
        <v>124</v>
      </c>
    </row>
    <row r="3" spans="2:3" ht="15.75" thickBot="1" x14ac:dyDescent="0.3">
      <c r="B3" s="780" t="s">
        <v>112</v>
      </c>
      <c r="C3" s="781"/>
    </row>
    <row r="4" spans="2:3" ht="46.5" customHeight="1" thickBot="1" x14ac:dyDescent="0.3">
      <c r="B4" s="786" t="s">
        <v>144</v>
      </c>
      <c r="C4" s="787"/>
    </row>
    <row r="5" spans="2:3" ht="15.75" customHeight="1" thickBot="1" x14ac:dyDescent="0.3">
      <c r="B5" s="780" t="s">
        <v>125</v>
      </c>
      <c r="C5" s="781"/>
    </row>
    <row r="6" spans="2:3" x14ac:dyDescent="0.25">
      <c r="B6" s="779" t="s">
        <v>145</v>
      </c>
      <c r="C6" s="778"/>
    </row>
    <row r="7" spans="2:3" x14ac:dyDescent="0.25">
      <c r="B7" s="779" t="s">
        <v>146</v>
      </c>
      <c r="C7" s="778"/>
    </row>
    <row r="8" spans="2:3" x14ac:dyDescent="0.25">
      <c r="B8" s="779" t="s">
        <v>147</v>
      </c>
      <c r="C8" s="778"/>
    </row>
    <row r="9" spans="2:3" x14ac:dyDescent="0.25">
      <c r="B9" s="777" t="s">
        <v>148</v>
      </c>
      <c r="C9" s="778"/>
    </row>
    <row r="10" spans="2:3" ht="15.75" thickBot="1" x14ac:dyDescent="0.3">
      <c r="B10" s="779" t="s">
        <v>149</v>
      </c>
      <c r="C10" s="778"/>
    </row>
    <row r="11" spans="2:3" ht="32.25" customHeight="1" thickBot="1" x14ac:dyDescent="0.3">
      <c r="B11" s="780" t="s">
        <v>126</v>
      </c>
      <c r="C11" s="781"/>
    </row>
    <row r="12" spans="2:3" x14ac:dyDescent="0.25">
      <c r="B12" s="782" t="s">
        <v>127</v>
      </c>
      <c r="C12" s="783"/>
    </row>
    <row r="13" spans="2:3" x14ac:dyDescent="0.25">
      <c r="B13" s="784" t="s">
        <v>128</v>
      </c>
      <c r="C13" s="785"/>
    </row>
    <row r="14" spans="2:3" x14ac:dyDescent="0.25">
      <c r="B14" s="784" t="s">
        <v>129</v>
      </c>
      <c r="C14" s="785"/>
    </row>
    <row r="15" spans="2:3" x14ac:dyDescent="0.25">
      <c r="B15" s="784" t="s">
        <v>130</v>
      </c>
      <c r="C15" s="785"/>
    </row>
    <row r="16" spans="2:3" ht="15.75" thickBot="1" x14ac:dyDescent="0.3">
      <c r="B16" s="792" t="s">
        <v>131</v>
      </c>
      <c r="C16" s="793"/>
    </row>
    <row r="17" spans="2:3" ht="15" customHeight="1" thickBot="1" x14ac:dyDescent="0.3">
      <c r="B17" s="780" t="s">
        <v>132</v>
      </c>
      <c r="C17" s="781"/>
    </row>
    <row r="18" spans="2:3" x14ac:dyDescent="0.25">
      <c r="B18" s="782" t="s">
        <v>133</v>
      </c>
      <c r="C18" s="783"/>
    </row>
    <row r="19" spans="2:3" ht="15.75" thickBot="1" x14ac:dyDescent="0.3">
      <c r="B19" s="790" t="s">
        <v>134</v>
      </c>
      <c r="C19" s="791"/>
    </row>
    <row r="20" spans="2:3" ht="15.75" thickBot="1" x14ac:dyDescent="0.3">
      <c r="B20" s="780" t="s">
        <v>135</v>
      </c>
      <c r="C20" s="781"/>
    </row>
    <row r="21" spans="2:3" x14ac:dyDescent="0.25">
      <c r="B21" s="788" t="s">
        <v>150</v>
      </c>
      <c r="C21" s="789"/>
    </row>
    <row r="22" spans="2:3" ht="15.75" thickBot="1" x14ac:dyDescent="0.3">
      <c r="B22" s="790"/>
      <c r="C22" s="791"/>
    </row>
    <row r="23" spans="2:3" ht="15.75" thickBot="1" x14ac:dyDescent="0.3">
      <c r="B23" s="780" t="s">
        <v>118</v>
      </c>
      <c r="C23" s="781"/>
    </row>
    <row r="24" spans="2:3" ht="15.75" thickBot="1" x14ac:dyDescent="0.3">
      <c r="B24" s="782" t="s">
        <v>151</v>
      </c>
      <c r="C24" s="783"/>
    </row>
    <row r="25" spans="2:3" ht="15.75" thickBot="1" x14ac:dyDescent="0.3">
      <c r="B25" s="780" t="s">
        <v>119</v>
      </c>
      <c r="C25" s="781"/>
    </row>
    <row r="26" spans="2:3" x14ac:dyDescent="0.25">
      <c r="B26" s="782" t="s">
        <v>136</v>
      </c>
      <c r="C26" s="783"/>
    </row>
    <row r="27" spans="2:3" ht="15.75" thickBot="1" x14ac:dyDescent="0.3">
      <c r="B27" s="784" t="s">
        <v>137</v>
      </c>
      <c r="C27" s="785"/>
    </row>
    <row r="28" spans="2:3" ht="15.75" thickBot="1" x14ac:dyDescent="0.3">
      <c r="B28" s="788" t="s">
        <v>152</v>
      </c>
      <c r="C28" s="789"/>
    </row>
    <row r="29" spans="2:3" ht="15.75" thickBot="1" x14ac:dyDescent="0.3">
      <c r="B29" s="780" t="s">
        <v>138</v>
      </c>
      <c r="C29" s="781"/>
    </row>
    <row r="30" spans="2:3" ht="15.75" thickBot="1" x14ac:dyDescent="0.3">
      <c r="B30" s="800" t="s">
        <v>153</v>
      </c>
      <c r="C30" s="801"/>
    </row>
    <row r="31" spans="2:3" ht="15.75" thickBot="1" x14ac:dyDescent="0.3"/>
    <row r="32" spans="2:3" ht="15.75" thickBot="1" x14ac:dyDescent="0.3">
      <c r="B32" s="418" t="s">
        <v>175</v>
      </c>
      <c r="C32" s="422" t="s">
        <v>21</v>
      </c>
    </row>
    <row r="33" spans="2:3" ht="15.75" thickBot="1" x14ac:dyDescent="0.3">
      <c r="B33" s="420" t="s">
        <v>111</v>
      </c>
      <c r="C33" s="421" t="s">
        <v>176</v>
      </c>
    </row>
    <row r="34" spans="2:3" ht="15.75" thickBot="1" x14ac:dyDescent="0.3">
      <c r="B34" s="794" t="s">
        <v>112</v>
      </c>
      <c r="C34" s="795"/>
    </row>
    <row r="35" spans="2:3" ht="15.75" thickBot="1" x14ac:dyDescent="0.3">
      <c r="B35" s="802" t="s">
        <v>177</v>
      </c>
      <c r="C35" s="803"/>
    </row>
    <row r="36" spans="2:3" ht="15.75" thickBot="1" x14ac:dyDescent="0.3">
      <c r="B36" s="794" t="s">
        <v>113</v>
      </c>
      <c r="C36" s="795"/>
    </row>
    <row r="37" spans="2:3" x14ac:dyDescent="0.25">
      <c r="B37" s="796" t="s">
        <v>178</v>
      </c>
      <c r="C37" s="797"/>
    </row>
    <row r="38" spans="2:3" x14ac:dyDescent="0.25">
      <c r="B38" s="798" t="s">
        <v>179</v>
      </c>
      <c r="C38" s="799"/>
    </row>
    <row r="39" spans="2:3" x14ac:dyDescent="0.25">
      <c r="B39" s="798" t="s">
        <v>180</v>
      </c>
      <c r="C39" s="799"/>
    </row>
    <row r="40" spans="2:3" x14ac:dyDescent="0.25">
      <c r="B40" s="798" t="s">
        <v>181</v>
      </c>
      <c r="C40" s="799"/>
    </row>
    <row r="41" spans="2:3" x14ac:dyDescent="0.25">
      <c r="B41" s="798" t="s">
        <v>182</v>
      </c>
      <c r="C41" s="799"/>
    </row>
    <row r="42" spans="2:3" x14ac:dyDescent="0.25">
      <c r="B42" s="798" t="s">
        <v>183</v>
      </c>
      <c r="C42" s="799"/>
    </row>
    <row r="43" spans="2:3" x14ac:dyDescent="0.25">
      <c r="B43" s="798" t="s">
        <v>184</v>
      </c>
      <c r="C43" s="799"/>
    </row>
    <row r="44" spans="2:3" x14ac:dyDescent="0.25">
      <c r="B44" s="798" t="s">
        <v>185</v>
      </c>
      <c r="C44" s="799"/>
    </row>
    <row r="45" spans="2:3" x14ac:dyDescent="0.25">
      <c r="B45" s="798" t="s">
        <v>186</v>
      </c>
      <c r="C45" s="799"/>
    </row>
    <row r="46" spans="2:3" x14ac:dyDescent="0.25">
      <c r="B46" s="798" t="s">
        <v>187</v>
      </c>
      <c r="C46" s="799"/>
    </row>
    <row r="47" spans="2:3" x14ac:dyDescent="0.25">
      <c r="B47" s="798" t="s">
        <v>188</v>
      </c>
      <c r="C47" s="799"/>
    </row>
    <row r="48" spans="2:3" x14ac:dyDescent="0.25">
      <c r="B48" s="798" t="s">
        <v>189</v>
      </c>
      <c r="C48" s="799"/>
    </row>
    <row r="49" spans="2:3" x14ac:dyDescent="0.25">
      <c r="B49" s="798" t="s">
        <v>190</v>
      </c>
      <c r="C49" s="799"/>
    </row>
    <row r="50" spans="2:3" ht="15.75" thickBot="1" x14ac:dyDescent="0.3">
      <c r="B50" s="798" t="s">
        <v>191</v>
      </c>
      <c r="C50" s="799"/>
    </row>
    <row r="51" spans="2:3" ht="15.75" thickBot="1" x14ac:dyDescent="0.3">
      <c r="B51" s="794" t="s">
        <v>126</v>
      </c>
      <c r="C51" s="795"/>
    </row>
    <row r="52" spans="2:3" ht="15.75" thickBot="1" x14ac:dyDescent="0.3">
      <c r="B52" s="804"/>
      <c r="C52" s="805"/>
    </row>
    <row r="53" spans="2:3" ht="15.75" thickBot="1" x14ac:dyDescent="0.3">
      <c r="B53" s="794" t="s">
        <v>132</v>
      </c>
      <c r="C53" s="795"/>
    </row>
    <row r="54" spans="2:3" ht="15.75" thickBot="1" x14ac:dyDescent="0.3">
      <c r="B54" s="804"/>
      <c r="C54" s="805"/>
    </row>
    <row r="55" spans="2:3" ht="15.75" thickBot="1" x14ac:dyDescent="0.3">
      <c r="B55" s="794" t="s">
        <v>135</v>
      </c>
      <c r="C55" s="795"/>
    </row>
    <row r="56" spans="2:3" ht="15.75" thickBot="1" x14ac:dyDescent="0.3">
      <c r="B56" s="806"/>
      <c r="C56" s="807"/>
    </row>
    <row r="57" spans="2:3" x14ac:dyDescent="0.25">
      <c r="B57" s="820" t="s">
        <v>118</v>
      </c>
      <c r="C57" s="821"/>
    </row>
    <row r="58" spans="2:3" x14ac:dyDescent="0.25">
      <c r="B58" s="808" t="s">
        <v>61</v>
      </c>
      <c r="C58" s="809"/>
    </row>
    <row r="59" spans="2:3" x14ac:dyDescent="0.25">
      <c r="B59" s="808" t="s">
        <v>63</v>
      </c>
      <c r="C59" s="809"/>
    </row>
    <row r="60" spans="2:3" x14ac:dyDescent="0.25">
      <c r="B60" s="808" t="s">
        <v>65</v>
      </c>
      <c r="C60" s="809"/>
    </row>
    <row r="61" spans="2:3" x14ac:dyDescent="0.25">
      <c r="B61" s="808" t="s">
        <v>66</v>
      </c>
      <c r="C61" s="809"/>
    </row>
    <row r="62" spans="2:3" x14ac:dyDescent="0.25">
      <c r="B62" s="808" t="s">
        <v>67</v>
      </c>
      <c r="C62" s="809"/>
    </row>
    <row r="63" spans="2:3" x14ac:dyDescent="0.25">
      <c r="B63" s="808" t="s">
        <v>68</v>
      </c>
      <c r="C63" s="809"/>
    </row>
    <row r="64" spans="2:3" x14ac:dyDescent="0.25">
      <c r="B64" s="822" t="s">
        <v>69</v>
      </c>
      <c r="C64" s="823"/>
    </row>
    <row r="65" spans="2:3" x14ac:dyDescent="0.25">
      <c r="B65" s="822" t="s">
        <v>70</v>
      </c>
      <c r="C65" s="823"/>
    </row>
    <row r="66" spans="2:3" ht="15.75" thickBot="1" x14ac:dyDescent="0.3">
      <c r="B66" s="812" t="s">
        <v>71</v>
      </c>
      <c r="C66" s="813"/>
    </row>
    <row r="67" spans="2:3" ht="15.75" thickBot="1" x14ac:dyDescent="0.3">
      <c r="B67" s="814"/>
      <c r="C67" s="815"/>
    </row>
    <row r="68" spans="2:3" ht="15.75" thickBot="1" x14ac:dyDescent="0.3">
      <c r="B68" s="816" t="s">
        <v>72</v>
      </c>
      <c r="C68" s="817"/>
    </row>
    <row r="69" spans="2:3" ht="15.75" thickBot="1" x14ac:dyDescent="0.3">
      <c r="B69" s="818" t="s">
        <v>192</v>
      </c>
      <c r="C69" s="819"/>
    </row>
    <row r="70" spans="2:3" ht="15.75" thickBot="1" x14ac:dyDescent="0.3"/>
    <row r="71" spans="2:3" ht="26.25" thickBot="1" x14ac:dyDescent="0.3">
      <c r="B71" s="418" t="s">
        <v>154</v>
      </c>
      <c r="C71" s="419" t="s">
        <v>75</v>
      </c>
    </row>
    <row r="72" spans="2:3" ht="15.75" thickBot="1" x14ac:dyDescent="0.3">
      <c r="B72" s="420" t="s">
        <v>111</v>
      </c>
      <c r="C72" s="421" t="s">
        <v>155</v>
      </c>
    </row>
    <row r="73" spans="2:3" ht="15.75" thickBot="1" x14ac:dyDescent="0.3">
      <c r="B73" s="794" t="s">
        <v>112</v>
      </c>
      <c r="C73" s="795"/>
    </row>
    <row r="74" spans="2:3" ht="15.75" thickBot="1" x14ac:dyDescent="0.3">
      <c r="B74" s="802" t="s">
        <v>156</v>
      </c>
      <c r="C74" s="803"/>
    </row>
    <row r="75" spans="2:3" ht="15.75" thickBot="1" x14ac:dyDescent="0.3">
      <c r="B75" s="794" t="s">
        <v>113</v>
      </c>
      <c r="C75" s="795"/>
    </row>
    <row r="76" spans="2:3" x14ac:dyDescent="0.25">
      <c r="B76" s="810" t="s">
        <v>157</v>
      </c>
      <c r="C76" s="811"/>
    </row>
    <row r="77" spans="2:3" x14ac:dyDescent="0.25">
      <c r="B77" s="810" t="s">
        <v>158</v>
      </c>
      <c r="C77" s="811"/>
    </row>
    <row r="78" spans="2:3" x14ac:dyDescent="0.25">
      <c r="B78" s="810" t="s">
        <v>159</v>
      </c>
      <c r="C78" s="811"/>
    </row>
    <row r="79" spans="2:3" x14ac:dyDescent="0.25">
      <c r="B79" s="810" t="s">
        <v>160</v>
      </c>
      <c r="C79" s="811"/>
    </row>
    <row r="80" spans="2:3" x14ac:dyDescent="0.25">
      <c r="B80" s="810" t="s">
        <v>161</v>
      </c>
      <c r="C80" s="811"/>
    </row>
    <row r="81" spans="2:3" ht="15.75" thickBot="1" x14ac:dyDescent="0.3">
      <c r="B81" s="810" t="s">
        <v>162</v>
      </c>
      <c r="C81" s="811"/>
    </row>
    <row r="82" spans="2:3" ht="15.75" thickBot="1" x14ac:dyDescent="0.3">
      <c r="B82" s="794" t="s">
        <v>126</v>
      </c>
      <c r="C82" s="795"/>
    </row>
    <row r="83" spans="2:3" x14ac:dyDescent="0.25">
      <c r="B83" s="926" t="s">
        <v>163</v>
      </c>
      <c r="C83" s="927"/>
    </row>
    <row r="84" spans="2:3" ht="15.75" thickBot="1" x14ac:dyDescent="0.3">
      <c r="B84" s="922"/>
      <c r="C84" s="923"/>
    </row>
    <row r="85" spans="2:3" ht="15.75" thickBot="1" x14ac:dyDescent="0.3">
      <c r="B85" s="794" t="s">
        <v>132</v>
      </c>
      <c r="C85" s="795"/>
    </row>
    <row r="86" spans="2:3" x14ac:dyDescent="0.25">
      <c r="B86" s="810" t="s">
        <v>164</v>
      </c>
      <c r="C86" s="811"/>
    </row>
    <row r="87" spans="2:3" x14ac:dyDescent="0.25">
      <c r="B87" s="810" t="s">
        <v>165</v>
      </c>
      <c r="C87" s="811"/>
    </row>
    <row r="88" spans="2:3" x14ac:dyDescent="0.25">
      <c r="B88" s="810" t="s">
        <v>166</v>
      </c>
      <c r="C88" s="811"/>
    </row>
    <row r="89" spans="2:3" ht="15.75" thickBot="1" x14ac:dyDescent="0.3">
      <c r="B89" s="924"/>
      <c r="C89" s="925"/>
    </row>
    <row r="90" spans="2:3" ht="15.75" thickBot="1" x14ac:dyDescent="0.3">
      <c r="B90" s="794" t="s">
        <v>167</v>
      </c>
      <c r="C90" s="795"/>
    </row>
    <row r="91" spans="2:3" x14ac:dyDescent="0.25">
      <c r="B91" s="810" t="s">
        <v>168</v>
      </c>
      <c r="C91" s="811"/>
    </row>
    <row r="92" spans="2:3" x14ac:dyDescent="0.25">
      <c r="B92" s="810" t="s">
        <v>169</v>
      </c>
      <c r="C92" s="811"/>
    </row>
    <row r="93" spans="2:3" ht="15.75" thickBot="1" x14ac:dyDescent="0.3">
      <c r="B93" s="922"/>
      <c r="C93" s="923"/>
    </row>
    <row r="94" spans="2:3" ht="15.75" thickBot="1" x14ac:dyDescent="0.3">
      <c r="B94" s="794" t="s">
        <v>118</v>
      </c>
      <c r="C94" s="795"/>
    </row>
    <row r="95" spans="2:3" x14ac:dyDescent="0.25">
      <c r="B95" s="810" t="s">
        <v>170</v>
      </c>
      <c r="C95" s="811"/>
    </row>
    <row r="96" spans="2:3" x14ac:dyDescent="0.25">
      <c r="B96" s="810" t="s">
        <v>171</v>
      </c>
      <c r="C96" s="811"/>
    </row>
    <row r="97" spans="2:3" ht="15.75" thickBot="1" x14ac:dyDescent="0.3">
      <c r="B97" s="822"/>
      <c r="C97" s="823"/>
    </row>
    <row r="98" spans="2:3" ht="15.75" thickBot="1" x14ac:dyDescent="0.3">
      <c r="B98" s="794" t="s">
        <v>119</v>
      </c>
      <c r="C98" s="795"/>
    </row>
    <row r="99" spans="2:3" ht="15.75" thickBot="1" x14ac:dyDescent="0.3">
      <c r="B99" s="818" t="s">
        <v>172</v>
      </c>
      <c r="C99" s="819"/>
    </row>
    <row r="100" spans="2:3" ht="16.5" thickBot="1" x14ac:dyDescent="0.3">
      <c r="B100" s="897" t="s">
        <v>173</v>
      </c>
      <c r="C100" s="898"/>
    </row>
    <row r="101" spans="2:3" ht="15.75" thickBot="1" x14ac:dyDescent="0.3">
      <c r="B101" s="794" t="s">
        <v>138</v>
      </c>
      <c r="C101" s="795"/>
    </row>
    <row r="102" spans="2:3" ht="15.75" thickBot="1" x14ac:dyDescent="0.3">
      <c r="B102" s="899" t="s">
        <v>174</v>
      </c>
      <c r="C102" s="900"/>
    </row>
    <row r="103" spans="2:3" ht="15.75" thickBot="1" x14ac:dyDescent="0.3"/>
    <row r="104" spans="2:3" ht="30.75" thickBot="1" x14ac:dyDescent="0.3">
      <c r="B104" s="542" t="s">
        <v>251</v>
      </c>
      <c r="C104" s="543" t="s">
        <v>193</v>
      </c>
    </row>
    <row r="105" spans="2:3" ht="15.75" thickBot="1" x14ac:dyDescent="0.3">
      <c r="B105" s="544" t="s">
        <v>111</v>
      </c>
      <c r="C105" s="545" t="s">
        <v>139</v>
      </c>
    </row>
    <row r="106" spans="2:3" ht="15.75" thickBot="1" x14ac:dyDescent="0.3">
      <c r="B106" s="828" t="s">
        <v>112</v>
      </c>
      <c r="C106" s="829"/>
    </row>
    <row r="107" spans="2:3" x14ac:dyDescent="0.25">
      <c r="B107" s="901" t="s">
        <v>252</v>
      </c>
      <c r="C107" s="902"/>
    </row>
    <row r="108" spans="2:3" ht="15.75" thickBot="1" x14ac:dyDescent="0.3">
      <c r="B108" s="903"/>
      <c r="C108" s="904"/>
    </row>
    <row r="109" spans="2:3" ht="15.75" thickBot="1" x14ac:dyDescent="0.3">
      <c r="B109" s="828" t="s">
        <v>113</v>
      </c>
      <c r="C109" s="829"/>
    </row>
    <row r="110" spans="2:3" x14ac:dyDescent="0.25">
      <c r="B110" s="832" t="s">
        <v>253</v>
      </c>
      <c r="C110" s="833"/>
    </row>
    <row r="111" spans="2:3" x14ac:dyDescent="0.25">
      <c r="B111" s="824" t="s">
        <v>254</v>
      </c>
      <c r="C111" s="825"/>
    </row>
    <row r="112" spans="2:3" ht="15.75" thickBot="1" x14ac:dyDescent="0.3">
      <c r="B112" s="826" t="s">
        <v>255</v>
      </c>
      <c r="C112" s="827"/>
    </row>
    <row r="113" spans="2:3" ht="15.75" thickBot="1" x14ac:dyDescent="0.3">
      <c r="B113" s="828" t="s">
        <v>126</v>
      </c>
      <c r="C113" s="829"/>
    </row>
    <row r="114" spans="2:3" x14ac:dyDescent="0.25">
      <c r="B114" s="832" t="s">
        <v>256</v>
      </c>
      <c r="C114" s="833"/>
    </row>
    <row r="115" spans="2:3" x14ac:dyDescent="0.25">
      <c r="B115" s="824" t="s">
        <v>257</v>
      </c>
      <c r="C115" s="825"/>
    </row>
    <row r="116" spans="2:3" ht="15.75" thickBot="1" x14ac:dyDescent="0.3">
      <c r="B116" s="826" t="s">
        <v>258</v>
      </c>
      <c r="C116" s="827"/>
    </row>
    <row r="117" spans="2:3" ht="15.75" thickBot="1" x14ac:dyDescent="0.3">
      <c r="B117" s="828" t="s">
        <v>167</v>
      </c>
      <c r="C117" s="829"/>
    </row>
    <row r="118" spans="2:3" ht="15.75" thickBot="1" x14ac:dyDescent="0.3">
      <c r="B118" s="830" t="s">
        <v>259</v>
      </c>
      <c r="C118" s="831"/>
    </row>
    <row r="119" spans="2:3" ht="15.75" thickBot="1" x14ac:dyDescent="0.3">
      <c r="B119" s="828" t="s">
        <v>118</v>
      </c>
      <c r="C119" s="829"/>
    </row>
    <row r="120" spans="2:3" ht="15.75" thickBot="1" x14ac:dyDescent="0.3">
      <c r="B120" s="830"/>
      <c r="C120" s="831"/>
    </row>
    <row r="121" spans="2:3" ht="15.75" thickBot="1" x14ac:dyDescent="0.3">
      <c r="B121" s="828" t="s">
        <v>119</v>
      </c>
      <c r="C121" s="829"/>
    </row>
    <row r="122" spans="2:3" x14ac:dyDescent="0.25">
      <c r="B122" s="832" t="s">
        <v>260</v>
      </c>
      <c r="C122" s="833"/>
    </row>
    <row r="123" spans="2:3" ht="15.75" thickBot="1" x14ac:dyDescent="0.3">
      <c r="B123" s="826" t="s">
        <v>261</v>
      </c>
      <c r="C123" s="827"/>
    </row>
    <row r="124" spans="2:3" ht="15.75" thickBot="1" x14ac:dyDescent="0.3"/>
    <row r="125" spans="2:3" ht="30.75" thickBot="1" x14ac:dyDescent="0.3">
      <c r="B125" s="546" t="s">
        <v>262</v>
      </c>
      <c r="C125" s="547" t="s">
        <v>263</v>
      </c>
    </row>
    <row r="126" spans="2:3" ht="15.75" thickBot="1" x14ac:dyDescent="0.3">
      <c r="B126" s="548" t="s">
        <v>111</v>
      </c>
      <c r="C126" s="549" t="s">
        <v>176</v>
      </c>
    </row>
    <row r="127" spans="2:3" ht="15.75" thickBot="1" x14ac:dyDescent="0.3">
      <c r="B127" s="834" t="s">
        <v>112</v>
      </c>
      <c r="C127" s="835"/>
    </row>
    <row r="128" spans="2:3" ht="15.75" thickBot="1" x14ac:dyDescent="0.3">
      <c r="B128" s="842" t="s">
        <v>264</v>
      </c>
      <c r="C128" s="843"/>
    </row>
    <row r="129" spans="2:3" ht="15.75" thickBot="1" x14ac:dyDescent="0.3">
      <c r="B129" s="834" t="s">
        <v>113</v>
      </c>
      <c r="C129" s="835"/>
    </row>
    <row r="130" spans="2:3" x14ac:dyDescent="0.25">
      <c r="B130" s="844" t="s">
        <v>265</v>
      </c>
      <c r="C130" s="845"/>
    </row>
    <row r="131" spans="2:3" x14ac:dyDescent="0.25">
      <c r="B131" s="846"/>
      <c r="C131" s="847"/>
    </row>
    <row r="132" spans="2:3" x14ac:dyDescent="0.25">
      <c r="B132" s="846"/>
      <c r="C132" s="847"/>
    </row>
    <row r="133" spans="2:3" x14ac:dyDescent="0.25">
      <c r="B133" s="846"/>
      <c r="C133" s="847"/>
    </row>
    <row r="134" spans="2:3" x14ac:dyDescent="0.25">
      <c r="B134" s="846"/>
      <c r="C134" s="847"/>
    </row>
    <row r="135" spans="2:3" ht="15.75" thickBot="1" x14ac:dyDescent="0.3">
      <c r="B135" s="848"/>
      <c r="C135" s="849"/>
    </row>
    <row r="136" spans="2:3" ht="15.75" thickBot="1" x14ac:dyDescent="0.3">
      <c r="B136" s="834" t="s">
        <v>126</v>
      </c>
      <c r="C136" s="835"/>
    </row>
    <row r="137" spans="2:3" x14ac:dyDescent="0.25">
      <c r="B137" s="836" t="s">
        <v>266</v>
      </c>
      <c r="C137" s="837"/>
    </row>
    <row r="138" spans="2:3" x14ac:dyDescent="0.25">
      <c r="B138" s="838"/>
      <c r="C138" s="839"/>
    </row>
    <row r="139" spans="2:3" ht="15.75" thickBot="1" x14ac:dyDescent="0.3">
      <c r="B139" s="840"/>
      <c r="C139" s="841"/>
    </row>
    <row r="140" spans="2:3" ht="15.75" thickBot="1" x14ac:dyDescent="0.3">
      <c r="B140" s="834" t="s">
        <v>116</v>
      </c>
      <c r="C140" s="835"/>
    </row>
    <row r="141" spans="2:3" ht="15.75" thickBot="1" x14ac:dyDescent="0.3">
      <c r="B141" s="836" t="s">
        <v>267</v>
      </c>
      <c r="C141" s="837"/>
    </row>
    <row r="142" spans="2:3" ht="15.75" thickBot="1" x14ac:dyDescent="0.3">
      <c r="B142" s="834" t="s">
        <v>135</v>
      </c>
      <c r="C142" s="835"/>
    </row>
    <row r="143" spans="2:3" ht="15.75" x14ac:dyDescent="0.25">
      <c r="B143" s="863" t="s">
        <v>268</v>
      </c>
      <c r="C143" s="864"/>
    </row>
    <row r="144" spans="2:3" ht="16.5" thickBot="1" x14ac:dyDescent="0.3">
      <c r="B144" s="863" t="s">
        <v>269</v>
      </c>
      <c r="C144" s="864"/>
    </row>
    <row r="145" spans="2:3" ht="15.75" thickBot="1" x14ac:dyDescent="0.3">
      <c r="B145" s="865" t="s">
        <v>118</v>
      </c>
      <c r="C145" s="866"/>
    </row>
    <row r="146" spans="2:3" ht="15.75" x14ac:dyDescent="0.25">
      <c r="B146" s="867" t="s">
        <v>270</v>
      </c>
      <c r="C146" s="868"/>
    </row>
    <row r="147" spans="2:3" ht="15.75" x14ac:dyDescent="0.25">
      <c r="B147" s="869" t="s">
        <v>198</v>
      </c>
      <c r="C147" s="870"/>
    </row>
    <row r="148" spans="2:3" ht="15.75" x14ac:dyDescent="0.25">
      <c r="B148" s="853" t="s">
        <v>199</v>
      </c>
      <c r="C148" s="854"/>
    </row>
    <row r="149" spans="2:3" ht="15.75" x14ac:dyDescent="0.25">
      <c r="B149" s="855" t="s">
        <v>200</v>
      </c>
      <c r="C149" s="856"/>
    </row>
    <row r="150" spans="2:3" ht="15.75" thickBot="1" x14ac:dyDescent="0.3">
      <c r="B150" s="857" t="s">
        <v>119</v>
      </c>
      <c r="C150" s="858"/>
    </row>
    <row r="151" spans="2:3" ht="15.75" x14ac:dyDescent="0.25">
      <c r="B151" s="859" t="s">
        <v>271</v>
      </c>
      <c r="C151" s="860"/>
    </row>
    <row r="152" spans="2:3" ht="16.5" thickBot="1" x14ac:dyDescent="0.3">
      <c r="B152" s="861" t="s">
        <v>272</v>
      </c>
      <c r="C152" s="862"/>
    </row>
    <row r="153" spans="2:3" ht="15.75" thickBot="1" x14ac:dyDescent="0.3">
      <c r="B153" s="834" t="s">
        <v>120</v>
      </c>
      <c r="C153" s="835"/>
    </row>
    <row r="154" spans="2:3" ht="15.75" thickBot="1" x14ac:dyDescent="0.3">
      <c r="B154" s="842" t="s">
        <v>273</v>
      </c>
      <c r="C154" s="850"/>
    </row>
    <row r="156" spans="2:3" ht="15.75" thickBot="1" x14ac:dyDescent="0.3">
      <c r="B156" s="550"/>
      <c r="C156" s="550"/>
    </row>
    <row r="157" spans="2:3" ht="39" x14ac:dyDescent="0.25">
      <c r="B157" s="551" t="s">
        <v>274</v>
      </c>
      <c r="C157" s="552" t="s">
        <v>12</v>
      </c>
    </row>
    <row r="158" spans="2:3" x14ac:dyDescent="0.25">
      <c r="B158" s="553" t="s">
        <v>275</v>
      </c>
      <c r="C158" s="554" t="s">
        <v>2</v>
      </c>
    </row>
    <row r="159" spans="2:3" x14ac:dyDescent="0.25">
      <c r="B159" s="851" t="s">
        <v>276</v>
      </c>
      <c r="C159" s="852"/>
    </row>
    <row r="160" spans="2:3" ht="32.25" customHeight="1" x14ac:dyDescent="0.25">
      <c r="B160" s="871" t="s">
        <v>277</v>
      </c>
      <c r="C160" s="872"/>
    </row>
    <row r="161" spans="2:3" x14ac:dyDescent="0.25">
      <c r="B161" s="851" t="s">
        <v>278</v>
      </c>
      <c r="C161" s="852"/>
    </row>
    <row r="162" spans="2:3" x14ac:dyDescent="0.25">
      <c r="B162" s="873" t="s">
        <v>279</v>
      </c>
      <c r="C162" s="874"/>
    </row>
    <row r="163" spans="2:3" x14ac:dyDescent="0.25">
      <c r="B163" s="851" t="s">
        <v>280</v>
      </c>
      <c r="C163" s="852"/>
    </row>
    <row r="164" spans="2:3" x14ac:dyDescent="0.25">
      <c r="B164" s="875"/>
      <c r="C164" s="876"/>
    </row>
    <row r="165" spans="2:3" x14ac:dyDescent="0.25">
      <c r="B165" s="851" t="s">
        <v>281</v>
      </c>
      <c r="C165" s="852"/>
    </row>
    <row r="166" spans="2:3" x14ac:dyDescent="0.25">
      <c r="B166" s="877" t="s">
        <v>282</v>
      </c>
      <c r="C166" s="878"/>
    </row>
    <row r="167" spans="2:3" x14ac:dyDescent="0.25">
      <c r="B167" s="851" t="s">
        <v>283</v>
      </c>
      <c r="C167" s="852"/>
    </row>
    <row r="168" spans="2:3" x14ac:dyDescent="0.25">
      <c r="B168" s="875" t="s">
        <v>282</v>
      </c>
      <c r="C168" s="876"/>
    </row>
    <row r="169" spans="2:3" x14ac:dyDescent="0.25">
      <c r="B169" s="851" t="s">
        <v>284</v>
      </c>
      <c r="C169" s="852"/>
    </row>
    <row r="170" spans="2:3" x14ac:dyDescent="0.25">
      <c r="B170" s="877" t="s">
        <v>282</v>
      </c>
      <c r="C170" s="878"/>
    </row>
    <row r="171" spans="2:3" x14ac:dyDescent="0.25">
      <c r="B171" s="851" t="s">
        <v>285</v>
      </c>
      <c r="C171" s="852"/>
    </row>
    <row r="172" spans="2:3" x14ac:dyDescent="0.25">
      <c r="B172" s="877" t="s">
        <v>286</v>
      </c>
      <c r="C172" s="878"/>
    </row>
    <row r="173" spans="2:3" x14ac:dyDescent="0.25">
      <c r="B173" s="851" t="s">
        <v>287</v>
      </c>
      <c r="C173" s="852"/>
    </row>
    <row r="174" spans="2:3" ht="15.75" thickBot="1" x14ac:dyDescent="0.3">
      <c r="B174" s="879"/>
      <c r="C174" s="880"/>
    </row>
    <row r="175" spans="2:3" ht="15.75" thickBot="1" x14ac:dyDescent="0.3"/>
    <row r="176" spans="2:3" ht="39" x14ac:dyDescent="0.25">
      <c r="B176" s="551" t="s">
        <v>288</v>
      </c>
      <c r="C176" s="552" t="s">
        <v>205</v>
      </c>
    </row>
    <row r="177" spans="2:3" x14ac:dyDescent="0.25">
      <c r="B177" s="553" t="s">
        <v>275</v>
      </c>
      <c r="C177" s="554" t="s">
        <v>221</v>
      </c>
    </row>
    <row r="178" spans="2:3" x14ac:dyDescent="0.25">
      <c r="B178" s="851" t="s">
        <v>276</v>
      </c>
      <c r="C178" s="852"/>
    </row>
    <row r="179" spans="2:3" ht="31.5" customHeight="1" x14ac:dyDescent="0.25">
      <c r="B179" s="871" t="s">
        <v>289</v>
      </c>
      <c r="C179" s="872"/>
    </row>
    <row r="180" spans="2:3" x14ac:dyDescent="0.25">
      <c r="B180" s="851" t="s">
        <v>278</v>
      </c>
      <c r="C180" s="852"/>
    </row>
    <row r="181" spans="2:3" x14ac:dyDescent="0.25">
      <c r="B181" s="873" t="s">
        <v>279</v>
      </c>
      <c r="C181" s="874"/>
    </row>
    <row r="182" spans="2:3" x14ac:dyDescent="0.25">
      <c r="B182" s="851" t="s">
        <v>280</v>
      </c>
      <c r="C182" s="852"/>
    </row>
    <row r="183" spans="2:3" x14ac:dyDescent="0.25">
      <c r="B183" s="875"/>
      <c r="C183" s="876"/>
    </row>
    <row r="184" spans="2:3" x14ac:dyDescent="0.25">
      <c r="B184" s="851" t="s">
        <v>281</v>
      </c>
      <c r="C184" s="852"/>
    </row>
    <row r="185" spans="2:3" x14ac:dyDescent="0.25">
      <c r="B185" s="877" t="s">
        <v>282</v>
      </c>
      <c r="C185" s="878"/>
    </row>
    <row r="186" spans="2:3" x14ac:dyDescent="0.25">
      <c r="B186" s="851" t="s">
        <v>283</v>
      </c>
      <c r="C186" s="852"/>
    </row>
    <row r="187" spans="2:3" x14ac:dyDescent="0.25">
      <c r="B187" s="875" t="s">
        <v>282</v>
      </c>
      <c r="C187" s="876"/>
    </row>
    <row r="188" spans="2:3" x14ac:dyDescent="0.25">
      <c r="B188" s="851" t="s">
        <v>284</v>
      </c>
      <c r="C188" s="852"/>
    </row>
    <row r="189" spans="2:3" x14ac:dyDescent="0.25">
      <c r="B189" s="877" t="s">
        <v>282</v>
      </c>
      <c r="C189" s="878"/>
    </row>
    <row r="190" spans="2:3" x14ac:dyDescent="0.25">
      <c r="B190" s="851" t="s">
        <v>285</v>
      </c>
      <c r="C190" s="852"/>
    </row>
    <row r="191" spans="2:3" x14ac:dyDescent="0.25">
      <c r="B191" s="877" t="s">
        <v>282</v>
      </c>
      <c r="C191" s="878"/>
    </row>
    <row r="192" spans="2:3" x14ac:dyDescent="0.25">
      <c r="B192" s="851" t="s">
        <v>287</v>
      </c>
      <c r="C192" s="852"/>
    </row>
    <row r="193" spans="2:3" ht="15.75" thickBot="1" x14ac:dyDescent="0.3">
      <c r="B193" s="879"/>
      <c r="C193" s="880"/>
    </row>
    <row r="195" spans="2:3" ht="15.75" thickBot="1" x14ac:dyDescent="0.3"/>
    <row r="196" spans="2:3" x14ac:dyDescent="0.25">
      <c r="B196" s="412"/>
      <c r="C196" s="413" t="s">
        <v>209</v>
      </c>
    </row>
    <row r="197" spans="2:3" ht="15.75" thickBot="1" x14ac:dyDescent="0.3">
      <c r="B197" s="414" t="s">
        <v>290</v>
      </c>
      <c r="C197" s="415"/>
    </row>
    <row r="198" spans="2:3" ht="15.75" thickBot="1" x14ac:dyDescent="0.3">
      <c r="B198" s="414" t="s">
        <v>111</v>
      </c>
      <c r="C198" s="416" t="s">
        <v>6</v>
      </c>
    </row>
    <row r="199" spans="2:3" ht="15.75" thickBot="1" x14ac:dyDescent="0.3">
      <c r="B199" s="889" t="s">
        <v>112</v>
      </c>
      <c r="C199" s="890"/>
    </row>
    <row r="200" spans="2:3" x14ac:dyDescent="0.25">
      <c r="B200" s="885" t="s">
        <v>291</v>
      </c>
      <c r="C200" s="886"/>
    </row>
    <row r="201" spans="2:3" ht="15.75" thickBot="1" x14ac:dyDescent="0.3">
      <c r="B201" s="887" t="s">
        <v>292</v>
      </c>
      <c r="C201" s="888"/>
    </row>
    <row r="202" spans="2:3" ht="15.75" thickBot="1" x14ac:dyDescent="0.3">
      <c r="B202" s="889" t="s">
        <v>113</v>
      </c>
      <c r="C202" s="890"/>
    </row>
    <row r="203" spans="2:3" ht="180.75" customHeight="1" thickBot="1" x14ac:dyDescent="0.3">
      <c r="B203" s="891" t="s">
        <v>293</v>
      </c>
      <c r="C203" s="892"/>
    </row>
    <row r="204" spans="2:3" ht="15.75" thickBot="1" x14ac:dyDescent="0.3">
      <c r="B204" s="889" t="s">
        <v>119</v>
      </c>
      <c r="C204" s="890"/>
    </row>
    <row r="205" spans="2:3" ht="15.75" thickBot="1" x14ac:dyDescent="0.3">
      <c r="B205" s="893" t="s">
        <v>294</v>
      </c>
      <c r="C205" s="894"/>
    </row>
    <row r="206" spans="2:3" x14ac:dyDescent="0.25">
      <c r="B206" s="911" t="s">
        <v>295</v>
      </c>
      <c r="C206" s="912"/>
    </row>
    <row r="207" spans="2:3" ht="15.75" thickBot="1" x14ac:dyDescent="0.3">
      <c r="B207" s="913" t="s">
        <v>296</v>
      </c>
      <c r="C207" s="914"/>
    </row>
    <row r="208" spans="2:3" ht="15.75" thickBot="1" x14ac:dyDescent="0.3">
      <c r="B208" s="889" t="s">
        <v>138</v>
      </c>
      <c r="C208" s="890"/>
    </row>
    <row r="209" spans="2:3" ht="31.5" customHeight="1" thickBot="1" x14ac:dyDescent="0.3">
      <c r="B209" s="915" t="s">
        <v>141</v>
      </c>
      <c r="C209" s="916"/>
    </row>
    <row r="210" spans="2:3" ht="15.75" thickBot="1" x14ac:dyDescent="0.3">
      <c r="B210" s="881" t="s">
        <v>120</v>
      </c>
      <c r="C210" s="882"/>
    </row>
    <row r="211" spans="2:3" ht="51" customHeight="1" thickBot="1" x14ac:dyDescent="0.3">
      <c r="B211" s="883" t="s">
        <v>121</v>
      </c>
      <c r="C211" s="884"/>
    </row>
    <row r="212" spans="2:3" ht="15.75" thickBot="1" x14ac:dyDescent="0.3">
      <c r="B212" s="881" t="s">
        <v>122</v>
      </c>
      <c r="C212" s="882"/>
    </row>
    <row r="213" spans="2:3" ht="42.75" customHeight="1" thickBot="1" x14ac:dyDescent="0.3">
      <c r="B213" s="895" t="s">
        <v>123</v>
      </c>
      <c r="C213" s="928"/>
    </row>
    <row r="215" spans="2:3" ht="15.75" thickBot="1" x14ac:dyDescent="0.3"/>
    <row r="216" spans="2:3" ht="15.75" thickBot="1" x14ac:dyDescent="0.3">
      <c r="B216" s="404" t="s">
        <v>297</v>
      </c>
      <c r="C216" s="405" t="s">
        <v>211</v>
      </c>
    </row>
    <row r="217" spans="2:3" ht="15.75" thickBot="1" x14ac:dyDescent="0.3">
      <c r="B217" s="406" t="s">
        <v>111</v>
      </c>
      <c r="C217" s="407" t="s">
        <v>55</v>
      </c>
    </row>
    <row r="218" spans="2:3" ht="15.75" thickBot="1" x14ac:dyDescent="0.3">
      <c r="B218" s="881" t="s">
        <v>112</v>
      </c>
      <c r="C218" s="882"/>
    </row>
    <row r="219" spans="2:3" ht="59.25" customHeight="1" thickBot="1" x14ac:dyDescent="0.3">
      <c r="B219" s="895" t="s">
        <v>298</v>
      </c>
      <c r="C219" s="896"/>
    </row>
    <row r="220" spans="2:3" ht="15.75" thickBot="1" x14ac:dyDescent="0.3">
      <c r="B220" s="881" t="s">
        <v>113</v>
      </c>
      <c r="C220" s="882"/>
    </row>
    <row r="221" spans="2:3" ht="146.25" customHeight="1" thickBot="1" x14ac:dyDescent="0.3">
      <c r="B221" s="909" t="s">
        <v>299</v>
      </c>
      <c r="C221" s="910"/>
    </row>
    <row r="222" spans="2:3" ht="15.75" thickBot="1" x14ac:dyDescent="0.3">
      <c r="B222" s="881" t="s">
        <v>114</v>
      </c>
      <c r="C222" s="882"/>
    </row>
    <row r="223" spans="2:3" ht="39.75" customHeight="1" thickBot="1" x14ac:dyDescent="0.3">
      <c r="B223" s="905" t="s">
        <v>300</v>
      </c>
      <c r="C223" s="906"/>
    </row>
    <row r="224" spans="2:3" ht="15.75" thickBot="1" x14ac:dyDescent="0.3">
      <c r="B224" s="881" t="s">
        <v>116</v>
      </c>
      <c r="C224" s="882"/>
    </row>
    <row r="225" spans="2:3" ht="37.5" customHeight="1" thickBot="1" x14ac:dyDescent="0.3">
      <c r="B225" s="905" t="s">
        <v>301</v>
      </c>
      <c r="C225" s="906"/>
    </row>
    <row r="226" spans="2:3" ht="15.75" thickBot="1" x14ac:dyDescent="0.3">
      <c r="B226" s="881" t="s">
        <v>118</v>
      </c>
      <c r="C226" s="882"/>
    </row>
    <row r="227" spans="2:3" ht="46.5" customHeight="1" thickBot="1" x14ac:dyDescent="0.3">
      <c r="B227" s="907" t="s">
        <v>302</v>
      </c>
      <c r="C227" s="908"/>
    </row>
    <row r="228" spans="2:3" ht="15.75" thickBot="1" x14ac:dyDescent="0.3">
      <c r="B228" s="881" t="s">
        <v>119</v>
      </c>
      <c r="C228" s="882"/>
    </row>
    <row r="229" spans="2:3" ht="15.75" customHeight="1" thickBot="1" x14ac:dyDescent="0.3">
      <c r="B229" s="920" t="s">
        <v>303</v>
      </c>
      <c r="C229" s="921"/>
    </row>
    <row r="230" spans="2:3" ht="15.75" thickBot="1" x14ac:dyDescent="0.3">
      <c r="B230" s="881" t="s">
        <v>120</v>
      </c>
      <c r="C230" s="882"/>
    </row>
    <row r="231" spans="2:3" ht="66.75" customHeight="1" thickBot="1" x14ac:dyDescent="0.3">
      <c r="B231" s="917" t="s">
        <v>304</v>
      </c>
      <c r="C231" s="918"/>
    </row>
    <row r="232" spans="2:3" ht="15.75" thickBot="1" x14ac:dyDescent="0.3">
      <c r="B232" s="881" t="s">
        <v>122</v>
      </c>
      <c r="C232" s="882"/>
    </row>
    <row r="233" spans="2:3" ht="51" customHeight="1" thickBot="1" x14ac:dyDescent="0.3">
      <c r="B233" s="919" t="s">
        <v>123</v>
      </c>
      <c r="C233" s="801"/>
    </row>
    <row r="234" spans="2:3" ht="15.75" thickBot="1" x14ac:dyDescent="0.3"/>
    <row r="235" spans="2:3" ht="30.75" thickBot="1" x14ac:dyDescent="0.3">
      <c r="B235" s="404" t="s">
        <v>308</v>
      </c>
      <c r="C235" s="405" t="s">
        <v>212</v>
      </c>
    </row>
    <row r="236" spans="2:3" ht="15.75" thickBot="1" x14ac:dyDescent="0.3">
      <c r="B236" s="406" t="s">
        <v>111</v>
      </c>
      <c r="C236" s="407" t="s">
        <v>6</v>
      </c>
    </row>
    <row r="237" spans="2:3" ht="15.75" thickBot="1" x14ac:dyDescent="0.3">
      <c r="B237" s="881" t="s">
        <v>112</v>
      </c>
      <c r="C237" s="882"/>
    </row>
    <row r="238" spans="2:3" ht="30" customHeight="1" thickBot="1" x14ac:dyDescent="0.3">
      <c r="B238" s="895" t="s">
        <v>309</v>
      </c>
      <c r="C238" s="896"/>
    </row>
    <row r="239" spans="2:3" ht="15.75" thickBot="1" x14ac:dyDescent="0.3">
      <c r="B239" s="881" t="s">
        <v>113</v>
      </c>
      <c r="C239" s="882"/>
    </row>
    <row r="240" spans="2:3" ht="261" customHeight="1" thickBot="1" x14ac:dyDescent="0.3">
      <c r="B240" s="909" t="s">
        <v>310</v>
      </c>
      <c r="C240" s="910"/>
    </row>
    <row r="241" spans="2:3" ht="15.75" thickBot="1" x14ac:dyDescent="0.3">
      <c r="B241" s="881" t="s">
        <v>114</v>
      </c>
      <c r="C241" s="882"/>
    </row>
    <row r="242" spans="2:3" ht="57" customHeight="1" thickBot="1" x14ac:dyDescent="0.3">
      <c r="B242" s="905" t="s">
        <v>305</v>
      </c>
      <c r="C242" s="906"/>
    </row>
    <row r="243" spans="2:3" ht="15.75" thickBot="1" x14ac:dyDescent="0.3">
      <c r="B243" s="881" t="s">
        <v>116</v>
      </c>
      <c r="C243" s="882"/>
    </row>
    <row r="244" spans="2:3" ht="42" customHeight="1" thickBot="1" x14ac:dyDescent="0.3">
      <c r="B244" s="905" t="s">
        <v>306</v>
      </c>
      <c r="C244" s="906"/>
    </row>
    <row r="245" spans="2:3" ht="15.75" thickBot="1" x14ac:dyDescent="0.3">
      <c r="B245" s="881" t="s">
        <v>118</v>
      </c>
      <c r="C245" s="882"/>
    </row>
    <row r="246" spans="2:3" ht="35.25" customHeight="1" thickBot="1" x14ac:dyDescent="0.3">
      <c r="B246" s="907" t="s">
        <v>311</v>
      </c>
      <c r="C246" s="908"/>
    </row>
    <row r="247" spans="2:3" ht="15.75" thickBot="1" x14ac:dyDescent="0.3">
      <c r="B247" s="881" t="s">
        <v>119</v>
      </c>
      <c r="C247" s="882"/>
    </row>
    <row r="248" spans="2:3" ht="44.25" customHeight="1" thickBot="1" x14ac:dyDescent="0.3">
      <c r="B248" s="920" t="s">
        <v>307</v>
      </c>
      <c r="C248" s="921"/>
    </row>
    <row r="249" spans="2:3" ht="15.75" thickBot="1" x14ac:dyDescent="0.3">
      <c r="B249" s="881" t="s">
        <v>120</v>
      </c>
      <c r="C249" s="882"/>
    </row>
    <row r="250" spans="2:3" ht="66" customHeight="1" thickBot="1" x14ac:dyDescent="0.3">
      <c r="B250" s="917" t="s">
        <v>121</v>
      </c>
      <c r="C250" s="918"/>
    </row>
    <row r="251" spans="2:3" ht="15.75" thickBot="1" x14ac:dyDescent="0.3">
      <c r="B251" s="881" t="s">
        <v>122</v>
      </c>
      <c r="C251" s="882"/>
    </row>
    <row r="252" spans="2:3" ht="55.5" customHeight="1" thickBot="1" x14ac:dyDescent="0.3">
      <c r="B252" s="919" t="s">
        <v>123</v>
      </c>
      <c r="C252" s="801"/>
    </row>
    <row r="253" spans="2:3" ht="15.75" thickBot="1" x14ac:dyDescent="0.3"/>
    <row r="254" spans="2:3" ht="15.75" thickBot="1" x14ac:dyDescent="0.3">
      <c r="B254" s="418" t="s">
        <v>312</v>
      </c>
      <c r="C254" s="419" t="s">
        <v>213</v>
      </c>
    </row>
    <row r="255" spans="2:3" ht="15.75" thickBot="1" x14ac:dyDescent="0.3">
      <c r="B255" s="420" t="s">
        <v>111</v>
      </c>
      <c r="C255" s="421" t="s">
        <v>176</v>
      </c>
    </row>
    <row r="256" spans="2:3" ht="15.75" thickBot="1" x14ac:dyDescent="0.3">
      <c r="B256" s="794" t="s">
        <v>112</v>
      </c>
      <c r="C256" s="795"/>
    </row>
    <row r="257" spans="2:3" ht="15.75" thickBot="1" x14ac:dyDescent="0.3">
      <c r="B257" s="802" t="s">
        <v>313</v>
      </c>
      <c r="C257" s="803"/>
    </row>
    <row r="258" spans="2:3" ht="15.75" thickBot="1" x14ac:dyDescent="0.3">
      <c r="B258" s="794" t="s">
        <v>113</v>
      </c>
      <c r="C258" s="795"/>
    </row>
    <row r="259" spans="2:3" x14ac:dyDescent="0.25">
      <c r="B259" s="806" t="s">
        <v>314</v>
      </c>
      <c r="C259" s="807"/>
    </row>
    <row r="260" spans="2:3" x14ac:dyDescent="0.25">
      <c r="B260" s="810" t="s">
        <v>315</v>
      </c>
      <c r="C260" s="811"/>
    </row>
    <row r="261" spans="2:3" x14ac:dyDescent="0.25">
      <c r="B261" s="810" t="s">
        <v>316</v>
      </c>
      <c r="C261" s="811"/>
    </row>
    <row r="262" spans="2:3" x14ac:dyDescent="0.25">
      <c r="B262" s="810" t="s">
        <v>317</v>
      </c>
      <c r="C262" s="811"/>
    </row>
    <row r="263" spans="2:3" x14ac:dyDescent="0.25">
      <c r="B263" s="810" t="s">
        <v>318</v>
      </c>
      <c r="C263" s="811"/>
    </row>
    <row r="264" spans="2:3" x14ac:dyDescent="0.25">
      <c r="B264" s="810" t="s">
        <v>319</v>
      </c>
      <c r="C264" s="811"/>
    </row>
    <row r="265" spans="2:3" x14ac:dyDescent="0.25">
      <c r="B265" s="810" t="s">
        <v>320</v>
      </c>
      <c r="C265" s="811"/>
    </row>
    <row r="266" spans="2:3" x14ac:dyDescent="0.25">
      <c r="B266" s="810" t="s">
        <v>321</v>
      </c>
      <c r="C266" s="811"/>
    </row>
    <row r="267" spans="2:3" x14ac:dyDescent="0.25">
      <c r="B267" s="810" t="s">
        <v>322</v>
      </c>
      <c r="C267" s="811"/>
    </row>
    <row r="268" spans="2:3" x14ac:dyDescent="0.25">
      <c r="B268" s="810" t="s">
        <v>323</v>
      </c>
      <c r="C268" s="811"/>
    </row>
    <row r="269" spans="2:3" ht="15.75" thickBot="1" x14ac:dyDescent="0.3">
      <c r="B269" s="933" t="s">
        <v>324</v>
      </c>
      <c r="C269" s="934"/>
    </row>
    <row r="270" spans="2:3" ht="15.75" thickBot="1" x14ac:dyDescent="0.3">
      <c r="B270" s="794" t="s">
        <v>126</v>
      </c>
      <c r="C270" s="795"/>
    </row>
    <row r="271" spans="2:3" x14ac:dyDescent="0.25">
      <c r="B271" s="931" t="s">
        <v>325</v>
      </c>
      <c r="C271" s="932"/>
    </row>
    <row r="272" spans="2:3" x14ac:dyDescent="0.25">
      <c r="B272" s="935" t="s">
        <v>326</v>
      </c>
      <c r="C272" s="936"/>
    </row>
    <row r="273" spans="2:3" x14ac:dyDescent="0.25">
      <c r="B273" s="935" t="s">
        <v>327</v>
      </c>
      <c r="C273" s="936"/>
    </row>
    <row r="274" spans="2:3" x14ac:dyDescent="0.25">
      <c r="B274" s="935" t="s">
        <v>328</v>
      </c>
      <c r="C274" s="936"/>
    </row>
    <row r="275" spans="2:3" ht="15.75" thickBot="1" x14ac:dyDescent="0.3">
      <c r="B275" s="929" t="s">
        <v>131</v>
      </c>
      <c r="C275" s="930"/>
    </row>
    <row r="276" spans="2:3" ht="15.75" thickBot="1" x14ac:dyDescent="0.3">
      <c r="B276" s="794" t="s">
        <v>132</v>
      </c>
      <c r="C276" s="795"/>
    </row>
    <row r="277" spans="2:3" x14ac:dyDescent="0.25">
      <c r="B277" s="931" t="s">
        <v>329</v>
      </c>
      <c r="C277" s="932"/>
    </row>
    <row r="278" spans="2:3" ht="15.75" thickBot="1" x14ac:dyDescent="0.3">
      <c r="B278" s="922" t="s">
        <v>330</v>
      </c>
      <c r="C278" s="923"/>
    </row>
    <row r="279" spans="2:3" ht="15.75" thickBot="1" x14ac:dyDescent="0.3">
      <c r="B279" s="794" t="s">
        <v>135</v>
      </c>
      <c r="C279" s="795"/>
    </row>
    <row r="280" spans="2:3" x14ac:dyDescent="0.25">
      <c r="B280" s="806" t="s">
        <v>331</v>
      </c>
      <c r="C280" s="807"/>
    </row>
    <row r="281" spans="2:3" ht="15.75" thickBot="1" x14ac:dyDescent="0.3">
      <c r="B281" s="922" t="s">
        <v>332</v>
      </c>
      <c r="C281" s="923"/>
    </row>
    <row r="282" spans="2:3" ht="15.75" thickBot="1" x14ac:dyDescent="0.3"/>
    <row r="283" spans="2:3" ht="30.75" thickBot="1" x14ac:dyDescent="0.3">
      <c r="B283" s="404" t="s">
        <v>333</v>
      </c>
      <c r="C283" s="405" t="s">
        <v>215</v>
      </c>
    </row>
    <row r="284" spans="2:3" ht="15.75" thickBot="1" x14ac:dyDescent="0.3">
      <c r="B284" s="406" t="s">
        <v>111</v>
      </c>
      <c r="C284" s="407" t="s">
        <v>6</v>
      </c>
    </row>
    <row r="285" spans="2:3" ht="15.75" thickBot="1" x14ac:dyDescent="0.3">
      <c r="B285" s="881" t="s">
        <v>112</v>
      </c>
      <c r="C285" s="882"/>
    </row>
    <row r="286" spans="2:3" ht="15.75" thickBot="1" x14ac:dyDescent="0.3">
      <c r="B286" s="895" t="s">
        <v>334</v>
      </c>
      <c r="C286" s="896"/>
    </row>
    <row r="287" spans="2:3" ht="15.75" thickBot="1" x14ac:dyDescent="0.3">
      <c r="B287" s="881" t="s">
        <v>113</v>
      </c>
      <c r="C287" s="882"/>
    </row>
    <row r="288" spans="2:3" ht="281.25" customHeight="1" x14ac:dyDescent="0.25">
      <c r="B288" s="909" t="s">
        <v>335</v>
      </c>
      <c r="C288" s="910"/>
    </row>
    <row r="289" spans="2:3" ht="192.75" customHeight="1" x14ac:dyDescent="0.25">
      <c r="B289" s="941" t="s">
        <v>336</v>
      </c>
      <c r="C289" s="942"/>
    </row>
    <row r="290" spans="2:3" ht="15.75" thickBot="1" x14ac:dyDescent="0.3">
      <c r="B290" s="937"/>
      <c r="C290" s="938"/>
    </row>
    <row r="291" spans="2:3" ht="15.75" thickBot="1" x14ac:dyDescent="0.3">
      <c r="B291" s="881" t="s">
        <v>114</v>
      </c>
      <c r="C291" s="882"/>
    </row>
    <row r="292" spans="2:3" ht="15.75" thickBot="1" x14ac:dyDescent="0.3">
      <c r="B292" s="939" t="s">
        <v>115</v>
      </c>
      <c r="C292" s="940"/>
    </row>
    <row r="293" spans="2:3" ht="15.75" thickBot="1" x14ac:dyDescent="0.3">
      <c r="B293" s="881" t="s">
        <v>116</v>
      </c>
      <c r="C293" s="882"/>
    </row>
    <row r="294" spans="2:3" ht="15.75" thickBot="1" x14ac:dyDescent="0.3">
      <c r="B294" s="800" t="s">
        <v>117</v>
      </c>
      <c r="C294" s="801"/>
    </row>
    <row r="295" spans="2:3" ht="15.75" thickBot="1" x14ac:dyDescent="0.3">
      <c r="B295" s="881" t="s">
        <v>118</v>
      </c>
      <c r="C295" s="882"/>
    </row>
    <row r="296" spans="2:3" ht="44.25" customHeight="1" thickBot="1" x14ac:dyDescent="0.3">
      <c r="B296" s="941" t="s">
        <v>337</v>
      </c>
      <c r="C296" s="943"/>
    </row>
    <row r="297" spans="2:3" ht="15.75" thickBot="1" x14ac:dyDescent="0.3">
      <c r="B297" s="881" t="s">
        <v>119</v>
      </c>
      <c r="C297" s="882"/>
    </row>
    <row r="298" spans="2:3" ht="34.5" customHeight="1" thickBot="1" x14ac:dyDescent="0.3">
      <c r="B298" s="944" t="s">
        <v>338</v>
      </c>
      <c r="C298" s="945"/>
    </row>
    <row r="299" spans="2:3" ht="15.75" thickBot="1" x14ac:dyDescent="0.3">
      <c r="B299" s="881" t="s">
        <v>120</v>
      </c>
      <c r="C299" s="882"/>
    </row>
    <row r="300" spans="2:3" ht="51" customHeight="1" thickBot="1" x14ac:dyDescent="0.3">
      <c r="B300" s="883" t="s">
        <v>339</v>
      </c>
      <c r="C300" s="884"/>
    </row>
    <row r="301" spans="2:3" ht="15.75" thickBot="1" x14ac:dyDescent="0.3">
      <c r="B301" s="881" t="s">
        <v>122</v>
      </c>
      <c r="C301" s="882"/>
    </row>
    <row r="302" spans="2:3" ht="46.5" customHeight="1" thickBot="1" x14ac:dyDescent="0.3">
      <c r="B302" s="895" t="s">
        <v>123</v>
      </c>
      <c r="C302" s="928"/>
    </row>
    <row r="304" spans="2:3" ht="15.75" thickBot="1" x14ac:dyDescent="0.3"/>
    <row r="305" spans="2:3" ht="15.75" thickBot="1" x14ac:dyDescent="0.3">
      <c r="B305" s="555" t="s">
        <v>340</v>
      </c>
      <c r="C305" s="417" t="s">
        <v>217</v>
      </c>
    </row>
    <row r="306" spans="2:3" ht="15.75" thickBot="1" x14ac:dyDescent="0.3">
      <c r="B306" s="414" t="s">
        <v>111</v>
      </c>
      <c r="C306" s="416" t="s">
        <v>341</v>
      </c>
    </row>
    <row r="307" spans="2:3" ht="15.75" thickBot="1" x14ac:dyDescent="0.3">
      <c r="B307" s="889" t="s">
        <v>112</v>
      </c>
      <c r="C307" s="890"/>
    </row>
    <row r="308" spans="2:3" x14ac:dyDescent="0.25">
      <c r="B308" s="885" t="s">
        <v>342</v>
      </c>
      <c r="C308" s="886"/>
    </row>
    <row r="309" spans="2:3" ht="15.75" thickBot="1" x14ac:dyDescent="0.3">
      <c r="B309" s="887" t="s">
        <v>343</v>
      </c>
      <c r="C309" s="888"/>
    </row>
    <row r="310" spans="2:3" ht="15.75" thickBot="1" x14ac:dyDescent="0.3">
      <c r="B310" s="889" t="s">
        <v>113</v>
      </c>
      <c r="C310" s="890"/>
    </row>
    <row r="311" spans="2:3" x14ac:dyDescent="0.25">
      <c r="B311" s="893" t="s">
        <v>344</v>
      </c>
      <c r="C311" s="894"/>
    </row>
    <row r="312" spans="2:3" x14ac:dyDescent="0.25">
      <c r="B312" s="946" t="s">
        <v>345</v>
      </c>
      <c r="C312" s="947"/>
    </row>
    <row r="313" spans="2:3" x14ac:dyDescent="0.25">
      <c r="B313" s="946" t="s">
        <v>346</v>
      </c>
      <c r="C313" s="947"/>
    </row>
    <row r="314" spans="2:3" x14ac:dyDescent="0.25">
      <c r="B314" s="946" t="s">
        <v>347</v>
      </c>
      <c r="C314" s="947"/>
    </row>
    <row r="315" spans="2:3" x14ac:dyDescent="0.25">
      <c r="B315" s="946" t="s">
        <v>348</v>
      </c>
      <c r="C315" s="947"/>
    </row>
    <row r="316" spans="2:3" x14ac:dyDescent="0.25">
      <c r="B316" s="946" t="s">
        <v>349</v>
      </c>
      <c r="C316" s="947"/>
    </row>
    <row r="317" spans="2:3" x14ac:dyDescent="0.25">
      <c r="B317" s="946" t="s">
        <v>350</v>
      </c>
      <c r="C317" s="947"/>
    </row>
    <row r="318" spans="2:3" x14ac:dyDescent="0.25">
      <c r="B318" s="946" t="s">
        <v>351</v>
      </c>
      <c r="C318" s="947"/>
    </row>
    <row r="319" spans="2:3" x14ac:dyDescent="0.25">
      <c r="B319" s="946" t="s">
        <v>352</v>
      </c>
      <c r="C319" s="947"/>
    </row>
    <row r="320" spans="2:3" x14ac:dyDescent="0.25">
      <c r="B320" s="946" t="s">
        <v>353</v>
      </c>
      <c r="C320" s="947"/>
    </row>
    <row r="321" spans="2:3" x14ac:dyDescent="0.25">
      <c r="B321" s="946" t="s">
        <v>354</v>
      </c>
      <c r="C321" s="947"/>
    </row>
    <row r="322" spans="2:3" ht="15.75" thickBot="1" x14ac:dyDescent="0.3">
      <c r="B322" s="913" t="s">
        <v>355</v>
      </c>
      <c r="C322" s="914"/>
    </row>
    <row r="323" spans="2:3" ht="15.75" thickBot="1" x14ac:dyDescent="0.3">
      <c r="B323" s="889" t="s">
        <v>126</v>
      </c>
      <c r="C323" s="890"/>
    </row>
    <row r="324" spans="2:3" x14ac:dyDescent="0.25">
      <c r="B324" s="893" t="s">
        <v>140</v>
      </c>
      <c r="C324" s="894"/>
    </row>
    <row r="325" spans="2:3" x14ac:dyDescent="0.25">
      <c r="B325" s="946" t="s">
        <v>356</v>
      </c>
      <c r="C325" s="947"/>
    </row>
    <row r="326" spans="2:3" ht="15.75" thickBot="1" x14ac:dyDescent="0.3">
      <c r="B326" s="913" t="s">
        <v>357</v>
      </c>
      <c r="C326" s="914"/>
    </row>
    <row r="327" spans="2:3" ht="15.75" thickBot="1" x14ac:dyDescent="0.3">
      <c r="B327" s="889" t="s">
        <v>167</v>
      </c>
      <c r="C327" s="890"/>
    </row>
    <row r="328" spans="2:3" x14ac:dyDescent="0.25">
      <c r="B328" s="893" t="s">
        <v>358</v>
      </c>
      <c r="C328" s="894"/>
    </row>
    <row r="329" spans="2:3" ht="15.75" thickBot="1" x14ac:dyDescent="0.3">
      <c r="B329" s="913" t="s">
        <v>359</v>
      </c>
      <c r="C329" s="914"/>
    </row>
    <row r="330" spans="2:3" ht="15.75" thickBot="1" x14ac:dyDescent="0.3">
      <c r="B330" s="889" t="s">
        <v>118</v>
      </c>
      <c r="C330" s="890"/>
    </row>
    <row r="331" spans="2:3" x14ac:dyDescent="0.25">
      <c r="B331" s="893" t="s">
        <v>360</v>
      </c>
      <c r="C331" s="894"/>
    </row>
    <row r="332" spans="2:3" ht="15.75" thickBot="1" x14ac:dyDescent="0.3">
      <c r="B332" s="913" t="s">
        <v>361</v>
      </c>
      <c r="C332" s="914"/>
    </row>
    <row r="333" spans="2:3" ht="15.75" thickBot="1" x14ac:dyDescent="0.3">
      <c r="B333" s="889" t="s">
        <v>119</v>
      </c>
      <c r="C333" s="890"/>
    </row>
    <row r="334" spans="2:3" x14ac:dyDescent="0.25">
      <c r="B334" s="893" t="s">
        <v>294</v>
      </c>
      <c r="C334" s="894"/>
    </row>
    <row r="335" spans="2:3" ht="15.75" thickBot="1" x14ac:dyDescent="0.3">
      <c r="B335" s="913" t="s">
        <v>362</v>
      </c>
      <c r="C335" s="914"/>
    </row>
    <row r="336" spans="2:3" ht="15.75" thickBot="1" x14ac:dyDescent="0.3"/>
    <row r="337" spans="2:3" ht="15.75" thickBot="1" x14ac:dyDescent="0.3">
      <c r="B337" s="556" t="s">
        <v>297</v>
      </c>
      <c r="C337" s="557" t="s">
        <v>219</v>
      </c>
    </row>
    <row r="338" spans="2:3" ht="15.75" thickBot="1" x14ac:dyDescent="0.3">
      <c r="B338" s="558" t="s">
        <v>111</v>
      </c>
      <c r="C338" s="559" t="s">
        <v>2</v>
      </c>
    </row>
    <row r="339" spans="2:3" ht="15.75" thickBot="1" x14ac:dyDescent="0.3">
      <c r="B339" s="952" t="s">
        <v>112</v>
      </c>
      <c r="C339" s="953"/>
    </row>
    <row r="340" spans="2:3" ht="50.25" customHeight="1" x14ac:dyDescent="0.25">
      <c r="B340" s="956" t="s">
        <v>363</v>
      </c>
      <c r="C340" s="957"/>
    </row>
    <row r="341" spans="2:3" ht="15.75" thickBot="1" x14ac:dyDescent="0.3">
      <c r="B341" s="958"/>
      <c r="C341" s="959"/>
    </row>
    <row r="342" spans="2:3" ht="15.75" thickBot="1" x14ac:dyDescent="0.3">
      <c r="B342" s="952" t="s">
        <v>113</v>
      </c>
      <c r="C342" s="953"/>
    </row>
    <row r="343" spans="2:3" ht="262.5" customHeight="1" thickBot="1" x14ac:dyDescent="0.3">
      <c r="B343" s="960" t="s">
        <v>364</v>
      </c>
      <c r="C343" s="961"/>
    </row>
    <row r="344" spans="2:3" ht="15.75" thickBot="1" x14ac:dyDescent="0.3">
      <c r="B344" s="952" t="s">
        <v>126</v>
      </c>
      <c r="C344" s="953"/>
    </row>
    <row r="345" spans="2:3" x14ac:dyDescent="0.25">
      <c r="B345" s="954" t="s">
        <v>140</v>
      </c>
      <c r="C345" s="955"/>
    </row>
    <row r="346" spans="2:3" x14ac:dyDescent="0.25">
      <c r="B346" s="948" t="s">
        <v>356</v>
      </c>
      <c r="C346" s="949"/>
    </row>
    <row r="347" spans="2:3" ht="15.75" thickBot="1" x14ac:dyDescent="0.3">
      <c r="B347" s="950" t="s">
        <v>357</v>
      </c>
      <c r="C347" s="951"/>
    </row>
    <row r="348" spans="2:3" ht="15.75" thickBot="1" x14ac:dyDescent="0.3">
      <c r="B348" s="952" t="s">
        <v>167</v>
      </c>
      <c r="C348" s="953"/>
    </row>
    <row r="349" spans="2:3" x14ac:dyDescent="0.25">
      <c r="B349" s="954" t="s">
        <v>358</v>
      </c>
      <c r="C349" s="955"/>
    </row>
    <row r="350" spans="2:3" ht="15.75" thickBot="1" x14ac:dyDescent="0.3">
      <c r="B350" s="950" t="s">
        <v>359</v>
      </c>
      <c r="C350" s="951"/>
    </row>
    <row r="351" spans="2:3" ht="15.75" thickBot="1" x14ac:dyDescent="0.3">
      <c r="B351" s="952" t="s">
        <v>118</v>
      </c>
      <c r="C351" s="953"/>
    </row>
    <row r="352" spans="2:3" x14ac:dyDescent="0.25">
      <c r="B352" s="966" t="s">
        <v>365</v>
      </c>
      <c r="C352" s="967"/>
    </row>
    <row r="353" spans="2:3" ht="15.75" thickBot="1" x14ac:dyDescent="0.3">
      <c r="B353" s="950"/>
      <c r="C353" s="951"/>
    </row>
    <row r="354" spans="2:3" ht="15.75" thickBot="1" x14ac:dyDescent="0.3">
      <c r="B354" s="952" t="s">
        <v>119</v>
      </c>
      <c r="C354" s="953"/>
    </row>
    <row r="355" spans="2:3" x14ac:dyDescent="0.25">
      <c r="B355" s="954" t="s">
        <v>294</v>
      </c>
      <c r="C355" s="955"/>
    </row>
    <row r="356" spans="2:3" ht="15.75" thickBot="1" x14ac:dyDescent="0.3">
      <c r="B356" s="950" t="s">
        <v>366</v>
      </c>
      <c r="C356" s="951"/>
    </row>
    <row r="357" spans="2:3" ht="15.75" thickBot="1" x14ac:dyDescent="0.3">
      <c r="B357" s="952" t="s">
        <v>120</v>
      </c>
      <c r="C357" s="953"/>
    </row>
    <row r="358" spans="2:3" ht="60" customHeight="1" thickBot="1" x14ac:dyDescent="0.3">
      <c r="B358" s="962" t="s">
        <v>367</v>
      </c>
      <c r="C358" s="963"/>
    </row>
    <row r="359" spans="2:3" ht="15.75" thickBot="1" x14ac:dyDescent="0.3">
      <c r="B359" s="952" t="s">
        <v>122</v>
      </c>
      <c r="C359" s="953"/>
    </row>
    <row r="360" spans="2:3" ht="52.5" customHeight="1" thickBot="1" x14ac:dyDescent="0.3">
      <c r="B360" s="964" t="s">
        <v>123</v>
      </c>
      <c r="C360" s="965"/>
    </row>
  </sheetData>
  <mergeCells count="307">
    <mergeCell ref="B358:C358"/>
    <mergeCell ref="B359:C359"/>
    <mergeCell ref="B360:C360"/>
    <mergeCell ref="B352:C352"/>
    <mergeCell ref="B353:C353"/>
    <mergeCell ref="B354:C354"/>
    <mergeCell ref="B355:C355"/>
    <mergeCell ref="B356:C356"/>
    <mergeCell ref="B357:C357"/>
    <mergeCell ref="B346:C346"/>
    <mergeCell ref="B347:C347"/>
    <mergeCell ref="B348:C348"/>
    <mergeCell ref="B349:C349"/>
    <mergeCell ref="B350:C350"/>
    <mergeCell ref="B351:C351"/>
    <mergeCell ref="B344:C344"/>
    <mergeCell ref="B345:C345"/>
    <mergeCell ref="B339:C339"/>
    <mergeCell ref="B340:C340"/>
    <mergeCell ref="B341:C341"/>
    <mergeCell ref="B342:C342"/>
    <mergeCell ref="B343:C343"/>
    <mergeCell ref="B330:C330"/>
    <mergeCell ref="B331:C331"/>
    <mergeCell ref="B332:C332"/>
    <mergeCell ref="B333:C333"/>
    <mergeCell ref="B334:C334"/>
    <mergeCell ref="B335:C335"/>
    <mergeCell ref="B324:C324"/>
    <mergeCell ref="B325:C325"/>
    <mergeCell ref="B326:C326"/>
    <mergeCell ref="B327:C327"/>
    <mergeCell ref="B328:C328"/>
    <mergeCell ref="B329:C329"/>
    <mergeCell ref="B318:C318"/>
    <mergeCell ref="B319:C319"/>
    <mergeCell ref="B320:C320"/>
    <mergeCell ref="B321:C321"/>
    <mergeCell ref="B322:C322"/>
    <mergeCell ref="B323:C323"/>
    <mergeCell ref="B312:C312"/>
    <mergeCell ref="B313:C313"/>
    <mergeCell ref="B314:C314"/>
    <mergeCell ref="B315:C315"/>
    <mergeCell ref="B316:C316"/>
    <mergeCell ref="B317:C317"/>
    <mergeCell ref="B302:C302"/>
    <mergeCell ref="B307:C307"/>
    <mergeCell ref="B308:C308"/>
    <mergeCell ref="B309:C309"/>
    <mergeCell ref="B310:C310"/>
    <mergeCell ref="B311:C311"/>
    <mergeCell ref="B296:C296"/>
    <mergeCell ref="B297:C297"/>
    <mergeCell ref="B298:C298"/>
    <mergeCell ref="B299:C299"/>
    <mergeCell ref="B300:C300"/>
    <mergeCell ref="B301:C301"/>
    <mergeCell ref="B290:C290"/>
    <mergeCell ref="B291:C291"/>
    <mergeCell ref="B292:C292"/>
    <mergeCell ref="B293:C293"/>
    <mergeCell ref="B294:C294"/>
    <mergeCell ref="B295:C295"/>
    <mergeCell ref="B281:C281"/>
    <mergeCell ref="B285:C285"/>
    <mergeCell ref="B286:C286"/>
    <mergeCell ref="B287:C287"/>
    <mergeCell ref="B288:C288"/>
    <mergeCell ref="B289:C289"/>
    <mergeCell ref="B275:C275"/>
    <mergeCell ref="B276:C276"/>
    <mergeCell ref="B277:C277"/>
    <mergeCell ref="B278:C278"/>
    <mergeCell ref="B279:C279"/>
    <mergeCell ref="B280:C280"/>
    <mergeCell ref="B269:C269"/>
    <mergeCell ref="B270:C270"/>
    <mergeCell ref="B271:C271"/>
    <mergeCell ref="B272:C272"/>
    <mergeCell ref="B273:C273"/>
    <mergeCell ref="B274:C274"/>
    <mergeCell ref="B263:C263"/>
    <mergeCell ref="B264:C264"/>
    <mergeCell ref="B265:C265"/>
    <mergeCell ref="B266:C266"/>
    <mergeCell ref="B267:C267"/>
    <mergeCell ref="B268:C268"/>
    <mergeCell ref="B188:C188"/>
    <mergeCell ref="B189:C189"/>
    <mergeCell ref="B190:C190"/>
    <mergeCell ref="B213:C213"/>
    <mergeCell ref="B241:C241"/>
    <mergeCell ref="B242:C242"/>
    <mergeCell ref="B261:C261"/>
    <mergeCell ref="B262:C262"/>
    <mergeCell ref="B257:C257"/>
    <mergeCell ref="B258:C258"/>
    <mergeCell ref="B259:C259"/>
    <mergeCell ref="B260:C260"/>
    <mergeCell ref="B229:C229"/>
    <mergeCell ref="B230:C230"/>
    <mergeCell ref="B231:C231"/>
    <mergeCell ref="B232:C232"/>
    <mergeCell ref="B233:C233"/>
    <mergeCell ref="B222:C222"/>
    <mergeCell ref="B92:C92"/>
    <mergeCell ref="B73:C73"/>
    <mergeCell ref="B97:C97"/>
    <mergeCell ref="B98:C98"/>
    <mergeCell ref="B99:C99"/>
    <mergeCell ref="B93:C93"/>
    <mergeCell ref="B94:C94"/>
    <mergeCell ref="B95:C95"/>
    <mergeCell ref="B96:C96"/>
    <mergeCell ref="B84:C84"/>
    <mergeCell ref="B85:C85"/>
    <mergeCell ref="B86:C86"/>
    <mergeCell ref="B87:C87"/>
    <mergeCell ref="B88:C88"/>
    <mergeCell ref="B89:C89"/>
    <mergeCell ref="B78:C78"/>
    <mergeCell ref="B79:C79"/>
    <mergeCell ref="B90:C90"/>
    <mergeCell ref="B91:C91"/>
    <mergeCell ref="B80:C80"/>
    <mergeCell ref="B81:C81"/>
    <mergeCell ref="B82:C82"/>
    <mergeCell ref="B83:C83"/>
    <mergeCell ref="B74:C74"/>
    <mergeCell ref="B256:C256"/>
    <mergeCell ref="B249:C249"/>
    <mergeCell ref="B250:C250"/>
    <mergeCell ref="B251:C251"/>
    <mergeCell ref="B252:C252"/>
    <mergeCell ref="B240:C240"/>
    <mergeCell ref="B244:C244"/>
    <mergeCell ref="B245:C245"/>
    <mergeCell ref="B246:C246"/>
    <mergeCell ref="B247:C247"/>
    <mergeCell ref="B248:C248"/>
    <mergeCell ref="B243:C243"/>
    <mergeCell ref="B237:C237"/>
    <mergeCell ref="B238:C238"/>
    <mergeCell ref="B239:C239"/>
    <mergeCell ref="B228:C228"/>
    <mergeCell ref="B100:C100"/>
    <mergeCell ref="B101:C101"/>
    <mergeCell ref="B102:C102"/>
    <mergeCell ref="B106:C106"/>
    <mergeCell ref="B107:C107"/>
    <mergeCell ref="B108:C108"/>
    <mergeCell ref="B223:C223"/>
    <mergeCell ref="B224:C224"/>
    <mergeCell ref="B225:C225"/>
    <mergeCell ref="B226:C226"/>
    <mergeCell ref="B227:C227"/>
    <mergeCell ref="B212:C212"/>
    <mergeCell ref="B218:C218"/>
    <mergeCell ref="B219:C219"/>
    <mergeCell ref="B220:C220"/>
    <mergeCell ref="B221:C221"/>
    <mergeCell ref="B206:C206"/>
    <mergeCell ref="B207:C207"/>
    <mergeCell ref="B208:C208"/>
    <mergeCell ref="B209:C209"/>
    <mergeCell ref="B210:C210"/>
    <mergeCell ref="B211:C211"/>
    <mergeCell ref="B200:C200"/>
    <mergeCell ref="B201:C201"/>
    <mergeCell ref="B202:C202"/>
    <mergeCell ref="B203:C203"/>
    <mergeCell ref="B204:C204"/>
    <mergeCell ref="B205:C205"/>
    <mergeCell ref="B199:C199"/>
    <mergeCell ref="B181:C181"/>
    <mergeCell ref="B182:C182"/>
    <mergeCell ref="B183:C183"/>
    <mergeCell ref="B191:C191"/>
    <mergeCell ref="B192:C192"/>
    <mergeCell ref="B193:C193"/>
    <mergeCell ref="B184:C184"/>
    <mergeCell ref="B185:C185"/>
    <mergeCell ref="B186:C186"/>
    <mergeCell ref="B187:C187"/>
    <mergeCell ref="B178:C178"/>
    <mergeCell ref="B179:C179"/>
    <mergeCell ref="B180:C180"/>
    <mergeCell ref="B169:C169"/>
    <mergeCell ref="B170:C170"/>
    <mergeCell ref="B171:C171"/>
    <mergeCell ref="B172:C172"/>
    <mergeCell ref="B173:C173"/>
    <mergeCell ref="B174:C174"/>
    <mergeCell ref="B160:C160"/>
    <mergeCell ref="B161:C161"/>
    <mergeCell ref="B162:C162"/>
    <mergeCell ref="B163:C163"/>
    <mergeCell ref="B167:C167"/>
    <mergeCell ref="B168:C168"/>
    <mergeCell ref="B164:C164"/>
    <mergeCell ref="B165:C165"/>
    <mergeCell ref="B166:C166"/>
    <mergeCell ref="B154:C154"/>
    <mergeCell ref="B159:C159"/>
    <mergeCell ref="B148:C148"/>
    <mergeCell ref="B149:C149"/>
    <mergeCell ref="B150:C150"/>
    <mergeCell ref="B151:C151"/>
    <mergeCell ref="B152:C152"/>
    <mergeCell ref="B153:C153"/>
    <mergeCell ref="B142:C142"/>
    <mergeCell ref="B143:C143"/>
    <mergeCell ref="B144:C144"/>
    <mergeCell ref="B145:C145"/>
    <mergeCell ref="B146:C146"/>
    <mergeCell ref="B147:C147"/>
    <mergeCell ref="B136:C136"/>
    <mergeCell ref="B140:C140"/>
    <mergeCell ref="B141:C141"/>
    <mergeCell ref="B137:C139"/>
    <mergeCell ref="B127:C127"/>
    <mergeCell ref="B128:C128"/>
    <mergeCell ref="B129:C129"/>
    <mergeCell ref="B130:C135"/>
    <mergeCell ref="B121:C121"/>
    <mergeCell ref="B122:C122"/>
    <mergeCell ref="B123:C123"/>
    <mergeCell ref="B115:C115"/>
    <mergeCell ref="B116:C116"/>
    <mergeCell ref="B117:C117"/>
    <mergeCell ref="B118:C118"/>
    <mergeCell ref="B119:C119"/>
    <mergeCell ref="B120:C120"/>
    <mergeCell ref="B109:C109"/>
    <mergeCell ref="B110:C110"/>
    <mergeCell ref="B111:C111"/>
    <mergeCell ref="B112:C112"/>
    <mergeCell ref="B113:C113"/>
    <mergeCell ref="B114:C114"/>
    <mergeCell ref="B75:C75"/>
    <mergeCell ref="B76:C76"/>
    <mergeCell ref="B77:C77"/>
    <mergeCell ref="B66:C66"/>
    <mergeCell ref="B67:C67"/>
    <mergeCell ref="B68:C68"/>
    <mergeCell ref="B69:C69"/>
    <mergeCell ref="B57:C57"/>
    <mergeCell ref="B58:C58"/>
    <mergeCell ref="B63:C63"/>
    <mergeCell ref="B64:C64"/>
    <mergeCell ref="B65:C65"/>
    <mergeCell ref="B53:C53"/>
    <mergeCell ref="B54:C54"/>
    <mergeCell ref="B55:C55"/>
    <mergeCell ref="B56:C56"/>
    <mergeCell ref="B59:C59"/>
    <mergeCell ref="B60:C60"/>
    <mergeCell ref="B61:C61"/>
    <mergeCell ref="B62:C62"/>
    <mergeCell ref="B51:C51"/>
    <mergeCell ref="B52:C52"/>
    <mergeCell ref="B48:C48"/>
    <mergeCell ref="B49:C49"/>
    <mergeCell ref="B50:C50"/>
    <mergeCell ref="B42:C42"/>
    <mergeCell ref="B43:C43"/>
    <mergeCell ref="B44:C44"/>
    <mergeCell ref="B45:C45"/>
    <mergeCell ref="B46:C46"/>
    <mergeCell ref="B47:C47"/>
    <mergeCell ref="B36:C36"/>
    <mergeCell ref="B37:C37"/>
    <mergeCell ref="B38:C38"/>
    <mergeCell ref="B39:C39"/>
    <mergeCell ref="B40:C40"/>
    <mergeCell ref="B41:C41"/>
    <mergeCell ref="B27:C27"/>
    <mergeCell ref="B28:C28"/>
    <mergeCell ref="B29:C29"/>
    <mergeCell ref="B30:C30"/>
    <mergeCell ref="B34:C34"/>
    <mergeCell ref="B35:C35"/>
    <mergeCell ref="B21:C21"/>
    <mergeCell ref="B22:C22"/>
    <mergeCell ref="B23:C23"/>
    <mergeCell ref="B24:C24"/>
    <mergeCell ref="B25:C25"/>
    <mergeCell ref="B26:C26"/>
    <mergeCell ref="B15:C15"/>
    <mergeCell ref="B16:C16"/>
    <mergeCell ref="B17:C17"/>
    <mergeCell ref="B18:C18"/>
    <mergeCell ref="B19:C19"/>
    <mergeCell ref="B20:C20"/>
    <mergeCell ref="B9:C9"/>
    <mergeCell ref="B10:C10"/>
    <mergeCell ref="B11:C11"/>
    <mergeCell ref="B12:C12"/>
    <mergeCell ref="B13:C13"/>
    <mergeCell ref="B14:C14"/>
    <mergeCell ref="B3:C3"/>
    <mergeCell ref="B4:C4"/>
    <mergeCell ref="B5:C5"/>
    <mergeCell ref="B6:C6"/>
    <mergeCell ref="B7:C7"/>
    <mergeCell ref="B8:C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MUNDO BOLIVARIANO</vt:lpstr>
      <vt:lpstr>MUNDO BOLIVARIANO 2023</vt:lpstr>
      <vt:lpstr>APU</vt:lpstr>
      <vt:lpstr>ESPECIFICACIONES</vt:lpstr>
      <vt:lpstr>'MUNDO BOLIVARIANO'!Área_de_impresión</vt:lpstr>
      <vt:lpstr>'MUNDO BOLIVARIANO 2023'!Área_de_impresión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Maria C. Robayo Abello</cp:lastModifiedBy>
  <dcterms:created xsi:type="dcterms:W3CDTF">2022-09-08T02:50:06Z</dcterms:created>
  <dcterms:modified xsi:type="dcterms:W3CDTF">2023-06-21T22:22:55Z</dcterms:modified>
</cp:coreProperties>
</file>