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rhoz\Desktop\PROCESOS CAAG\NECESIDADES PARA PRECOTIZAR\ANALISIS DE PRECIO\"/>
    </mc:Choice>
  </mc:AlternateContent>
  <bookViews>
    <workbookView xWindow="-120" yWindow="-120" windowWidth="29040" windowHeight="15840"/>
  </bookViews>
  <sheets>
    <sheet name="SOLICITUD NECESIDAD (2)" sheetId="2" r:id="rId1"/>
  </sheets>
  <definedNames>
    <definedName name="_xlnm._FilterDatabase" localSheetId="0" hidden="1">'SOLICITUD NECESIDAD (2)'!#REF!</definedName>
    <definedName name="_xlnm.Print_Area" localSheetId="0">'SOLICITUD NECESIDAD (2)'!$B$2:$H$52</definedName>
  </definedNames>
  <calcPr calcId="162913"/>
</workbook>
</file>

<file path=xl/calcChain.xml><?xml version="1.0" encoding="utf-8"?>
<calcChain xmlns="http://schemas.openxmlformats.org/spreadsheetml/2006/main">
  <c r="S10" i="2" l="1"/>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3" i="2"/>
  <c r="V44" i="2"/>
  <c r="V45" i="2"/>
  <c r="V46" i="2"/>
  <c r="V47" i="2"/>
  <c r="V48" i="2"/>
  <c r="V49" i="2"/>
  <c r="V50" i="2"/>
  <c r="V51" i="2"/>
  <c r="V52" i="2"/>
  <c r="V9" i="2"/>
  <c r="S9" i="2"/>
  <c r="P52" i="2" l="1"/>
  <c r="Q52" i="2" s="1"/>
  <c r="R52" i="2" s="1"/>
  <c r="P51" i="2"/>
  <c r="Q51" i="2" s="1"/>
  <c r="R51" i="2" s="1"/>
  <c r="P50" i="2"/>
  <c r="Q50" i="2" s="1"/>
  <c r="R50" i="2" s="1"/>
  <c r="P49" i="2"/>
  <c r="Q49" i="2" s="1"/>
  <c r="R49" i="2" s="1"/>
  <c r="P48" i="2"/>
  <c r="Q48" i="2" s="1"/>
  <c r="R48" i="2" s="1"/>
  <c r="P47" i="2"/>
  <c r="Q47" i="2" s="1"/>
  <c r="R47" i="2" s="1"/>
  <c r="P46" i="2"/>
  <c r="Q46" i="2" s="1"/>
  <c r="R46" i="2" s="1"/>
  <c r="P45" i="2"/>
  <c r="Q45" i="2" s="1"/>
  <c r="R45" i="2" s="1"/>
  <c r="P44" i="2"/>
  <c r="Q44" i="2" s="1"/>
  <c r="R44" i="2" s="1"/>
  <c r="P43" i="2"/>
  <c r="Q43" i="2" s="1"/>
  <c r="R43" i="2" s="1"/>
  <c r="P42" i="2"/>
  <c r="Q42" i="2" s="1"/>
  <c r="R42" i="2" s="1"/>
  <c r="P41" i="2"/>
  <c r="Q41" i="2" s="1"/>
  <c r="R41" i="2" s="1"/>
  <c r="P40" i="2"/>
  <c r="Q40" i="2" s="1"/>
  <c r="R40" i="2" s="1"/>
  <c r="P39" i="2"/>
  <c r="Q39" i="2" s="1"/>
  <c r="R39" i="2" s="1"/>
  <c r="P38" i="2"/>
  <c r="Q38" i="2" s="1"/>
  <c r="R38" i="2" s="1"/>
  <c r="P37" i="2"/>
  <c r="Q37" i="2" s="1"/>
  <c r="R37" i="2" s="1"/>
  <c r="P36" i="2"/>
  <c r="Q36" i="2" s="1"/>
  <c r="R36" i="2" s="1"/>
  <c r="P35" i="2"/>
  <c r="Q35" i="2" s="1"/>
  <c r="R35" i="2" s="1"/>
  <c r="P34" i="2"/>
  <c r="Q34" i="2" s="1"/>
  <c r="R34" i="2" s="1"/>
  <c r="P33" i="2"/>
  <c r="Q33" i="2" s="1"/>
  <c r="R33" i="2" s="1"/>
  <c r="P32" i="2"/>
  <c r="Q32" i="2" s="1"/>
  <c r="R32" i="2" s="1"/>
  <c r="P31" i="2"/>
  <c r="Q31" i="2" s="1"/>
  <c r="R31" i="2" s="1"/>
  <c r="P30" i="2"/>
  <c r="Q30" i="2" s="1"/>
  <c r="R30" i="2" s="1"/>
  <c r="P29" i="2"/>
  <c r="Q29" i="2" s="1"/>
  <c r="R29" i="2" s="1"/>
  <c r="P28" i="2"/>
  <c r="Q28" i="2" s="1"/>
  <c r="R28" i="2" s="1"/>
  <c r="P27" i="2"/>
  <c r="Q27" i="2" s="1"/>
  <c r="R27" i="2" s="1"/>
  <c r="P26" i="2"/>
  <c r="Q26" i="2" s="1"/>
  <c r="R26" i="2" s="1"/>
  <c r="P25" i="2"/>
  <c r="Q25" i="2" s="1"/>
  <c r="R25" i="2" s="1"/>
  <c r="P24" i="2"/>
  <c r="Q24" i="2" s="1"/>
  <c r="R24" i="2" s="1"/>
  <c r="P23" i="2"/>
  <c r="Q23" i="2" s="1"/>
  <c r="R23" i="2" s="1"/>
  <c r="P22" i="2"/>
  <c r="Q22" i="2" s="1"/>
  <c r="R22" i="2" s="1"/>
  <c r="P21" i="2"/>
  <c r="Q21" i="2" s="1"/>
  <c r="R21" i="2" s="1"/>
  <c r="P20" i="2"/>
  <c r="Q20" i="2" s="1"/>
  <c r="R20" i="2" s="1"/>
  <c r="P19" i="2"/>
  <c r="Q19" i="2" s="1"/>
  <c r="R19" i="2" s="1"/>
  <c r="P18" i="2"/>
  <c r="Q18" i="2" s="1"/>
  <c r="R18" i="2" s="1"/>
  <c r="P17" i="2"/>
  <c r="Q17" i="2" s="1"/>
  <c r="R17" i="2" s="1"/>
  <c r="P16" i="2"/>
  <c r="Q16" i="2" s="1"/>
  <c r="R16" i="2" s="1"/>
  <c r="P15" i="2"/>
  <c r="Q15" i="2" s="1"/>
  <c r="R15" i="2" s="1"/>
  <c r="P14" i="2"/>
  <c r="Q14" i="2" s="1"/>
  <c r="R14" i="2" s="1"/>
  <c r="P13" i="2"/>
  <c r="Q13" i="2" s="1"/>
  <c r="R13" i="2" s="1"/>
  <c r="P12" i="2"/>
  <c r="Q12" i="2" s="1"/>
  <c r="R12" i="2" s="1"/>
  <c r="P11" i="2"/>
  <c r="Q11" i="2" s="1"/>
  <c r="R11" i="2" s="1"/>
  <c r="P10" i="2"/>
  <c r="Q10" i="2" s="1"/>
  <c r="R10" i="2" s="1"/>
  <c r="P9" i="2"/>
  <c r="Q9" i="2" s="1"/>
  <c r="R9" i="2" s="1"/>
  <c r="U33" i="2" l="1"/>
  <c r="U32" i="2"/>
  <c r="U13" i="2"/>
  <c r="U12" i="2"/>
  <c r="U11" i="2"/>
  <c r="U10" i="2"/>
  <c r="U9" i="2"/>
  <c r="L32" i="2"/>
  <c r="M32" i="2" s="1"/>
  <c r="N32" i="2" s="1"/>
  <c r="L33" i="2"/>
  <c r="M33" i="2" s="1"/>
  <c r="N33" i="2" s="1"/>
  <c r="H9" i="2"/>
  <c r="I9" i="2" s="1"/>
  <c r="J9" i="2" s="1"/>
  <c r="H10" i="2"/>
  <c r="I10" i="2" s="1"/>
  <c r="J10" i="2" s="1"/>
  <c r="L10" i="2"/>
  <c r="M10" i="2" s="1"/>
  <c r="N10" i="2" s="1"/>
  <c r="H11" i="2"/>
  <c r="I11" i="2" s="1"/>
  <c r="J11" i="2" s="1"/>
  <c r="L11" i="2"/>
  <c r="M11" i="2" s="1"/>
  <c r="N11" i="2" s="1"/>
  <c r="H12" i="2"/>
  <c r="I12" i="2" s="1"/>
  <c r="J12" i="2" s="1"/>
  <c r="L12" i="2"/>
  <c r="M12" i="2" s="1"/>
  <c r="N12" i="2" s="1"/>
  <c r="H13" i="2"/>
  <c r="I13" i="2" s="1"/>
  <c r="J13" i="2" s="1"/>
  <c r="L13" i="2"/>
  <c r="M13" i="2" s="1"/>
  <c r="N13" i="2" s="1"/>
  <c r="L9" i="2"/>
  <c r="M9" i="2" s="1"/>
  <c r="N9" i="2" s="1"/>
  <c r="U15" i="2" l="1"/>
  <c r="U16" i="2"/>
  <c r="U17" i="2"/>
  <c r="U18" i="2"/>
  <c r="U19" i="2"/>
  <c r="U20" i="2"/>
  <c r="U21" i="2"/>
  <c r="U22" i="2"/>
  <c r="U23" i="2"/>
  <c r="U24" i="2"/>
  <c r="U25" i="2"/>
  <c r="U26" i="2"/>
  <c r="U27" i="2"/>
  <c r="U28" i="2"/>
  <c r="U29" i="2"/>
  <c r="U30" i="2"/>
  <c r="U31" i="2"/>
  <c r="U34" i="2"/>
  <c r="U35" i="2"/>
  <c r="U36" i="2"/>
  <c r="U37" i="2"/>
  <c r="U38" i="2"/>
  <c r="U39" i="2"/>
  <c r="U40" i="2"/>
  <c r="U41" i="2"/>
  <c r="U42" i="2"/>
  <c r="U43" i="2"/>
  <c r="U44" i="2"/>
  <c r="U45" i="2"/>
  <c r="U46" i="2"/>
  <c r="U47" i="2"/>
  <c r="U48" i="2"/>
  <c r="U49" i="2"/>
  <c r="U50" i="2"/>
  <c r="U51" i="2"/>
  <c r="U52" i="2"/>
  <c r="U14" i="2"/>
  <c r="L14" i="2"/>
  <c r="M14" i="2" s="1"/>
  <c r="N14" i="2" s="1"/>
  <c r="L15" i="2"/>
  <c r="M15" i="2" s="1"/>
  <c r="N15" i="2" s="1"/>
  <c r="L16" i="2"/>
  <c r="M16" i="2" s="1"/>
  <c r="N16" i="2" s="1"/>
  <c r="L17" i="2"/>
  <c r="M17" i="2" s="1"/>
  <c r="N17" i="2" s="1"/>
  <c r="L18" i="2"/>
  <c r="M18" i="2" s="1"/>
  <c r="N18" i="2" s="1"/>
  <c r="L19" i="2"/>
  <c r="M19" i="2" s="1"/>
  <c r="N19" i="2" s="1"/>
  <c r="L20" i="2"/>
  <c r="M20" i="2" s="1"/>
  <c r="N20" i="2" s="1"/>
  <c r="L21" i="2"/>
  <c r="M21" i="2" s="1"/>
  <c r="N21" i="2" s="1"/>
  <c r="L22" i="2"/>
  <c r="M22" i="2" s="1"/>
  <c r="N22" i="2" s="1"/>
  <c r="L23" i="2"/>
  <c r="M23" i="2" s="1"/>
  <c r="N23" i="2" s="1"/>
  <c r="L24" i="2"/>
  <c r="M24" i="2" s="1"/>
  <c r="N24" i="2" s="1"/>
  <c r="L25" i="2"/>
  <c r="M25" i="2" s="1"/>
  <c r="N25" i="2" s="1"/>
  <c r="L26" i="2"/>
  <c r="M26" i="2" s="1"/>
  <c r="N26" i="2" s="1"/>
  <c r="L27" i="2"/>
  <c r="M27" i="2" s="1"/>
  <c r="N27" i="2" s="1"/>
  <c r="L28" i="2"/>
  <c r="M28" i="2" s="1"/>
  <c r="N28" i="2" s="1"/>
  <c r="L29" i="2"/>
  <c r="M29" i="2" s="1"/>
  <c r="N29" i="2" s="1"/>
  <c r="L30" i="2"/>
  <c r="M30" i="2" s="1"/>
  <c r="N30" i="2" s="1"/>
  <c r="L31" i="2"/>
  <c r="M31" i="2" s="1"/>
  <c r="N31" i="2" s="1"/>
  <c r="L34" i="2"/>
  <c r="M34" i="2" s="1"/>
  <c r="N34" i="2" s="1"/>
  <c r="L35" i="2"/>
  <c r="M35" i="2" s="1"/>
  <c r="N35" i="2" s="1"/>
  <c r="L36" i="2"/>
  <c r="M36" i="2" s="1"/>
  <c r="N36" i="2" s="1"/>
  <c r="L37" i="2"/>
  <c r="M37" i="2" s="1"/>
  <c r="N37" i="2" s="1"/>
  <c r="L38" i="2"/>
  <c r="M38" i="2" s="1"/>
  <c r="N38" i="2" s="1"/>
  <c r="L39" i="2"/>
  <c r="M39" i="2" s="1"/>
  <c r="N39" i="2" s="1"/>
  <c r="L40" i="2"/>
  <c r="M40" i="2" s="1"/>
  <c r="N40" i="2" s="1"/>
  <c r="L41" i="2"/>
  <c r="M41" i="2" s="1"/>
  <c r="N41" i="2" s="1"/>
  <c r="L42" i="2"/>
  <c r="M42" i="2" s="1"/>
  <c r="N42" i="2" s="1"/>
  <c r="L43" i="2"/>
  <c r="M43" i="2" s="1"/>
  <c r="N43" i="2" s="1"/>
  <c r="L44" i="2"/>
  <c r="M44" i="2" s="1"/>
  <c r="N44" i="2" s="1"/>
  <c r="L45" i="2"/>
  <c r="M45" i="2" s="1"/>
  <c r="N45" i="2" s="1"/>
  <c r="L46" i="2"/>
  <c r="M46" i="2" s="1"/>
  <c r="N46" i="2" s="1"/>
  <c r="L47" i="2"/>
  <c r="M47" i="2" s="1"/>
  <c r="N47" i="2" s="1"/>
  <c r="L48" i="2"/>
  <c r="M48" i="2" s="1"/>
  <c r="N48" i="2" s="1"/>
  <c r="L49" i="2"/>
  <c r="M49" i="2" s="1"/>
  <c r="N49" i="2" s="1"/>
  <c r="L50" i="2"/>
  <c r="M50" i="2" s="1"/>
  <c r="N50" i="2" s="1"/>
  <c r="L51" i="2"/>
  <c r="M51" i="2" s="1"/>
  <c r="N51" i="2" s="1"/>
  <c r="L52" i="2"/>
  <c r="M52" i="2" s="1"/>
  <c r="N52" i="2" s="1"/>
  <c r="U53" i="2" l="1"/>
  <c r="H14" i="2" l="1"/>
  <c r="I14" i="2" s="1"/>
  <c r="J14" i="2" s="1"/>
  <c r="H15" i="2"/>
  <c r="I15" i="2" s="1"/>
  <c r="J15" i="2" s="1"/>
  <c r="H16" i="2"/>
  <c r="I16" i="2" s="1"/>
  <c r="J16" i="2" s="1"/>
  <c r="H17" i="2"/>
  <c r="I17" i="2" s="1"/>
  <c r="J17" i="2" s="1"/>
  <c r="H18" i="2"/>
  <c r="I18" i="2" s="1"/>
  <c r="J18" i="2" s="1"/>
  <c r="H19" i="2"/>
  <c r="I19" i="2" s="1"/>
  <c r="J19" i="2" s="1"/>
  <c r="H20" i="2"/>
  <c r="I20" i="2" s="1"/>
  <c r="J20" i="2" s="1"/>
  <c r="H21" i="2"/>
  <c r="I21" i="2" s="1"/>
  <c r="J21" i="2" s="1"/>
  <c r="H22" i="2"/>
  <c r="I22" i="2" s="1"/>
  <c r="J22" i="2" s="1"/>
  <c r="H23" i="2"/>
  <c r="I23" i="2" s="1"/>
  <c r="J23" i="2" s="1"/>
  <c r="H24" i="2"/>
  <c r="I24" i="2" s="1"/>
  <c r="J24" i="2" s="1"/>
  <c r="H25" i="2"/>
  <c r="I25" i="2" s="1"/>
  <c r="J25" i="2" s="1"/>
  <c r="H26" i="2"/>
  <c r="I26" i="2" s="1"/>
  <c r="J26" i="2" s="1"/>
  <c r="H27" i="2"/>
  <c r="I27" i="2" s="1"/>
  <c r="J27" i="2" s="1"/>
  <c r="H28" i="2"/>
  <c r="I28" i="2" s="1"/>
  <c r="J28" i="2" s="1"/>
  <c r="H29" i="2"/>
  <c r="I29" i="2" s="1"/>
  <c r="J29" i="2" s="1"/>
  <c r="H30" i="2"/>
  <c r="I30" i="2" s="1"/>
  <c r="J30" i="2" s="1"/>
  <c r="H31" i="2"/>
  <c r="I31" i="2" s="1"/>
  <c r="H34" i="2"/>
  <c r="I34" i="2" s="1"/>
  <c r="H35" i="2"/>
  <c r="I35" i="2" s="1"/>
  <c r="J35" i="2" s="1"/>
  <c r="H36" i="2"/>
  <c r="I36" i="2" s="1"/>
  <c r="J36" i="2" s="1"/>
  <c r="H37" i="2"/>
  <c r="H38" i="2"/>
  <c r="H39" i="2"/>
  <c r="H40" i="2"/>
  <c r="H41" i="2"/>
  <c r="H42" i="2"/>
  <c r="H43" i="2"/>
  <c r="H44" i="2"/>
  <c r="H45" i="2"/>
  <c r="H46" i="2"/>
  <c r="H47" i="2"/>
  <c r="H48" i="2"/>
  <c r="H49" i="2"/>
  <c r="H50" i="2"/>
  <c r="H51" i="2"/>
  <c r="H52" i="2"/>
  <c r="J34" i="2" l="1"/>
  <c r="J31" i="2"/>
  <c r="I48" i="2"/>
  <c r="J48" i="2" s="1"/>
  <c r="I45" i="2"/>
  <c r="J45" i="2" s="1"/>
  <c r="I37" i="2"/>
  <c r="J37" i="2" s="1"/>
  <c r="I50" i="2"/>
  <c r="I42" i="2"/>
  <c r="J42" i="2" s="1"/>
  <c r="I49" i="2"/>
  <c r="J49" i="2" s="1"/>
  <c r="I41" i="2"/>
  <c r="J41" i="2" s="1"/>
  <c r="I40" i="2"/>
  <c r="J40" i="2" s="1"/>
  <c r="I39" i="2"/>
  <c r="J39" i="2" s="1"/>
  <c r="I46" i="2"/>
  <c r="J46" i="2" s="1"/>
  <c r="I38" i="2"/>
  <c r="J38" i="2" s="1"/>
  <c r="I52" i="2"/>
  <c r="J52" i="2" s="1"/>
  <c r="I44" i="2"/>
  <c r="J44" i="2" s="1"/>
  <c r="I51" i="2"/>
  <c r="J51" i="2" s="1"/>
  <c r="I43" i="2"/>
  <c r="I47" i="2"/>
  <c r="J47" i="2" s="1"/>
  <c r="J43" i="2" l="1"/>
  <c r="J50" i="2"/>
</calcChain>
</file>

<file path=xl/comments1.xml><?xml version="1.0" encoding="utf-8"?>
<comments xmlns="http://schemas.openxmlformats.org/spreadsheetml/2006/main">
  <authors>
    <author>Usuario de Windows</author>
    <author>Adriana Janeth Vesga Maldonado</author>
    <author>tc={3FB6464B-BC59-4F64-AB4C-BC3978AD4708}</author>
    <author>tc={DED71E5F-BEB5-4C4C-AE3A-AFA27DF046BB}</author>
  </authors>
  <commentList>
    <comment ref="D8" authorId="0" shapeId="0">
      <text>
        <r>
          <rPr>
            <b/>
            <sz val="9"/>
            <color indexed="81"/>
            <rFont val="Tahoma"/>
            <family val="2"/>
          </rPr>
          <t xml:space="preserve">Especificaciones tecnicas: Detallar el producto de manera especifica, que aborde cada componente o caracteristica interna o externa del producto o servicio. Ejemplo: Tamaño, caracteristicas del material.
</t>
        </r>
      </text>
    </comment>
    <comment ref="E8" authorId="0" shapeId="0">
      <text>
        <r>
          <rPr>
            <b/>
            <sz val="9"/>
            <color indexed="81"/>
            <rFont val="Tahoma"/>
            <family val="2"/>
          </rPr>
          <t>Unidad de Medida:
Presentación en la que viene el producto. Ejemplo: Metros, Rollos, Oz, Lts, Gramos, etc.</t>
        </r>
      </text>
    </comment>
    <comment ref="F8" authorId="1" shapeId="0">
      <text>
        <r>
          <rPr>
            <b/>
            <sz val="9"/>
            <color indexed="81"/>
            <rFont val="Tahoma"/>
            <family val="2"/>
          </rPr>
          <t>Adriana Janeth Vesga Maldonado:</t>
        </r>
        <r>
          <rPr>
            <sz val="9"/>
            <color indexed="81"/>
            <rFont val="Tahoma"/>
            <family val="2"/>
          </rPr>
          <t xml:space="preserve">
Si el elemento a solicitar pertenece al rubro de materiales de formación o a otro rubro del centro</t>
        </r>
      </text>
    </comment>
    <comment ref="S9" authorId="2" shapeId="0">
      <text>
        <r>
          <rPr>
            <sz val="11"/>
            <color theme="1"/>
            <rFont val="Calibri"/>
            <family val="2"/>
            <scheme val="minor"/>
          </rPr>
          <t xml:space="preserve">[Threaded comment]
Your version of Excel allows you to read this threaded comment; however, any edits to it will get removed if the file is opened in a newer version of Excel. Learn more: https://go.microsoft.com/fwlink/?linkid=870924
Comment:
    PARA DETERMINAR EL VALOR PROMEDIO UNITARIO SE DEBE TOMAR EL VALOR UNITARIO MAS IVA </t>
        </r>
      </text>
    </comment>
    <comment ref="T9" authorId="3" shapeI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AQUÍ SE DEBE COPIAR MANUALMENTE EL VALOR DEL RESULTADO DE LA COLUMNA ANTERIOR</t>
        </r>
      </text>
    </comment>
  </commentList>
</comments>
</file>

<file path=xl/sharedStrings.xml><?xml version="1.0" encoding="utf-8"?>
<sst xmlns="http://schemas.openxmlformats.org/spreadsheetml/2006/main" count="163" uniqueCount="103">
  <si>
    <t>ANALISIS DE PRECIOS</t>
  </si>
  <si>
    <t>COTIZACIONES:</t>
  </si>
  <si>
    <t>GAVA S.A.S.</t>
  </si>
  <si>
    <t>PROMEDIO</t>
  </si>
  <si>
    <t>ITEM</t>
  </si>
  <si>
    <t>NECESIDAD</t>
  </si>
  <si>
    <t>ESPECIFICACIONES TÉCNICAS</t>
  </si>
  <si>
    <t>UNIDAD DE MEDIDA</t>
  </si>
  <si>
    <t>CANTIDAD SOLICITDA</t>
  </si>
  <si>
    <t>VALOR UNITARIO</t>
  </si>
  <si>
    <t>VALOR IVA</t>
  </si>
  <si>
    <t>VALOR UNITARIO + IVA</t>
  </si>
  <si>
    <t>VALOR TOTAL</t>
  </si>
  <si>
    <t>VALOR PROMEDIO UNITARIO</t>
  </si>
  <si>
    <t>VALOR SECOP II</t>
  </si>
  <si>
    <t>VALOR PROMEDIO TOTAL</t>
  </si>
  <si>
    <t>platina acero  al  carbono   4" x 3/8" x 6 mts.</t>
  </si>
  <si>
    <t xml:space="preserve">UNIDAD </t>
  </si>
  <si>
    <t>marcos de segueta con sus hojas</t>
  </si>
  <si>
    <t>UNIDAD</t>
  </si>
  <si>
    <t xml:space="preserve"> </t>
  </si>
  <si>
    <t>Chispero para soldadura autógena por el rápido encendido de sopletes y cortadores.</t>
  </si>
  <si>
    <t>LAMINA DE ACERO AL CARBONO</t>
  </si>
  <si>
    <t>1/2" DE ESPESOR X 1 MTS X 2 MTS</t>
  </si>
  <si>
    <t>Lamina de Acero Inoxidable</t>
  </si>
  <si>
    <t xml:space="preserve"> serie 304 medidas 2 m.m. DE ESPESOR X 1 mts X 2mts.</t>
  </si>
  <si>
    <t>LAMINA DE ALUMINIO</t>
  </si>
  <si>
    <t>SERIE 5052 MEDIDS 3 m.m. ESPESOR X 1 mts. X 2 mts.</t>
  </si>
  <si>
    <t>vidrios inactinicos</t>
  </si>
  <si>
    <t>Se usan de manera general en las máscaras de soldar, y su función es proteger la vista en el proceso de soldadura de la radiación visible. # 12</t>
  </si>
  <si>
    <t xml:space="preserve">Medida estándar para uso en caretas para soldar. Resistente a cambios de temperatura. </t>
  </si>
  <si>
    <t>kit boquillas oxicorte</t>
  </si>
  <si>
    <t>kit boquilla # 00, 0, 1, 2, 3, 4</t>
  </si>
  <si>
    <t>DISCO DE CORTE</t>
  </si>
  <si>
    <t>DISCO ABRASIVO PARA CORTE DE 4" ½” DIAMETRO X 1.2 m.m. DE ESPESOR</t>
  </si>
  <si>
    <t>UNIDD</t>
  </si>
  <si>
    <t>DISCO ABRASIVO PARA CORTE DE 7" DIAMETRO X 1.2 m.m. DE ESPESOR</t>
  </si>
  <si>
    <t>Electrodos</t>
  </si>
  <si>
    <t>ELECTRODO E-6010 1/8</t>
  </si>
  <si>
    <t>CAJA X 20 KILOS</t>
  </si>
  <si>
    <t>ELECTRODO E-6010 3/32</t>
  </si>
  <si>
    <t>ELECTRODO E-6010 5/32</t>
  </si>
  <si>
    <t>ELECTRODO E-6011 1/8</t>
  </si>
  <si>
    <t>ELECTRODO E-6011 3/32</t>
  </si>
  <si>
    <t>ELECTRODO E-6013 1/8</t>
  </si>
  <si>
    <t>ELECTRODO E-7018 1/8</t>
  </si>
  <si>
    <t>ELECTRODO E-7018 3/32</t>
  </si>
  <si>
    <t>Varillas de acero inoxidable</t>
  </si>
  <si>
    <t xml:space="preserve">VARILLA APORTE INOXIDABLE PARA SOLDAR CON TIG AWS A5.30 ER-308L 1/16" </t>
  </si>
  <si>
    <t>LIBRA</t>
  </si>
  <si>
    <t>Varillas de aleación ferrosa</t>
  </si>
  <si>
    <t>VARILLA APORTE ACERO AL CARBONO PARA SOLDAR CON TIG AWS A5.30 ER70S6 1/8"</t>
  </si>
  <si>
    <t>Varillas de aluminio</t>
  </si>
  <si>
    <t>VARILLA APORTE ALUMINIO PARA SOLDAR CON TIG AWS A5.30 ER-4043 1/8"</t>
  </si>
  <si>
    <t>Varilla de soldadura fuerte o soldadura de gas</t>
  </si>
  <si>
    <t>EWP ELECTRODO DE TUNSGTENO PURO DE 1/8" PUNTA VERDE</t>
  </si>
  <si>
    <t>CAJA X 10</t>
  </si>
  <si>
    <t>EWP ELECTRODO DE TUNSGTENO PURO DE 3/32" PUNTA VERDE</t>
  </si>
  <si>
    <t>EWP ELECTRODO DE TUNSGTENO AL 2% DE CERIO X 3/32" PUNTA GRIS - caja x 10</t>
  </si>
  <si>
    <t>EWP ELECTRODO DE TUNSGTENO AL 2% DE CERIO X 1/8" PUNTA GRIS</t>
  </si>
  <si>
    <t>KIT TOBERAS PARA TIG# 4,5,6,7,,8,</t>
  </si>
  <si>
    <t>Tobera o buza cerámica STANDARD para antorcha de soldadura TIG </t>
  </si>
  <si>
    <t>Tig Toberas De Soldadura Stubby Gas Lens Collets Alúmina O DE FLUJO LAMINAR CON FILTROS TOBERAS # 4,5,6,7,8</t>
  </si>
  <si>
    <t>KIT ESPECIAL PARA FLUJO LAMINAR</t>
  </si>
  <si>
    <t xml:space="preserve">PUNTA DE CONTACTO FCAW 5/64" O 2 M.M. </t>
  </si>
  <si>
    <t>PUNTAS DE CONTACTO CON REFERENCIA KP2745</t>
  </si>
  <si>
    <t xml:space="preserve">PUNTA DE CONTACTO mig-mag 0.35 m.m. </t>
  </si>
  <si>
    <t>PUNTAS DE CONTACTO CON REFERENCIA KP2744</t>
  </si>
  <si>
    <t>Kits partes antorcha para plasma cut master LC.85</t>
  </si>
  <si>
    <t>cabezal, kit de enfriamiento, electrodos, anillo roscado, tobera  para la maquina plasma refrencia LC85</t>
  </si>
  <si>
    <t>KIT</t>
  </si>
  <si>
    <t>Kits partes antorcha para plasma cut master SL.60</t>
  </si>
  <si>
    <t>Espray anti - salpicaduras</t>
  </si>
  <si>
    <t>Lata en aerosol de 453.6 g (6 Onzas)</t>
  </si>
  <si>
    <t>PINZAS SUJETADOR</t>
  </si>
  <si>
    <t>LIMA</t>
  </si>
  <si>
    <t>LIMA PLANA DE 8" CON CABO DE PASTA O PLASTICO</t>
  </si>
  <si>
    <t>MARTILLO DE GOLPE</t>
  </si>
  <si>
    <t>MARTILLO DE GOLPE DE 1 Kg</t>
  </si>
  <si>
    <t>DISCO DE ESMERIL</t>
  </si>
  <si>
    <t>Fabricado en óxido de aluminio.
Espesor: 1" (25 mm).
Grano grueso 150 para afilar y remover imperfecciones.
Grano fino 240 para asentar.
Fabricado en óxido de aluminio. Velocidad: 1.500 rpm.
Tensión / Frecuencia: 120 V / Hz.
Compatible con brocas de acero rápido (HSS) y helicoidales de acero al carbono.
Cuerpo de ABS. Afilado grueso: Hojas de carburo de tungsteno, ideal para cuchillos con filo completamente desgastado.
Afilado fino: Hojas cerámicas, ideal para perfilado y pulido de cuchillos.
Grano grueso 150 para afilar y remover imperfecciones.
Grano fino 240 para asentar.</t>
  </si>
  <si>
    <t>platina acero  al  carbono</t>
  </si>
  <si>
    <t>platina acero  al  carbono  2" x 1/4" x 6 mts.</t>
  </si>
  <si>
    <t>*Las tasas de IVA se toman según la ley 1607 de 2012, modificada por la Ley 1819 de 2016.</t>
  </si>
  <si>
    <t>segueta</t>
  </si>
  <si>
    <t>Caretas para esmerilar</t>
  </si>
  <si>
    <t>CARETA FULL FACE PARA ESMERILAR CABEZA MOVIL TIPO RATCHET INCLUYE VISOR EN POLICARBONATO RECUBRIMIENTO DE LOS BORDES EN ALUMINIO, CORREAS ANTRECRUZADAS.</t>
  </si>
  <si>
    <t>Caretas para soldar</t>
  </si>
  <si>
    <t>CARETAS AUTOMATICAS DE SOLDAR CON CASCO SE1701 RESISTENTE AL CALOR HASTA 400 GRADOS, CAPARAZON LIGERO EN TERMOPLASTICO, VISERA ABATIBLE Y AJUSTABLE AL CASCO</t>
  </si>
  <si>
    <t>CARETAS DE SOLDAR CONVENCIONAL. Careta para soldar, Fabricada en polipropileno de alto impacto
Ventanilla móvil para lente intercambiable
Suspensión de ajuste por intervalos (tipo matraca)
Especificaciones
Área de visión 51 mm x 108 mm
Altura 29 cm
Ancho 22 cm
Peso 370 g</t>
  </si>
  <si>
    <t>Chispero</t>
  </si>
  <si>
    <t>vidrios transparentes par caretas de soldadura</t>
  </si>
  <si>
    <t>KIT REPARACIÓN DE MANGUERAS</t>
  </si>
  <si>
    <t>el kit de reparación forney large oxyacetylene hose contiene todas las piezas necesarias para reparar o extender con seguridad la mayoría de las marcas de mangueras de oxiacetileno de 14 (6,35 mm) y 316 (4,76 mm) este kit también incluye forney crimper</t>
  </si>
  <si>
    <t xml:space="preserve">PICA ESCORIA </t>
  </si>
  <si>
    <t>Piqueta martillo para soldador. Práctica herramienta que ayuda a eliminar la escoria de la superficie de la soldadura y también sirve para golpear y ayudar al relevado de esfuerzos mecánicos producidos por la contracción y dilatación inherentes en la soldadura. Tiene dos puntas una cónica y otra de cincel mediante las cuales se puede seleccionar el tipo de golpe o de acceso a la pieza soldada.</t>
  </si>
  <si>
    <t>EMPRESERVA</t>
  </si>
  <si>
    <t xml:space="preserve">LÍMITE </t>
  </si>
  <si>
    <t>HOMBRE SOLOPara abrir estas pinzas la herramienta tiene una palanca en una de sus patas, que al accionarla libera la presión y permite que se abra la herramienta.</t>
  </si>
  <si>
    <t>i</t>
  </si>
  <si>
    <t>3/8" DE ESPESOR X 1 MTS X 2 MTS</t>
  </si>
  <si>
    <t>GAFIMOPE</t>
  </si>
  <si>
    <t>cabezal, kit de enfriamiento, electrodos, anillo roscado, tobera  para la maquina plasma refrencia LC60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</si>
</sst>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quot;\ * #,##0.00_-;\-&quot;$&quot;\ * #,##0.00_-;_-&quot;$&quot;\ * &quot;-&quot;??_-;_-@_-"/>
    <numFmt numFmtId="43" formatCode="_-* #,##0.00_-;\-* #,##0.00_-;_-* &quot;-&quot;??_-;_-@_-"/>
    <numFmt numFmtId="164" formatCode="_(* #,##0.00_);_(* \(#,##0.00\);_(* &quot;-&quot;??_);_(@_)"/>
    <numFmt numFmtId="165" formatCode="_-* #,##0.00\ &quot;€&quot;_-;\-* #,##0.00\ &quot;€&quot;_-;_-* &quot;-&quot;??\ &quot;€&quot;_-;_-@_-"/>
    <numFmt numFmtId="166" formatCode="_(&quot;$&quot;\ * #,##0.00_);_(&quot;$&quot;\ * \(#,##0.00\);_(&quot;$&quot;\ * &quot;-&quot;??_);_(@_)"/>
    <numFmt numFmtId="167" formatCode="_ * #,##0.00_ ;_ * \-#,##0.00_ ;_ * &quot;-&quot;??_ ;_ @_ "/>
    <numFmt numFmtId="168" formatCode="_ &quot;$&quot;\ * #,##0_ ;_ &quot;$&quot;\ * \-#,##0_ ;_ &quot;$&quot;\ * &quot;-&quot;??_ ;_ @_ "/>
    <numFmt numFmtId="169" formatCode="_ * ###,0&quot;.&quot;00_ ;_ * \-###,0&quot;.&quot;00_ ;_ * &quot;-&quot;??_ ;_ @_ "/>
    <numFmt numFmtId="170" formatCode="_ &quot;$&quot;\ * #,##0.00_ ;_ &quot;$&quot;\ * \-#,##0.00_ ;_ &quot;$&quot;\ * &quot;-&quot;??_ ;_ @_ "/>
    <numFmt numFmtId="171" formatCode="###,0&quot;.&quot;00\ &quot;€&quot;;\-###,0&quot;.&quot;00\ &quot;€&quot;"/>
    <numFmt numFmtId="172" formatCode="_(* #,##0_);_(* \(#,##0\);_(* &quot;-&quot;??_);_(@_)"/>
  </numFmts>
  <fonts count="25" x14ac:knownFonts="1">
    <font>
      <sz val="11"/>
      <color theme="1"/>
      <name val="Calibri"/>
      <family val="2"/>
      <scheme val="minor"/>
    </font>
    <font>
      <sz val="11"/>
      <color theme="1"/>
      <name val="Calibri"/>
      <family val="2"/>
      <scheme val="minor"/>
    </font>
    <font>
      <sz val="10"/>
      <name val="Arial"/>
      <family val="2"/>
    </font>
    <font>
      <u/>
      <sz val="10"/>
      <color theme="10"/>
      <name val="Arial"/>
      <family val="2"/>
    </font>
    <font>
      <u/>
      <sz val="10"/>
      <color indexed="12"/>
      <name val="Arial"/>
      <family val="2"/>
    </font>
    <font>
      <sz val="11"/>
      <color indexed="8"/>
      <name val="Calibri"/>
      <family val="2"/>
    </font>
    <font>
      <sz val="10"/>
      <color indexed="8"/>
      <name val="MS Sans Serif"/>
      <family val="2"/>
    </font>
    <font>
      <b/>
      <sz val="9"/>
      <color indexed="81"/>
      <name val="Tahoma"/>
      <family val="2"/>
    </font>
    <font>
      <sz val="9"/>
      <color theme="1"/>
      <name val="Arial Narrow"/>
      <family val="2"/>
    </font>
    <font>
      <sz val="10"/>
      <color theme="1"/>
      <name val="Arial Narrow"/>
      <family val="2"/>
    </font>
    <font>
      <sz val="9"/>
      <color indexed="81"/>
      <name val="Tahoma"/>
      <family val="2"/>
    </font>
    <font>
      <sz val="8"/>
      <name val="Calibri"/>
      <family val="2"/>
      <scheme val="minor"/>
    </font>
    <font>
      <b/>
      <sz val="11"/>
      <name val="Arial"/>
      <family val="2"/>
    </font>
    <font>
      <b/>
      <sz val="11"/>
      <color theme="1"/>
      <name val="Arial"/>
      <family val="2"/>
    </font>
    <font>
      <sz val="11"/>
      <color theme="1"/>
      <name val="Arial"/>
      <family val="2"/>
    </font>
    <font>
      <b/>
      <sz val="16"/>
      <name val="Arial"/>
      <family val="2"/>
    </font>
    <font>
      <sz val="14"/>
      <name val="Arial"/>
      <family val="2"/>
    </font>
    <font>
      <sz val="11"/>
      <color rgb="FF000000"/>
      <name val="Arial"/>
      <family val="2"/>
    </font>
    <font>
      <sz val="10"/>
      <color rgb="FF000000"/>
      <name val="Times New Roman"/>
      <family val="1"/>
    </font>
    <font>
      <sz val="12"/>
      <name val="Arial"/>
      <family val="2"/>
    </font>
    <font>
      <sz val="12"/>
      <color rgb="FF000000"/>
      <name val="Arial"/>
      <family val="2"/>
    </font>
    <font>
      <sz val="10"/>
      <color indexed="8"/>
      <name val="Arial"/>
      <family val="2"/>
    </font>
    <font>
      <b/>
      <sz val="9"/>
      <color theme="1"/>
      <name val="Arial Narrow"/>
      <family val="2"/>
    </font>
    <font>
      <sz val="12"/>
      <color theme="1"/>
      <name val="Arial"/>
      <family val="2"/>
    </font>
    <font>
      <b/>
      <sz val="12"/>
      <color theme="1"/>
      <name val="Arial"/>
      <family val="2"/>
    </font>
  </fonts>
  <fills count="20">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rgb="FFFFFFCC"/>
        <bgColor indexed="64"/>
      </patternFill>
    </fill>
  </fills>
  <borders count="3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style="medium">
        <color indexed="64"/>
      </left>
      <right style="thin">
        <color indexed="64"/>
      </right>
      <top/>
      <bottom style="medium">
        <color indexed="64"/>
      </bottom>
      <diagonal/>
    </border>
  </borders>
  <cellStyleXfs count="134">
    <xf numFmtId="0" fontId="0" fillId="0" borderId="0"/>
    <xf numFmtId="164" fontId="1" fillId="0" borderId="0" applyFont="0" applyFill="0" applyBorder="0" applyAlignment="0" applyProtection="0"/>
    <xf numFmtId="0" fontId="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 fillId="0" borderId="0"/>
    <xf numFmtId="0" fontId="3"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0" fontId="4" fillId="0" borderId="0" applyNumberFormat="0" applyFill="0" applyBorder="0" applyAlignment="0" applyProtection="0">
      <alignment vertical="top"/>
      <protection locked="0"/>
    </xf>
    <xf numFmtId="167"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1" fillId="0" borderId="0" applyFont="0" applyFill="0" applyBorder="0" applyAlignment="0" applyProtection="0"/>
    <xf numFmtId="169"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1" fontId="5"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2" fillId="0" borderId="0"/>
    <xf numFmtId="0" fontId="2" fillId="0" borderId="0"/>
    <xf numFmtId="0" fontId="1" fillId="0" borderId="0"/>
    <xf numFmtId="0" fontId="1" fillId="0" borderId="0"/>
    <xf numFmtId="0" fontId="1" fillId="0" borderId="0"/>
    <xf numFmtId="0" fontId="6"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6" fillId="0" borderId="0"/>
    <xf numFmtId="0" fontId="2" fillId="0" borderId="0"/>
    <xf numFmtId="0" fontId="18" fillId="0" borderId="0"/>
    <xf numFmtId="0" fontId="21" fillId="0" borderId="0"/>
    <xf numFmtId="44" fontId="1" fillId="0" borderId="0" applyFont="0" applyFill="0" applyBorder="0" applyAlignment="0" applyProtection="0"/>
  </cellStyleXfs>
  <cellXfs count="94">
    <xf numFmtId="0" fontId="0" fillId="0" borderId="0" xfId="0"/>
    <xf numFmtId="0" fontId="8" fillId="0" borderId="0" xfId="0" applyFont="1" applyAlignment="1">
      <alignment vertical="center"/>
    </xf>
    <xf numFmtId="0" fontId="9" fillId="0" borderId="0" xfId="0" applyFont="1"/>
    <xf numFmtId="0" fontId="9" fillId="0" borderId="2" xfId="0" applyFont="1" applyBorder="1"/>
    <xf numFmtId="0" fontId="9" fillId="0" borderId="3" xfId="0" applyFont="1" applyBorder="1"/>
    <xf numFmtId="0" fontId="9" fillId="0" borderId="4" xfId="0" applyFont="1" applyBorder="1"/>
    <xf numFmtId="0" fontId="12" fillId="15" borderId="15" xfId="2" applyFont="1" applyFill="1" applyBorder="1" applyAlignment="1">
      <alignment horizontal="center" vertical="center" wrapText="1"/>
    </xf>
    <xf numFmtId="0" fontId="12" fillId="15" borderId="2" xfId="2" applyFont="1" applyFill="1" applyBorder="1" applyAlignment="1">
      <alignment horizontal="center" vertical="center" wrapText="1"/>
    </xf>
    <xf numFmtId="164" fontId="9" fillId="0" borderId="0" xfId="1" applyFont="1" applyFill="1"/>
    <xf numFmtId="164" fontId="9" fillId="0" borderId="0" xfId="1" applyFont="1"/>
    <xf numFmtId="172" fontId="13" fillId="16" borderId="14" xfId="0" applyNumberFormat="1" applyFont="1" applyFill="1" applyBorder="1" applyAlignment="1">
      <alignment vertical="center"/>
    </xf>
    <xf numFmtId="0" fontId="12" fillId="15" borderId="8" xfId="2" applyFont="1" applyFill="1" applyBorder="1" applyAlignment="1">
      <alignment horizontal="center" vertical="center" wrapText="1"/>
    </xf>
    <xf numFmtId="0" fontId="12" fillId="15" borderId="23" xfId="2" applyFont="1" applyFill="1" applyBorder="1" applyAlignment="1">
      <alignment vertical="center" wrapText="1"/>
    </xf>
    <xf numFmtId="0" fontId="17" fillId="0" borderId="22" xfId="0" applyFont="1" applyBorder="1" applyAlignment="1">
      <alignment horizontal="center" vertical="center" wrapText="1"/>
    </xf>
    <xf numFmtId="0" fontId="17" fillId="0" borderId="7" xfId="0" applyFont="1" applyBorder="1" applyAlignment="1">
      <alignment horizontal="center" vertical="center" wrapText="1"/>
    </xf>
    <xf numFmtId="164" fontId="14" fillId="0" borderId="8" xfId="1" applyFont="1" applyBorder="1" applyAlignment="1">
      <alignment horizontal="center" vertical="center" wrapText="1"/>
    </xf>
    <xf numFmtId="164" fontId="14" fillId="0" borderId="9" xfId="1" applyFont="1" applyBorder="1" applyAlignment="1">
      <alignment horizontal="center" vertical="center" wrapText="1"/>
    </xf>
    <xf numFmtId="164" fontId="13" fillId="0" borderId="7" xfId="1" applyFont="1" applyBorder="1" applyAlignment="1">
      <alignment horizontal="center" vertical="center" wrapText="1"/>
    </xf>
    <xf numFmtId="164" fontId="13" fillId="0" borderId="17" xfId="1" applyFont="1" applyBorder="1" applyAlignment="1">
      <alignment horizontal="center" vertical="center" wrapText="1"/>
    </xf>
    <xf numFmtId="172" fontId="9" fillId="0" borderId="0" xfId="0" applyNumberFormat="1" applyFont="1"/>
    <xf numFmtId="3" fontId="9" fillId="0" borderId="0" xfId="0" applyNumberFormat="1" applyFont="1"/>
    <xf numFmtId="3" fontId="14" fillId="0" borderId="7" xfId="0" applyNumberFormat="1" applyFont="1" applyBorder="1" applyAlignment="1">
      <alignment horizontal="center" vertical="center" wrapText="1"/>
    </xf>
    <xf numFmtId="172" fontId="12" fillId="15" borderId="24" xfId="1" applyNumberFormat="1" applyFont="1" applyFill="1" applyBorder="1" applyAlignment="1">
      <alignment horizontal="center" vertical="center" wrapText="1"/>
    </xf>
    <xf numFmtId="172" fontId="13" fillId="0" borderId="11" xfId="0" applyNumberFormat="1" applyFont="1" applyBorder="1" applyAlignment="1">
      <alignment horizontal="center" vertical="center" wrapText="1"/>
    </xf>
    <xf numFmtId="0" fontId="13" fillId="0" borderId="22" xfId="0" applyFont="1" applyBorder="1" applyAlignment="1">
      <alignment horizontal="center" vertical="center" wrapText="1"/>
    </xf>
    <xf numFmtId="0" fontId="13" fillId="0" borderId="30" xfId="0" applyFont="1" applyBorder="1" applyAlignment="1">
      <alignment horizontal="center" vertical="center" wrapText="1"/>
    </xf>
    <xf numFmtId="3" fontId="14" fillId="0" borderId="10" xfId="0" applyNumberFormat="1" applyFont="1" applyBorder="1" applyAlignment="1">
      <alignment horizontal="center" vertical="center" wrapText="1"/>
    </xf>
    <xf numFmtId="43" fontId="8" fillId="0" borderId="0" xfId="0" applyNumberFormat="1" applyFont="1" applyAlignment="1">
      <alignment vertical="center"/>
    </xf>
    <xf numFmtId="164" fontId="8" fillId="0" borderId="0" xfId="1" applyFont="1" applyAlignment="1">
      <alignment vertical="center"/>
    </xf>
    <xf numFmtId="0" fontId="13" fillId="17" borderId="27" xfId="0" applyFont="1" applyFill="1" applyBorder="1" applyAlignment="1">
      <alignment horizontal="center" vertical="center" wrapText="1"/>
    </xf>
    <xf numFmtId="0" fontId="13" fillId="17" borderId="28" xfId="0" applyFont="1" applyFill="1" applyBorder="1" applyAlignment="1">
      <alignment horizontal="center" vertical="center" wrapText="1"/>
    </xf>
    <xf numFmtId="0" fontId="13" fillId="17" borderId="29" xfId="0" applyFont="1" applyFill="1" applyBorder="1" applyAlignment="1">
      <alignment horizontal="center" vertical="center" wrapText="1"/>
    </xf>
    <xf numFmtId="0" fontId="13" fillId="18" borderId="7" xfId="0" applyFont="1" applyFill="1" applyBorder="1" applyAlignment="1">
      <alignment horizontal="center" vertical="center" wrapText="1"/>
    </xf>
    <xf numFmtId="0" fontId="13" fillId="18" borderId="9" xfId="0" applyFont="1" applyFill="1" applyBorder="1" applyAlignment="1">
      <alignment horizontal="center" vertical="center" wrapText="1"/>
    </xf>
    <xf numFmtId="172" fontId="14" fillId="17" borderId="8" xfId="0" applyNumberFormat="1" applyFont="1" applyFill="1" applyBorder="1" applyAlignment="1">
      <alignment horizontal="center" vertical="center" wrapText="1"/>
    </xf>
    <xf numFmtId="43" fontId="14" fillId="18" borderId="9" xfId="0" applyNumberFormat="1" applyFont="1" applyFill="1" applyBorder="1" applyAlignment="1">
      <alignment horizontal="center" vertical="center" wrapText="1"/>
    </xf>
    <xf numFmtId="0" fontId="13" fillId="0" borderId="31" xfId="0" applyFont="1" applyBorder="1" applyAlignment="1">
      <alignment horizontal="center" vertical="center" wrapText="1"/>
    </xf>
    <xf numFmtId="164" fontId="13" fillId="0" borderId="32" xfId="1" applyFont="1" applyBorder="1" applyAlignment="1">
      <alignment horizontal="center" vertical="center" wrapText="1"/>
    </xf>
    <xf numFmtId="0" fontId="13" fillId="16" borderId="20" xfId="0" applyFont="1" applyFill="1" applyBorder="1" applyAlignment="1">
      <alignment horizontal="right" vertical="center"/>
    </xf>
    <xf numFmtId="0" fontId="22" fillId="0" borderId="0" xfId="0" applyFont="1" applyAlignment="1">
      <alignment horizontal="center" vertical="center"/>
    </xf>
    <xf numFmtId="0" fontId="20" fillId="0" borderId="8" xfId="0" applyFont="1" applyFill="1" applyBorder="1" applyAlignment="1">
      <alignment horizontal="center" vertical="center" wrapText="1"/>
    </xf>
    <xf numFmtId="0" fontId="20" fillId="0" borderId="8" xfId="0" applyFont="1" applyBorder="1" applyAlignment="1">
      <alignment horizontal="center" vertical="center"/>
    </xf>
    <xf numFmtId="0" fontId="19" fillId="15" borderId="8" xfId="0" applyFont="1" applyFill="1" applyBorder="1" applyAlignment="1">
      <alignment horizontal="left" vertical="center" wrapText="1"/>
    </xf>
    <xf numFmtId="0" fontId="23" fillId="0" borderId="8" xfId="0" applyFont="1" applyBorder="1" applyAlignment="1">
      <alignment horizontal="center" vertical="center"/>
    </xf>
    <xf numFmtId="0" fontId="19" fillId="0" borderId="8" xfId="0" applyFont="1" applyBorder="1" applyAlignment="1">
      <alignment horizontal="left" vertical="center" wrapText="1"/>
    </xf>
    <xf numFmtId="0" fontId="19" fillId="0" borderId="8" xfId="0" applyFont="1" applyFill="1" applyBorder="1" applyAlignment="1">
      <alignment horizontal="left" vertical="center" wrapText="1"/>
    </xf>
    <xf numFmtId="0" fontId="19" fillId="0" borderId="23" xfId="0" applyFont="1" applyFill="1" applyBorder="1" applyAlignment="1">
      <alignment horizontal="left" vertical="center" wrapText="1"/>
    </xf>
    <xf numFmtId="0" fontId="19" fillId="0" borderId="8" xfId="0" applyFont="1" applyBorder="1" applyAlignment="1">
      <alignment horizontal="center" vertical="center" wrapText="1"/>
    </xf>
    <xf numFmtId="0" fontId="19" fillId="15" borderId="8" xfId="2" applyFont="1" applyFill="1" applyBorder="1" applyAlignment="1">
      <alignment horizontal="left" vertical="center" wrapText="1"/>
    </xf>
    <xf numFmtId="0" fontId="20" fillId="0" borderId="8" xfId="0" applyFont="1" applyBorder="1" applyAlignment="1">
      <alignment horizontal="left" vertical="center" wrapText="1"/>
    </xf>
    <xf numFmtId="0" fontId="20" fillId="0" borderId="8" xfId="0" applyFont="1" applyFill="1" applyBorder="1" applyAlignment="1">
      <alignment horizontal="left" vertical="center" wrapText="1"/>
    </xf>
    <xf numFmtId="0" fontId="19" fillId="0" borderId="9" xfId="2" applyFont="1" applyBorder="1" applyAlignment="1">
      <alignment horizontal="center" vertical="center" wrapText="1"/>
    </xf>
    <xf numFmtId="0" fontId="23" fillId="0" borderId="8" xfId="0" applyFont="1" applyBorder="1" applyAlignment="1">
      <alignment horizontal="center" vertical="center" wrapText="1"/>
    </xf>
    <xf numFmtId="0" fontId="19" fillId="0" borderId="9" xfId="2" applyFont="1" applyFill="1" applyBorder="1" applyAlignment="1">
      <alignment horizontal="center" vertical="center" wrapText="1"/>
    </xf>
    <xf numFmtId="0" fontId="19" fillId="0" borderId="8" xfId="2" applyFont="1" applyFill="1" applyBorder="1" applyAlignment="1">
      <alignment horizontal="center" vertical="center" wrapText="1"/>
    </xf>
    <xf numFmtId="0" fontId="19" fillId="0" borderId="8" xfId="2" applyFont="1" applyBorder="1" applyAlignment="1">
      <alignment horizontal="center" vertical="center" wrapText="1"/>
    </xf>
    <xf numFmtId="0" fontId="24" fillId="0" borderId="8" xfId="0" applyFont="1" applyBorder="1" applyAlignment="1">
      <alignment horizontal="center" vertical="center"/>
    </xf>
    <xf numFmtId="0" fontId="19" fillId="0" borderId="8" xfId="0" applyFont="1" applyFill="1" applyBorder="1" applyAlignment="1">
      <alignment horizontal="center" vertical="center" wrapText="1"/>
    </xf>
    <xf numFmtId="0" fontId="23" fillId="0" borderId="8" xfId="0" applyFont="1" applyFill="1" applyBorder="1" applyAlignment="1">
      <alignment horizontal="center" vertical="center"/>
    </xf>
    <xf numFmtId="0" fontId="19" fillId="0" borderId="8" xfId="132" applyFont="1" applyFill="1" applyBorder="1" applyAlignment="1">
      <alignment horizontal="center" vertical="center"/>
    </xf>
    <xf numFmtId="0" fontId="13" fillId="18" borderId="16" xfId="0" applyFont="1" applyFill="1" applyBorder="1" applyAlignment="1">
      <alignment horizontal="center" vertical="center" wrapText="1"/>
    </xf>
    <xf numFmtId="172" fontId="13" fillId="0" borderId="16" xfId="0" applyNumberFormat="1" applyFont="1" applyBorder="1" applyAlignment="1">
      <alignment horizontal="center" vertical="center" wrapText="1"/>
    </xf>
    <xf numFmtId="0" fontId="13" fillId="19" borderId="9" xfId="0" applyFont="1" applyFill="1" applyBorder="1" applyAlignment="1">
      <alignment horizontal="center" vertical="center" wrapText="1"/>
    </xf>
    <xf numFmtId="43" fontId="14" fillId="19" borderId="9" xfId="0" applyNumberFormat="1" applyFont="1" applyFill="1" applyBorder="1" applyAlignment="1">
      <alignment horizontal="center" vertical="center" wrapText="1"/>
    </xf>
    <xf numFmtId="0" fontId="13" fillId="19" borderId="7" xfId="0" applyFont="1" applyFill="1" applyBorder="1" applyAlignment="1">
      <alignment horizontal="center" vertical="center" wrapText="1"/>
    </xf>
    <xf numFmtId="0" fontId="13" fillId="19" borderId="17" xfId="0" applyFont="1" applyFill="1" applyBorder="1" applyAlignment="1">
      <alignment horizontal="center" vertical="center" wrapText="1"/>
    </xf>
    <xf numFmtId="3" fontId="14" fillId="0" borderId="7" xfId="1" applyNumberFormat="1" applyFont="1" applyFill="1" applyBorder="1" applyAlignment="1">
      <alignment horizontal="center" vertical="center" wrapText="1"/>
    </xf>
    <xf numFmtId="3" fontId="14" fillId="0" borderId="33" xfId="0" applyNumberFormat="1" applyFont="1" applyBorder="1" applyAlignment="1">
      <alignment horizontal="center" vertical="center" wrapText="1"/>
    </xf>
    <xf numFmtId="164" fontId="14" fillId="0" borderId="25" xfId="1" applyFont="1" applyBorder="1" applyAlignment="1">
      <alignment horizontal="center" vertical="center" wrapText="1"/>
    </xf>
    <xf numFmtId="43" fontId="14" fillId="19" borderId="25" xfId="0" applyNumberFormat="1" applyFont="1" applyFill="1" applyBorder="1" applyAlignment="1">
      <alignment horizontal="center" vertical="center" wrapText="1"/>
    </xf>
    <xf numFmtId="164" fontId="13" fillId="0" borderId="26" xfId="1" applyFont="1" applyBorder="1" applyAlignment="1">
      <alignment horizontal="center" vertical="center" wrapText="1"/>
    </xf>
    <xf numFmtId="0" fontId="16" fillId="0" borderId="3" xfId="0" applyFont="1" applyBorder="1" applyAlignment="1">
      <alignment horizontal="center"/>
    </xf>
    <xf numFmtId="0" fontId="13" fillId="16" borderId="12" xfId="0" applyFont="1" applyFill="1" applyBorder="1" applyAlignment="1">
      <alignment horizontal="center" vertical="center"/>
    </xf>
    <xf numFmtId="0" fontId="13" fillId="16" borderId="18" xfId="0" applyFont="1" applyFill="1" applyBorder="1" applyAlignment="1">
      <alignment horizontal="center" vertical="center"/>
    </xf>
    <xf numFmtId="0" fontId="13" fillId="16" borderId="14" xfId="0" applyFont="1" applyFill="1" applyBorder="1" applyAlignment="1">
      <alignment horizontal="center" vertical="center"/>
    </xf>
    <xf numFmtId="0" fontId="13" fillId="16" borderId="12" xfId="0" applyFont="1" applyFill="1" applyBorder="1" applyAlignment="1">
      <alignment horizontal="right" vertical="center"/>
    </xf>
    <xf numFmtId="0" fontId="13" fillId="16" borderId="25" xfId="0" applyFont="1" applyFill="1" applyBorder="1" applyAlignment="1">
      <alignment horizontal="right" vertical="center"/>
    </xf>
    <xf numFmtId="0" fontId="13" fillId="16" borderId="13" xfId="0" applyFont="1" applyFill="1" applyBorder="1" applyAlignment="1">
      <alignment horizontal="right" vertical="center"/>
    </xf>
    <xf numFmtId="0" fontId="15" fillId="15" borderId="5" xfId="2" applyFont="1" applyFill="1" applyBorder="1" applyAlignment="1">
      <alignment horizontal="center" vertical="center"/>
    </xf>
    <xf numFmtId="0" fontId="15" fillId="15" borderId="0" xfId="2" applyFont="1" applyFill="1" applyAlignment="1">
      <alignment horizontal="center" vertical="center"/>
    </xf>
    <xf numFmtId="0" fontId="15" fillId="15" borderId="6" xfId="2" applyFont="1" applyFill="1" applyBorder="1" applyAlignment="1">
      <alignment horizontal="center" vertical="center"/>
    </xf>
    <xf numFmtId="0" fontId="15" fillId="15" borderId="21" xfId="2" applyFont="1" applyFill="1" applyBorder="1" applyAlignment="1">
      <alignment horizontal="center" vertical="center"/>
    </xf>
    <xf numFmtId="0" fontId="15" fillId="15" borderId="0" xfId="2" applyFont="1" applyFill="1" applyBorder="1" applyAlignment="1">
      <alignment horizontal="center" vertical="center"/>
    </xf>
    <xf numFmtId="0" fontId="12" fillId="15" borderId="18" xfId="2" applyFont="1" applyFill="1" applyBorder="1" applyAlignment="1">
      <alignment horizontal="center" vertical="center" wrapText="1"/>
    </xf>
    <xf numFmtId="0" fontId="12" fillId="15" borderId="3" xfId="2" applyFont="1" applyFill="1" applyBorder="1" applyAlignment="1">
      <alignment horizontal="center" vertical="center" wrapText="1"/>
    </xf>
    <xf numFmtId="0" fontId="12" fillId="15" borderId="19" xfId="2" applyFont="1" applyFill="1" applyBorder="1" applyAlignment="1">
      <alignment horizontal="center" vertical="center" wrapText="1"/>
    </xf>
    <xf numFmtId="0" fontId="13" fillId="17" borderId="13" xfId="0" applyFont="1" applyFill="1" applyBorder="1" applyAlignment="1">
      <alignment horizontal="center" vertical="center" wrapText="1"/>
    </xf>
    <xf numFmtId="0" fontId="13" fillId="17" borderId="20" xfId="0" applyFont="1" applyFill="1" applyBorder="1" applyAlignment="1">
      <alignment horizontal="center" vertical="center" wrapText="1"/>
    </xf>
    <xf numFmtId="0" fontId="13" fillId="18" borderId="12" xfId="0" applyFont="1" applyFill="1" applyBorder="1" applyAlignment="1">
      <alignment horizontal="center" vertical="center"/>
    </xf>
    <xf numFmtId="0" fontId="13" fillId="18" borderId="13" xfId="0" applyFont="1" applyFill="1" applyBorder="1" applyAlignment="1">
      <alignment horizontal="center" vertical="center"/>
    </xf>
    <xf numFmtId="0" fontId="13" fillId="18" borderId="20" xfId="0" applyFont="1" applyFill="1" applyBorder="1" applyAlignment="1">
      <alignment horizontal="center" vertical="center"/>
    </xf>
    <xf numFmtId="0" fontId="13" fillId="19" borderId="12" xfId="0" applyFont="1" applyFill="1" applyBorder="1" applyAlignment="1">
      <alignment horizontal="center" vertical="center" wrapText="1"/>
    </xf>
    <xf numFmtId="0" fontId="13" fillId="19" borderId="13" xfId="0" applyFont="1" applyFill="1" applyBorder="1" applyAlignment="1">
      <alignment horizontal="center" vertical="center" wrapText="1"/>
    </xf>
    <xf numFmtId="0" fontId="13" fillId="19" borderId="14" xfId="0" applyFont="1" applyFill="1" applyBorder="1" applyAlignment="1">
      <alignment horizontal="center" vertical="center" wrapText="1"/>
    </xf>
  </cellXfs>
  <cellStyles count="134">
    <cellStyle name="20% - Énfasis1 2" xfId="4"/>
    <cellStyle name="20% - Énfasis1 3" xfId="5"/>
    <cellStyle name="20% - Énfasis1 4" xfId="6"/>
    <cellStyle name="20% - Énfasis2 2" xfId="7"/>
    <cellStyle name="20% - Énfasis2 3" xfId="8"/>
    <cellStyle name="20% - Énfasis2 4" xfId="9"/>
    <cellStyle name="20% - Énfasis3 2" xfId="10"/>
    <cellStyle name="20% - Énfasis3 3" xfId="11"/>
    <cellStyle name="20% - Énfasis3 4" xfId="12"/>
    <cellStyle name="20% - Énfasis4 2" xfId="13"/>
    <cellStyle name="20% - Énfasis4 3" xfId="14"/>
    <cellStyle name="20% - Énfasis4 4" xfId="15"/>
    <cellStyle name="20% - Énfasis5 2" xfId="16"/>
    <cellStyle name="20% - Énfasis5 3" xfId="17"/>
    <cellStyle name="20% - Énfasis5 4" xfId="18"/>
    <cellStyle name="20% - Énfasis6 2" xfId="19"/>
    <cellStyle name="20% - Énfasis6 3" xfId="20"/>
    <cellStyle name="20% - Énfasis6 4" xfId="21"/>
    <cellStyle name="40% - Énfasis1 2" xfId="22"/>
    <cellStyle name="40% - Énfasis1 3" xfId="23"/>
    <cellStyle name="40% - Énfasis1 4" xfId="24"/>
    <cellStyle name="40% - Énfasis2 2" xfId="25"/>
    <cellStyle name="40% - Énfasis2 3" xfId="26"/>
    <cellStyle name="40% - Énfasis2 4" xfId="27"/>
    <cellStyle name="40% - Énfasis3 2" xfId="28"/>
    <cellStyle name="40% - Énfasis3 3" xfId="29"/>
    <cellStyle name="40% - Énfasis3 4" xfId="30"/>
    <cellStyle name="40% - Énfasis4 2" xfId="31"/>
    <cellStyle name="40% - Énfasis4 3" xfId="32"/>
    <cellStyle name="40% - Énfasis4 4" xfId="33"/>
    <cellStyle name="40% - Énfasis5 2" xfId="34"/>
    <cellStyle name="40% - Énfasis5 3" xfId="35"/>
    <cellStyle name="40% - Énfasis5 4" xfId="36"/>
    <cellStyle name="40% - Énfasis6 2" xfId="37"/>
    <cellStyle name="40% - Énfasis6 3" xfId="38"/>
    <cellStyle name="40% - Énfasis6 4" xfId="39"/>
    <cellStyle name="Excel_BuiltIn_TableStyleLight1" xfId="40"/>
    <cellStyle name="Hipervínculo 2" xfId="41"/>
    <cellStyle name="Hipervínculo 2 2" xfId="42"/>
    <cellStyle name="Hipervínculo 3" xfId="43"/>
    <cellStyle name="Millares" xfId="1" builtinId="3"/>
    <cellStyle name="Millares 2" xfId="44"/>
    <cellStyle name="Millares 2 2" xfId="45"/>
    <cellStyle name="Millares 3" xfId="46"/>
    <cellStyle name="Millares 3 2" xfId="47"/>
    <cellStyle name="Millares 3 3" xfId="48"/>
    <cellStyle name="Millares 4" xfId="49"/>
    <cellStyle name="Millares 4 2" xfId="50"/>
    <cellStyle name="Millares 5" xfId="51"/>
    <cellStyle name="Millares 6" xfId="52"/>
    <cellStyle name="Moneda 2" xfId="53"/>
    <cellStyle name="Moneda 2 2" xfId="54"/>
    <cellStyle name="Moneda 2 2 2" xfId="55"/>
    <cellStyle name="Moneda 2 2 3" xfId="56"/>
    <cellStyle name="Moneda 2 3" xfId="57"/>
    <cellStyle name="Moneda 2 3 2" xfId="58"/>
    <cellStyle name="Moneda 2 3 3" xfId="59"/>
    <cellStyle name="Moneda 2 4" xfId="60"/>
    <cellStyle name="Moneda 2 5" xfId="133"/>
    <cellStyle name="Moneda 3" xfId="61"/>
    <cellStyle name="Moneda 3 2" xfId="62"/>
    <cellStyle name="Moneda 4" xfId="63"/>
    <cellStyle name="Moneda 4 2" xfId="64"/>
    <cellStyle name="Moneda 4 2 2" xfId="65"/>
    <cellStyle name="Moneda 4 2 2 2" xfId="66"/>
    <cellStyle name="Moneda 4 2 2 3" xfId="67"/>
    <cellStyle name="Moneda 4 2 3" xfId="68"/>
    <cellStyle name="Moneda 4 2 4" xfId="69"/>
    <cellStyle name="Moneda 4 2 5" xfId="70"/>
    <cellStyle name="Moneda 4 3" xfId="71"/>
    <cellStyle name="Moneda 4 3 2" xfId="72"/>
    <cellStyle name="Moneda 4 3 2 2" xfId="73"/>
    <cellStyle name="Moneda 4 3 2 3" xfId="74"/>
    <cellStyle name="Moneda 4 3 3" xfId="75"/>
    <cellStyle name="Moneda 4 3 4" xfId="76"/>
    <cellStyle name="Moneda 4 3 5" xfId="77"/>
    <cellStyle name="Moneda 4 4" xfId="78"/>
    <cellStyle name="Moneda 5" xfId="79"/>
    <cellStyle name="Moneda 5 2" xfId="80"/>
    <cellStyle name="Moneda 6" xfId="81"/>
    <cellStyle name="Moneda 6 2" xfId="82"/>
    <cellStyle name="Moneda 6 2 2" xfId="83"/>
    <cellStyle name="Moneda 6 2 3" xfId="84"/>
    <cellStyle name="Moneda 6 3" xfId="85"/>
    <cellStyle name="Moneda 6 4" xfId="86"/>
    <cellStyle name="Moneda 7" xfId="87"/>
    <cellStyle name="Normal" xfId="0" builtinId="0"/>
    <cellStyle name="Normal 2" xfId="2"/>
    <cellStyle name="Normal 2 2" xfId="88"/>
    <cellStyle name="Normal 2 2 2" xfId="89"/>
    <cellStyle name="Normal 2 2 3" xfId="130"/>
    <cellStyle name="Normal 2 3" xfId="90"/>
    <cellStyle name="Normal 2 3 2" xfId="91"/>
    <cellStyle name="Normal 2 3 3" xfId="92"/>
    <cellStyle name="Normal 3" xfId="93"/>
    <cellStyle name="Normal 3 2" xfId="94"/>
    <cellStyle name="Normal 3 2 2" xfId="95"/>
    <cellStyle name="Normal 3 2 2 2" xfId="96"/>
    <cellStyle name="Normal 3 2 2 3" xfId="97"/>
    <cellStyle name="Normal 3 2 3" xfId="98"/>
    <cellStyle name="Normal 3 2 4" xfId="99"/>
    <cellStyle name="Normal 3 2 5" xfId="100"/>
    <cellStyle name="Normal 3 3" xfId="101"/>
    <cellStyle name="Normal 3 3 2" xfId="102"/>
    <cellStyle name="Normal 3 3 2 2" xfId="103"/>
    <cellStyle name="Normal 3 3 2 3" xfId="104"/>
    <cellStyle name="Normal 3 3 3" xfId="105"/>
    <cellStyle name="Normal 3 3 4" xfId="106"/>
    <cellStyle name="Normal 4" xfId="107"/>
    <cellStyle name="Normal 4 2" xfId="108"/>
    <cellStyle name="Normal 4 2 2" xfId="109"/>
    <cellStyle name="Normal 4 2 3" xfId="110"/>
    <cellStyle name="Normal 4 2 4" xfId="111"/>
    <cellStyle name="Normal 4 3" xfId="112"/>
    <cellStyle name="Normal 4 3 2" xfId="113"/>
    <cellStyle name="Normal 4 4" xfId="114"/>
    <cellStyle name="Normal 4 5" xfId="115"/>
    <cellStyle name="Normal 5" xfId="116"/>
    <cellStyle name="Normal 5 2" xfId="129"/>
    <cellStyle name="Normal 6" xfId="117"/>
    <cellStyle name="Normal 6 2" xfId="118"/>
    <cellStyle name="Normal 6 3" xfId="119"/>
    <cellStyle name="Normal 7" xfId="3"/>
    <cellStyle name="Normal 8" xfId="120"/>
    <cellStyle name="Normal 9" xfId="131"/>
    <cellStyle name="Normal_Hoja1" xfId="132"/>
    <cellStyle name="Notas 2" xfId="121"/>
    <cellStyle name="Notas 2 2" xfId="122"/>
    <cellStyle name="Notas 2 3" xfId="123"/>
    <cellStyle name="Notas 3" xfId="124"/>
    <cellStyle name="Porcentaje 2" xfId="125"/>
    <cellStyle name="Porcentaje 2 2" xfId="126"/>
    <cellStyle name="Porcentaje 2 3" xfId="127"/>
    <cellStyle name="Porcentaje 3" xfId="128"/>
  </cellStyles>
  <dxfs count="0"/>
  <tableStyles count="0" defaultTableStyle="TableStyleMedium2" defaultPivotStyle="PivotStyleLight16"/>
  <colors>
    <mruColors>
      <color rgb="FFFFFFCC"/>
      <color rgb="FFFFE7F1"/>
      <color rgb="FFF6F8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17/10/relationships/person" Target="persons/person.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736600</xdr:colOff>
          <xdr:row>1</xdr:row>
          <xdr:rowOff>38100</xdr:rowOff>
        </xdr:from>
        <xdr:to>
          <xdr:col>2</xdr:col>
          <xdr:colOff>1612900</xdr:colOff>
          <xdr:row>5</xdr:row>
          <xdr:rowOff>50800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7</xdr:col>
      <xdr:colOff>0</xdr:colOff>
      <xdr:row>52</xdr:row>
      <xdr:rowOff>0</xdr:rowOff>
    </xdr:from>
    <xdr:to>
      <xdr:col>8</xdr:col>
      <xdr:colOff>304800</xdr:colOff>
      <xdr:row>53</xdr:row>
      <xdr:rowOff>100694</xdr:rowOff>
    </xdr:to>
    <xdr:sp macro="" textlink="">
      <xdr:nvSpPr>
        <xdr:cNvPr id="13" name="AutoShape 36" descr="Resultado de imagen para inmovilizador de cabeza para camilla">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0753725" y="1485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52</xdr:row>
      <xdr:rowOff>0</xdr:rowOff>
    </xdr:from>
    <xdr:to>
      <xdr:col>8</xdr:col>
      <xdr:colOff>304800</xdr:colOff>
      <xdr:row>53</xdr:row>
      <xdr:rowOff>100694</xdr:rowOff>
    </xdr:to>
    <xdr:sp macro="" textlink="">
      <xdr:nvSpPr>
        <xdr:cNvPr id="14" name="AutoShape 37" descr="Resultado de imagen para inmovilizador de cabeza para camilla">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12906375" y="1485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52</xdr:row>
      <xdr:rowOff>0</xdr:rowOff>
    </xdr:from>
    <xdr:to>
      <xdr:col>8</xdr:col>
      <xdr:colOff>304800</xdr:colOff>
      <xdr:row>53</xdr:row>
      <xdr:rowOff>97332</xdr:rowOff>
    </xdr:to>
    <xdr:sp macro="" textlink="">
      <xdr:nvSpPr>
        <xdr:cNvPr id="16" name="AutoShape 29" descr="Resultado de imagen para KIT DE RESCATE EN ALTURAS">
          <a:extLst>
            <a:ext uri="{FF2B5EF4-FFF2-40B4-BE49-F238E27FC236}">
              <a16:creationId xmlns:a16="http://schemas.microsoft.com/office/drawing/2014/main" id="{00000000-0008-0000-0000-000010000000}"/>
            </a:ext>
          </a:extLst>
        </xdr:cNvPr>
        <xdr:cNvSpPr>
          <a:spLocks noChangeAspect="1" noChangeArrowheads="1"/>
        </xdr:cNvSpPr>
      </xdr:nvSpPr>
      <xdr:spPr bwMode="auto">
        <a:xfrm>
          <a:off x="10753725" y="28698825"/>
          <a:ext cx="304800" cy="2993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52</xdr:row>
      <xdr:rowOff>0</xdr:rowOff>
    </xdr:from>
    <xdr:to>
      <xdr:col>8</xdr:col>
      <xdr:colOff>304800</xdr:colOff>
      <xdr:row>53</xdr:row>
      <xdr:rowOff>97332</xdr:rowOff>
    </xdr:to>
    <xdr:sp macro="" textlink="">
      <xdr:nvSpPr>
        <xdr:cNvPr id="18" name="AutoShape 31" descr="Resultado de imagen para KIT DE RESCATE EN ALTURAS">
          <a:extLst>
            <a:ext uri="{FF2B5EF4-FFF2-40B4-BE49-F238E27FC236}">
              <a16:creationId xmlns:a16="http://schemas.microsoft.com/office/drawing/2014/main" id="{00000000-0008-0000-0000-000012000000}"/>
            </a:ext>
          </a:extLst>
        </xdr:cNvPr>
        <xdr:cNvSpPr>
          <a:spLocks noChangeAspect="1" noChangeArrowheads="1"/>
        </xdr:cNvSpPr>
      </xdr:nvSpPr>
      <xdr:spPr bwMode="auto">
        <a:xfrm>
          <a:off x="15240000" y="28698825"/>
          <a:ext cx="304800" cy="29935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person displayName="Doris Lucia Franco Arzuaga" id="{AE578326-3750-4155-BCA2-C594A305E2A3}" userId="S::dlfranco@sena.edu.co::b3f91c51-54e6-438a-b6b2-3d72f18b860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S9" dT="2023-04-17T13:47:46.40" personId="{AE578326-3750-4155-BCA2-C594A305E2A3}" id="{3FB6464B-BC59-4F64-AB4C-BC3978AD4708}">
    <text xml:space="preserve">PARA DETERMINAR EL VALOR PROMEDIO UNITARIO SE DEBE TOMAR EL VALOR UNITARIO MAS IVA </text>
  </threadedComment>
  <threadedComment ref="T9" dT="2023-04-17T13:48:43.40" personId="{AE578326-3750-4155-BCA2-C594A305E2A3}" id="{DED71E5F-BEB5-4C4C-AE3A-AFA27DF046BB}">
    <text>AQUÍ SE DEBE COPIAR MANUALMENTE EL VALOR DEL RESULTADO DE LA COLUMNA ANTERIOR</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64"/>
  <sheetViews>
    <sheetView tabSelected="1" topLeftCell="A10" zoomScale="44" zoomScaleNormal="84" workbookViewId="0">
      <pane xSplit="6" topLeftCell="G1" activePane="topRight" state="frozen"/>
      <selection pane="topRight" activeCell="W53" sqref="W53"/>
    </sheetView>
  </sheetViews>
  <sheetFormatPr baseColWidth="10" defaultColWidth="11.453125" defaultRowHeight="13" x14ac:dyDescent="0.3"/>
  <cols>
    <col min="1" max="1" width="3.7265625" style="2" customWidth="1"/>
    <col min="2" max="2" width="6.26953125" style="2" bestFit="1" customWidth="1"/>
    <col min="3" max="3" width="26.26953125" style="2" customWidth="1"/>
    <col min="4" max="4" width="45" style="2" customWidth="1"/>
    <col min="5" max="5" width="15.1796875" style="2" customWidth="1"/>
    <col min="6" max="6" width="15.7265625" style="2" customWidth="1"/>
    <col min="7" max="7" width="1.36328125" style="2" customWidth="1"/>
    <col min="8" max="8" width="21.453125" style="2" hidden="1" customWidth="1"/>
    <col min="9" max="9" width="16.81640625" style="2" customWidth="1"/>
    <col min="10" max="10" width="1.7265625" style="2" customWidth="1"/>
    <col min="11" max="11" width="18.1796875" style="2" hidden="1" customWidth="1"/>
    <col min="12" max="12" width="15.26953125" style="2" hidden="1" customWidth="1"/>
    <col min="13" max="13" width="18.1796875" style="2" customWidth="1"/>
    <col min="14" max="14" width="0.90625" style="2" customWidth="1"/>
    <col min="15" max="15" width="14.6328125" style="2" customWidth="1"/>
    <col min="16" max="16" width="1.1796875" style="2" customWidth="1"/>
    <col min="17" max="17" width="17.453125" style="2" customWidth="1"/>
    <col min="18" max="18" width="22.1796875" style="2" customWidth="1"/>
    <col min="19" max="19" width="21.6328125" style="2" customWidth="1"/>
    <col min="20" max="20" width="16.453125" style="2" customWidth="1"/>
    <col min="21" max="21" width="22.453125" style="2" customWidth="1"/>
    <col min="22" max="22" width="1.1796875" style="2" customWidth="1"/>
    <col min="23" max="23" width="20.36328125" style="2" customWidth="1"/>
    <col min="24" max="16384" width="11.453125" style="2"/>
  </cols>
  <sheetData>
    <row r="1" spans="1:24" ht="11.25" customHeight="1" x14ac:dyDescent="0.3">
      <c r="B1" s="3"/>
      <c r="C1" s="4"/>
      <c r="D1" s="4"/>
      <c r="E1" s="4"/>
      <c r="F1" s="4"/>
      <c r="G1" s="5"/>
      <c r="H1" s="5"/>
    </row>
    <row r="2" spans="1:24" ht="15.75" customHeight="1" x14ac:dyDescent="0.3">
      <c r="B2" s="78" t="s">
        <v>0</v>
      </c>
      <c r="C2" s="79"/>
      <c r="D2" s="79"/>
      <c r="E2" s="79"/>
      <c r="F2" s="79"/>
      <c r="G2" s="79"/>
      <c r="H2" s="79"/>
      <c r="I2" s="79"/>
      <c r="J2" s="79"/>
      <c r="K2" s="79"/>
      <c r="L2" s="79"/>
      <c r="M2" s="79"/>
      <c r="N2" s="79"/>
      <c r="O2" s="79"/>
      <c r="P2" s="79"/>
      <c r="Q2" s="79"/>
      <c r="R2" s="79"/>
      <c r="S2" s="79"/>
      <c r="T2" s="79"/>
      <c r="U2" s="79"/>
    </row>
    <row r="3" spans="1:24" ht="14.25" customHeight="1" x14ac:dyDescent="0.3">
      <c r="B3" s="78"/>
      <c r="C3" s="79"/>
      <c r="D3" s="79"/>
      <c r="E3" s="79"/>
      <c r="F3" s="79"/>
      <c r="G3" s="79"/>
      <c r="H3" s="79"/>
      <c r="I3" s="79"/>
      <c r="J3" s="79"/>
      <c r="K3" s="79"/>
      <c r="L3" s="79"/>
      <c r="M3" s="79"/>
      <c r="N3" s="79"/>
      <c r="O3" s="79"/>
      <c r="P3" s="79"/>
      <c r="Q3" s="79"/>
      <c r="R3" s="79"/>
      <c r="S3" s="79"/>
      <c r="T3" s="79"/>
      <c r="U3" s="79"/>
    </row>
    <row r="4" spans="1:24" ht="14.25" customHeight="1" x14ac:dyDescent="0.3">
      <c r="B4" s="78"/>
      <c r="C4" s="79"/>
      <c r="D4" s="79"/>
      <c r="E4" s="79"/>
      <c r="F4" s="79"/>
      <c r="G4" s="79"/>
      <c r="H4" s="79"/>
      <c r="I4" s="79"/>
      <c r="J4" s="79"/>
      <c r="K4" s="79"/>
      <c r="L4" s="79"/>
      <c r="M4" s="79"/>
      <c r="N4" s="79"/>
      <c r="O4" s="79"/>
      <c r="P4" s="79"/>
      <c r="Q4" s="79"/>
      <c r="R4" s="79"/>
      <c r="S4" s="79"/>
      <c r="T4" s="79"/>
      <c r="U4" s="79"/>
    </row>
    <row r="5" spans="1:24" ht="14.25" customHeight="1" x14ac:dyDescent="0.3">
      <c r="B5" s="78"/>
      <c r="C5" s="79"/>
      <c r="D5" s="79"/>
      <c r="E5" s="79"/>
      <c r="F5" s="79"/>
      <c r="G5" s="79"/>
      <c r="H5" s="79"/>
      <c r="I5" s="79"/>
      <c r="J5" s="79"/>
      <c r="K5" s="79"/>
      <c r="L5" s="79"/>
      <c r="M5" s="79"/>
      <c r="N5" s="79"/>
      <c r="O5" s="79"/>
      <c r="P5" s="79"/>
      <c r="Q5" s="79"/>
      <c r="R5" s="79"/>
      <c r="S5" s="79"/>
      <c r="T5" s="79"/>
      <c r="U5" s="79"/>
    </row>
    <row r="6" spans="1:24" ht="13.5" thickBot="1" x14ac:dyDescent="0.35">
      <c r="B6" s="80"/>
      <c r="C6" s="81"/>
      <c r="D6" s="81"/>
      <c r="E6" s="81"/>
      <c r="F6" s="81"/>
      <c r="G6" s="81"/>
      <c r="H6" s="81"/>
      <c r="I6" s="81"/>
      <c r="J6" s="81"/>
      <c r="K6" s="81"/>
      <c r="L6" s="81"/>
      <c r="M6" s="81"/>
      <c r="N6" s="81"/>
      <c r="O6" s="82"/>
      <c r="P6" s="82"/>
      <c r="Q6" s="82"/>
      <c r="R6" s="82"/>
      <c r="S6" s="81"/>
      <c r="T6" s="81"/>
      <c r="U6" s="81"/>
    </row>
    <row r="7" spans="1:24" ht="48" customHeight="1" thickBot="1" x14ac:dyDescent="0.35">
      <c r="B7" s="7"/>
      <c r="C7" s="83" t="s">
        <v>1</v>
      </c>
      <c r="D7" s="83"/>
      <c r="E7" s="84"/>
      <c r="F7" s="85"/>
      <c r="G7" s="86" t="s">
        <v>96</v>
      </c>
      <c r="H7" s="86"/>
      <c r="I7" s="86"/>
      <c r="J7" s="87"/>
      <c r="K7" s="88" t="s">
        <v>101</v>
      </c>
      <c r="L7" s="89"/>
      <c r="M7" s="89"/>
      <c r="N7" s="90"/>
      <c r="O7" s="91" t="s">
        <v>2</v>
      </c>
      <c r="P7" s="92"/>
      <c r="Q7" s="92"/>
      <c r="R7" s="93"/>
      <c r="S7" s="72" t="s">
        <v>3</v>
      </c>
      <c r="T7" s="73"/>
      <c r="U7" s="74"/>
    </row>
    <row r="8" spans="1:24" s="1" customFormat="1" ht="54" customHeight="1" thickBot="1" x14ac:dyDescent="0.4">
      <c r="B8" s="12" t="s">
        <v>4</v>
      </c>
      <c r="C8" s="6" t="s">
        <v>5</v>
      </c>
      <c r="D8" s="6" t="s">
        <v>6</v>
      </c>
      <c r="E8" s="11" t="s">
        <v>7</v>
      </c>
      <c r="F8" s="22" t="s">
        <v>8</v>
      </c>
      <c r="G8" s="29" t="s">
        <v>9</v>
      </c>
      <c r="H8" s="30" t="s">
        <v>10</v>
      </c>
      <c r="I8" s="30" t="s">
        <v>11</v>
      </c>
      <c r="J8" s="31" t="s">
        <v>12</v>
      </c>
      <c r="K8" s="32" t="s">
        <v>9</v>
      </c>
      <c r="L8" s="33" t="s">
        <v>10</v>
      </c>
      <c r="M8" s="33" t="s">
        <v>11</v>
      </c>
      <c r="N8" s="60" t="s">
        <v>12</v>
      </c>
      <c r="O8" s="64" t="s">
        <v>9</v>
      </c>
      <c r="P8" s="62" t="s">
        <v>10</v>
      </c>
      <c r="Q8" s="62" t="s">
        <v>11</v>
      </c>
      <c r="R8" s="65" t="s">
        <v>12</v>
      </c>
      <c r="S8" s="24" t="s">
        <v>13</v>
      </c>
      <c r="T8" s="36" t="s">
        <v>14</v>
      </c>
      <c r="U8" s="25" t="s">
        <v>15</v>
      </c>
      <c r="V8" s="39" t="s">
        <v>97</v>
      </c>
    </row>
    <row r="9" spans="1:24" s="1" customFormat="1" ht="54" customHeight="1" x14ac:dyDescent="0.35">
      <c r="B9" s="13">
        <v>1</v>
      </c>
      <c r="C9" s="44" t="s">
        <v>81</v>
      </c>
      <c r="D9" s="44" t="s">
        <v>16</v>
      </c>
      <c r="E9" s="51" t="s">
        <v>17</v>
      </c>
      <c r="F9" s="52">
        <v>5</v>
      </c>
      <c r="G9" s="26">
        <v>225000</v>
      </c>
      <c r="H9" s="15">
        <f>(G9*0.19)</f>
        <v>42750</v>
      </c>
      <c r="I9" s="34">
        <f>G9+H9</f>
        <v>267750</v>
      </c>
      <c r="J9" s="23">
        <f>F9*I9</f>
        <v>1338750</v>
      </c>
      <c r="K9" s="21">
        <v>195000</v>
      </c>
      <c r="L9" s="16">
        <f>(K9*0.19)</f>
        <v>37050</v>
      </c>
      <c r="M9" s="35">
        <f>K9+L9</f>
        <v>232050</v>
      </c>
      <c r="N9" s="61">
        <f>M9*F9</f>
        <v>1160250</v>
      </c>
      <c r="O9" s="21">
        <v>102240</v>
      </c>
      <c r="P9" s="16">
        <f>(O9*0.19)</f>
        <v>19425.599999999999</v>
      </c>
      <c r="Q9" s="63">
        <f>O9+P9</f>
        <v>121665.60000000001</v>
      </c>
      <c r="R9" s="18">
        <f t="shared" ref="R9:R52" si="0">Q9*B9</f>
        <v>121665.60000000001</v>
      </c>
      <c r="S9" s="17">
        <f>(I9+M9)/2</f>
        <v>249900</v>
      </c>
      <c r="T9" s="37"/>
      <c r="U9" s="18">
        <f t="shared" ref="U9:U52" si="1">((S9*0.19)+S9)*F9</f>
        <v>1486905</v>
      </c>
      <c r="V9" s="27">
        <f>M9*1.3</f>
        <v>301665</v>
      </c>
      <c r="W9" s="27"/>
      <c r="X9" s="28"/>
    </row>
    <row r="10" spans="1:24" s="1" customFormat="1" ht="54" customHeight="1" x14ac:dyDescent="0.35">
      <c r="B10" s="14">
        <v>2</v>
      </c>
      <c r="C10" s="44" t="s">
        <v>84</v>
      </c>
      <c r="D10" s="44" t="s">
        <v>18</v>
      </c>
      <c r="E10" s="51" t="s">
        <v>19</v>
      </c>
      <c r="F10" s="51">
        <v>30</v>
      </c>
      <c r="G10" s="26">
        <v>22200</v>
      </c>
      <c r="H10" s="15">
        <f>(G10*0.19)</f>
        <v>4218</v>
      </c>
      <c r="I10" s="34">
        <f t="shared" ref="I10:I52" si="2">G10+H10</f>
        <v>26418</v>
      </c>
      <c r="J10" s="23">
        <f t="shared" ref="J10:J52" si="3">F10*I10</f>
        <v>792540</v>
      </c>
      <c r="K10" s="21">
        <v>19240</v>
      </c>
      <c r="L10" s="16">
        <f>(K10*0.19)</f>
        <v>3655.6</v>
      </c>
      <c r="M10" s="35">
        <f t="shared" ref="M10:M52" si="4">K10+L10</f>
        <v>22895.599999999999</v>
      </c>
      <c r="N10" s="61">
        <f t="shared" ref="N10:N52" si="5">M10*F10</f>
        <v>686868</v>
      </c>
      <c r="O10" s="21">
        <v>45000</v>
      </c>
      <c r="P10" s="16">
        <f t="shared" ref="P10:P32" si="6">(O10*0.19)</f>
        <v>8550</v>
      </c>
      <c r="Q10" s="63">
        <f t="shared" ref="Q10:Q13" si="7">O10+P10</f>
        <v>53550</v>
      </c>
      <c r="R10" s="18">
        <f t="shared" si="0"/>
        <v>107100</v>
      </c>
      <c r="S10" s="17">
        <f t="shared" ref="S10:S52" si="8">(I10+M10)/2</f>
        <v>24656.799999999999</v>
      </c>
      <c r="T10" s="37" t="s">
        <v>20</v>
      </c>
      <c r="U10" s="18">
        <f t="shared" si="1"/>
        <v>880247.75999999989</v>
      </c>
      <c r="V10" s="27">
        <f t="shared" ref="V10:V52" si="9">M10*1.3</f>
        <v>29764.28</v>
      </c>
    </row>
    <row r="11" spans="1:24" s="1" customFormat="1" ht="83.25" customHeight="1" x14ac:dyDescent="0.35">
      <c r="A11" s="1" t="s">
        <v>99</v>
      </c>
      <c r="B11" s="14">
        <v>3</v>
      </c>
      <c r="C11" s="45" t="s">
        <v>85</v>
      </c>
      <c r="D11" s="45" t="s">
        <v>86</v>
      </c>
      <c r="E11" s="53" t="s">
        <v>19</v>
      </c>
      <c r="F11" s="53">
        <v>15</v>
      </c>
      <c r="G11" s="26">
        <v>37500</v>
      </c>
      <c r="H11" s="15">
        <f t="shared" ref="H11:H52" si="10">(G11*0.19)</f>
        <v>7125</v>
      </c>
      <c r="I11" s="34">
        <f t="shared" si="2"/>
        <v>44625</v>
      </c>
      <c r="J11" s="23">
        <f t="shared" si="3"/>
        <v>669375</v>
      </c>
      <c r="K11" s="21">
        <v>32500</v>
      </c>
      <c r="L11" s="16">
        <f t="shared" ref="L11:L52" si="11">(K11*0.19)</f>
        <v>6175</v>
      </c>
      <c r="M11" s="35">
        <f t="shared" si="4"/>
        <v>38675</v>
      </c>
      <c r="N11" s="61">
        <f t="shared" si="5"/>
        <v>580125</v>
      </c>
      <c r="O11" s="66">
        <v>288000</v>
      </c>
      <c r="P11" s="16">
        <f t="shared" si="6"/>
        <v>54720</v>
      </c>
      <c r="Q11" s="63">
        <f t="shared" si="7"/>
        <v>342720</v>
      </c>
      <c r="R11" s="18">
        <f t="shared" si="0"/>
        <v>1028160</v>
      </c>
      <c r="S11" s="17">
        <f t="shared" si="8"/>
        <v>41650</v>
      </c>
      <c r="T11" s="37"/>
      <c r="U11" s="18">
        <f t="shared" si="1"/>
        <v>743452.5</v>
      </c>
      <c r="V11" s="27">
        <f t="shared" si="9"/>
        <v>50277.5</v>
      </c>
    </row>
    <row r="12" spans="1:24" s="1" customFormat="1" ht="111" customHeight="1" x14ac:dyDescent="0.35">
      <c r="B12" s="14">
        <v>4</v>
      </c>
      <c r="C12" s="45" t="s">
        <v>87</v>
      </c>
      <c r="D12" s="45" t="s">
        <v>88</v>
      </c>
      <c r="E12" s="54" t="s">
        <v>19</v>
      </c>
      <c r="F12" s="54">
        <v>4</v>
      </c>
      <c r="G12" s="26">
        <v>207000</v>
      </c>
      <c r="H12" s="15">
        <f t="shared" si="10"/>
        <v>39330</v>
      </c>
      <c r="I12" s="34">
        <f t="shared" si="2"/>
        <v>246330</v>
      </c>
      <c r="J12" s="23">
        <f t="shared" si="3"/>
        <v>985320</v>
      </c>
      <c r="K12" s="21">
        <v>179400</v>
      </c>
      <c r="L12" s="16">
        <f t="shared" si="11"/>
        <v>34086</v>
      </c>
      <c r="M12" s="35">
        <f t="shared" si="4"/>
        <v>213486</v>
      </c>
      <c r="N12" s="61">
        <f t="shared" si="5"/>
        <v>853944</v>
      </c>
      <c r="O12" s="66">
        <v>514800</v>
      </c>
      <c r="P12" s="16">
        <f t="shared" si="6"/>
        <v>97812</v>
      </c>
      <c r="Q12" s="63">
        <f t="shared" si="7"/>
        <v>612612</v>
      </c>
      <c r="R12" s="18">
        <f t="shared" si="0"/>
        <v>2450448</v>
      </c>
      <c r="S12" s="17">
        <f t="shared" si="8"/>
        <v>229908</v>
      </c>
      <c r="T12" s="37"/>
      <c r="U12" s="18">
        <f t="shared" si="1"/>
        <v>1094362.08</v>
      </c>
      <c r="V12" s="27">
        <f t="shared" si="9"/>
        <v>277531.8</v>
      </c>
    </row>
    <row r="13" spans="1:24" s="1" customFormat="1" ht="168.75" customHeight="1" x14ac:dyDescent="0.35">
      <c r="B13" s="14">
        <v>5</v>
      </c>
      <c r="C13" s="46" t="s">
        <v>87</v>
      </c>
      <c r="D13" s="46" t="s">
        <v>89</v>
      </c>
      <c r="E13" s="54" t="s">
        <v>19</v>
      </c>
      <c r="F13" s="54">
        <v>30</v>
      </c>
      <c r="G13" s="26">
        <v>37500</v>
      </c>
      <c r="H13" s="15">
        <f t="shared" si="10"/>
        <v>7125</v>
      </c>
      <c r="I13" s="34">
        <f t="shared" si="2"/>
        <v>44625</v>
      </c>
      <c r="J13" s="23">
        <f t="shared" si="3"/>
        <v>1338750</v>
      </c>
      <c r="K13" s="21">
        <v>32500</v>
      </c>
      <c r="L13" s="16">
        <f t="shared" si="11"/>
        <v>6175</v>
      </c>
      <c r="M13" s="35">
        <f t="shared" si="4"/>
        <v>38675</v>
      </c>
      <c r="N13" s="61">
        <f t="shared" si="5"/>
        <v>1160250</v>
      </c>
      <c r="O13" s="66">
        <v>257760</v>
      </c>
      <c r="P13" s="16">
        <f t="shared" si="6"/>
        <v>48974.400000000001</v>
      </c>
      <c r="Q13" s="63">
        <f t="shared" si="7"/>
        <v>306734.40000000002</v>
      </c>
      <c r="R13" s="18">
        <f t="shared" si="0"/>
        <v>1533672</v>
      </c>
      <c r="S13" s="17">
        <f t="shared" si="8"/>
        <v>41650</v>
      </c>
      <c r="T13" s="37"/>
      <c r="U13" s="18">
        <f t="shared" si="1"/>
        <v>1486905</v>
      </c>
      <c r="V13" s="27">
        <f t="shared" si="9"/>
        <v>50277.5</v>
      </c>
    </row>
    <row r="14" spans="1:24" s="1" customFormat="1" ht="54" customHeight="1" x14ac:dyDescent="0.35">
      <c r="B14" s="14">
        <v>6</v>
      </c>
      <c r="C14" s="42" t="s">
        <v>90</v>
      </c>
      <c r="D14" s="42" t="s">
        <v>21</v>
      </c>
      <c r="E14" s="55" t="s">
        <v>19</v>
      </c>
      <c r="F14" s="43">
        <v>15</v>
      </c>
      <c r="G14" s="26">
        <v>12000</v>
      </c>
      <c r="H14" s="15">
        <f t="shared" si="10"/>
        <v>2280</v>
      </c>
      <c r="I14" s="34">
        <f t="shared" si="2"/>
        <v>14280</v>
      </c>
      <c r="J14" s="23">
        <f t="shared" si="3"/>
        <v>214200</v>
      </c>
      <c r="K14" s="21">
        <v>10400</v>
      </c>
      <c r="L14" s="16">
        <f t="shared" si="11"/>
        <v>1976</v>
      </c>
      <c r="M14" s="35">
        <f t="shared" si="4"/>
        <v>12376</v>
      </c>
      <c r="N14" s="61">
        <f t="shared" si="5"/>
        <v>185640</v>
      </c>
      <c r="O14" s="66">
        <v>54000</v>
      </c>
      <c r="P14" s="16">
        <f t="shared" si="6"/>
        <v>10260</v>
      </c>
      <c r="Q14" s="63">
        <f>O14+P14</f>
        <v>64260</v>
      </c>
      <c r="R14" s="18">
        <f t="shared" si="0"/>
        <v>385560</v>
      </c>
      <c r="S14" s="17">
        <f t="shared" si="8"/>
        <v>13328</v>
      </c>
      <c r="T14" s="37"/>
      <c r="U14" s="18">
        <f t="shared" si="1"/>
        <v>237904.8</v>
      </c>
      <c r="V14" s="27">
        <f t="shared" si="9"/>
        <v>16088.800000000001</v>
      </c>
    </row>
    <row r="15" spans="1:24" s="1" customFormat="1" ht="54" customHeight="1" x14ac:dyDescent="0.35">
      <c r="B15" s="14">
        <v>7</v>
      </c>
      <c r="C15" s="44" t="s">
        <v>22</v>
      </c>
      <c r="D15" s="44" t="s">
        <v>23</v>
      </c>
      <c r="E15" s="55" t="s">
        <v>19</v>
      </c>
      <c r="F15" s="43">
        <v>1</v>
      </c>
      <c r="G15" s="26">
        <v>1650000</v>
      </c>
      <c r="H15" s="15">
        <f t="shared" si="10"/>
        <v>313500</v>
      </c>
      <c r="I15" s="34">
        <f t="shared" si="2"/>
        <v>1963500</v>
      </c>
      <c r="J15" s="23">
        <f t="shared" si="3"/>
        <v>1963500</v>
      </c>
      <c r="K15" s="21">
        <v>1430000</v>
      </c>
      <c r="L15" s="16">
        <f t="shared" si="11"/>
        <v>271700</v>
      </c>
      <c r="M15" s="35">
        <f t="shared" si="4"/>
        <v>1701700</v>
      </c>
      <c r="N15" s="61">
        <f t="shared" si="5"/>
        <v>1701700</v>
      </c>
      <c r="O15" s="66">
        <v>237780</v>
      </c>
      <c r="P15" s="16">
        <f t="shared" si="6"/>
        <v>45178.2</v>
      </c>
      <c r="Q15" s="63">
        <f t="shared" ref="Q15:Q32" si="12">O15+P15</f>
        <v>282958.2</v>
      </c>
      <c r="R15" s="18">
        <f t="shared" si="0"/>
        <v>1980707.4000000001</v>
      </c>
      <c r="S15" s="17">
        <f t="shared" si="8"/>
        <v>1832600</v>
      </c>
      <c r="T15" s="37"/>
      <c r="U15" s="18">
        <f t="shared" si="1"/>
        <v>2180794</v>
      </c>
      <c r="V15" s="27">
        <f t="shared" si="9"/>
        <v>2212210</v>
      </c>
    </row>
    <row r="16" spans="1:24" s="1" customFormat="1" ht="54" customHeight="1" x14ac:dyDescent="0.35">
      <c r="B16" s="14">
        <v>8</v>
      </c>
      <c r="C16" s="44" t="s">
        <v>22</v>
      </c>
      <c r="D16" s="44" t="s">
        <v>100</v>
      </c>
      <c r="E16" s="55" t="s">
        <v>19</v>
      </c>
      <c r="F16" s="43">
        <v>1</v>
      </c>
      <c r="G16" s="26">
        <v>2100000</v>
      </c>
      <c r="H16" s="15">
        <f t="shared" si="10"/>
        <v>399000</v>
      </c>
      <c r="I16" s="34">
        <f t="shared" si="2"/>
        <v>2499000</v>
      </c>
      <c r="J16" s="23">
        <f t="shared" si="3"/>
        <v>2499000</v>
      </c>
      <c r="K16" s="21">
        <v>1820000</v>
      </c>
      <c r="L16" s="16">
        <f t="shared" si="11"/>
        <v>345800</v>
      </c>
      <c r="M16" s="35">
        <f t="shared" si="4"/>
        <v>2165800</v>
      </c>
      <c r="N16" s="61">
        <f t="shared" si="5"/>
        <v>2165800</v>
      </c>
      <c r="O16" s="21">
        <v>297360</v>
      </c>
      <c r="P16" s="16">
        <f t="shared" si="6"/>
        <v>56498.400000000001</v>
      </c>
      <c r="Q16" s="63">
        <f t="shared" si="12"/>
        <v>353858.4</v>
      </c>
      <c r="R16" s="18">
        <f t="shared" si="0"/>
        <v>2830867.2</v>
      </c>
      <c r="S16" s="17">
        <f t="shared" si="8"/>
        <v>2332400</v>
      </c>
      <c r="T16" s="37"/>
      <c r="U16" s="18">
        <f t="shared" si="1"/>
        <v>2775556</v>
      </c>
      <c r="V16" s="27">
        <f t="shared" si="9"/>
        <v>2815540</v>
      </c>
    </row>
    <row r="17" spans="2:22" s="1" customFormat="1" ht="54" customHeight="1" x14ac:dyDescent="0.35">
      <c r="B17" s="14">
        <v>9</v>
      </c>
      <c r="C17" s="44" t="s">
        <v>24</v>
      </c>
      <c r="D17" s="44" t="s">
        <v>25</v>
      </c>
      <c r="E17" s="55" t="s">
        <v>19</v>
      </c>
      <c r="F17" s="43">
        <v>5</v>
      </c>
      <c r="G17" s="26">
        <v>142500</v>
      </c>
      <c r="H17" s="15">
        <f t="shared" si="10"/>
        <v>27075</v>
      </c>
      <c r="I17" s="34">
        <f t="shared" si="2"/>
        <v>169575</v>
      </c>
      <c r="J17" s="23">
        <f t="shared" si="3"/>
        <v>847875</v>
      </c>
      <c r="K17" s="21">
        <v>123500</v>
      </c>
      <c r="L17" s="16">
        <f t="shared" si="11"/>
        <v>23465</v>
      </c>
      <c r="M17" s="35">
        <f t="shared" si="4"/>
        <v>146965</v>
      </c>
      <c r="N17" s="61">
        <f t="shared" si="5"/>
        <v>734825</v>
      </c>
      <c r="O17" s="21">
        <v>246384</v>
      </c>
      <c r="P17" s="16">
        <f t="shared" si="6"/>
        <v>46812.959999999999</v>
      </c>
      <c r="Q17" s="63">
        <f t="shared" si="12"/>
        <v>293196.96000000002</v>
      </c>
      <c r="R17" s="18">
        <f t="shared" si="0"/>
        <v>2638772.64</v>
      </c>
      <c r="S17" s="17">
        <f t="shared" si="8"/>
        <v>158270</v>
      </c>
      <c r="T17" s="37"/>
      <c r="U17" s="18">
        <f t="shared" si="1"/>
        <v>941706.5</v>
      </c>
      <c r="V17" s="27">
        <f t="shared" si="9"/>
        <v>191054.5</v>
      </c>
    </row>
    <row r="18" spans="2:22" s="1" customFormat="1" ht="54" customHeight="1" x14ac:dyDescent="0.35">
      <c r="B18" s="14">
        <v>10</v>
      </c>
      <c r="C18" s="44" t="s">
        <v>26</v>
      </c>
      <c r="D18" s="44" t="s">
        <v>27</v>
      </c>
      <c r="E18" s="55" t="s">
        <v>19</v>
      </c>
      <c r="F18" s="43">
        <v>4</v>
      </c>
      <c r="G18" s="26">
        <v>1125000</v>
      </c>
      <c r="H18" s="15">
        <f t="shared" si="10"/>
        <v>213750</v>
      </c>
      <c r="I18" s="34">
        <f t="shared" si="2"/>
        <v>1338750</v>
      </c>
      <c r="J18" s="23">
        <f t="shared" si="3"/>
        <v>5355000</v>
      </c>
      <c r="K18" s="21">
        <v>975000</v>
      </c>
      <c r="L18" s="16">
        <f t="shared" si="11"/>
        <v>185250</v>
      </c>
      <c r="M18" s="35">
        <f t="shared" si="4"/>
        <v>1160250</v>
      </c>
      <c r="N18" s="61">
        <f t="shared" si="5"/>
        <v>4641000</v>
      </c>
      <c r="O18" s="21">
        <v>353160</v>
      </c>
      <c r="P18" s="16">
        <f t="shared" si="6"/>
        <v>67100.399999999994</v>
      </c>
      <c r="Q18" s="63">
        <f t="shared" si="12"/>
        <v>420260.4</v>
      </c>
      <c r="R18" s="18">
        <f t="shared" si="0"/>
        <v>4202604</v>
      </c>
      <c r="S18" s="17">
        <f t="shared" si="8"/>
        <v>1249500</v>
      </c>
      <c r="T18" s="37"/>
      <c r="U18" s="18">
        <f t="shared" si="1"/>
        <v>5947620</v>
      </c>
      <c r="V18" s="27">
        <f t="shared" si="9"/>
        <v>1508325</v>
      </c>
    </row>
    <row r="19" spans="2:22" s="1" customFormat="1" ht="69" customHeight="1" x14ac:dyDescent="0.35">
      <c r="B19" s="14">
        <v>11</v>
      </c>
      <c r="C19" s="44" t="s">
        <v>28</v>
      </c>
      <c r="D19" s="44" t="s">
        <v>29</v>
      </c>
      <c r="E19" s="55" t="s">
        <v>19</v>
      </c>
      <c r="F19" s="43">
        <v>30</v>
      </c>
      <c r="G19" s="26">
        <v>3000</v>
      </c>
      <c r="H19" s="15">
        <f t="shared" si="10"/>
        <v>570</v>
      </c>
      <c r="I19" s="34">
        <f t="shared" si="2"/>
        <v>3570</v>
      </c>
      <c r="J19" s="23">
        <f t="shared" si="3"/>
        <v>107100</v>
      </c>
      <c r="K19" s="21">
        <v>2600</v>
      </c>
      <c r="L19" s="16">
        <f t="shared" si="11"/>
        <v>494</v>
      </c>
      <c r="M19" s="35">
        <f t="shared" si="4"/>
        <v>3094</v>
      </c>
      <c r="N19" s="61">
        <f t="shared" si="5"/>
        <v>92820</v>
      </c>
      <c r="O19" s="21">
        <v>69120</v>
      </c>
      <c r="P19" s="16">
        <f t="shared" si="6"/>
        <v>13132.8</v>
      </c>
      <c r="Q19" s="63">
        <f t="shared" si="12"/>
        <v>82252.800000000003</v>
      </c>
      <c r="R19" s="18">
        <f t="shared" si="0"/>
        <v>904780.80000000005</v>
      </c>
      <c r="S19" s="17">
        <f t="shared" si="8"/>
        <v>3332</v>
      </c>
      <c r="T19" s="37"/>
      <c r="U19" s="18">
        <f t="shared" si="1"/>
        <v>118952.4</v>
      </c>
      <c r="V19" s="27">
        <f t="shared" si="9"/>
        <v>4022.2000000000003</v>
      </c>
    </row>
    <row r="20" spans="2:22" s="1" customFormat="1" ht="54" customHeight="1" x14ac:dyDescent="0.35">
      <c r="B20" s="14">
        <v>12</v>
      </c>
      <c r="C20" s="44" t="s">
        <v>91</v>
      </c>
      <c r="D20" s="44" t="s">
        <v>30</v>
      </c>
      <c r="E20" s="55" t="s">
        <v>19</v>
      </c>
      <c r="F20" s="43">
        <v>30</v>
      </c>
      <c r="G20" s="26">
        <v>1050</v>
      </c>
      <c r="H20" s="15">
        <f t="shared" si="10"/>
        <v>199.5</v>
      </c>
      <c r="I20" s="34">
        <f t="shared" si="2"/>
        <v>1249.5</v>
      </c>
      <c r="J20" s="23">
        <f t="shared" si="3"/>
        <v>37485</v>
      </c>
      <c r="K20" s="21">
        <v>910</v>
      </c>
      <c r="L20" s="16">
        <f t="shared" si="11"/>
        <v>172.9</v>
      </c>
      <c r="M20" s="35">
        <f t="shared" si="4"/>
        <v>1082.9000000000001</v>
      </c>
      <c r="N20" s="61">
        <f t="shared" si="5"/>
        <v>32487.000000000004</v>
      </c>
      <c r="O20" s="21">
        <v>54216</v>
      </c>
      <c r="P20" s="16">
        <f t="shared" si="6"/>
        <v>10301.040000000001</v>
      </c>
      <c r="Q20" s="63">
        <f t="shared" si="12"/>
        <v>64517.04</v>
      </c>
      <c r="R20" s="18">
        <f t="shared" si="0"/>
        <v>774204.48</v>
      </c>
      <c r="S20" s="17">
        <f t="shared" si="8"/>
        <v>1166.2</v>
      </c>
      <c r="T20" s="37"/>
      <c r="U20" s="18">
        <f t="shared" si="1"/>
        <v>41633.340000000004</v>
      </c>
      <c r="V20" s="27">
        <f t="shared" si="9"/>
        <v>1407.7700000000002</v>
      </c>
    </row>
    <row r="21" spans="2:22" s="1" customFormat="1" ht="54" customHeight="1" x14ac:dyDescent="0.35">
      <c r="B21" s="14">
        <v>13</v>
      </c>
      <c r="C21" s="44" t="s">
        <v>31</v>
      </c>
      <c r="D21" s="44" t="s">
        <v>32</v>
      </c>
      <c r="E21" s="55" t="s">
        <v>19</v>
      </c>
      <c r="F21" s="56">
        <v>3</v>
      </c>
      <c r="G21" s="26">
        <v>360000</v>
      </c>
      <c r="H21" s="15">
        <f t="shared" si="10"/>
        <v>68400</v>
      </c>
      <c r="I21" s="34">
        <f t="shared" si="2"/>
        <v>428400</v>
      </c>
      <c r="J21" s="23">
        <f t="shared" si="3"/>
        <v>1285200</v>
      </c>
      <c r="K21" s="21">
        <v>312000</v>
      </c>
      <c r="L21" s="16">
        <f t="shared" si="11"/>
        <v>59280</v>
      </c>
      <c r="M21" s="35">
        <f t="shared" si="4"/>
        <v>371280</v>
      </c>
      <c r="N21" s="61">
        <f t="shared" si="5"/>
        <v>1113840</v>
      </c>
      <c r="O21" s="21">
        <v>73800</v>
      </c>
      <c r="P21" s="16">
        <f t="shared" si="6"/>
        <v>14022</v>
      </c>
      <c r="Q21" s="63">
        <f t="shared" si="12"/>
        <v>87822</v>
      </c>
      <c r="R21" s="18">
        <f t="shared" si="0"/>
        <v>1141686</v>
      </c>
      <c r="S21" s="17">
        <f t="shared" si="8"/>
        <v>399840</v>
      </c>
      <c r="T21" s="37"/>
      <c r="U21" s="18">
        <f t="shared" si="1"/>
        <v>1427428.7999999998</v>
      </c>
      <c r="V21" s="27">
        <f t="shared" si="9"/>
        <v>482664</v>
      </c>
    </row>
    <row r="22" spans="2:22" s="1" customFormat="1" ht="54" customHeight="1" x14ac:dyDescent="0.35">
      <c r="B22" s="14">
        <v>14</v>
      </c>
      <c r="C22" s="44" t="s">
        <v>33</v>
      </c>
      <c r="D22" s="44" t="s">
        <v>34</v>
      </c>
      <c r="E22" s="55" t="s">
        <v>35</v>
      </c>
      <c r="F22" s="43">
        <v>15</v>
      </c>
      <c r="G22" s="26">
        <v>6000</v>
      </c>
      <c r="H22" s="15">
        <f t="shared" si="10"/>
        <v>1140</v>
      </c>
      <c r="I22" s="34">
        <f t="shared" si="2"/>
        <v>7140</v>
      </c>
      <c r="J22" s="23">
        <f t="shared" si="3"/>
        <v>107100</v>
      </c>
      <c r="K22" s="21">
        <v>5200</v>
      </c>
      <c r="L22" s="16">
        <f t="shared" si="11"/>
        <v>988</v>
      </c>
      <c r="M22" s="35">
        <f t="shared" si="4"/>
        <v>6188</v>
      </c>
      <c r="N22" s="61">
        <f t="shared" si="5"/>
        <v>92820</v>
      </c>
      <c r="O22" s="21">
        <v>35640</v>
      </c>
      <c r="P22" s="16">
        <f t="shared" si="6"/>
        <v>6771.6</v>
      </c>
      <c r="Q22" s="63">
        <f t="shared" si="12"/>
        <v>42411.6</v>
      </c>
      <c r="R22" s="18">
        <f t="shared" si="0"/>
        <v>593762.4</v>
      </c>
      <c r="S22" s="17">
        <f t="shared" si="8"/>
        <v>6664</v>
      </c>
      <c r="T22" s="37"/>
      <c r="U22" s="18">
        <f t="shared" si="1"/>
        <v>118952.4</v>
      </c>
      <c r="V22" s="27">
        <f t="shared" si="9"/>
        <v>8044.4000000000005</v>
      </c>
    </row>
    <row r="23" spans="2:22" s="1" customFormat="1" ht="54" customHeight="1" x14ac:dyDescent="0.35">
      <c r="B23" s="14">
        <v>15</v>
      </c>
      <c r="C23" s="44" t="s">
        <v>33</v>
      </c>
      <c r="D23" s="47" t="s">
        <v>36</v>
      </c>
      <c r="E23" s="55" t="s">
        <v>19</v>
      </c>
      <c r="F23" s="43">
        <v>15</v>
      </c>
      <c r="G23" s="26">
        <v>9000</v>
      </c>
      <c r="H23" s="15">
        <f t="shared" si="10"/>
        <v>1710</v>
      </c>
      <c r="I23" s="34">
        <f t="shared" si="2"/>
        <v>10710</v>
      </c>
      <c r="J23" s="23">
        <f t="shared" si="3"/>
        <v>160650</v>
      </c>
      <c r="K23" s="21">
        <v>7800</v>
      </c>
      <c r="L23" s="16">
        <f t="shared" si="11"/>
        <v>1482</v>
      </c>
      <c r="M23" s="35">
        <f t="shared" si="4"/>
        <v>9282</v>
      </c>
      <c r="N23" s="61">
        <f t="shared" si="5"/>
        <v>139230</v>
      </c>
      <c r="O23" s="21">
        <v>44640</v>
      </c>
      <c r="P23" s="16">
        <f t="shared" si="6"/>
        <v>8481.6</v>
      </c>
      <c r="Q23" s="63">
        <f t="shared" si="12"/>
        <v>53121.599999999999</v>
      </c>
      <c r="R23" s="18">
        <f t="shared" si="0"/>
        <v>796824</v>
      </c>
      <c r="S23" s="17">
        <f t="shared" si="8"/>
        <v>9996</v>
      </c>
      <c r="T23" s="37"/>
      <c r="U23" s="18">
        <f t="shared" si="1"/>
        <v>178428.6</v>
      </c>
      <c r="V23" s="27">
        <f t="shared" si="9"/>
        <v>12066.6</v>
      </c>
    </row>
    <row r="24" spans="2:22" s="1" customFormat="1" ht="54" customHeight="1" x14ac:dyDescent="0.35">
      <c r="B24" s="14">
        <v>16</v>
      </c>
      <c r="C24" s="42" t="s">
        <v>37</v>
      </c>
      <c r="D24" s="42" t="s">
        <v>38</v>
      </c>
      <c r="E24" s="55" t="s">
        <v>39</v>
      </c>
      <c r="F24" s="43">
        <v>1</v>
      </c>
      <c r="G24" s="26">
        <v>870000</v>
      </c>
      <c r="H24" s="15">
        <f t="shared" si="10"/>
        <v>165300</v>
      </c>
      <c r="I24" s="34">
        <f t="shared" si="2"/>
        <v>1035300</v>
      </c>
      <c r="J24" s="23">
        <f t="shared" si="3"/>
        <v>1035300</v>
      </c>
      <c r="K24" s="21">
        <v>754000</v>
      </c>
      <c r="L24" s="16">
        <f t="shared" si="11"/>
        <v>143260</v>
      </c>
      <c r="M24" s="35">
        <f t="shared" si="4"/>
        <v>897260</v>
      </c>
      <c r="N24" s="61">
        <f t="shared" si="5"/>
        <v>897260</v>
      </c>
      <c r="O24" s="21">
        <v>717480</v>
      </c>
      <c r="P24" s="16">
        <f t="shared" si="6"/>
        <v>136321.20000000001</v>
      </c>
      <c r="Q24" s="63">
        <f t="shared" si="12"/>
        <v>853801.2</v>
      </c>
      <c r="R24" s="18">
        <f t="shared" si="0"/>
        <v>13660819.199999999</v>
      </c>
      <c r="S24" s="17">
        <f t="shared" si="8"/>
        <v>966280</v>
      </c>
      <c r="T24" s="37"/>
      <c r="U24" s="18">
        <f t="shared" si="1"/>
        <v>1149873.2</v>
      </c>
      <c r="V24" s="27">
        <f t="shared" si="9"/>
        <v>1166438</v>
      </c>
    </row>
    <row r="25" spans="2:22" s="1" customFormat="1" ht="54" customHeight="1" x14ac:dyDescent="0.35">
      <c r="B25" s="14">
        <v>17</v>
      </c>
      <c r="C25" s="42" t="s">
        <v>37</v>
      </c>
      <c r="D25" s="48" t="s">
        <v>40</v>
      </c>
      <c r="E25" s="55" t="s">
        <v>39</v>
      </c>
      <c r="F25" s="43">
        <v>1</v>
      </c>
      <c r="G25" s="26">
        <v>960000</v>
      </c>
      <c r="H25" s="15">
        <f t="shared" si="10"/>
        <v>182400</v>
      </c>
      <c r="I25" s="34">
        <f t="shared" si="2"/>
        <v>1142400</v>
      </c>
      <c r="J25" s="23">
        <f t="shared" si="3"/>
        <v>1142400</v>
      </c>
      <c r="K25" s="21">
        <v>832000</v>
      </c>
      <c r="L25" s="16">
        <f t="shared" si="11"/>
        <v>158080</v>
      </c>
      <c r="M25" s="35">
        <f t="shared" si="4"/>
        <v>990080</v>
      </c>
      <c r="N25" s="61">
        <f t="shared" si="5"/>
        <v>990080</v>
      </c>
      <c r="O25" s="21">
        <v>786240</v>
      </c>
      <c r="P25" s="16">
        <f t="shared" si="6"/>
        <v>149385.60000000001</v>
      </c>
      <c r="Q25" s="63">
        <f t="shared" si="12"/>
        <v>935625.6</v>
      </c>
      <c r="R25" s="18">
        <f t="shared" si="0"/>
        <v>15905635.199999999</v>
      </c>
      <c r="S25" s="17">
        <f t="shared" si="8"/>
        <v>1066240</v>
      </c>
      <c r="T25" s="37"/>
      <c r="U25" s="18">
        <f t="shared" si="1"/>
        <v>1268825.6000000001</v>
      </c>
      <c r="V25" s="27">
        <f t="shared" si="9"/>
        <v>1287104</v>
      </c>
    </row>
    <row r="26" spans="2:22" s="1" customFormat="1" ht="54" customHeight="1" x14ac:dyDescent="0.35">
      <c r="B26" s="14">
        <v>18</v>
      </c>
      <c r="C26" s="42" t="s">
        <v>37</v>
      </c>
      <c r="D26" s="42" t="s">
        <v>41</v>
      </c>
      <c r="E26" s="55" t="s">
        <v>39</v>
      </c>
      <c r="F26" s="43">
        <v>1</v>
      </c>
      <c r="G26" s="26">
        <v>870000</v>
      </c>
      <c r="H26" s="15">
        <f t="shared" si="10"/>
        <v>165300</v>
      </c>
      <c r="I26" s="34">
        <f t="shared" si="2"/>
        <v>1035300</v>
      </c>
      <c r="J26" s="23">
        <f t="shared" si="3"/>
        <v>1035300</v>
      </c>
      <c r="K26" s="21">
        <v>754000</v>
      </c>
      <c r="L26" s="16">
        <f t="shared" si="11"/>
        <v>143260</v>
      </c>
      <c r="M26" s="35">
        <f t="shared" si="4"/>
        <v>897260</v>
      </c>
      <c r="N26" s="61">
        <f t="shared" si="5"/>
        <v>897260</v>
      </c>
      <c r="O26" s="21">
        <v>764100</v>
      </c>
      <c r="P26" s="16">
        <f t="shared" si="6"/>
        <v>145179</v>
      </c>
      <c r="Q26" s="63">
        <f t="shared" si="12"/>
        <v>909279</v>
      </c>
      <c r="R26" s="18">
        <f t="shared" si="0"/>
        <v>16367022</v>
      </c>
      <c r="S26" s="17">
        <f t="shared" si="8"/>
        <v>966280</v>
      </c>
      <c r="T26" s="37"/>
      <c r="U26" s="18">
        <f t="shared" si="1"/>
        <v>1149873.2</v>
      </c>
      <c r="V26" s="27">
        <f t="shared" si="9"/>
        <v>1166438</v>
      </c>
    </row>
    <row r="27" spans="2:22" s="1" customFormat="1" ht="54" customHeight="1" x14ac:dyDescent="0.35">
      <c r="B27" s="14">
        <v>19</v>
      </c>
      <c r="C27" s="42" t="s">
        <v>37</v>
      </c>
      <c r="D27" s="48" t="s">
        <v>42</v>
      </c>
      <c r="E27" s="55" t="s">
        <v>39</v>
      </c>
      <c r="F27" s="43">
        <v>2</v>
      </c>
      <c r="G27" s="26">
        <v>450000</v>
      </c>
      <c r="H27" s="15">
        <f t="shared" si="10"/>
        <v>85500</v>
      </c>
      <c r="I27" s="34">
        <f t="shared" si="2"/>
        <v>535500</v>
      </c>
      <c r="J27" s="23">
        <f t="shared" si="3"/>
        <v>1071000</v>
      </c>
      <c r="K27" s="21">
        <v>390000</v>
      </c>
      <c r="L27" s="16">
        <f t="shared" si="11"/>
        <v>74100</v>
      </c>
      <c r="M27" s="35">
        <f t="shared" si="4"/>
        <v>464100</v>
      </c>
      <c r="N27" s="61">
        <f t="shared" si="5"/>
        <v>928200</v>
      </c>
      <c r="O27" s="21">
        <v>785700</v>
      </c>
      <c r="P27" s="16">
        <f t="shared" si="6"/>
        <v>149283</v>
      </c>
      <c r="Q27" s="63">
        <f t="shared" si="12"/>
        <v>934983</v>
      </c>
      <c r="R27" s="18">
        <f t="shared" si="0"/>
        <v>17764677</v>
      </c>
      <c r="S27" s="17">
        <f t="shared" si="8"/>
        <v>499800</v>
      </c>
      <c r="T27" s="37"/>
      <c r="U27" s="18">
        <f t="shared" si="1"/>
        <v>1189524</v>
      </c>
      <c r="V27" s="27">
        <f t="shared" si="9"/>
        <v>603330</v>
      </c>
    </row>
    <row r="28" spans="2:22" s="1" customFormat="1" ht="54" customHeight="1" x14ac:dyDescent="0.35">
      <c r="B28" s="14">
        <v>20</v>
      </c>
      <c r="C28" s="42" t="s">
        <v>37</v>
      </c>
      <c r="D28" s="48" t="s">
        <v>43</v>
      </c>
      <c r="E28" s="55" t="s">
        <v>39</v>
      </c>
      <c r="F28" s="43">
        <v>1</v>
      </c>
      <c r="G28" s="26">
        <v>510000</v>
      </c>
      <c r="H28" s="15">
        <f t="shared" si="10"/>
        <v>96900</v>
      </c>
      <c r="I28" s="34">
        <f t="shared" si="2"/>
        <v>606900</v>
      </c>
      <c r="J28" s="23">
        <f t="shared" si="3"/>
        <v>606900</v>
      </c>
      <c r="K28" s="21">
        <v>442000</v>
      </c>
      <c r="L28" s="16">
        <f t="shared" si="11"/>
        <v>83980</v>
      </c>
      <c r="M28" s="35">
        <f t="shared" si="4"/>
        <v>525980</v>
      </c>
      <c r="N28" s="61">
        <f t="shared" si="5"/>
        <v>525980</v>
      </c>
      <c r="O28" s="21">
        <v>871200</v>
      </c>
      <c r="P28" s="16">
        <f t="shared" si="6"/>
        <v>165528</v>
      </c>
      <c r="Q28" s="63">
        <f t="shared" si="12"/>
        <v>1036728</v>
      </c>
      <c r="R28" s="18">
        <f t="shared" si="0"/>
        <v>20734560</v>
      </c>
      <c r="S28" s="17">
        <f t="shared" si="8"/>
        <v>566440</v>
      </c>
      <c r="T28" s="37"/>
      <c r="U28" s="18">
        <f t="shared" si="1"/>
        <v>674063.6</v>
      </c>
      <c r="V28" s="27">
        <f t="shared" si="9"/>
        <v>683774</v>
      </c>
    </row>
    <row r="29" spans="2:22" s="1" customFormat="1" ht="54" customHeight="1" x14ac:dyDescent="0.35">
      <c r="B29" s="14">
        <v>21</v>
      </c>
      <c r="C29" s="42" t="s">
        <v>37</v>
      </c>
      <c r="D29" s="48" t="s">
        <v>44</v>
      </c>
      <c r="E29" s="55" t="s">
        <v>39</v>
      </c>
      <c r="F29" s="43">
        <v>1</v>
      </c>
      <c r="G29" s="26">
        <v>450000</v>
      </c>
      <c r="H29" s="15">
        <f t="shared" si="10"/>
        <v>85500</v>
      </c>
      <c r="I29" s="34">
        <f t="shared" si="2"/>
        <v>535500</v>
      </c>
      <c r="J29" s="23">
        <f t="shared" si="3"/>
        <v>535500</v>
      </c>
      <c r="K29" s="21">
        <v>390000</v>
      </c>
      <c r="L29" s="16">
        <f t="shared" si="11"/>
        <v>74100</v>
      </c>
      <c r="M29" s="35">
        <f t="shared" si="4"/>
        <v>464100</v>
      </c>
      <c r="N29" s="61">
        <f t="shared" si="5"/>
        <v>464100</v>
      </c>
      <c r="O29" s="21">
        <v>741600</v>
      </c>
      <c r="P29" s="16">
        <f t="shared" si="6"/>
        <v>140904</v>
      </c>
      <c r="Q29" s="63">
        <f t="shared" si="12"/>
        <v>882504</v>
      </c>
      <c r="R29" s="18">
        <f t="shared" si="0"/>
        <v>18532584</v>
      </c>
      <c r="S29" s="17">
        <f t="shared" si="8"/>
        <v>499800</v>
      </c>
      <c r="T29" s="37"/>
      <c r="U29" s="18">
        <f t="shared" si="1"/>
        <v>594762</v>
      </c>
      <c r="V29" s="27">
        <f t="shared" si="9"/>
        <v>603330</v>
      </c>
    </row>
    <row r="30" spans="2:22" s="1" customFormat="1" ht="54" customHeight="1" x14ac:dyDescent="0.35">
      <c r="B30" s="14">
        <v>22</v>
      </c>
      <c r="C30" s="42" t="s">
        <v>37</v>
      </c>
      <c r="D30" s="42" t="s">
        <v>45</v>
      </c>
      <c r="E30" s="55" t="s">
        <v>39</v>
      </c>
      <c r="F30" s="43">
        <v>2</v>
      </c>
      <c r="G30" s="26">
        <v>450000</v>
      </c>
      <c r="H30" s="15">
        <f t="shared" si="10"/>
        <v>85500</v>
      </c>
      <c r="I30" s="34">
        <f t="shared" si="2"/>
        <v>535500</v>
      </c>
      <c r="J30" s="23">
        <f t="shared" si="3"/>
        <v>1071000</v>
      </c>
      <c r="K30" s="21">
        <v>390000</v>
      </c>
      <c r="L30" s="16">
        <f t="shared" si="11"/>
        <v>74100</v>
      </c>
      <c r="M30" s="35">
        <f t="shared" si="4"/>
        <v>464100</v>
      </c>
      <c r="N30" s="61">
        <f t="shared" si="5"/>
        <v>928200</v>
      </c>
      <c r="O30" s="21">
        <v>792200</v>
      </c>
      <c r="P30" s="16">
        <f t="shared" si="6"/>
        <v>150518</v>
      </c>
      <c r="Q30" s="63">
        <f t="shared" si="12"/>
        <v>942718</v>
      </c>
      <c r="R30" s="18">
        <f t="shared" si="0"/>
        <v>20739796</v>
      </c>
      <c r="S30" s="17">
        <f t="shared" si="8"/>
        <v>499800</v>
      </c>
      <c r="T30" s="37"/>
      <c r="U30" s="18">
        <f t="shared" si="1"/>
        <v>1189524</v>
      </c>
      <c r="V30" s="27">
        <f t="shared" si="9"/>
        <v>603330</v>
      </c>
    </row>
    <row r="31" spans="2:22" s="1" customFormat="1" ht="54" customHeight="1" x14ac:dyDescent="0.35">
      <c r="B31" s="14">
        <v>23</v>
      </c>
      <c r="C31" s="42" t="s">
        <v>37</v>
      </c>
      <c r="D31" s="42" t="s">
        <v>46</v>
      </c>
      <c r="E31" s="55" t="s">
        <v>39</v>
      </c>
      <c r="F31" s="43">
        <v>1</v>
      </c>
      <c r="G31" s="26">
        <v>510000</v>
      </c>
      <c r="H31" s="15">
        <f t="shared" si="10"/>
        <v>96900</v>
      </c>
      <c r="I31" s="34">
        <f t="shared" si="2"/>
        <v>606900</v>
      </c>
      <c r="J31" s="23">
        <f t="shared" si="3"/>
        <v>606900</v>
      </c>
      <c r="K31" s="21">
        <v>442000</v>
      </c>
      <c r="L31" s="16">
        <f t="shared" si="11"/>
        <v>83980</v>
      </c>
      <c r="M31" s="35">
        <f t="shared" si="4"/>
        <v>525980</v>
      </c>
      <c r="N31" s="61">
        <f t="shared" si="5"/>
        <v>525980</v>
      </c>
      <c r="O31" s="21">
        <v>533160</v>
      </c>
      <c r="P31" s="16">
        <f t="shared" si="6"/>
        <v>101300.4</v>
      </c>
      <c r="Q31" s="63">
        <f t="shared" si="12"/>
        <v>634460.4</v>
      </c>
      <c r="R31" s="18">
        <f t="shared" si="0"/>
        <v>14592589.200000001</v>
      </c>
      <c r="S31" s="17">
        <f t="shared" si="8"/>
        <v>566440</v>
      </c>
      <c r="T31" s="37"/>
      <c r="U31" s="18">
        <f t="shared" si="1"/>
        <v>674063.6</v>
      </c>
      <c r="V31" s="27">
        <f t="shared" si="9"/>
        <v>683774</v>
      </c>
    </row>
    <row r="32" spans="2:22" s="1" customFormat="1" ht="54" customHeight="1" x14ac:dyDescent="0.35">
      <c r="B32" s="14">
        <v>24</v>
      </c>
      <c r="C32" s="49" t="s">
        <v>47</v>
      </c>
      <c r="D32" s="49" t="s">
        <v>48</v>
      </c>
      <c r="E32" s="41" t="s">
        <v>49</v>
      </c>
      <c r="F32" s="43">
        <v>10</v>
      </c>
      <c r="G32" s="26">
        <v>45000</v>
      </c>
      <c r="H32" s="15"/>
      <c r="I32" s="34"/>
      <c r="J32" s="23"/>
      <c r="K32" s="21">
        <v>39000</v>
      </c>
      <c r="L32" s="16">
        <f>(K32*0.19)</f>
        <v>7410</v>
      </c>
      <c r="M32" s="35">
        <f>K32+L32</f>
        <v>46410</v>
      </c>
      <c r="N32" s="61">
        <f>M32*F32</f>
        <v>464100</v>
      </c>
      <c r="O32" s="21">
        <v>48240</v>
      </c>
      <c r="P32" s="16">
        <f t="shared" si="6"/>
        <v>9165.6</v>
      </c>
      <c r="Q32" s="63">
        <f t="shared" si="12"/>
        <v>57405.599999999999</v>
      </c>
      <c r="R32" s="18">
        <f t="shared" si="0"/>
        <v>1377734.4</v>
      </c>
      <c r="S32" s="17">
        <f t="shared" si="8"/>
        <v>23205</v>
      </c>
      <c r="T32" s="37"/>
      <c r="U32" s="18">
        <f t="shared" si="1"/>
        <v>276139.5</v>
      </c>
      <c r="V32" s="27">
        <f t="shared" si="9"/>
        <v>60333</v>
      </c>
    </row>
    <row r="33" spans="2:22" s="1" customFormat="1" ht="54" customHeight="1" x14ac:dyDescent="0.35">
      <c r="B33" s="14">
        <v>25</v>
      </c>
      <c r="C33" s="49" t="s">
        <v>50</v>
      </c>
      <c r="D33" s="49" t="s">
        <v>51</v>
      </c>
      <c r="E33" s="41" t="s">
        <v>49</v>
      </c>
      <c r="F33" s="43">
        <v>10</v>
      </c>
      <c r="G33" s="26">
        <v>18750</v>
      </c>
      <c r="H33" s="15"/>
      <c r="I33" s="34"/>
      <c r="J33" s="23"/>
      <c r="K33" s="21">
        <v>16250</v>
      </c>
      <c r="L33" s="16">
        <f>K33*0.19</f>
        <v>3087.5</v>
      </c>
      <c r="M33" s="35">
        <f>K33+L33</f>
        <v>19337.5</v>
      </c>
      <c r="N33" s="61">
        <f>M33*F33</f>
        <v>193375</v>
      </c>
      <c r="O33" s="21">
        <v>35100</v>
      </c>
      <c r="P33" s="16">
        <f>O33*0.19</f>
        <v>6669</v>
      </c>
      <c r="Q33" s="63">
        <f>O33+P33</f>
        <v>41769</v>
      </c>
      <c r="R33" s="18">
        <f t="shared" si="0"/>
        <v>1044225</v>
      </c>
      <c r="S33" s="17">
        <f t="shared" si="8"/>
        <v>9668.75</v>
      </c>
      <c r="T33" s="37"/>
      <c r="U33" s="18">
        <f t="shared" si="1"/>
        <v>115058.125</v>
      </c>
      <c r="V33" s="27">
        <f t="shared" si="9"/>
        <v>25138.75</v>
      </c>
    </row>
    <row r="34" spans="2:22" s="1" customFormat="1" ht="54" customHeight="1" x14ac:dyDescent="0.35">
      <c r="B34" s="14">
        <v>26</v>
      </c>
      <c r="C34" s="49" t="s">
        <v>52</v>
      </c>
      <c r="D34" s="44" t="s">
        <v>53</v>
      </c>
      <c r="E34" s="41" t="s">
        <v>49</v>
      </c>
      <c r="F34" s="43">
        <v>10</v>
      </c>
      <c r="G34" s="26">
        <v>45000</v>
      </c>
      <c r="H34" s="15">
        <f t="shared" si="10"/>
        <v>8550</v>
      </c>
      <c r="I34" s="34">
        <f t="shared" si="2"/>
        <v>53550</v>
      </c>
      <c r="J34" s="23">
        <f t="shared" si="3"/>
        <v>535500</v>
      </c>
      <c r="K34" s="21">
        <v>39000</v>
      </c>
      <c r="L34" s="16">
        <f t="shared" si="11"/>
        <v>7410</v>
      </c>
      <c r="M34" s="35">
        <f t="shared" si="4"/>
        <v>46410</v>
      </c>
      <c r="N34" s="61">
        <f t="shared" si="5"/>
        <v>464100</v>
      </c>
      <c r="O34" s="21">
        <v>36000</v>
      </c>
      <c r="P34" s="16">
        <f t="shared" ref="P34:P52" si="13">(O34*0.19)</f>
        <v>6840</v>
      </c>
      <c r="Q34" s="63">
        <f t="shared" ref="Q34:Q52" si="14">O34+P34</f>
        <v>42840</v>
      </c>
      <c r="R34" s="18">
        <f t="shared" si="0"/>
        <v>1113840</v>
      </c>
      <c r="S34" s="17">
        <f t="shared" si="8"/>
        <v>49980</v>
      </c>
      <c r="T34" s="37"/>
      <c r="U34" s="18">
        <f t="shared" si="1"/>
        <v>594762</v>
      </c>
      <c r="V34" s="27">
        <f t="shared" si="9"/>
        <v>60333</v>
      </c>
    </row>
    <row r="35" spans="2:22" s="1" customFormat="1" ht="54" customHeight="1" x14ac:dyDescent="0.35">
      <c r="B35" s="14">
        <v>27</v>
      </c>
      <c r="C35" s="49" t="s">
        <v>54</v>
      </c>
      <c r="D35" s="49" t="s">
        <v>55</v>
      </c>
      <c r="E35" s="47" t="s">
        <v>56</v>
      </c>
      <c r="F35" s="43">
        <v>3</v>
      </c>
      <c r="G35" s="26">
        <v>300000</v>
      </c>
      <c r="H35" s="15">
        <f t="shared" si="10"/>
        <v>57000</v>
      </c>
      <c r="I35" s="34">
        <f t="shared" si="2"/>
        <v>357000</v>
      </c>
      <c r="J35" s="23">
        <f t="shared" si="3"/>
        <v>1071000</v>
      </c>
      <c r="K35" s="21">
        <v>260000</v>
      </c>
      <c r="L35" s="16">
        <f t="shared" si="11"/>
        <v>49400</v>
      </c>
      <c r="M35" s="35">
        <f t="shared" si="4"/>
        <v>309400</v>
      </c>
      <c r="N35" s="61">
        <f t="shared" si="5"/>
        <v>928200</v>
      </c>
      <c r="O35" s="21">
        <v>64980</v>
      </c>
      <c r="P35" s="16">
        <f t="shared" si="13"/>
        <v>12346.2</v>
      </c>
      <c r="Q35" s="63">
        <f t="shared" si="14"/>
        <v>77326.2</v>
      </c>
      <c r="R35" s="18">
        <f t="shared" si="0"/>
        <v>2087807.4</v>
      </c>
      <c r="S35" s="17">
        <f t="shared" si="8"/>
        <v>333200</v>
      </c>
      <c r="T35" s="37"/>
      <c r="U35" s="18">
        <f t="shared" si="1"/>
        <v>1189524</v>
      </c>
      <c r="V35" s="27">
        <f t="shared" si="9"/>
        <v>402220</v>
      </c>
    </row>
    <row r="36" spans="2:22" s="1" customFormat="1" ht="54" customHeight="1" x14ac:dyDescent="0.35">
      <c r="B36" s="14">
        <v>28</v>
      </c>
      <c r="C36" s="49" t="s">
        <v>54</v>
      </c>
      <c r="D36" s="49" t="s">
        <v>57</v>
      </c>
      <c r="E36" s="47" t="s">
        <v>56</v>
      </c>
      <c r="F36" s="43">
        <v>4</v>
      </c>
      <c r="G36" s="26">
        <v>150000</v>
      </c>
      <c r="H36" s="15">
        <f t="shared" si="10"/>
        <v>28500</v>
      </c>
      <c r="I36" s="34">
        <f t="shared" si="2"/>
        <v>178500</v>
      </c>
      <c r="J36" s="23">
        <f t="shared" si="3"/>
        <v>714000</v>
      </c>
      <c r="K36" s="21">
        <v>130000</v>
      </c>
      <c r="L36" s="16">
        <f t="shared" si="11"/>
        <v>24700</v>
      </c>
      <c r="M36" s="35">
        <f t="shared" si="4"/>
        <v>154700</v>
      </c>
      <c r="N36" s="61">
        <f t="shared" si="5"/>
        <v>618800</v>
      </c>
      <c r="O36" s="21">
        <v>69120</v>
      </c>
      <c r="P36" s="16">
        <f t="shared" si="13"/>
        <v>13132.8</v>
      </c>
      <c r="Q36" s="63">
        <f t="shared" si="14"/>
        <v>82252.800000000003</v>
      </c>
      <c r="R36" s="18">
        <f t="shared" si="0"/>
        <v>2303078.3999999999</v>
      </c>
      <c r="S36" s="17">
        <f t="shared" si="8"/>
        <v>166600</v>
      </c>
      <c r="T36" s="37"/>
      <c r="U36" s="18">
        <f t="shared" si="1"/>
        <v>793016</v>
      </c>
      <c r="V36" s="27">
        <f t="shared" si="9"/>
        <v>201110</v>
      </c>
    </row>
    <row r="37" spans="2:22" s="1" customFormat="1" ht="54" customHeight="1" x14ac:dyDescent="0.35">
      <c r="B37" s="14">
        <v>29</v>
      </c>
      <c r="C37" s="49" t="s">
        <v>54</v>
      </c>
      <c r="D37" s="49" t="s">
        <v>58</v>
      </c>
      <c r="E37" s="47" t="s">
        <v>56</v>
      </c>
      <c r="F37" s="43">
        <v>4</v>
      </c>
      <c r="G37" s="26">
        <v>202500</v>
      </c>
      <c r="H37" s="15">
        <f t="shared" si="10"/>
        <v>38475</v>
      </c>
      <c r="I37" s="34">
        <f t="shared" si="2"/>
        <v>240975</v>
      </c>
      <c r="J37" s="23">
        <f t="shared" si="3"/>
        <v>963900</v>
      </c>
      <c r="K37" s="21">
        <v>175500</v>
      </c>
      <c r="L37" s="16">
        <f t="shared" si="11"/>
        <v>33345</v>
      </c>
      <c r="M37" s="35">
        <f t="shared" si="4"/>
        <v>208845</v>
      </c>
      <c r="N37" s="61">
        <f t="shared" si="5"/>
        <v>835380</v>
      </c>
      <c r="O37" s="21">
        <v>53100</v>
      </c>
      <c r="P37" s="16">
        <f t="shared" si="13"/>
        <v>10089</v>
      </c>
      <c r="Q37" s="63">
        <f t="shared" si="14"/>
        <v>63189</v>
      </c>
      <c r="R37" s="18">
        <f t="shared" si="0"/>
        <v>1832481</v>
      </c>
      <c r="S37" s="17">
        <f t="shared" si="8"/>
        <v>224910</v>
      </c>
      <c r="T37" s="37"/>
      <c r="U37" s="18">
        <f t="shared" si="1"/>
        <v>1070571.6000000001</v>
      </c>
      <c r="V37" s="27">
        <f t="shared" si="9"/>
        <v>271498.5</v>
      </c>
    </row>
    <row r="38" spans="2:22" s="1" customFormat="1" ht="54" customHeight="1" x14ac:dyDescent="0.35">
      <c r="B38" s="14">
        <v>30</v>
      </c>
      <c r="C38" s="49" t="s">
        <v>54</v>
      </c>
      <c r="D38" s="49" t="s">
        <v>59</v>
      </c>
      <c r="E38" s="47" t="s">
        <v>56</v>
      </c>
      <c r="F38" s="43">
        <v>3</v>
      </c>
      <c r="G38" s="26">
        <v>352500</v>
      </c>
      <c r="H38" s="15">
        <f t="shared" si="10"/>
        <v>66975</v>
      </c>
      <c r="I38" s="34">
        <f t="shared" si="2"/>
        <v>419475</v>
      </c>
      <c r="J38" s="23">
        <f t="shared" si="3"/>
        <v>1258425</v>
      </c>
      <c r="K38" s="21">
        <v>305500</v>
      </c>
      <c r="L38" s="16">
        <f t="shared" si="11"/>
        <v>58045</v>
      </c>
      <c r="M38" s="35">
        <f t="shared" si="4"/>
        <v>363545</v>
      </c>
      <c r="N38" s="61">
        <f t="shared" si="5"/>
        <v>1090635</v>
      </c>
      <c r="O38" s="21">
        <v>56160</v>
      </c>
      <c r="P38" s="16">
        <f t="shared" si="13"/>
        <v>10670.4</v>
      </c>
      <c r="Q38" s="63">
        <f t="shared" si="14"/>
        <v>66830.399999999994</v>
      </c>
      <c r="R38" s="18">
        <f t="shared" si="0"/>
        <v>2004911.9999999998</v>
      </c>
      <c r="S38" s="17">
        <f t="shared" si="8"/>
        <v>391510</v>
      </c>
      <c r="T38" s="37"/>
      <c r="U38" s="18">
        <f t="shared" si="1"/>
        <v>1397690.7000000002</v>
      </c>
      <c r="V38" s="27">
        <f t="shared" si="9"/>
        <v>472608.5</v>
      </c>
    </row>
    <row r="39" spans="2:22" s="1" customFormat="1" ht="54" customHeight="1" x14ac:dyDescent="0.35">
      <c r="B39" s="14">
        <v>31</v>
      </c>
      <c r="C39" s="49" t="s">
        <v>92</v>
      </c>
      <c r="D39" s="49" t="s">
        <v>93</v>
      </c>
      <c r="E39" s="47" t="s">
        <v>19</v>
      </c>
      <c r="F39" s="43">
        <v>4</v>
      </c>
      <c r="G39" s="26">
        <v>67500</v>
      </c>
      <c r="H39" s="15">
        <f t="shared" si="10"/>
        <v>12825</v>
      </c>
      <c r="I39" s="34">
        <f t="shared" si="2"/>
        <v>80325</v>
      </c>
      <c r="J39" s="23">
        <f t="shared" si="3"/>
        <v>321300</v>
      </c>
      <c r="K39" s="21">
        <v>58500</v>
      </c>
      <c r="L39" s="16">
        <f t="shared" si="11"/>
        <v>11115</v>
      </c>
      <c r="M39" s="35">
        <f t="shared" si="4"/>
        <v>69615</v>
      </c>
      <c r="N39" s="61">
        <f t="shared" si="5"/>
        <v>278460</v>
      </c>
      <c r="O39" s="21"/>
      <c r="P39" s="16">
        <f t="shared" si="13"/>
        <v>0</v>
      </c>
      <c r="Q39" s="63">
        <f t="shared" si="14"/>
        <v>0</v>
      </c>
      <c r="R39" s="18">
        <f t="shared" si="0"/>
        <v>0</v>
      </c>
      <c r="S39" s="17">
        <f t="shared" si="8"/>
        <v>74970</v>
      </c>
      <c r="T39" s="37"/>
      <c r="U39" s="18">
        <f t="shared" si="1"/>
        <v>356857.2</v>
      </c>
      <c r="V39" s="27">
        <f t="shared" si="9"/>
        <v>90499.5</v>
      </c>
    </row>
    <row r="40" spans="2:22" s="1" customFormat="1" ht="54" customHeight="1" x14ac:dyDescent="0.35">
      <c r="B40" s="14">
        <v>32</v>
      </c>
      <c r="C40" s="50" t="s">
        <v>60</v>
      </c>
      <c r="D40" s="50" t="s">
        <v>61</v>
      </c>
      <c r="E40" s="57" t="s">
        <v>19</v>
      </c>
      <c r="F40" s="58">
        <v>4</v>
      </c>
      <c r="G40" s="26">
        <v>60000</v>
      </c>
      <c r="H40" s="15">
        <f t="shared" si="10"/>
        <v>11400</v>
      </c>
      <c r="I40" s="34">
        <f t="shared" si="2"/>
        <v>71400</v>
      </c>
      <c r="J40" s="23">
        <f t="shared" si="3"/>
        <v>285600</v>
      </c>
      <c r="K40" s="21">
        <v>52000</v>
      </c>
      <c r="L40" s="16">
        <f t="shared" si="11"/>
        <v>9880</v>
      </c>
      <c r="M40" s="35">
        <f t="shared" si="4"/>
        <v>61880</v>
      </c>
      <c r="N40" s="61">
        <f t="shared" si="5"/>
        <v>247520</v>
      </c>
      <c r="O40" s="21">
        <v>155160</v>
      </c>
      <c r="P40" s="16">
        <f t="shared" si="13"/>
        <v>29480.400000000001</v>
      </c>
      <c r="Q40" s="63">
        <f t="shared" si="14"/>
        <v>184640.4</v>
      </c>
      <c r="R40" s="18">
        <f t="shared" si="0"/>
        <v>5908492.7999999998</v>
      </c>
      <c r="S40" s="17">
        <f t="shared" si="8"/>
        <v>66640</v>
      </c>
      <c r="T40" s="37"/>
      <c r="U40" s="18">
        <f t="shared" si="1"/>
        <v>317206.40000000002</v>
      </c>
      <c r="V40" s="27">
        <f t="shared" si="9"/>
        <v>80444</v>
      </c>
    </row>
    <row r="41" spans="2:22" s="1" customFormat="1" ht="110.25" customHeight="1" x14ac:dyDescent="0.35">
      <c r="B41" s="14">
        <v>33</v>
      </c>
      <c r="C41" s="50" t="s">
        <v>94</v>
      </c>
      <c r="D41" s="50" t="s">
        <v>95</v>
      </c>
      <c r="E41" s="57" t="s">
        <v>19</v>
      </c>
      <c r="F41" s="58">
        <v>10</v>
      </c>
      <c r="G41" s="26">
        <v>22500</v>
      </c>
      <c r="H41" s="15">
        <f t="shared" si="10"/>
        <v>4275</v>
      </c>
      <c r="I41" s="34">
        <f t="shared" si="2"/>
        <v>26775</v>
      </c>
      <c r="J41" s="23">
        <f t="shared" si="3"/>
        <v>267750</v>
      </c>
      <c r="K41" s="21">
        <v>19500</v>
      </c>
      <c r="L41" s="16">
        <f t="shared" si="11"/>
        <v>3705</v>
      </c>
      <c r="M41" s="35">
        <f t="shared" si="4"/>
        <v>23205</v>
      </c>
      <c r="N41" s="61">
        <f t="shared" si="5"/>
        <v>232050</v>
      </c>
      <c r="O41" s="21"/>
      <c r="P41" s="16">
        <f t="shared" si="13"/>
        <v>0</v>
      </c>
      <c r="Q41" s="63">
        <f t="shared" si="14"/>
        <v>0</v>
      </c>
      <c r="R41" s="18">
        <f t="shared" si="0"/>
        <v>0</v>
      </c>
      <c r="S41" s="17">
        <f t="shared" si="8"/>
        <v>24990</v>
      </c>
      <c r="T41" s="37"/>
      <c r="U41" s="18">
        <f t="shared" si="1"/>
        <v>297381</v>
      </c>
      <c r="V41" s="27">
        <f t="shared" si="9"/>
        <v>30166.5</v>
      </c>
    </row>
    <row r="42" spans="2:22" s="1" customFormat="1" ht="54" customHeight="1" x14ac:dyDescent="0.35">
      <c r="B42" s="14">
        <v>34</v>
      </c>
      <c r="C42" s="49" t="s">
        <v>62</v>
      </c>
      <c r="D42" s="49" t="s">
        <v>63</v>
      </c>
      <c r="E42" s="47" t="s">
        <v>19</v>
      </c>
      <c r="F42" s="43">
        <v>3</v>
      </c>
      <c r="G42" s="26">
        <v>15300</v>
      </c>
      <c r="H42" s="15">
        <f t="shared" si="10"/>
        <v>2907</v>
      </c>
      <c r="I42" s="34">
        <f t="shared" si="2"/>
        <v>18207</v>
      </c>
      <c r="J42" s="23">
        <f t="shared" si="3"/>
        <v>54621</v>
      </c>
      <c r="K42" s="21">
        <v>13260</v>
      </c>
      <c r="L42" s="16">
        <f t="shared" si="11"/>
        <v>2519.4</v>
      </c>
      <c r="M42" s="35">
        <f t="shared" si="4"/>
        <v>15779.4</v>
      </c>
      <c r="N42" s="61">
        <f t="shared" si="5"/>
        <v>47338.2</v>
      </c>
      <c r="O42" s="21">
        <v>123300</v>
      </c>
      <c r="P42" s="16">
        <f t="shared" si="13"/>
        <v>23427</v>
      </c>
      <c r="Q42" s="63">
        <f t="shared" si="14"/>
        <v>146727</v>
      </c>
      <c r="R42" s="18">
        <f t="shared" si="0"/>
        <v>4988718</v>
      </c>
      <c r="S42" s="17">
        <f t="shared" si="8"/>
        <v>16993.2</v>
      </c>
      <c r="T42" s="37"/>
      <c r="U42" s="18">
        <f t="shared" si="1"/>
        <v>60665.724000000002</v>
      </c>
      <c r="V42" s="27">
        <f t="shared" si="9"/>
        <v>20513.22</v>
      </c>
    </row>
    <row r="43" spans="2:22" s="1" customFormat="1" ht="167.25" customHeight="1" x14ac:dyDescent="0.35">
      <c r="B43" s="14">
        <v>35</v>
      </c>
      <c r="C43" s="49" t="s">
        <v>64</v>
      </c>
      <c r="D43" s="49" t="s">
        <v>65</v>
      </c>
      <c r="E43" s="47" t="s">
        <v>19</v>
      </c>
      <c r="F43" s="43">
        <v>5</v>
      </c>
      <c r="G43" s="26">
        <v>82500</v>
      </c>
      <c r="H43" s="15">
        <f t="shared" si="10"/>
        <v>15675</v>
      </c>
      <c r="I43" s="34">
        <f t="shared" si="2"/>
        <v>98175</v>
      </c>
      <c r="J43" s="23">
        <f t="shared" si="3"/>
        <v>490875</v>
      </c>
      <c r="K43" s="21">
        <v>71500</v>
      </c>
      <c r="L43" s="16">
        <f t="shared" si="11"/>
        <v>13585</v>
      </c>
      <c r="M43" s="35">
        <f t="shared" si="4"/>
        <v>85085</v>
      </c>
      <c r="N43" s="61">
        <f t="shared" si="5"/>
        <v>425425</v>
      </c>
      <c r="O43" s="21">
        <v>99720</v>
      </c>
      <c r="P43" s="16">
        <f t="shared" si="13"/>
        <v>18946.8</v>
      </c>
      <c r="Q43" s="63">
        <f t="shared" si="14"/>
        <v>118666.8</v>
      </c>
      <c r="R43" s="18">
        <f t="shared" si="0"/>
        <v>4153338</v>
      </c>
      <c r="S43" s="17">
        <f t="shared" si="8"/>
        <v>91630</v>
      </c>
      <c r="T43" s="37"/>
      <c r="U43" s="18">
        <f t="shared" si="1"/>
        <v>545198.5</v>
      </c>
      <c r="V43" s="27">
        <f t="shared" si="9"/>
        <v>110610.5</v>
      </c>
    </row>
    <row r="44" spans="2:22" s="1" customFormat="1" ht="81" customHeight="1" x14ac:dyDescent="0.35">
      <c r="B44" s="14">
        <v>36</v>
      </c>
      <c r="C44" s="49" t="s">
        <v>66</v>
      </c>
      <c r="D44" s="49" t="s">
        <v>67</v>
      </c>
      <c r="E44" s="47" t="s">
        <v>19</v>
      </c>
      <c r="F44" s="43">
        <v>5</v>
      </c>
      <c r="G44" s="26">
        <v>33000</v>
      </c>
      <c r="H44" s="15">
        <f t="shared" si="10"/>
        <v>6270</v>
      </c>
      <c r="I44" s="34">
        <f t="shared" si="2"/>
        <v>39270</v>
      </c>
      <c r="J44" s="23">
        <f t="shared" si="3"/>
        <v>196350</v>
      </c>
      <c r="K44" s="21">
        <v>28600</v>
      </c>
      <c r="L44" s="16">
        <f t="shared" si="11"/>
        <v>5434</v>
      </c>
      <c r="M44" s="35">
        <f t="shared" si="4"/>
        <v>34034</v>
      </c>
      <c r="N44" s="61">
        <f t="shared" si="5"/>
        <v>170170</v>
      </c>
      <c r="O44" s="21">
        <v>113760</v>
      </c>
      <c r="P44" s="16">
        <f t="shared" si="13"/>
        <v>21614.400000000001</v>
      </c>
      <c r="Q44" s="63">
        <f t="shared" si="14"/>
        <v>135374.39999999999</v>
      </c>
      <c r="R44" s="18">
        <f t="shared" si="0"/>
        <v>4873478.3999999994</v>
      </c>
      <c r="S44" s="17">
        <f t="shared" si="8"/>
        <v>36652</v>
      </c>
      <c r="T44" s="37"/>
      <c r="U44" s="18">
        <f t="shared" si="1"/>
        <v>218079.4</v>
      </c>
      <c r="V44" s="27">
        <f t="shared" si="9"/>
        <v>44244.200000000004</v>
      </c>
    </row>
    <row r="45" spans="2:22" s="1" customFormat="1" ht="54" customHeight="1" x14ac:dyDescent="0.35">
      <c r="B45" s="14">
        <v>37</v>
      </c>
      <c r="C45" s="50" t="s">
        <v>68</v>
      </c>
      <c r="D45" s="50" t="s">
        <v>69</v>
      </c>
      <c r="E45" s="57" t="s">
        <v>70</v>
      </c>
      <c r="F45" s="58">
        <v>1</v>
      </c>
      <c r="G45" s="26">
        <v>828000</v>
      </c>
      <c r="H45" s="15">
        <f t="shared" si="10"/>
        <v>157320</v>
      </c>
      <c r="I45" s="34">
        <f t="shared" si="2"/>
        <v>985320</v>
      </c>
      <c r="J45" s="23">
        <f t="shared" si="3"/>
        <v>985320</v>
      </c>
      <c r="K45" s="21">
        <v>717600</v>
      </c>
      <c r="L45" s="16">
        <f t="shared" si="11"/>
        <v>136344</v>
      </c>
      <c r="M45" s="35">
        <f t="shared" si="4"/>
        <v>853944</v>
      </c>
      <c r="N45" s="61">
        <f t="shared" si="5"/>
        <v>853944</v>
      </c>
      <c r="O45" s="21">
        <v>122040</v>
      </c>
      <c r="P45" s="16">
        <f t="shared" si="13"/>
        <v>23187.599999999999</v>
      </c>
      <c r="Q45" s="63">
        <f t="shared" si="14"/>
        <v>145227.6</v>
      </c>
      <c r="R45" s="18">
        <f t="shared" si="0"/>
        <v>5373421.2000000002</v>
      </c>
      <c r="S45" s="17">
        <f t="shared" si="8"/>
        <v>919632</v>
      </c>
      <c r="T45" s="37"/>
      <c r="U45" s="18">
        <f t="shared" si="1"/>
        <v>1094362.08</v>
      </c>
      <c r="V45" s="27">
        <f t="shared" si="9"/>
        <v>1110127.2</v>
      </c>
    </row>
    <row r="46" spans="2:22" s="1" customFormat="1" ht="54" customHeight="1" x14ac:dyDescent="0.35">
      <c r="B46" s="14">
        <v>38</v>
      </c>
      <c r="C46" s="50" t="s">
        <v>71</v>
      </c>
      <c r="D46" s="50" t="s">
        <v>102</v>
      </c>
      <c r="E46" s="57" t="s">
        <v>70</v>
      </c>
      <c r="F46" s="58">
        <v>1</v>
      </c>
      <c r="G46" s="26">
        <v>828000</v>
      </c>
      <c r="H46" s="15">
        <f t="shared" si="10"/>
        <v>157320</v>
      </c>
      <c r="I46" s="34">
        <f t="shared" si="2"/>
        <v>985320</v>
      </c>
      <c r="J46" s="23">
        <f t="shared" si="3"/>
        <v>985320</v>
      </c>
      <c r="K46" s="21">
        <v>717600</v>
      </c>
      <c r="L46" s="16">
        <f t="shared" si="11"/>
        <v>136344</v>
      </c>
      <c r="M46" s="35">
        <f t="shared" si="4"/>
        <v>853944</v>
      </c>
      <c r="N46" s="61">
        <f t="shared" si="5"/>
        <v>853944</v>
      </c>
      <c r="O46" s="21">
        <v>121320</v>
      </c>
      <c r="P46" s="16">
        <f t="shared" si="13"/>
        <v>23050.799999999999</v>
      </c>
      <c r="Q46" s="63">
        <f t="shared" si="14"/>
        <v>144370.79999999999</v>
      </c>
      <c r="R46" s="18">
        <f t="shared" si="0"/>
        <v>5486090.3999999994</v>
      </c>
      <c r="S46" s="17">
        <f t="shared" si="8"/>
        <v>919632</v>
      </c>
      <c r="T46" s="37"/>
      <c r="U46" s="18">
        <f t="shared" si="1"/>
        <v>1094362.08</v>
      </c>
      <c r="V46" s="27">
        <f t="shared" si="9"/>
        <v>1110127.2</v>
      </c>
    </row>
    <row r="47" spans="2:22" s="1" customFormat="1" ht="54" customHeight="1" x14ac:dyDescent="0.35">
      <c r="B47" s="14">
        <v>39</v>
      </c>
      <c r="C47" s="50" t="s">
        <v>72</v>
      </c>
      <c r="D47" s="45" t="s">
        <v>73</v>
      </c>
      <c r="E47" s="59" t="s">
        <v>19</v>
      </c>
      <c r="F47" s="58">
        <v>2</v>
      </c>
      <c r="G47" s="26">
        <v>180000</v>
      </c>
      <c r="H47" s="15">
        <f t="shared" si="10"/>
        <v>34200</v>
      </c>
      <c r="I47" s="34">
        <f t="shared" si="2"/>
        <v>214200</v>
      </c>
      <c r="J47" s="23">
        <f t="shared" si="3"/>
        <v>428400</v>
      </c>
      <c r="K47" s="21">
        <v>156000</v>
      </c>
      <c r="L47" s="16">
        <f t="shared" si="11"/>
        <v>29640</v>
      </c>
      <c r="M47" s="35">
        <f t="shared" si="4"/>
        <v>185640</v>
      </c>
      <c r="N47" s="61">
        <f t="shared" si="5"/>
        <v>371280</v>
      </c>
      <c r="O47" s="21">
        <v>63180</v>
      </c>
      <c r="P47" s="16">
        <f t="shared" si="13"/>
        <v>12004.2</v>
      </c>
      <c r="Q47" s="63">
        <f t="shared" si="14"/>
        <v>75184.2</v>
      </c>
      <c r="R47" s="18">
        <f t="shared" si="0"/>
        <v>2932183.8</v>
      </c>
      <c r="S47" s="17">
        <f t="shared" si="8"/>
        <v>199920</v>
      </c>
      <c r="T47" s="37"/>
      <c r="U47" s="18">
        <f t="shared" si="1"/>
        <v>475809.6</v>
      </c>
      <c r="V47" s="27">
        <f t="shared" si="9"/>
        <v>241332</v>
      </c>
    </row>
    <row r="48" spans="2:22" s="1" customFormat="1" ht="54" customHeight="1" x14ac:dyDescent="0.35">
      <c r="B48" s="14">
        <v>40</v>
      </c>
      <c r="C48" s="45" t="s">
        <v>74</v>
      </c>
      <c r="D48" s="45" t="s">
        <v>98</v>
      </c>
      <c r="E48" s="40" t="s">
        <v>19</v>
      </c>
      <c r="F48" s="58">
        <v>4</v>
      </c>
      <c r="G48" s="26">
        <v>57000</v>
      </c>
      <c r="H48" s="15">
        <f t="shared" si="10"/>
        <v>10830</v>
      </c>
      <c r="I48" s="34">
        <f t="shared" si="2"/>
        <v>67830</v>
      </c>
      <c r="J48" s="23">
        <f t="shared" si="3"/>
        <v>271320</v>
      </c>
      <c r="K48" s="21">
        <v>49400</v>
      </c>
      <c r="L48" s="16">
        <f t="shared" si="11"/>
        <v>9386</v>
      </c>
      <c r="M48" s="35">
        <f t="shared" si="4"/>
        <v>58786</v>
      </c>
      <c r="N48" s="61">
        <f t="shared" si="5"/>
        <v>235144</v>
      </c>
      <c r="O48" s="21">
        <v>64800</v>
      </c>
      <c r="P48" s="16">
        <f t="shared" si="13"/>
        <v>12312</v>
      </c>
      <c r="Q48" s="63">
        <f t="shared" si="14"/>
        <v>77112</v>
      </c>
      <c r="R48" s="18">
        <f t="shared" si="0"/>
        <v>3084480</v>
      </c>
      <c r="S48" s="17">
        <f t="shared" si="8"/>
        <v>63308</v>
      </c>
      <c r="T48" s="37"/>
      <c r="U48" s="18">
        <f t="shared" si="1"/>
        <v>301346.08</v>
      </c>
      <c r="V48" s="27">
        <f t="shared" si="9"/>
        <v>76421.8</v>
      </c>
    </row>
    <row r="49" spans="1:23" s="1" customFormat="1" ht="54" customHeight="1" x14ac:dyDescent="0.35">
      <c r="B49" s="14">
        <v>41</v>
      </c>
      <c r="C49" s="45" t="s">
        <v>75</v>
      </c>
      <c r="D49" s="45" t="s">
        <v>76</v>
      </c>
      <c r="E49" s="57" t="s">
        <v>19</v>
      </c>
      <c r="F49" s="58">
        <v>10</v>
      </c>
      <c r="G49" s="26">
        <v>34200</v>
      </c>
      <c r="H49" s="15">
        <f t="shared" si="10"/>
        <v>6498</v>
      </c>
      <c r="I49" s="34">
        <f t="shared" si="2"/>
        <v>40698</v>
      </c>
      <c r="J49" s="23">
        <f t="shared" si="3"/>
        <v>406980</v>
      </c>
      <c r="K49" s="21">
        <v>29640</v>
      </c>
      <c r="L49" s="16">
        <f t="shared" si="11"/>
        <v>5631.6</v>
      </c>
      <c r="M49" s="35">
        <f t="shared" si="4"/>
        <v>35271.599999999999</v>
      </c>
      <c r="N49" s="61">
        <f t="shared" si="5"/>
        <v>352716</v>
      </c>
      <c r="O49" s="21">
        <v>23040</v>
      </c>
      <c r="P49" s="16">
        <f t="shared" si="13"/>
        <v>4377.6000000000004</v>
      </c>
      <c r="Q49" s="63">
        <f t="shared" si="14"/>
        <v>27417.599999999999</v>
      </c>
      <c r="R49" s="18">
        <f t="shared" si="0"/>
        <v>1124121.5999999999</v>
      </c>
      <c r="S49" s="17">
        <f t="shared" si="8"/>
        <v>37984.800000000003</v>
      </c>
      <c r="T49" s="37"/>
      <c r="U49" s="18">
        <f t="shared" si="1"/>
        <v>452019.12000000005</v>
      </c>
      <c r="V49" s="27">
        <f t="shared" si="9"/>
        <v>45853.08</v>
      </c>
    </row>
    <row r="50" spans="1:23" s="1" customFormat="1" ht="69" customHeight="1" x14ac:dyDescent="0.35">
      <c r="B50" s="14">
        <v>42</v>
      </c>
      <c r="C50" s="45" t="s">
        <v>77</v>
      </c>
      <c r="D50" s="45" t="s">
        <v>78</v>
      </c>
      <c r="E50" s="57" t="s">
        <v>19</v>
      </c>
      <c r="F50" s="58">
        <v>4</v>
      </c>
      <c r="G50" s="26">
        <v>127500</v>
      </c>
      <c r="H50" s="15">
        <f t="shared" si="10"/>
        <v>24225</v>
      </c>
      <c r="I50" s="34">
        <f t="shared" si="2"/>
        <v>151725</v>
      </c>
      <c r="J50" s="23">
        <f t="shared" si="3"/>
        <v>606900</v>
      </c>
      <c r="K50" s="21">
        <v>110500</v>
      </c>
      <c r="L50" s="16">
        <f t="shared" si="11"/>
        <v>20995</v>
      </c>
      <c r="M50" s="35">
        <f t="shared" si="4"/>
        <v>131495</v>
      </c>
      <c r="N50" s="61">
        <f t="shared" si="5"/>
        <v>525980</v>
      </c>
      <c r="O50" s="21">
        <v>40500</v>
      </c>
      <c r="P50" s="16">
        <f t="shared" si="13"/>
        <v>7695</v>
      </c>
      <c r="Q50" s="63">
        <f t="shared" si="14"/>
        <v>48195</v>
      </c>
      <c r="R50" s="18">
        <f t="shared" si="0"/>
        <v>2024190</v>
      </c>
      <c r="S50" s="17">
        <f t="shared" si="8"/>
        <v>141610</v>
      </c>
      <c r="T50" s="37"/>
      <c r="U50" s="18">
        <f t="shared" si="1"/>
        <v>674063.6</v>
      </c>
      <c r="V50" s="27">
        <f t="shared" si="9"/>
        <v>170943.5</v>
      </c>
    </row>
    <row r="51" spans="1:23" s="1" customFormat="1" ht="54" customHeight="1" x14ac:dyDescent="0.35">
      <c r="B51" s="14">
        <v>43</v>
      </c>
      <c r="C51" s="45" t="s">
        <v>79</v>
      </c>
      <c r="D51" s="45" t="s">
        <v>80</v>
      </c>
      <c r="E51" s="57" t="s">
        <v>19</v>
      </c>
      <c r="F51" s="58">
        <v>4</v>
      </c>
      <c r="G51" s="26">
        <v>72000</v>
      </c>
      <c r="H51" s="15">
        <f t="shared" si="10"/>
        <v>13680</v>
      </c>
      <c r="I51" s="34">
        <f t="shared" si="2"/>
        <v>85680</v>
      </c>
      <c r="J51" s="23">
        <f t="shared" si="3"/>
        <v>342720</v>
      </c>
      <c r="K51" s="21">
        <v>62400</v>
      </c>
      <c r="L51" s="16">
        <f t="shared" si="11"/>
        <v>11856</v>
      </c>
      <c r="M51" s="35">
        <f t="shared" si="4"/>
        <v>74256</v>
      </c>
      <c r="N51" s="61">
        <f t="shared" si="5"/>
        <v>297024</v>
      </c>
      <c r="O51" s="21">
        <v>64800</v>
      </c>
      <c r="P51" s="16">
        <f t="shared" si="13"/>
        <v>12312</v>
      </c>
      <c r="Q51" s="63">
        <f t="shared" si="14"/>
        <v>77112</v>
      </c>
      <c r="R51" s="18">
        <f t="shared" si="0"/>
        <v>3315816</v>
      </c>
      <c r="S51" s="17">
        <f t="shared" si="8"/>
        <v>79968</v>
      </c>
      <c r="T51" s="37"/>
      <c r="U51" s="18">
        <f t="shared" si="1"/>
        <v>380647.67999999999</v>
      </c>
      <c r="V51" s="27">
        <f t="shared" si="9"/>
        <v>96532.800000000003</v>
      </c>
    </row>
    <row r="52" spans="1:23" s="1" customFormat="1" ht="54" customHeight="1" thickBot="1" x14ac:dyDescent="0.4">
      <c r="B52" s="14">
        <v>44</v>
      </c>
      <c r="C52" s="45" t="s">
        <v>81</v>
      </c>
      <c r="D52" s="45" t="s">
        <v>82</v>
      </c>
      <c r="E52" s="57" t="s">
        <v>19</v>
      </c>
      <c r="F52" s="58">
        <v>3</v>
      </c>
      <c r="G52" s="26">
        <v>180000</v>
      </c>
      <c r="H52" s="15">
        <f t="shared" si="10"/>
        <v>34200</v>
      </c>
      <c r="I52" s="34">
        <f t="shared" si="2"/>
        <v>214200</v>
      </c>
      <c r="J52" s="23">
        <f t="shared" si="3"/>
        <v>642600</v>
      </c>
      <c r="K52" s="21">
        <v>156000</v>
      </c>
      <c r="L52" s="16">
        <f t="shared" si="11"/>
        <v>29640</v>
      </c>
      <c r="M52" s="35">
        <f t="shared" si="4"/>
        <v>185640</v>
      </c>
      <c r="N52" s="61">
        <f t="shared" si="5"/>
        <v>556920</v>
      </c>
      <c r="O52" s="67">
        <v>102240</v>
      </c>
      <c r="P52" s="68">
        <f t="shared" si="13"/>
        <v>19425.599999999999</v>
      </c>
      <c r="Q52" s="69">
        <f t="shared" si="14"/>
        <v>121665.60000000001</v>
      </c>
      <c r="R52" s="70">
        <f t="shared" si="0"/>
        <v>5353286.4000000004</v>
      </c>
      <c r="S52" s="17">
        <f t="shared" si="8"/>
        <v>199920</v>
      </c>
      <c r="T52" s="37"/>
      <c r="U52" s="18">
        <f t="shared" si="1"/>
        <v>713714.39999999991</v>
      </c>
      <c r="V52" s="27">
        <f t="shared" si="9"/>
        <v>241332</v>
      </c>
    </row>
    <row r="53" spans="1:23" ht="14.5" thickBot="1" x14ac:dyDescent="0.35">
      <c r="A53" s="75" t="s">
        <v>12</v>
      </c>
      <c r="B53" s="76"/>
      <c r="C53" s="76"/>
      <c r="D53" s="76"/>
      <c r="E53" s="76"/>
      <c r="F53" s="76"/>
      <c r="G53" s="76"/>
      <c r="H53" s="76"/>
      <c r="I53" s="76"/>
      <c r="J53" s="76"/>
      <c r="K53" s="76"/>
      <c r="L53" s="76"/>
      <c r="M53" s="77"/>
      <c r="N53" s="77"/>
      <c r="O53" s="76"/>
      <c r="P53" s="76"/>
      <c r="Q53" s="76"/>
      <c r="R53" s="76"/>
      <c r="S53" s="77"/>
      <c r="T53" s="38"/>
      <c r="U53" s="10">
        <f>SUM(U9:U52)</f>
        <v>39969833.168999992</v>
      </c>
      <c r="W53" s="9">
        <v>39969833.168999992</v>
      </c>
    </row>
    <row r="54" spans="1:23" ht="17.5" x14ac:dyDescent="0.35">
      <c r="C54" s="71" t="s">
        <v>83</v>
      </c>
      <c r="D54" s="71"/>
      <c r="E54" s="71"/>
      <c r="F54" s="71"/>
      <c r="G54" s="71"/>
      <c r="J54" s="19"/>
      <c r="N54" s="19"/>
      <c r="O54" s="19"/>
      <c r="P54" s="19"/>
      <c r="Q54" s="19"/>
      <c r="R54" s="19"/>
    </row>
    <row r="57" spans="1:23" x14ac:dyDescent="0.3">
      <c r="J57" s="20"/>
      <c r="L57" s="20"/>
      <c r="N57" s="20"/>
      <c r="O57" s="20"/>
      <c r="P57" s="20"/>
      <c r="Q57" s="20"/>
      <c r="R57" s="20"/>
    </row>
    <row r="58" spans="1:23" x14ac:dyDescent="0.3">
      <c r="J58" s="20"/>
      <c r="L58" s="20"/>
      <c r="N58" s="20"/>
      <c r="O58" s="20"/>
      <c r="P58" s="20"/>
      <c r="Q58" s="20"/>
      <c r="R58" s="20"/>
    </row>
    <row r="59" spans="1:23" x14ac:dyDescent="0.3">
      <c r="J59" s="20"/>
      <c r="L59" s="20"/>
      <c r="N59" s="20"/>
      <c r="O59" s="20"/>
      <c r="P59" s="20"/>
      <c r="Q59" s="20"/>
      <c r="R59" s="20"/>
    </row>
    <row r="60" spans="1:23" x14ac:dyDescent="0.3">
      <c r="L60" s="20"/>
    </row>
    <row r="62" spans="1:23" x14ac:dyDescent="0.3">
      <c r="N62" s="19"/>
      <c r="O62" s="19"/>
      <c r="P62" s="19"/>
      <c r="Q62" s="19"/>
      <c r="R62" s="19"/>
    </row>
    <row r="63" spans="1:23" x14ac:dyDescent="0.3">
      <c r="J63" s="19"/>
    </row>
    <row r="64" spans="1:23" x14ac:dyDescent="0.3">
      <c r="L64" s="9"/>
      <c r="M64" s="8"/>
    </row>
  </sheetData>
  <mergeCells count="8">
    <mergeCell ref="C54:G54"/>
    <mergeCell ref="S7:U7"/>
    <mergeCell ref="A53:S53"/>
    <mergeCell ref="B2:U6"/>
    <mergeCell ref="C7:F7"/>
    <mergeCell ref="G7:J7"/>
    <mergeCell ref="K7:N7"/>
    <mergeCell ref="O7:R7"/>
  </mergeCells>
  <phoneticPr fontId="11" type="noConversion"/>
  <printOptions horizontalCentered="1"/>
  <pageMargins left="0.23622047244094491" right="0.23622047244094491" top="1.7322834645669292" bottom="0.74803149606299213" header="0.31496062992125984" footer="0.31496062992125984"/>
  <pageSetup paperSize="14" scale="64" orientation="portrait" r:id="rId1"/>
  <drawing r:id="rId2"/>
  <legacyDrawing r:id="rId3"/>
  <oleObjects>
    <mc:AlternateContent xmlns:mc="http://schemas.openxmlformats.org/markup-compatibility/2006">
      <mc:Choice Requires="x14">
        <oleObject progId="Word.Picture.8" shapeId="2049" r:id="rId4">
          <objectPr defaultSize="0" autoPict="0" r:id="rId5">
            <anchor moveWithCells="1" sizeWithCells="1">
              <from>
                <xdr:col>2</xdr:col>
                <xdr:colOff>736600</xdr:colOff>
                <xdr:row>1</xdr:row>
                <xdr:rowOff>38100</xdr:rowOff>
              </from>
              <to>
                <xdr:col>2</xdr:col>
                <xdr:colOff>1612900</xdr:colOff>
                <xdr:row>5</xdr:row>
                <xdr:rowOff>50800</xdr:rowOff>
              </to>
            </anchor>
          </objectPr>
        </oleObject>
      </mc:Choice>
      <mc:Fallback>
        <oleObject progId="Word.Picture.8" shapeId="2049"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747AD0E9-DD5A-49AF-815F-EB151D34F38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SOLICITUD NECESIDAD (2)</vt:lpstr>
      <vt:lpstr>'SOLICITUD NECESIDAD (2)'!Área_de_impresión</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Daniela Ramirez de la Hoz</cp:lastModifiedBy>
  <cp:revision/>
  <dcterms:created xsi:type="dcterms:W3CDTF">2014-02-09T22:37:20Z</dcterms:created>
  <dcterms:modified xsi:type="dcterms:W3CDTF">2023-06-15T23:42:03Z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2023-04-17T13:48:47Z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89185c04-4082-4f33-9695-0f261fba8139</vt:lpwstr>
  </property>
  <property fmtid="{D5CDD505-2E9C-101B-9397-08002B2CF9AE}" pid="8" name="MSIP_Label_1299739c-ad3d-4908-806e-4d91151a6e13_ContentBits">
    <vt:lpwstr>0</vt:lpwstr>
  </property>
</Properties>
</file>