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Google Drive\02 Procesos Contratación\SAMC-SI-054-2019 EL CHUZO - MALPASO ok\Verificacion sobre No. 2\"/>
    </mc:Choice>
  </mc:AlternateContent>
  <xr:revisionPtr revIDLastSave="0" documentId="13_ncr:1_{61A7B8FE-DFCF-4ABE-A7D1-2E652E9E3008}" xr6:coauthVersionLast="43" xr6:coauthVersionMax="43" xr10:uidLastSave="{00000000-0000-0000-0000-000000000000}"/>
  <bookViews>
    <workbookView xWindow="-120" yWindow="-120" windowWidth="20730" windowHeight="11160" tabRatio="571" activeTab="4" xr2:uid="{00000000-000D-0000-FFFF-FFFF00000000}"/>
  </bookViews>
  <sheets>
    <sheet name="Resumen" sheetId="10" r:id="rId1"/>
    <sheet name="Formulario" sheetId="12" r:id="rId2"/>
    <sheet name="Informe" sheetId="6" r:id="rId3"/>
    <sheet name="Control" sheetId="7" r:id="rId4"/>
    <sheet name="Evaluación" sheetId="8" r:id="rId5"/>
  </sheets>
  <externalReferences>
    <externalReference r:id="rId6"/>
  </externalReferences>
  <definedNames>
    <definedName name="_Key1" hidden="1">[1]INSUMOS!#REF!</definedName>
    <definedName name="_Order1" hidden="1">255</definedName>
    <definedName name="_Sort" hidden="1">[1]INSUMOS!#REF!</definedName>
    <definedName name="_xlnm.Print_Area" localSheetId="4">Evaluación!$A$1:$H$21</definedName>
    <definedName name="_xlnm.Print_Area" localSheetId="1">Formulario!$A$1:$I$53</definedName>
    <definedName name="CONCRETO" hidden="1">[1]INSUMOS!#REF!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0" i="8" l="1"/>
  <c r="C12" i="8"/>
  <c r="C11" i="8"/>
  <c r="C10" i="8"/>
  <c r="C9" i="8"/>
  <c r="C8" i="8"/>
  <c r="C7" i="8"/>
  <c r="C6" i="8"/>
  <c r="C5" i="8"/>
  <c r="C4" i="8"/>
  <c r="C3" i="8"/>
  <c r="F12" i="8" l="1"/>
  <c r="E12" i="8"/>
  <c r="B12" i="8"/>
  <c r="E16" i="7" l="1"/>
  <c r="D16" i="7"/>
  <c r="C16" i="7"/>
  <c r="E15" i="7"/>
  <c r="D15" i="7"/>
  <c r="C15" i="7"/>
  <c r="E14" i="7"/>
  <c r="D14" i="7"/>
  <c r="C14" i="7"/>
  <c r="E13" i="7"/>
  <c r="D13" i="7"/>
  <c r="C13" i="7"/>
  <c r="E12" i="7"/>
  <c r="D12" i="7"/>
  <c r="C12" i="7"/>
  <c r="E11" i="7"/>
  <c r="D11" i="7"/>
  <c r="C11" i="7"/>
  <c r="E10" i="7"/>
  <c r="D10" i="7"/>
  <c r="C10" i="7"/>
  <c r="E9" i="7"/>
  <c r="D9" i="7"/>
  <c r="C9" i="7"/>
  <c r="E8" i="7"/>
  <c r="D8" i="7"/>
  <c r="C8" i="7"/>
  <c r="E7" i="7"/>
  <c r="D7" i="7"/>
  <c r="C7" i="7"/>
  <c r="E6" i="7"/>
  <c r="D6" i="7"/>
  <c r="C6" i="7"/>
  <c r="E5" i="7"/>
  <c r="D5" i="7"/>
  <c r="C5" i="7"/>
  <c r="F11" i="8" l="1"/>
  <c r="E11" i="8"/>
  <c r="AP16" i="6"/>
  <c r="AP15" i="6"/>
  <c r="AP14" i="6"/>
  <c r="AP13" i="6"/>
  <c r="AP12" i="6"/>
  <c r="AP11" i="6"/>
  <c r="AP10" i="6"/>
  <c r="AP9" i="6"/>
  <c r="AP8" i="6"/>
  <c r="AP7" i="6"/>
  <c r="AP6" i="6"/>
  <c r="AP5" i="6"/>
  <c r="AM3" i="6"/>
  <c r="B11" i="8"/>
  <c r="AM17" i="6" l="1"/>
  <c r="AN19" i="6" s="1"/>
  <c r="AD3" i="7"/>
  <c r="B6" i="6"/>
  <c r="B6" i="7" s="1"/>
  <c r="B7" i="6"/>
  <c r="B7" i="7" s="1"/>
  <c r="B8" i="6"/>
  <c r="B8" i="7" s="1"/>
  <c r="B9" i="6"/>
  <c r="B9" i="7" s="1"/>
  <c r="B10" i="6"/>
  <c r="B10" i="7" s="1"/>
  <c r="B11" i="6"/>
  <c r="B11" i="7" s="1"/>
  <c r="B12" i="6"/>
  <c r="B12" i="7" s="1"/>
  <c r="B13" i="6"/>
  <c r="B13" i="7" s="1"/>
  <c r="B14" i="6"/>
  <c r="B14" i="7" s="1"/>
  <c r="B15" i="6"/>
  <c r="B15" i="7" s="1"/>
  <c r="B16" i="6"/>
  <c r="B16" i="7" s="1"/>
  <c r="B5" i="6"/>
  <c r="B5" i="7" s="1"/>
  <c r="AN18" i="6" l="1"/>
  <c r="AM20" i="6" s="1"/>
  <c r="F9" i="8"/>
  <c r="E9" i="8"/>
  <c r="B9" i="8"/>
  <c r="AA3" i="7"/>
  <c r="AL16" i="6"/>
  <c r="AL15" i="6"/>
  <c r="AL14" i="6"/>
  <c r="AL13" i="6"/>
  <c r="AL12" i="6"/>
  <c r="AL11" i="6"/>
  <c r="AL10" i="6"/>
  <c r="AL9" i="6"/>
  <c r="AL8" i="6"/>
  <c r="AL7" i="6"/>
  <c r="AL6" i="6"/>
  <c r="AL5" i="6"/>
  <c r="AI3" i="6"/>
  <c r="AH15" i="6"/>
  <c r="AD15" i="6"/>
  <c r="Z15" i="6"/>
  <c r="V15" i="6"/>
  <c r="R15" i="6"/>
  <c r="N15" i="6"/>
  <c r="J15" i="6"/>
  <c r="F15" i="6"/>
  <c r="AH14" i="6"/>
  <c r="AD14" i="6"/>
  <c r="Z14" i="6"/>
  <c r="V14" i="6"/>
  <c r="R14" i="6"/>
  <c r="N14" i="6"/>
  <c r="J14" i="6"/>
  <c r="F14" i="6"/>
  <c r="AH13" i="6"/>
  <c r="AD13" i="6"/>
  <c r="Z13" i="6"/>
  <c r="V13" i="6"/>
  <c r="R13" i="6"/>
  <c r="N13" i="6"/>
  <c r="J13" i="6"/>
  <c r="F13" i="6"/>
  <c r="AH12" i="6"/>
  <c r="AD12" i="6"/>
  <c r="Z12" i="6"/>
  <c r="V12" i="6"/>
  <c r="R12" i="6"/>
  <c r="N12" i="6"/>
  <c r="J12" i="6"/>
  <c r="F12" i="6"/>
  <c r="AH11" i="6"/>
  <c r="AD11" i="6"/>
  <c r="Z11" i="6"/>
  <c r="V11" i="6"/>
  <c r="R11" i="6"/>
  <c r="N11" i="6"/>
  <c r="J11" i="6"/>
  <c r="F11" i="6"/>
  <c r="AH16" i="6"/>
  <c r="AD16" i="6"/>
  <c r="Z16" i="6"/>
  <c r="V16" i="6"/>
  <c r="R16" i="6"/>
  <c r="N16" i="6"/>
  <c r="J16" i="6"/>
  <c r="F16" i="6"/>
  <c r="AH10" i="6"/>
  <c r="AD10" i="6"/>
  <c r="Z10" i="6"/>
  <c r="V10" i="6"/>
  <c r="R10" i="6"/>
  <c r="N10" i="6"/>
  <c r="J10" i="6"/>
  <c r="F10" i="6"/>
  <c r="AH9" i="6"/>
  <c r="AD9" i="6"/>
  <c r="Z9" i="6"/>
  <c r="V9" i="6"/>
  <c r="R9" i="6"/>
  <c r="N9" i="6"/>
  <c r="J9" i="6"/>
  <c r="F9" i="6"/>
  <c r="AH8" i="6"/>
  <c r="AD8" i="6"/>
  <c r="Z8" i="6"/>
  <c r="V8" i="6"/>
  <c r="R8" i="6"/>
  <c r="N8" i="6"/>
  <c r="J8" i="6"/>
  <c r="F8" i="6"/>
  <c r="AH7" i="6"/>
  <c r="AD7" i="6"/>
  <c r="Z7" i="6"/>
  <c r="V7" i="6"/>
  <c r="R7" i="6"/>
  <c r="N7" i="6"/>
  <c r="J7" i="6"/>
  <c r="F7" i="6"/>
  <c r="AH6" i="6"/>
  <c r="AD6" i="6"/>
  <c r="Z6" i="6"/>
  <c r="V6" i="6"/>
  <c r="R6" i="6"/>
  <c r="N6" i="6"/>
  <c r="J6" i="6"/>
  <c r="F6" i="6"/>
  <c r="I16" i="12"/>
  <c r="I15" i="12"/>
  <c r="I14" i="12"/>
  <c r="I12" i="12"/>
  <c r="I11" i="12"/>
  <c r="I10" i="12"/>
  <c r="I9" i="12"/>
  <c r="I8" i="12"/>
  <c r="I7" i="12"/>
  <c r="I6" i="12"/>
  <c r="AI17" i="6" l="1"/>
  <c r="F7" i="8"/>
  <c r="E7" i="8"/>
  <c r="B7" i="8"/>
  <c r="F8" i="8"/>
  <c r="E8" i="8"/>
  <c r="B8" i="8"/>
  <c r="X3" i="7"/>
  <c r="U3" i="7"/>
  <c r="AJ18" i="6" l="1"/>
  <c r="AJ19" i="6"/>
  <c r="AI20" i="6" l="1"/>
  <c r="AH5" i="6"/>
  <c r="AE3" i="6"/>
  <c r="AD5" i="6"/>
  <c r="AA3" i="6"/>
  <c r="I13" i="12"/>
  <c r="I5" i="12"/>
  <c r="AE17" i="6" l="1"/>
  <c r="AA17" i="6"/>
  <c r="I17" i="12"/>
  <c r="AF18" i="6" l="1"/>
  <c r="AB18" i="6"/>
  <c r="AB19" i="6"/>
  <c r="AF19" i="6"/>
  <c r="H18" i="12"/>
  <c r="I18" i="12" s="1"/>
  <c r="H19" i="12"/>
  <c r="I19" i="12" s="1"/>
  <c r="AE20" i="6" l="1"/>
  <c r="AA20" i="6"/>
  <c r="I8" i="8"/>
  <c r="I20" i="12"/>
  <c r="I21" i="12" s="1"/>
  <c r="C14" i="8" s="1"/>
  <c r="I9" i="8" l="1"/>
  <c r="F5" i="8"/>
  <c r="E5" i="8"/>
  <c r="B5" i="8"/>
  <c r="F5" i="6" l="1"/>
  <c r="J5" i="6"/>
  <c r="N5" i="6"/>
  <c r="R5" i="6"/>
  <c r="V5" i="6"/>
  <c r="Z5" i="6"/>
  <c r="K17" i="6" l="1"/>
  <c r="W17" i="6"/>
  <c r="S17" i="6"/>
  <c r="O17" i="6"/>
  <c r="G17" i="6"/>
  <c r="B4" i="8"/>
  <c r="B6" i="8"/>
  <c r="B10" i="8"/>
  <c r="B3" i="8"/>
  <c r="F10" i="8"/>
  <c r="E10" i="8"/>
  <c r="F6" i="8"/>
  <c r="E6" i="8"/>
  <c r="F4" i="8"/>
  <c r="E4" i="8"/>
  <c r="R3" i="7"/>
  <c r="O3" i="7"/>
  <c r="L3" i="7"/>
  <c r="I3" i="7"/>
  <c r="W3" i="6"/>
  <c r="S3" i="6"/>
  <c r="O3" i="6"/>
  <c r="K3" i="6"/>
  <c r="P18" i="6" l="1"/>
  <c r="X18" i="6"/>
  <c r="H19" i="6"/>
  <c r="T18" i="6"/>
  <c r="L18" i="6"/>
  <c r="L19" i="6"/>
  <c r="X19" i="6"/>
  <c r="T19" i="6"/>
  <c r="P19" i="6"/>
  <c r="H18" i="6"/>
  <c r="E3" i="8"/>
  <c r="F1" i="7"/>
  <c r="F15" i="7" l="1"/>
  <c r="F13" i="7"/>
  <c r="F11" i="7"/>
  <c r="F9" i="7"/>
  <c r="F7" i="7"/>
  <c r="F5" i="7"/>
  <c r="F14" i="7"/>
  <c r="F10" i="7"/>
  <c r="F6" i="7"/>
  <c r="F16" i="7"/>
  <c r="F12" i="7"/>
  <c r="F8" i="7"/>
  <c r="G20" i="6"/>
  <c r="S20" i="6"/>
  <c r="K20" i="6"/>
  <c r="O20" i="6"/>
  <c r="W20" i="6"/>
  <c r="I7" i="8"/>
  <c r="I10" i="8"/>
  <c r="C17" i="6"/>
  <c r="I6" i="8" l="1"/>
  <c r="I4" i="8"/>
  <c r="D19" i="6"/>
  <c r="D18" i="6"/>
  <c r="G3" i="6"/>
  <c r="C20" i="6" l="1"/>
  <c r="G1" i="7"/>
  <c r="G16" i="7" l="1"/>
  <c r="G14" i="7"/>
  <c r="G12" i="7"/>
  <c r="G10" i="7"/>
  <c r="G8" i="7"/>
  <c r="G6" i="7"/>
  <c r="G15" i="7"/>
  <c r="G11" i="7"/>
  <c r="G7" i="7"/>
  <c r="G13" i="7"/>
  <c r="G9" i="7"/>
  <c r="G5" i="7"/>
  <c r="E21" i="8"/>
  <c r="H1" i="7"/>
  <c r="H15" i="7" l="1"/>
  <c r="H13" i="7"/>
  <c r="H11" i="7"/>
  <c r="H9" i="7"/>
  <c r="H7" i="7"/>
  <c r="H5" i="7"/>
  <c r="H16" i="7"/>
  <c r="H12" i="7"/>
  <c r="H8" i="7"/>
  <c r="H14" i="7"/>
  <c r="H10" i="7"/>
  <c r="H6" i="7"/>
  <c r="I3" i="8"/>
  <c r="I1" i="7"/>
  <c r="F3" i="8"/>
  <c r="I15" i="7" l="1"/>
  <c r="I13" i="7"/>
  <c r="I11" i="7"/>
  <c r="I9" i="7"/>
  <c r="I7" i="7"/>
  <c r="I5" i="7"/>
  <c r="I14" i="7"/>
  <c r="I10" i="7"/>
  <c r="I6" i="7"/>
  <c r="I16" i="7"/>
  <c r="I12" i="7"/>
  <c r="I8" i="7"/>
  <c r="J1" i="7"/>
  <c r="C3" i="6"/>
  <c r="C3" i="7"/>
  <c r="F3" i="7"/>
  <c r="D16" i="8"/>
  <c r="J16" i="7" l="1"/>
  <c r="J14" i="7"/>
  <c r="J12" i="7"/>
  <c r="J10" i="7"/>
  <c r="J8" i="7"/>
  <c r="J6" i="7"/>
  <c r="J15" i="7"/>
  <c r="J11" i="7"/>
  <c r="J7" i="7"/>
  <c r="J13" i="7"/>
  <c r="J9" i="7"/>
  <c r="J5" i="7"/>
  <c r="E16" i="8"/>
  <c r="K1" i="7"/>
  <c r="K15" i="7" l="1"/>
  <c r="K13" i="7"/>
  <c r="K11" i="7"/>
  <c r="K9" i="7"/>
  <c r="K7" i="7"/>
  <c r="K5" i="7"/>
  <c r="K16" i="7"/>
  <c r="K12" i="7"/>
  <c r="K8" i="7"/>
  <c r="K14" i="7"/>
  <c r="K10" i="7"/>
  <c r="K6" i="7"/>
  <c r="C19" i="8"/>
  <c r="C22" i="8"/>
  <c r="C21" i="8"/>
  <c r="L1" i="7"/>
  <c r="D12" i="8" l="1"/>
  <c r="G12" i="8" s="1"/>
  <c r="L15" i="7"/>
  <c r="L13" i="7"/>
  <c r="L11" i="7"/>
  <c r="L9" i="7"/>
  <c r="L7" i="7"/>
  <c r="L5" i="7"/>
  <c r="L14" i="7"/>
  <c r="L10" i="7"/>
  <c r="L6" i="7"/>
  <c r="L16" i="7"/>
  <c r="L12" i="7"/>
  <c r="L8" i="7"/>
  <c r="D7" i="8"/>
  <c r="G7" i="8" s="1"/>
  <c r="H7" i="8" s="1"/>
  <c r="D11" i="8"/>
  <c r="G11" i="8" s="1"/>
  <c r="D3" i="8"/>
  <c r="G3" i="8" s="1"/>
  <c r="D10" i="8"/>
  <c r="G10" i="8" s="1"/>
  <c r="D9" i="8"/>
  <c r="G9" i="8" s="1"/>
  <c r="D6" i="8"/>
  <c r="G6" i="8" s="1"/>
  <c r="D8" i="8"/>
  <c r="G8" i="8" s="1"/>
  <c r="D5" i="8"/>
  <c r="G5" i="8" s="1"/>
  <c r="D4" i="8"/>
  <c r="G4" i="8" s="1"/>
  <c r="M1" i="7"/>
  <c r="H4" i="8" l="1"/>
  <c r="H8" i="8"/>
  <c r="H3" i="8"/>
  <c r="H6" i="8"/>
  <c r="H11" i="8"/>
  <c r="H9" i="8"/>
  <c r="H5" i="8"/>
  <c r="H10" i="8"/>
  <c r="H12" i="8"/>
  <c r="M16" i="7"/>
  <c r="M14" i="7"/>
  <c r="M12" i="7"/>
  <c r="M10" i="7"/>
  <c r="M8" i="7"/>
  <c r="M6" i="7"/>
  <c r="M15" i="7"/>
  <c r="M11" i="7"/>
  <c r="M7" i="7"/>
  <c r="M13" i="7"/>
  <c r="M9" i="7"/>
  <c r="M5" i="7"/>
  <c r="N1" i="7"/>
  <c r="N15" i="7" l="1"/>
  <c r="N13" i="7"/>
  <c r="N11" i="7"/>
  <c r="N9" i="7"/>
  <c r="N7" i="7"/>
  <c r="N5" i="7"/>
  <c r="N16" i="7"/>
  <c r="N12" i="7"/>
  <c r="N8" i="7"/>
  <c r="N14" i="7"/>
  <c r="N10" i="7"/>
  <c r="N6" i="7"/>
  <c r="O1" i="7"/>
  <c r="O15" i="7" l="1"/>
  <c r="O13" i="7"/>
  <c r="O11" i="7"/>
  <c r="O9" i="7"/>
  <c r="O7" i="7"/>
  <c r="O5" i="7"/>
  <c r="O16" i="7"/>
  <c r="O14" i="7"/>
  <c r="O10" i="7"/>
  <c r="O6" i="7"/>
  <c r="O12" i="7"/>
  <c r="O8" i="7"/>
  <c r="P1" i="7"/>
  <c r="P16" i="7" l="1"/>
  <c r="P14" i="7"/>
  <c r="P12" i="7"/>
  <c r="P10" i="7"/>
  <c r="P8" i="7"/>
  <c r="P6" i="7"/>
  <c r="P15" i="7"/>
  <c r="P11" i="7"/>
  <c r="P7" i="7"/>
  <c r="P13" i="7"/>
  <c r="P9" i="7"/>
  <c r="P5" i="7"/>
  <c r="Q1" i="7"/>
  <c r="Q15" i="7" l="1"/>
  <c r="Q13" i="7"/>
  <c r="Q11" i="7"/>
  <c r="Q9" i="7"/>
  <c r="Q7" i="7"/>
  <c r="Q5" i="7"/>
  <c r="Q16" i="7"/>
  <c r="Q12" i="7"/>
  <c r="Q8" i="7"/>
  <c r="Q14" i="7"/>
  <c r="Q10" i="7"/>
  <c r="Q6" i="7"/>
  <c r="R1" i="7"/>
  <c r="R16" i="7" l="1"/>
  <c r="R14" i="7"/>
  <c r="R12" i="7"/>
  <c r="R10" i="7"/>
  <c r="R15" i="7"/>
  <c r="R11" i="7"/>
  <c r="R7" i="7"/>
  <c r="R5" i="7"/>
  <c r="R13" i="7"/>
  <c r="R9" i="7"/>
  <c r="R8" i="7"/>
  <c r="R6" i="7"/>
  <c r="S1" i="7"/>
  <c r="S15" i="7" l="1"/>
  <c r="S13" i="7"/>
  <c r="S11" i="7"/>
  <c r="S9" i="7"/>
  <c r="S16" i="7"/>
  <c r="S12" i="7"/>
  <c r="S8" i="7"/>
  <c r="S6" i="7"/>
  <c r="S14" i="7"/>
  <c r="S10" i="7"/>
  <c r="S7" i="7"/>
  <c r="S5" i="7"/>
  <c r="T1" i="7"/>
  <c r="T16" i="7" l="1"/>
  <c r="T14" i="7"/>
  <c r="T12" i="7"/>
  <c r="T10" i="7"/>
  <c r="T8" i="7"/>
  <c r="T13" i="7"/>
  <c r="T9" i="7"/>
  <c r="T7" i="7"/>
  <c r="T5" i="7"/>
  <c r="T15" i="7"/>
  <c r="T11" i="7"/>
  <c r="T6" i="7"/>
  <c r="U1" i="7"/>
  <c r="U16" i="7" l="1"/>
  <c r="U14" i="7"/>
  <c r="U12" i="7"/>
  <c r="U10" i="7"/>
  <c r="U8" i="7"/>
  <c r="U6" i="7"/>
  <c r="U15" i="7"/>
  <c r="U11" i="7"/>
  <c r="U7" i="7"/>
  <c r="U13" i="7"/>
  <c r="U9" i="7"/>
  <c r="U5" i="7"/>
  <c r="V1" i="7"/>
  <c r="V15" i="7" l="1"/>
  <c r="V13" i="7"/>
  <c r="V11" i="7"/>
  <c r="V9" i="7"/>
  <c r="V7" i="7"/>
  <c r="V5" i="7"/>
  <c r="V16" i="7"/>
  <c r="V12" i="7"/>
  <c r="V8" i="7"/>
  <c r="V14" i="7"/>
  <c r="V10" i="7"/>
  <c r="V6" i="7"/>
  <c r="W1" i="7"/>
  <c r="W16" i="7" l="1"/>
  <c r="W14" i="7"/>
  <c r="W12" i="7"/>
  <c r="W10" i="7"/>
  <c r="W8" i="7"/>
  <c r="W6" i="7"/>
  <c r="W13" i="7"/>
  <c r="W9" i="7"/>
  <c r="W5" i="7"/>
  <c r="W15" i="7"/>
  <c r="W11" i="7"/>
  <c r="W7" i="7"/>
  <c r="X1" i="7"/>
  <c r="X16" i="7" l="1"/>
  <c r="X14" i="7"/>
  <c r="X12" i="7"/>
  <c r="X10" i="7"/>
  <c r="X8" i="7"/>
  <c r="X6" i="7"/>
  <c r="X15" i="7"/>
  <c r="X11" i="7"/>
  <c r="X7" i="7"/>
  <c r="X13" i="7"/>
  <c r="X9" i="7"/>
  <c r="X5" i="7"/>
  <c r="Y1" i="7"/>
  <c r="Y15" i="7" l="1"/>
  <c r="Y13" i="7"/>
  <c r="Y11" i="7"/>
  <c r="Y9" i="7"/>
  <c r="Y7" i="7"/>
  <c r="Y5" i="7"/>
  <c r="Y16" i="7"/>
  <c r="Y12" i="7"/>
  <c r="Y8" i="7"/>
  <c r="Y14" i="7"/>
  <c r="Y10" i="7"/>
  <c r="Y6" i="7"/>
  <c r="Z1" i="7"/>
  <c r="Z16" i="7" l="1"/>
  <c r="Z14" i="7"/>
  <c r="Z12" i="7"/>
  <c r="Z10" i="7"/>
  <c r="Z8" i="7"/>
  <c r="Z6" i="7"/>
  <c r="Z13" i="7"/>
  <c r="Z9" i="7"/>
  <c r="Z5" i="7"/>
  <c r="Z15" i="7"/>
  <c r="Z11" i="7"/>
  <c r="Z7" i="7"/>
  <c r="AA1" i="7"/>
  <c r="AA16" i="7" l="1"/>
  <c r="AA14" i="7"/>
  <c r="AA12" i="7"/>
  <c r="AA10" i="7"/>
  <c r="AA8" i="7"/>
  <c r="AA6" i="7"/>
  <c r="AA15" i="7"/>
  <c r="AA11" i="7"/>
  <c r="AA7" i="7"/>
  <c r="AA13" i="7"/>
  <c r="AA9" i="7"/>
  <c r="AA5" i="7"/>
  <c r="AB1" i="7"/>
  <c r="AB15" i="7" l="1"/>
  <c r="AB13" i="7"/>
  <c r="AB11" i="7"/>
  <c r="AB9" i="7"/>
  <c r="AB7" i="7"/>
  <c r="AB5" i="7"/>
  <c r="AB16" i="7"/>
  <c r="AB12" i="7"/>
  <c r="AB8" i="7"/>
  <c r="AB14" i="7"/>
  <c r="AB10" i="7"/>
  <c r="AB6" i="7"/>
  <c r="AC1" i="7"/>
  <c r="AC16" i="7" l="1"/>
  <c r="AC14" i="7"/>
  <c r="AC12" i="7"/>
  <c r="AC10" i="7"/>
  <c r="AC8" i="7"/>
  <c r="AC6" i="7"/>
  <c r="AC13" i="7"/>
  <c r="AC9" i="7"/>
  <c r="AC5" i="7"/>
  <c r="AD1" i="7"/>
  <c r="AC15" i="7"/>
  <c r="AC11" i="7"/>
  <c r="AC7" i="7"/>
  <c r="AE1" i="7" l="1"/>
  <c r="AD16" i="7"/>
  <c r="AD14" i="7"/>
  <c r="AD12" i="7"/>
  <c r="AD10" i="7"/>
  <c r="AD8" i="7"/>
  <c r="AD6" i="7"/>
  <c r="AD15" i="7"/>
  <c r="AD11" i="7"/>
  <c r="AD7" i="7"/>
  <c r="AD13" i="7"/>
  <c r="AD9" i="7"/>
  <c r="AD5" i="7"/>
  <c r="AE15" i="7" l="1"/>
  <c r="AE13" i="7"/>
  <c r="AE11" i="7"/>
  <c r="AE9" i="7"/>
  <c r="AE7" i="7"/>
  <c r="AE5" i="7"/>
  <c r="AE16" i="7"/>
  <c r="AE12" i="7"/>
  <c r="AE8" i="7"/>
  <c r="AE14" i="7"/>
  <c r="AE10" i="7"/>
  <c r="AE6" i="7"/>
  <c r="AF1" i="7"/>
  <c r="AF16" i="7" l="1"/>
  <c r="AF14" i="7"/>
  <c r="AF12" i="7"/>
  <c r="AF10" i="7"/>
  <c r="AF8" i="7"/>
  <c r="AF6" i="7"/>
  <c r="AF13" i="7"/>
  <c r="AF9" i="7"/>
  <c r="AF5" i="7"/>
  <c r="AF15" i="7"/>
  <c r="AF11" i="7"/>
  <c r="AF7" i="7"/>
</calcChain>
</file>

<file path=xl/sharedStrings.xml><?xml version="1.0" encoding="utf-8"?>
<sst xmlns="http://schemas.openxmlformats.org/spreadsheetml/2006/main" count="384" uniqueCount="94">
  <si>
    <t>No.</t>
  </si>
  <si>
    <t>DESCRIPCIÓN</t>
  </si>
  <si>
    <t>Cant</t>
  </si>
  <si>
    <t>Un</t>
  </si>
  <si>
    <t>Precio Unitario</t>
  </si>
  <si>
    <t>PUNTAJE ASIGNADO</t>
  </si>
  <si>
    <t>NOMBRE</t>
  </si>
  <si>
    <t>Valor Total</t>
  </si>
  <si>
    <t>VALOR TOTAL PROPUESTA CALCULADO</t>
  </si>
  <si>
    <t>TRM</t>
  </si>
  <si>
    <t>PUNTAJE TOTAL ASIGNADO</t>
  </si>
  <si>
    <t>Decimales TRM</t>
  </si>
  <si>
    <t>Método</t>
  </si>
  <si>
    <t>PRESUPUESTO OFICIAL ESTIMADO</t>
  </si>
  <si>
    <t>Valor</t>
  </si>
  <si>
    <t>ORDEN DE ELEGIBILIDAD</t>
  </si>
  <si>
    <t>Proponente</t>
  </si>
  <si>
    <t>Media aritmetica alta</t>
  </si>
  <si>
    <t>Media aritmetica</t>
  </si>
  <si>
    <t>Media geometrica con presupuesto oficial</t>
  </si>
  <si>
    <t>CALIFICACIÓN</t>
  </si>
  <si>
    <t>Por valor de la Propuesta</t>
  </si>
  <si>
    <t>OBSERVACIÓN</t>
  </si>
  <si>
    <t>No</t>
  </si>
  <si>
    <t>ITEM DE PAGO</t>
  </si>
  <si>
    <t>ESPECIFICACIONES</t>
  </si>
  <si>
    <t>ESPECIFICACION GENERAL</t>
  </si>
  <si>
    <t>ESPECIFICACION PARTICULAR</t>
  </si>
  <si>
    <t>TOTAL COSTO DIRECTO.</t>
  </si>
  <si>
    <t>ADMINISTRACION</t>
  </si>
  <si>
    <t>UTILIDAD</t>
  </si>
  <si>
    <t>TOTAL COSTOS INDIRECTOS.</t>
  </si>
  <si>
    <t>TOTAL COSTOS DE OBRA</t>
  </si>
  <si>
    <t>5%</t>
  </si>
  <si>
    <t xml:space="preserve">Menor valor </t>
  </si>
  <si>
    <t>75 a 99</t>
  </si>
  <si>
    <t>Factor Técnico (100)</t>
  </si>
  <si>
    <t>Promoción a la industria nacional (100)</t>
  </si>
  <si>
    <t xml:space="preserve">MODULO No 1 </t>
  </si>
  <si>
    <t>Descripción</t>
  </si>
  <si>
    <t>Unidad</t>
  </si>
  <si>
    <t>cantidad</t>
  </si>
  <si>
    <t>Costo Directo</t>
  </si>
  <si>
    <t>m3</t>
  </si>
  <si>
    <t>ml</t>
  </si>
  <si>
    <t>%</t>
  </si>
  <si>
    <r>
      <rPr>
        <b/>
        <sz val="11"/>
        <color indexed="8"/>
        <rFont val="Calibri"/>
        <family val="2"/>
      </rPr>
      <t>NOTA 1</t>
    </r>
    <r>
      <rPr>
        <sz val="10"/>
        <rFont val="Arial"/>
        <family val="2"/>
      </rPr>
      <t>: El control de tráfico temporal y la señalización provisional necesarios para la ejecución de las obras será por cuenta y riesgo del contratista</t>
    </r>
  </si>
  <si>
    <r>
      <rPr>
        <b/>
        <sz val="11"/>
        <color indexed="8"/>
        <rFont val="Calibri"/>
        <family val="2"/>
      </rPr>
      <t>NOTA 2</t>
    </r>
    <r>
      <rPr>
        <sz val="10"/>
        <rFont val="Arial"/>
        <family val="2"/>
      </rPr>
      <t>: Se debe tener en cuenta que el PRECIO UNITARIO incluye el valor de A.U</t>
    </r>
  </si>
  <si>
    <r>
      <rPr>
        <b/>
        <sz val="11"/>
        <color indexed="8"/>
        <rFont val="Calibri"/>
        <family val="2"/>
      </rPr>
      <t>NOTA 3</t>
    </r>
    <r>
      <rPr>
        <sz val="10"/>
        <rFont val="Arial"/>
        <family val="2"/>
      </rPr>
      <t>: Si el valor del A.U. presentado es menor al ochenta y cinco  por ciento (85%) o mayor al ciento diez por ciento (110%) del Valor Oficial del Porcentaje de A.U., establecido en el formulario No 1 "presupuesto oficial", la propuesta será rechazada</t>
    </r>
  </si>
  <si>
    <r>
      <rPr>
        <b/>
        <sz val="11"/>
        <color indexed="8"/>
        <rFont val="Calibri"/>
        <family val="2"/>
      </rPr>
      <t>NOTA 4</t>
    </r>
    <r>
      <rPr>
        <sz val="10"/>
        <rFont val="Arial"/>
        <family val="2"/>
      </rPr>
      <t>: Cuando la fracción decimal del peso sea igual o superior a 5 se aproximara por exceso al número entero siguiente del peso y cuando la fracción decimal del peso sea inferior a 5 se aproximará por defecto al número entero del peso.</t>
    </r>
  </si>
  <si>
    <r>
      <rPr>
        <b/>
        <sz val="11"/>
        <color indexed="8"/>
        <rFont val="Calibri"/>
        <family val="2"/>
      </rPr>
      <t>NOTA 5</t>
    </r>
    <r>
      <rPr>
        <sz val="10"/>
        <rFont val="Arial"/>
        <family val="2"/>
      </rPr>
      <t>: El A.U. y su discriminación deben estar en porcentaje (%).</t>
    </r>
  </si>
  <si>
    <t xml:space="preserve">ELABORO: ANDRES FELIPE ZULUAGA RAMIREZ </t>
  </si>
  <si>
    <t>M.P.  63202207978</t>
  </si>
  <si>
    <t>DISTANCIA DE ACARREO MATERIALES CRUDOS DE RÍO</t>
  </si>
  <si>
    <t>DISTANCIA DE ACARREO SOBRANTES AL BOTADERO</t>
  </si>
  <si>
    <t>00 a 24</t>
  </si>
  <si>
    <t>25 a 49</t>
  </si>
  <si>
    <t>50 a 74</t>
  </si>
  <si>
    <t>Acreditación personal en condición de discapacidad</t>
  </si>
  <si>
    <t>Acreditación MIPYMES</t>
  </si>
  <si>
    <t>Excavaciones varias sin clasificar</t>
  </si>
  <si>
    <t>600,1,1</t>
  </si>
  <si>
    <t>Acero de refuerzo Fy 4200</t>
  </si>
  <si>
    <t>Kg</t>
  </si>
  <si>
    <t>Enrocados con ligante de concreto</t>
  </si>
  <si>
    <t>m2</t>
  </si>
  <si>
    <t>Material filtrante</t>
  </si>
  <si>
    <t>Geotextil</t>
  </si>
  <si>
    <t>Tubería de pvc D=65mm para filtros</t>
  </si>
  <si>
    <t>23%</t>
  </si>
  <si>
    <t>LRAMBIENTAL</t>
  </si>
  <si>
    <t>DIEGO MARTINEZ</t>
  </si>
  <si>
    <t>JOHN ESNEIDER CARDONA GUTIERREZ</t>
  </si>
  <si>
    <t>JORGE HERNAN LOPEZ CARVAJAL</t>
  </si>
  <si>
    <t>JACKSON MORENO RACINES</t>
  </si>
  <si>
    <t>JEMAG INGENERIA S.A.S</t>
  </si>
  <si>
    <t>FEXSA INGENERIA Y SERICIOS S.A.S</t>
  </si>
  <si>
    <t>MARY RUBY GALVEZ MUÑOZ</t>
  </si>
  <si>
    <t>JOHN JAIRO ZULUAGA GIRALDO</t>
  </si>
  <si>
    <t>Rocería y limpieza</t>
  </si>
  <si>
    <t>M2</t>
  </si>
  <si>
    <t>Llenos con material seleccionado</t>
  </si>
  <si>
    <t>Concreto clase D para muros</t>
  </si>
  <si>
    <t>1P</t>
  </si>
  <si>
    <t>Canales en madera, polipropileno y geotextil NT</t>
  </si>
  <si>
    <t>643,1,2</t>
  </si>
  <si>
    <t>Drenes Horizontales L&gt; 10mts</t>
  </si>
  <si>
    <t>Drenes Horizontales L&lt; 10mts</t>
  </si>
  <si>
    <t>PRESUPUESTO   PARA “INTERVENCION SITIO CRITICO, k7+000 VIA QUIEBRA DEL BILLAR-  EL CHUZO -MALPASO, MUNICIPIO DE MANIZALES, DEPARTAMENTO DE CALDAS”.</t>
  </si>
  <si>
    <t>JAVIER DE JESUS GARCIA PAREJA</t>
  </si>
  <si>
    <t>HÁBIL</t>
  </si>
  <si>
    <t>CUMPLE</t>
  </si>
  <si>
    <t>NO CUMPLE</t>
  </si>
  <si>
    <t>3427.29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</si>
</sst>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-&quot;$&quot;\ * #,##0.00_-;\-&quot;$&quot;\ * #,##0.00_-;_-&quot;$&quot;\ * &quot;-&quot;??_-;_-@_-"/>
    <numFmt numFmtId="167" formatCode="_-* #,##0.00_-;\-* #,##0.00_-;_-* &quot;-&quot;??_-;_-@_-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[$$-240A]\ #,##0.00"/>
    <numFmt numFmtId="171" formatCode="_(&quot;$&quot;\ * #,##0_);_(&quot;$&quot;\ * \(#,##0\);_(&quot;$&quot;\ * &quot;-&quot;??_);_(@_)"/>
    <numFmt numFmtId="172" formatCode="_(* #,##0.00_);_(* \(#,##0.00\);_(* &quot;-&quot;_);_(@_)"/>
    <numFmt numFmtId="173" formatCode="_-* #,##0.00_-;\-* #,##0.00_-;_-* &quot;-&quot;??_-;_-@"/>
    <numFmt numFmtId="174" formatCode="_(&quot;$&quot;* #,##0.00_);_(&quot;$&quot;* \(#,##0.00\);_(&quot;$&quot;* &quot;-&quot;_);_(@_)"/>
    <numFmt numFmtId="175" formatCode="0.000"/>
    <numFmt numFmtId="176" formatCode="#,##0.00\ \€"/>
    <numFmt numFmtId="177" formatCode="_(&quot;$&quot;\ * #,##0.0_);_(&quot;$&quot;\ * \(#,##0.0\);_(&quot;$&quot;\ * &quot;-&quot;??_);_(@_)"/>
    <numFmt numFmtId="178" formatCode="#,##0.0"/>
    <numFmt numFmtId="179" formatCode="[$$-240A]\ #,##0"/>
    <numFmt numFmtId="180" formatCode="_-* #,##0_-;\-* #,##0_-;_-* &quot;-&quot;_-;_-@_-"/>
    <numFmt numFmtId="181" formatCode="_-&quot;$&quot;* #,##0_-;\-&quot;$&quot;* #,##0_-;_-&quot;$&quot;* &quot;-&quot;??_-;_-@_-"/>
  </numFmts>
  <fonts count="4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  <font>
      <b/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rgb="FF000000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name val="Calibri"/>
      <family val="2"/>
    </font>
    <font>
      <b/>
      <sz val="12"/>
      <name val="Arial"/>
      <family val="2"/>
    </font>
    <font>
      <b/>
      <sz val="11"/>
      <color indexed="8"/>
      <name val="Calibri"/>
      <family val="2"/>
    </font>
    <font>
      <b/>
      <sz val="14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3"/>
      <color indexed="62"/>
      <name val="Calibri"/>
      <family val="2"/>
    </font>
    <font>
      <sz val="11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rgb="FF92D05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104">
    <xf numFmtId="0" fontId="0" fillId="0" borderId="0"/>
    <xf numFmtId="0" fontId="4" fillId="0" borderId="0"/>
    <xf numFmtId="43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4" fillId="0" borderId="0"/>
    <xf numFmtId="17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1" fillId="0" borderId="0"/>
    <xf numFmtId="165" fontId="4" fillId="0" borderId="0" applyFont="0" applyFill="0" applyBorder="0" applyAlignment="0" applyProtection="0"/>
    <xf numFmtId="0" fontId="8" fillId="0" borderId="0"/>
    <xf numFmtId="168" fontId="8" fillId="0" borderId="0" applyFont="0" applyFill="0" applyBorder="0" applyAlignment="0" applyProtection="0"/>
    <xf numFmtId="42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4" fillId="0" borderId="0"/>
    <xf numFmtId="167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2" fillId="3" borderId="1" applyNumberFormat="0" applyProtection="0">
      <alignment horizontal="left" vertical="center"/>
    </xf>
    <xf numFmtId="0" fontId="21" fillId="4" borderId="0" applyNumberFormat="0" applyBorder="0" applyProtection="0">
      <alignment horizontal="center" vertical="center"/>
    </xf>
    <xf numFmtId="0" fontId="21" fillId="5" borderId="0" applyNumberFormat="0" applyBorder="0" applyProtection="0">
      <alignment horizontal="center" vertical="center"/>
    </xf>
    <xf numFmtId="0" fontId="21" fillId="3" borderId="0" applyNumberFormat="0" applyBorder="0" applyProtection="0">
      <alignment horizontal="center" vertical="center" wrapText="1"/>
    </xf>
    <xf numFmtId="0" fontId="21" fillId="3" borderId="0" applyNumberFormat="0" applyBorder="0" applyProtection="0">
      <alignment horizontal="right" vertical="center" wrapText="1"/>
    </xf>
    <xf numFmtId="0" fontId="21" fillId="6" borderId="0" applyNumberFormat="0" applyBorder="0" applyProtection="0">
      <alignment horizontal="center" vertical="center" wrapText="1"/>
    </xf>
    <xf numFmtId="0" fontId="20" fillId="6" borderId="0" applyNumberFormat="0" applyBorder="0" applyProtection="0">
      <alignment horizontal="right" vertical="center" wrapText="1"/>
    </xf>
    <xf numFmtId="49" fontId="20" fillId="0" borderId="0" applyFill="0" applyBorder="0" applyProtection="0">
      <alignment horizontal="left" vertical="center"/>
    </xf>
    <xf numFmtId="0" fontId="21" fillId="0" borderId="0" applyNumberFormat="0" applyFill="0" applyBorder="0" applyProtection="0">
      <alignment horizontal="left" vertical="center"/>
    </xf>
    <xf numFmtId="0" fontId="21" fillId="0" borderId="0" applyNumberFormat="0" applyFill="0" applyBorder="0" applyProtection="0">
      <alignment horizontal="right" vertical="center"/>
    </xf>
    <xf numFmtId="176" fontId="20" fillId="0" borderId="0" applyFill="0" applyBorder="0" applyProtection="0">
      <alignment horizontal="right" vertical="center"/>
    </xf>
    <xf numFmtId="14" fontId="20" fillId="0" borderId="0" applyFill="0" applyBorder="0" applyProtection="0">
      <alignment horizontal="right" vertical="center"/>
    </xf>
    <xf numFmtId="22" fontId="20" fillId="0" borderId="0" applyFill="0" applyBorder="0" applyProtection="0">
      <alignment horizontal="right" vertical="center"/>
    </xf>
    <xf numFmtId="3" fontId="20" fillId="0" borderId="0" applyFill="0" applyBorder="0" applyProtection="0">
      <alignment horizontal="right" vertical="center"/>
    </xf>
    <xf numFmtId="4" fontId="20" fillId="0" borderId="0" applyFill="0" applyBorder="0" applyProtection="0">
      <alignment horizontal="right" vertical="center"/>
    </xf>
    <xf numFmtId="0" fontId="20" fillId="0" borderId="1" applyNumberFormat="0" applyFill="0" applyProtection="0">
      <alignment horizontal="left" vertical="center"/>
    </xf>
    <xf numFmtId="176" fontId="20" fillId="0" borderId="1" applyFill="0" applyProtection="0">
      <alignment horizontal="right" vertical="center"/>
    </xf>
    <xf numFmtId="3" fontId="20" fillId="0" borderId="1" applyFill="0" applyProtection="0">
      <alignment horizontal="right" vertical="center"/>
    </xf>
    <xf numFmtId="4" fontId="20" fillId="0" borderId="1" applyFill="0" applyProtection="0">
      <alignment horizontal="right" vertical="center"/>
    </xf>
    <xf numFmtId="0" fontId="1" fillId="0" borderId="1" applyNumberFormat="0" applyFont="0" applyFill="0" applyAlignment="0" applyProtection="0"/>
    <xf numFmtId="165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8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11" borderId="0" applyNumberFormat="0" applyBorder="0" applyAlignment="0" applyProtection="0"/>
    <xf numFmtId="0" fontId="31" fillId="9" borderId="0" applyNumberFormat="0" applyBorder="0" applyAlignment="0" applyProtection="0"/>
    <xf numFmtId="0" fontId="31" fillId="12" borderId="0" applyNumberFormat="0" applyBorder="0" applyAlignment="0" applyProtection="0"/>
    <xf numFmtId="0" fontId="31" fillId="11" borderId="0" applyNumberFormat="0" applyBorder="0" applyAlignment="0" applyProtection="0"/>
    <xf numFmtId="0" fontId="31" fillId="13" borderId="0" applyNumberFormat="0" applyBorder="0" applyAlignment="0" applyProtection="0"/>
    <xf numFmtId="0" fontId="31" fillId="10" borderId="0" applyNumberFormat="0" applyBorder="0" applyAlignment="0" applyProtection="0"/>
    <xf numFmtId="0" fontId="31" fillId="14" borderId="0" applyNumberFormat="0" applyBorder="0" applyAlignment="0" applyProtection="0"/>
    <xf numFmtId="0" fontId="31" fillId="13" borderId="0" applyNumberFormat="0" applyBorder="0" applyAlignment="0" applyProtection="0"/>
    <xf numFmtId="0" fontId="31" fillId="15" borderId="0" applyNumberFormat="0" applyBorder="0" applyAlignment="0" applyProtection="0"/>
    <xf numFmtId="0" fontId="31" fillId="14" borderId="0" applyNumberFormat="0" applyBorder="0" applyAlignment="0" applyProtection="0"/>
    <xf numFmtId="0" fontId="32" fillId="16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3" borderId="0" applyNumberFormat="0" applyBorder="0" applyAlignment="0" applyProtection="0"/>
    <xf numFmtId="0" fontId="32" fillId="16" borderId="0" applyNumberFormat="0" applyBorder="0" applyAlignment="0" applyProtection="0"/>
    <xf numFmtId="0" fontId="32" fillId="10" borderId="0" applyNumberFormat="0" applyBorder="0" applyAlignment="0" applyProtection="0"/>
    <xf numFmtId="0" fontId="33" fillId="17" borderId="36" applyNumberFormat="0" applyAlignment="0" applyProtection="0"/>
    <xf numFmtId="0" fontId="34" fillId="18" borderId="37" applyNumberFormat="0" applyAlignment="0" applyProtection="0"/>
    <xf numFmtId="0" fontId="35" fillId="0" borderId="38" applyNumberFormat="0" applyFill="0" applyAlignment="0" applyProtection="0"/>
    <xf numFmtId="0" fontId="36" fillId="0" borderId="0" applyNumberFormat="0" applyFill="0" applyBorder="0" applyAlignment="0" applyProtection="0"/>
    <xf numFmtId="0" fontId="32" fillId="16" borderId="0" applyNumberFormat="0" applyBorder="0" applyAlignment="0" applyProtection="0"/>
    <xf numFmtId="0" fontId="32" fillId="19" borderId="0" applyNumberFormat="0" applyBorder="0" applyAlignment="0" applyProtection="0"/>
    <xf numFmtId="0" fontId="32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16" borderId="0" applyNumberFormat="0" applyBorder="0" applyAlignment="0" applyProtection="0"/>
    <xf numFmtId="0" fontId="32" fillId="22" borderId="0" applyNumberFormat="0" applyBorder="0" applyAlignment="0" applyProtection="0"/>
    <xf numFmtId="0" fontId="37" fillId="14" borderId="36" applyNumberFormat="0" applyAlignment="0" applyProtection="0"/>
    <xf numFmtId="0" fontId="38" fillId="23" borderId="0" applyNumberFormat="0" applyBorder="0" applyAlignment="0" applyProtection="0"/>
    <xf numFmtId="0" fontId="39" fillId="14" borderId="0" applyNumberFormat="0" applyBorder="0" applyAlignment="0" applyProtection="0"/>
    <xf numFmtId="0" fontId="1" fillId="0" borderId="0"/>
    <xf numFmtId="0" fontId="4" fillId="11" borderId="39" applyNumberFormat="0" applyFont="0" applyAlignment="0" applyProtection="0"/>
    <xf numFmtId="0" fontId="40" fillId="17" borderId="40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41" applyNumberFormat="0" applyFill="0" applyAlignment="0" applyProtection="0"/>
    <xf numFmtId="0" fontId="36" fillId="0" borderId="42" applyNumberFormat="0" applyFill="0" applyAlignment="0" applyProtection="0"/>
    <xf numFmtId="0" fontId="29" fillId="0" borderId="43" applyNumberFormat="0" applyFill="0" applyAlignment="0" applyProtection="0"/>
    <xf numFmtId="16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</cellStyleXfs>
  <cellXfs count="215">
    <xf numFmtId="0" fontId="0" fillId="0" borderId="0" xfId="0"/>
    <xf numFmtId="0" fontId="3" fillId="0" borderId="0" xfId="0" applyFont="1" applyAlignment="1" applyProtection="1">
      <alignment vertical="center"/>
    </xf>
    <xf numFmtId="0" fontId="10" fillId="0" borderId="1" xfId="5" applyFont="1" applyBorder="1" applyAlignment="1" applyProtection="1">
      <alignment horizontal="center" vertical="center" wrapText="1" shrinkToFit="1"/>
    </xf>
    <xf numFmtId="171" fontId="9" fillId="0" borderId="1" xfId="4" applyNumberFormat="1" applyFont="1" applyBorder="1" applyAlignment="1" applyProtection="1">
      <alignment horizontal="center" vertical="center"/>
    </xf>
    <xf numFmtId="3" fontId="9" fillId="0" borderId="1" xfId="0" applyNumberFormat="1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171" fontId="1" fillId="0" borderId="0" xfId="4" applyNumberFormat="1" applyFont="1" applyAlignment="1" applyProtection="1">
      <alignment vertical="center"/>
    </xf>
    <xf numFmtId="0" fontId="3" fillId="0" borderId="1" xfId="0" applyNumberFormat="1" applyFont="1" applyBorder="1" applyAlignment="1" applyProtection="1">
      <alignment horizontal="center" vertical="center"/>
    </xf>
    <xf numFmtId="49" fontId="3" fillId="0" borderId="0" xfId="0" applyNumberFormat="1" applyFont="1" applyAlignment="1" applyProtection="1">
      <alignment vertical="center"/>
    </xf>
    <xf numFmtId="3" fontId="3" fillId="0" borderId="0" xfId="0" applyNumberFormat="1" applyFont="1" applyAlignment="1" applyProtection="1">
      <alignment vertical="center"/>
    </xf>
    <xf numFmtId="171" fontId="3" fillId="0" borderId="0" xfId="4" applyNumberFormat="1" applyFont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vertical="center"/>
    </xf>
    <xf numFmtId="43" fontId="4" fillId="0" borderId="0" xfId="3" applyFont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171" fontId="4" fillId="0" borderId="0" xfId="4" applyNumberFormat="1" applyFont="1" applyAlignment="1" applyProtection="1">
      <alignment horizontal="center" vertical="center"/>
    </xf>
    <xf numFmtId="171" fontId="4" fillId="0" borderId="0" xfId="4" applyNumberFormat="1" applyFont="1" applyAlignment="1" applyProtection="1">
      <alignment vertical="center"/>
    </xf>
    <xf numFmtId="171" fontId="2" fillId="0" borderId="0" xfId="4" applyNumberFormat="1" applyFont="1" applyAlignment="1" applyProtection="1">
      <alignment vertical="center"/>
    </xf>
    <xf numFmtId="43" fontId="2" fillId="0" borderId="0" xfId="3" applyFont="1" applyAlignment="1" applyProtection="1">
      <alignment horizontal="center" vertical="center"/>
    </xf>
    <xf numFmtId="171" fontId="4" fillId="0" borderId="0" xfId="4" applyNumberFormat="1" applyFont="1" applyFill="1" applyAlignment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1" fillId="0" borderId="1" xfId="0" applyFont="1" applyFill="1" applyBorder="1" applyAlignment="1" applyProtection="1">
      <alignment horizontal="center" vertical="center"/>
    </xf>
    <xf numFmtId="0" fontId="2" fillId="0" borderId="0" xfId="0" applyFont="1" applyFill="1" applyAlignment="1" applyProtection="1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</xf>
    <xf numFmtId="2" fontId="2" fillId="0" borderId="1" xfId="4" applyNumberFormat="1" applyFont="1" applyFill="1" applyBorder="1" applyAlignment="1" applyProtection="1">
      <alignment horizontal="center" vertical="center"/>
    </xf>
    <xf numFmtId="2" fontId="2" fillId="0" borderId="1" xfId="3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Alignment="1" applyProtection="1">
      <alignment horizontal="center" vertical="center"/>
    </xf>
    <xf numFmtId="0" fontId="1" fillId="0" borderId="0" xfId="0" applyNumberFormat="1" applyFont="1" applyAlignment="1" applyProtection="1">
      <alignment horizontal="center" vertical="center"/>
    </xf>
    <xf numFmtId="0" fontId="3" fillId="0" borderId="0" xfId="4" applyNumberFormat="1" applyFont="1" applyAlignment="1" applyProtection="1">
      <alignment horizontal="center" vertical="center"/>
    </xf>
    <xf numFmtId="0" fontId="12" fillId="0" borderId="0" xfId="0" applyFont="1" applyAlignment="1" applyProtection="1">
      <alignment vertical="center"/>
    </xf>
    <xf numFmtId="0" fontId="13" fillId="0" borderId="0" xfId="0" applyFont="1"/>
    <xf numFmtId="0" fontId="6" fillId="0" borderId="1" xfId="12" applyFont="1" applyFill="1" applyBorder="1" applyAlignment="1" applyProtection="1">
      <alignment horizontal="center" vertical="center"/>
      <protection locked="0"/>
    </xf>
    <xf numFmtId="0" fontId="5" fillId="0" borderId="9" xfId="12" applyFont="1" applyFill="1" applyBorder="1" applyAlignment="1" applyProtection="1">
      <alignment horizontal="center" vertical="center"/>
      <protection locked="0"/>
    </xf>
    <xf numFmtId="43" fontId="12" fillId="0" borderId="0" xfId="3" applyFont="1" applyAlignment="1" applyProtection="1">
      <alignment horizontal="center" vertical="center"/>
    </xf>
    <xf numFmtId="171" fontId="12" fillId="0" borderId="0" xfId="4" applyNumberFormat="1" applyFont="1" applyFill="1" applyAlignment="1" applyProtection="1">
      <alignment vertical="center"/>
    </xf>
    <xf numFmtId="171" fontId="12" fillId="0" borderId="0" xfId="4" applyNumberFormat="1" applyFont="1" applyAlignment="1" applyProtection="1">
      <alignment vertical="center"/>
    </xf>
    <xf numFmtId="0" fontId="14" fillId="0" borderId="0" xfId="0" applyFont="1" applyAlignment="1" applyProtection="1">
      <alignment vertical="center"/>
    </xf>
    <xf numFmtId="0" fontId="1" fillId="0" borderId="1" xfId="0" applyFont="1" applyBorder="1" applyAlignment="1" applyProtection="1">
      <alignment horizontal="center" vertical="center" wrapText="1"/>
    </xf>
    <xf numFmtId="171" fontId="1" fillId="0" borderId="1" xfId="4" applyNumberFormat="1" applyFont="1" applyBorder="1" applyAlignment="1" applyProtection="1">
      <alignment horizontal="center" vertical="center" wrapText="1"/>
    </xf>
    <xf numFmtId="0" fontId="9" fillId="0" borderId="8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vertical="center"/>
    </xf>
    <xf numFmtId="0" fontId="15" fillId="0" borderId="0" xfId="0" applyNumberFormat="1" applyFont="1" applyFill="1" applyAlignment="1">
      <alignment horizontal="center" vertical="center"/>
    </xf>
    <xf numFmtId="0" fontId="4" fillId="0" borderId="0" xfId="19" applyAlignment="1">
      <alignment vertical="center"/>
    </xf>
    <xf numFmtId="172" fontId="4" fillId="0" borderId="0" xfId="18" applyNumberFormat="1" applyFont="1" applyBorder="1" applyAlignment="1">
      <alignment horizontal="center" vertical="center"/>
    </xf>
    <xf numFmtId="42" fontId="4" fillId="0" borderId="0" xfId="16" applyFont="1" applyBorder="1" applyAlignment="1">
      <alignment vertical="center"/>
    </xf>
    <xf numFmtId="44" fontId="14" fillId="0" borderId="0" xfId="4" applyNumberFormat="1" applyFont="1" applyAlignment="1" applyProtection="1">
      <alignment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173" fontId="16" fillId="0" borderId="10" xfId="0" applyNumberFormat="1" applyFont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vertical="center"/>
    </xf>
    <xf numFmtId="0" fontId="12" fillId="0" borderId="0" xfId="0" applyFont="1" applyFill="1" applyAlignment="1" applyProtection="1">
      <alignment vertical="center"/>
    </xf>
    <xf numFmtId="0" fontId="0" fillId="0" borderId="1" xfId="0" applyBorder="1" applyAlignment="1">
      <alignment horizontal="left" vertical="center" wrapText="1"/>
    </xf>
    <xf numFmtId="0" fontId="16" fillId="0" borderId="11" xfId="0" applyFont="1" applyFill="1" applyBorder="1" applyAlignment="1">
      <alignment vertical="center" wrapText="1"/>
    </xf>
    <xf numFmtId="171" fontId="4" fillId="0" borderId="0" xfId="4" applyNumberFormat="1" applyFont="1" applyFill="1" applyBorder="1" applyAlignment="1" applyProtection="1">
      <alignment vertical="center"/>
    </xf>
    <xf numFmtId="171" fontId="12" fillId="0" borderId="0" xfId="4" applyNumberFormat="1" applyFont="1" applyFill="1" applyBorder="1" applyAlignment="1" applyProtection="1">
      <alignment vertical="center"/>
    </xf>
    <xf numFmtId="0" fontId="12" fillId="0" borderId="0" xfId="0" applyFont="1" applyFill="1" applyBorder="1" applyAlignment="1" applyProtection="1">
      <alignment vertical="center"/>
    </xf>
    <xf numFmtId="43" fontId="4" fillId="0" borderId="0" xfId="3" applyFont="1" applyFill="1" applyBorder="1" applyAlignment="1" applyProtection="1">
      <alignment horizontal="center" vertical="center"/>
    </xf>
    <xf numFmtId="43" fontId="12" fillId="0" borderId="0" xfId="3" applyFont="1" applyFill="1" applyBorder="1" applyAlignment="1" applyProtection="1">
      <alignment horizontal="center" vertical="center"/>
    </xf>
    <xf numFmtId="49" fontId="4" fillId="0" borderId="1" xfId="4" applyNumberFormat="1" applyFont="1" applyFill="1" applyBorder="1" applyAlignment="1" applyProtection="1">
      <alignment horizontal="center" vertical="center"/>
    </xf>
    <xf numFmtId="49" fontId="14" fillId="0" borderId="0" xfId="3" applyNumberFormat="1" applyFont="1" applyFill="1" applyBorder="1" applyAlignment="1" applyProtection="1">
      <alignment horizontal="center" vertical="center"/>
    </xf>
    <xf numFmtId="0" fontId="14" fillId="0" borderId="0" xfId="4" applyNumberFormat="1" applyFont="1" applyFill="1" applyBorder="1" applyAlignment="1" applyProtection="1">
      <alignment horizontal="center" vertical="center"/>
    </xf>
    <xf numFmtId="171" fontId="12" fillId="0" borderId="0" xfId="4" applyNumberFormat="1" applyFont="1" applyFill="1" applyBorder="1" applyAlignment="1" applyProtection="1">
      <alignment horizontal="center" vertical="center"/>
    </xf>
    <xf numFmtId="43" fontId="12" fillId="0" borderId="0" xfId="3" applyFont="1" applyFill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171" fontId="4" fillId="0" borderId="0" xfId="4" applyNumberFormat="1" applyFont="1" applyFill="1" applyAlignment="1" applyProtection="1">
      <alignment horizontal="center" vertical="center"/>
    </xf>
    <xf numFmtId="171" fontId="4" fillId="0" borderId="0" xfId="4" applyNumberFormat="1" applyFont="1" applyFill="1" applyBorder="1" applyAlignment="1" applyProtection="1">
      <alignment horizontal="center" vertical="center"/>
    </xf>
    <xf numFmtId="43" fontId="4" fillId="0" borderId="0" xfId="3" applyFont="1" applyFill="1" applyAlignment="1" applyProtection="1">
      <alignment horizontal="center" vertical="center"/>
    </xf>
    <xf numFmtId="0" fontId="0" fillId="0" borderId="12" xfId="0" applyBorder="1" applyAlignment="1">
      <alignment horizontal="left" vertical="center" wrapText="1"/>
    </xf>
    <xf numFmtId="0" fontId="17" fillId="0" borderId="0" xfId="0" applyNumberFormat="1" applyFont="1" applyAlignment="1" applyProtection="1">
      <alignment horizontal="center" vertical="center"/>
    </xf>
    <xf numFmtId="0" fontId="17" fillId="0" borderId="0" xfId="0" applyNumberFormat="1" applyFont="1" applyFill="1" applyAlignment="1" applyProtection="1">
      <alignment horizontal="center" vertical="center"/>
    </xf>
    <xf numFmtId="0" fontId="17" fillId="0" borderId="0" xfId="3" applyNumberFormat="1" applyFont="1" applyFill="1" applyAlignment="1" applyProtection="1">
      <alignment horizontal="center" vertical="center"/>
    </xf>
    <xf numFmtId="0" fontId="17" fillId="0" borderId="0" xfId="0" applyFont="1" applyAlignment="1" applyProtection="1">
      <alignment vertical="center"/>
    </xf>
    <xf numFmtId="0" fontId="17" fillId="0" borderId="0" xfId="0" applyFont="1" applyAlignment="1" applyProtection="1">
      <alignment vertical="center" wrapText="1"/>
    </xf>
    <xf numFmtId="0" fontId="6" fillId="0" borderId="1" xfId="5" applyFont="1" applyBorder="1" applyAlignment="1" applyProtection="1">
      <alignment horizontal="center" vertical="center" shrinkToFit="1"/>
    </xf>
    <xf numFmtId="49" fontId="18" fillId="0" borderId="1" xfId="0" applyNumberFormat="1" applyFont="1" applyFill="1" applyBorder="1" applyAlignment="1" applyProtection="1">
      <alignment horizontal="center" vertical="center"/>
    </xf>
    <xf numFmtId="43" fontId="18" fillId="0" borderId="1" xfId="3" applyFont="1" applyFill="1" applyBorder="1" applyAlignment="1" applyProtection="1">
      <alignment horizontal="center" vertical="center"/>
    </xf>
    <xf numFmtId="171" fontId="18" fillId="0" borderId="1" xfId="4" applyNumberFormat="1" applyFont="1" applyFill="1" applyBorder="1" applyAlignment="1" applyProtection="1">
      <alignment horizontal="center" vertical="center"/>
    </xf>
    <xf numFmtId="0" fontId="17" fillId="0" borderId="0" xfId="0" applyFont="1" applyAlignment="1" applyProtection="1">
      <alignment horizontal="center" vertical="center"/>
    </xf>
    <xf numFmtId="0" fontId="17" fillId="0" borderId="4" xfId="0" applyFont="1" applyBorder="1" applyAlignment="1">
      <alignment vertical="center"/>
    </xf>
    <xf numFmtId="171" fontId="17" fillId="2" borderId="4" xfId="4" applyNumberFormat="1" applyFont="1" applyFill="1" applyBorder="1" applyAlignment="1" applyProtection="1">
      <alignment horizontal="center" vertical="center"/>
    </xf>
    <xf numFmtId="49" fontId="17" fillId="0" borderId="0" xfId="0" applyNumberFormat="1" applyFont="1" applyFill="1" applyAlignment="1" applyProtection="1">
      <alignment horizontal="center" vertical="center"/>
    </xf>
    <xf numFmtId="43" fontId="17" fillId="0" borderId="0" xfId="3" applyFont="1" applyFill="1" applyAlignment="1" applyProtection="1">
      <alignment horizontal="center" vertical="center"/>
    </xf>
    <xf numFmtId="171" fontId="17" fillId="0" borderId="0" xfId="4" applyNumberFormat="1" applyFont="1" applyFill="1" applyAlignment="1" applyProtection="1">
      <alignment vertical="center"/>
    </xf>
    <xf numFmtId="165" fontId="4" fillId="0" borderId="1" xfId="4" applyNumberFormat="1" applyFont="1" applyFill="1" applyBorder="1" applyAlignment="1" applyProtection="1">
      <alignment vertical="center"/>
    </xf>
    <xf numFmtId="171" fontId="18" fillId="0" borderId="1" xfId="4" applyNumberFormat="1" applyFont="1" applyFill="1" applyBorder="1" applyAlignment="1" applyProtection="1">
      <alignment horizontal="center" vertical="center"/>
    </xf>
    <xf numFmtId="175" fontId="19" fillId="0" borderId="1" xfId="19" applyNumberFormat="1" applyFont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172" fontId="17" fillId="0" borderId="4" xfId="18" applyNumberFormat="1" applyFont="1" applyBorder="1" applyAlignment="1">
      <alignment horizontal="center" vertical="center"/>
    </xf>
    <xf numFmtId="174" fontId="17" fillId="0" borderId="4" xfId="21" applyNumberFormat="1" applyFont="1" applyBorder="1" applyAlignment="1" applyProtection="1">
      <alignment horizontal="center" vertical="center"/>
    </xf>
    <xf numFmtId="172" fontId="18" fillId="0" borderId="1" xfId="18" applyNumberFormat="1" applyFont="1" applyFill="1" applyBorder="1" applyAlignment="1" applyProtection="1">
      <alignment horizontal="center" vertical="center"/>
    </xf>
    <xf numFmtId="172" fontId="17" fillId="0" borderId="0" xfId="18" applyNumberFormat="1" applyFont="1" applyAlignment="1" applyProtection="1">
      <alignment vertical="center"/>
    </xf>
    <xf numFmtId="174" fontId="18" fillId="0" borderId="1" xfId="21" applyNumberFormat="1" applyFont="1" applyFill="1" applyBorder="1" applyAlignment="1" applyProtection="1">
      <alignment horizontal="center" vertical="center"/>
    </xf>
    <xf numFmtId="174" fontId="17" fillId="0" borderId="0" xfId="21" applyNumberFormat="1" applyFont="1" applyAlignment="1" applyProtection="1">
      <alignment vertical="center"/>
    </xf>
    <xf numFmtId="165" fontId="2" fillId="0" borderId="7" xfId="4" applyNumberFormat="1" applyFont="1" applyFill="1" applyBorder="1" applyAlignment="1" applyProtection="1">
      <alignment vertical="center"/>
    </xf>
    <xf numFmtId="44" fontId="12" fillId="0" borderId="0" xfId="4" applyNumberFormat="1" applyFont="1" applyAlignment="1" applyProtection="1">
      <alignment vertical="center"/>
    </xf>
    <xf numFmtId="0" fontId="14" fillId="0" borderId="0" xfId="0" applyFont="1" applyFill="1" applyAlignment="1" applyProtection="1">
      <alignment vertical="center"/>
    </xf>
    <xf numFmtId="0" fontId="14" fillId="0" borderId="0" xfId="0" applyFont="1" applyFill="1" applyAlignment="1" applyProtection="1">
      <alignment horizontal="center" vertical="center" wrapText="1"/>
    </xf>
    <xf numFmtId="44" fontId="14" fillId="0" borderId="0" xfId="0" applyNumberFormat="1" applyFont="1" applyFill="1" applyAlignment="1" applyProtection="1">
      <alignment vertical="center"/>
    </xf>
    <xf numFmtId="0" fontId="14" fillId="0" borderId="0" xfId="0" applyFont="1" applyFill="1" applyBorder="1" applyAlignment="1" applyProtection="1">
      <alignment vertical="center"/>
    </xf>
    <xf numFmtId="49" fontId="17" fillId="7" borderId="1" xfId="0" applyNumberFormat="1" applyFont="1" applyFill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71" fontId="4" fillId="0" borderId="0" xfId="4" applyNumberFormat="1" applyFont="1" applyAlignment="1">
      <alignment vertical="center"/>
    </xf>
    <xf numFmtId="171" fontId="4" fillId="0" borderId="0" xfId="4" applyNumberFormat="1" applyFont="1" applyAlignment="1">
      <alignment horizontal="center" vertical="center"/>
    </xf>
    <xf numFmtId="171" fontId="12" fillId="0" borderId="0" xfId="4" applyNumberFormat="1" applyFont="1" applyAlignment="1">
      <alignment vertical="center"/>
    </xf>
    <xf numFmtId="0" fontId="12" fillId="0" borderId="0" xfId="0" applyFont="1" applyAlignment="1">
      <alignment vertical="center"/>
    </xf>
    <xf numFmtId="43" fontId="12" fillId="0" borderId="0" xfId="3" applyFont="1" applyAlignment="1">
      <alignment horizontal="center" vertical="center"/>
    </xf>
    <xf numFmtId="173" fontId="16" fillId="0" borderId="10" xfId="0" applyNumberFormat="1" applyFont="1" applyFill="1" applyBorder="1" applyAlignment="1">
      <alignment horizontal="center" vertical="center" wrapText="1"/>
    </xf>
    <xf numFmtId="0" fontId="10" fillId="0" borderId="8" xfId="19" applyFont="1" applyBorder="1" applyAlignment="1">
      <alignment horizontal="center" vertical="center" wrapText="1"/>
    </xf>
    <xf numFmtId="49" fontId="25" fillId="0" borderId="1" xfId="19" applyNumberFormat="1" applyFont="1" applyBorder="1" applyAlignment="1">
      <alignment horizontal="center" vertical="center"/>
    </xf>
    <xf numFmtId="0" fontId="25" fillId="0" borderId="1" xfId="19" applyFont="1" applyBorder="1" applyAlignment="1">
      <alignment horizontal="center" vertical="center"/>
    </xf>
    <xf numFmtId="0" fontId="4" fillId="0" borderId="1" xfId="19" applyBorder="1" applyAlignment="1">
      <alignment horizontal="center" vertical="center"/>
    </xf>
    <xf numFmtId="0" fontId="23" fillId="0" borderId="4" xfId="19" applyFont="1" applyBorder="1" applyAlignment="1">
      <alignment horizontal="center" vertical="center"/>
    </xf>
    <xf numFmtId="4" fontId="27" fillId="0" borderId="1" xfId="19" applyNumberFormat="1" applyFont="1" applyBorder="1" applyAlignment="1">
      <alignment horizontal="center" vertical="center"/>
    </xf>
    <xf numFmtId="4" fontId="27" fillId="0" borderId="8" xfId="19" applyNumberFormat="1" applyFont="1" applyBorder="1" applyAlignment="1">
      <alignment horizontal="center" vertical="center"/>
    </xf>
    <xf numFmtId="0" fontId="4" fillId="0" borderId="0" xfId="49" applyAlignment="1" applyProtection="1">
      <alignment horizontal="left" vertical="center"/>
      <protection locked="0"/>
    </xf>
    <xf numFmtId="0" fontId="5" fillId="0" borderId="0" xfId="49" applyFont="1" applyAlignment="1" applyProtection="1">
      <alignment horizontal="center" vertical="center"/>
      <protection locked="0"/>
    </xf>
    <xf numFmtId="0" fontId="5" fillId="0" borderId="0" xfId="49" applyFont="1" applyAlignment="1" applyProtection="1">
      <alignment vertical="center"/>
      <protection locked="0"/>
    </xf>
    <xf numFmtId="178" fontId="5" fillId="0" borderId="0" xfId="49" applyNumberFormat="1" applyFont="1" applyAlignment="1" applyProtection="1">
      <alignment vertical="center"/>
      <protection locked="0"/>
    </xf>
    <xf numFmtId="179" fontId="5" fillId="0" borderId="0" xfId="49" applyNumberFormat="1" applyFont="1" applyAlignment="1" applyProtection="1">
      <alignment horizontal="right" vertical="center"/>
      <protection locked="0"/>
    </xf>
    <xf numFmtId="43" fontId="5" fillId="0" borderId="0" xfId="50" applyFont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25" fillId="0" borderId="1" xfId="19" applyFont="1" applyBorder="1" applyAlignment="1">
      <alignment vertical="center"/>
    </xf>
    <xf numFmtId="2" fontId="25" fillId="0" borderId="1" xfId="19" applyNumberFormat="1" applyFont="1" applyBorder="1" applyAlignment="1">
      <alignment vertical="center"/>
    </xf>
    <xf numFmtId="177" fontId="25" fillId="0" borderId="1" xfId="48" applyNumberFormat="1" applyFont="1" applyBorder="1" applyAlignment="1">
      <alignment vertical="center"/>
    </xf>
    <xf numFmtId="165" fontId="25" fillId="0" borderId="21" xfId="48" applyFont="1" applyBorder="1" applyAlignment="1">
      <alignment vertical="center"/>
    </xf>
    <xf numFmtId="166" fontId="0" fillId="0" borderId="0" xfId="0" applyNumberFormat="1" applyAlignment="1">
      <alignment vertical="center"/>
    </xf>
    <xf numFmtId="0" fontId="23" fillId="0" borderId="4" xfId="19" applyFont="1" applyBorder="1" applyAlignment="1">
      <alignment vertical="center"/>
    </xf>
    <xf numFmtId="2" fontId="23" fillId="0" borderId="4" xfId="11" applyNumberFormat="1" applyFont="1" applyBorder="1" applyAlignment="1">
      <alignment vertical="center"/>
    </xf>
    <xf numFmtId="169" fontId="23" fillId="0" borderId="4" xfId="8" applyNumberFormat="1" applyFont="1" applyBorder="1" applyAlignment="1">
      <alignment vertical="center"/>
    </xf>
    <xf numFmtId="169" fontId="23" fillId="0" borderId="19" xfId="8" applyNumberFormat="1" applyFont="1" applyBorder="1" applyAlignment="1">
      <alignment horizontal="right" vertical="center" wrapText="1"/>
    </xf>
    <xf numFmtId="0" fontId="26" fillId="0" borderId="1" xfId="19" applyFont="1" applyBorder="1" applyAlignment="1">
      <alignment horizontal="left" vertical="center"/>
    </xf>
    <xf numFmtId="43" fontId="27" fillId="0" borderId="1" xfId="11" applyFont="1" applyBorder="1" applyAlignment="1">
      <alignment horizontal="center" vertical="center"/>
    </xf>
    <xf numFmtId="169" fontId="0" fillId="0" borderId="1" xfId="8" applyNumberFormat="1" applyFont="1" applyBorder="1" applyAlignment="1">
      <alignment vertical="center"/>
    </xf>
    <xf numFmtId="169" fontId="0" fillId="0" borderId="21" xfId="8" applyNumberFormat="1" applyFont="1" applyBorder="1" applyAlignment="1">
      <alignment vertical="center"/>
    </xf>
    <xf numFmtId="0" fontId="23" fillId="0" borderId="8" xfId="19" applyFont="1" applyBorder="1" applyAlignment="1">
      <alignment vertical="center"/>
    </xf>
    <xf numFmtId="43" fontId="27" fillId="0" borderId="8" xfId="11" applyFont="1" applyBorder="1" applyAlignment="1">
      <alignment horizontal="center" vertical="center"/>
    </xf>
    <xf numFmtId="44" fontId="0" fillId="0" borderId="8" xfId="8" applyFont="1" applyBorder="1" applyAlignment="1">
      <alignment vertical="center"/>
    </xf>
    <xf numFmtId="169" fontId="28" fillId="0" borderId="32" xfId="19" applyNumberFormat="1" applyFont="1" applyBorder="1" applyAlignment="1">
      <alignment vertical="center"/>
    </xf>
    <xf numFmtId="169" fontId="28" fillId="0" borderId="21" xfId="19" applyNumberFormat="1" applyFont="1" applyBorder="1" applyAlignment="1">
      <alignment vertical="center"/>
    </xf>
    <xf numFmtId="0" fontId="4" fillId="0" borderId="22" xfId="19" applyBorder="1" applyAlignment="1">
      <alignment vertical="center"/>
    </xf>
    <xf numFmtId="0" fontId="4" fillId="0" borderId="23" xfId="19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center" vertical="center"/>
    </xf>
    <xf numFmtId="172" fontId="0" fillId="0" borderId="0" xfId="18" applyNumberFormat="1" applyFont="1" applyAlignment="1">
      <alignment vertical="center"/>
    </xf>
    <xf numFmtId="42" fontId="0" fillId="0" borderId="0" xfId="21" applyFont="1" applyAlignment="1">
      <alignment vertical="center"/>
    </xf>
    <xf numFmtId="0" fontId="25" fillId="0" borderId="20" xfId="19" applyFont="1" applyBorder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10" fontId="17" fillId="7" borderId="1" xfId="51" applyNumberFormat="1" applyFont="1" applyFill="1" applyBorder="1" applyAlignment="1" applyProtection="1">
      <alignment horizontal="center" vertical="center"/>
    </xf>
    <xf numFmtId="181" fontId="45" fillId="0" borderId="1" xfId="101" applyNumberFormat="1" applyFont="1" applyBorder="1"/>
    <xf numFmtId="168" fontId="45" fillId="0" borderId="1" xfId="98" applyFont="1" applyBorder="1"/>
    <xf numFmtId="181" fontId="45" fillId="0" borderId="14" xfId="101" applyNumberFormat="1" applyFont="1" applyBorder="1"/>
    <xf numFmtId="0" fontId="23" fillId="0" borderId="22" xfId="19" applyFont="1" applyBorder="1" applyAlignment="1">
      <alignment horizontal="center" vertical="center"/>
    </xf>
    <xf numFmtId="0" fontId="23" fillId="0" borderId="0" xfId="19" applyFont="1" applyAlignment="1">
      <alignment horizontal="center" vertical="center"/>
    </xf>
    <xf numFmtId="0" fontId="28" fillId="0" borderId="20" xfId="19" applyFont="1" applyBorder="1" applyAlignment="1">
      <alignment horizontal="right" vertical="center"/>
    </xf>
    <xf numFmtId="0" fontId="28" fillId="0" borderId="1" xfId="19" applyFont="1" applyBorder="1" applyAlignment="1">
      <alignment horizontal="right" vertical="center"/>
    </xf>
    <xf numFmtId="0" fontId="4" fillId="0" borderId="25" xfId="19" applyBorder="1" applyAlignment="1">
      <alignment horizontal="center" vertical="center"/>
    </xf>
    <xf numFmtId="0" fontId="4" fillId="0" borderId="26" xfId="19" applyBorder="1" applyAlignment="1">
      <alignment horizontal="center" vertical="center"/>
    </xf>
    <xf numFmtId="0" fontId="30" fillId="8" borderId="33" xfId="0" applyFont="1" applyFill="1" applyBorder="1" applyAlignment="1">
      <alignment horizontal="center" vertical="center" wrapText="1"/>
    </xf>
    <xf numFmtId="0" fontId="30" fillId="8" borderId="34" xfId="0" applyFont="1" applyFill="1" applyBorder="1" applyAlignment="1">
      <alignment horizontal="center" vertical="center" wrapText="1"/>
    </xf>
    <xf numFmtId="0" fontId="30" fillId="8" borderId="35" xfId="0" applyFont="1" applyFill="1" applyBorder="1" applyAlignment="1">
      <alignment horizontal="center" vertical="center" wrapText="1"/>
    </xf>
    <xf numFmtId="0" fontId="9" fillId="0" borderId="20" xfId="19" applyFont="1" applyBorder="1" applyAlignment="1">
      <alignment horizontal="center" vertical="center"/>
    </xf>
    <xf numFmtId="0" fontId="9" fillId="0" borderId="30" xfId="19" applyFont="1" applyBorder="1" applyAlignment="1">
      <alignment horizontal="center" vertical="center"/>
    </xf>
    <xf numFmtId="0" fontId="24" fillId="0" borderId="1" xfId="19" applyFont="1" applyBorder="1" applyAlignment="1">
      <alignment horizontal="center" vertical="center" wrapText="1"/>
    </xf>
    <xf numFmtId="0" fontId="24" fillId="0" borderId="8" xfId="19" applyFont="1" applyBorder="1" applyAlignment="1">
      <alignment horizontal="center" vertical="center" wrapText="1"/>
    </xf>
    <xf numFmtId="0" fontId="10" fillId="0" borderId="1" xfId="19" applyFont="1" applyBorder="1" applyAlignment="1">
      <alignment horizontal="center" vertical="center"/>
    </xf>
    <xf numFmtId="0" fontId="23" fillId="0" borderId="1" xfId="19" applyFont="1" applyBorder="1" applyAlignment="1">
      <alignment horizontal="center" vertical="center"/>
    </xf>
    <xf numFmtId="0" fontId="23" fillId="0" borderId="8" xfId="19" applyFont="1" applyBorder="1" applyAlignment="1">
      <alignment horizontal="center" vertical="center"/>
    </xf>
    <xf numFmtId="0" fontId="23" fillId="0" borderId="29" xfId="19" applyFont="1" applyBorder="1" applyAlignment="1">
      <alignment horizontal="center" vertical="center"/>
    </xf>
    <xf numFmtId="0" fontId="23" fillId="0" borderId="31" xfId="19" applyFont="1" applyBorder="1" applyAlignment="1">
      <alignment horizontal="center" vertical="center"/>
    </xf>
    <xf numFmtId="0" fontId="23" fillId="0" borderId="14" xfId="19" applyFont="1" applyBorder="1" applyAlignment="1">
      <alignment horizontal="center" vertical="center" wrapText="1"/>
    </xf>
    <xf numFmtId="0" fontId="23" fillId="0" borderId="8" xfId="19" applyFont="1" applyBorder="1" applyAlignment="1">
      <alignment horizontal="center" vertical="center" wrapText="1"/>
    </xf>
    <xf numFmtId="0" fontId="23" fillId="0" borderId="14" xfId="19" applyFont="1" applyBorder="1" applyAlignment="1">
      <alignment horizontal="center" vertical="center"/>
    </xf>
    <xf numFmtId="0" fontId="23" fillId="0" borderId="15" xfId="19" applyFont="1" applyBorder="1" applyAlignment="1">
      <alignment horizontal="center" vertical="center" wrapText="1"/>
    </xf>
    <xf numFmtId="0" fontId="23" fillId="0" borderId="32" xfId="19" applyFont="1" applyBorder="1" applyAlignment="1">
      <alignment horizontal="center" vertical="center" wrapText="1"/>
    </xf>
    <xf numFmtId="0" fontId="23" fillId="0" borderId="24" xfId="19" applyFont="1" applyBorder="1" applyAlignment="1">
      <alignment horizontal="center" vertical="center" wrapText="1"/>
    </xf>
    <xf numFmtId="0" fontId="23" fillId="0" borderId="27" xfId="19" applyFont="1" applyBorder="1" applyAlignment="1">
      <alignment horizontal="center" vertical="center" wrapText="1"/>
    </xf>
    <xf numFmtId="0" fontId="23" fillId="0" borderId="28" xfId="19" applyFont="1" applyBorder="1" applyAlignment="1">
      <alignment horizontal="center" vertical="center" wrapText="1"/>
    </xf>
    <xf numFmtId="0" fontId="4" fillId="0" borderId="13" xfId="19" applyBorder="1" applyAlignment="1">
      <alignment horizontal="left" vertical="center" wrapText="1"/>
    </xf>
    <xf numFmtId="0" fontId="4" fillId="0" borderId="14" xfId="19" applyBorder="1" applyAlignment="1">
      <alignment horizontal="left" vertical="center" wrapText="1"/>
    </xf>
    <xf numFmtId="0" fontId="4" fillId="0" borderId="15" xfId="19" applyBorder="1" applyAlignment="1">
      <alignment horizontal="left" vertical="center" wrapText="1"/>
    </xf>
    <xf numFmtId="0" fontId="4" fillId="0" borderId="20" xfId="19" applyBorder="1" applyAlignment="1">
      <alignment horizontal="left" vertical="center" wrapText="1"/>
    </xf>
    <xf numFmtId="0" fontId="4" fillId="0" borderId="1" xfId="19" applyBorder="1" applyAlignment="1">
      <alignment horizontal="left" vertical="center" wrapText="1"/>
    </xf>
    <xf numFmtId="0" fontId="4" fillId="0" borderId="21" xfId="19" applyBorder="1" applyAlignment="1">
      <alignment horizontal="left" vertical="center" wrapText="1"/>
    </xf>
    <xf numFmtId="0" fontId="4" fillId="0" borderId="16" xfId="19" applyBorder="1" applyAlignment="1">
      <alignment horizontal="left" vertical="center" wrapText="1"/>
    </xf>
    <xf numFmtId="0" fontId="4" fillId="0" borderId="17" xfId="19" applyBorder="1" applyAlignment="1">
      <alignment horizontal="left" vertical="center" wrapText="1"/>
    </xf>
    <xf numFmtId="0" fontId="4" fillId="0" borderId="18" xfId="19" applyBorder="1" applyAlignment="1">
      <alignment horizontal="left" vertical="center" wrapText="1"/>
    </xf>
    <xf numFmtId="165" fontId="18" fillId="0" borderId="1" xfId="4" applyNumberFormat="1" applyFont="1" applyFill="1" applyBorder="1" applyAlignment="1" applyProtection="1">
      <alignment horizontal="center" vertical="center"/>
    </xf>
    <xf numFmtId="43" fontId="17" fillId="0" borderId="1" xfId="3" applyFont="1" applyFill="1" applyBorder="1" applyAlignment="1" applyProtection="1">
      <alignment horizontal="center" vertical="center"/>
    </xf>
    <xf numFmtId="0" fontId="17" fillId="0" borderId="5" xfId="0" applyNumberFormat="1" applyFont="1" applyFill="1" applyBorder="1" applyAlignment="1" applyProtection="1">
      <alignment horizontal="center" vertical="center"/>
    </xf>
    <xf numFmtId="49" fontId="17" fillId="0" borderId="5" xfId="0" applyNumberFormat="1" applyFont="1" applyFill="1" applyBorder="1" applyAlignment="1" applyProtection="1">
      <alignment horizontal="center" vertical="center"/>
    </xf>
    <xf numFmtId="0" fontId="18" fillId="0" borderId="1" xfId="0" applyFont="1" applyFill="1" applyBorder="1" applyAlignment="1" applyProtection="1">
      <alignment horizontal="center" vertical="center" wrapText="1"/>
    </xf>
    <xf numFmtId="0" fontId="1" fillId="0" borderId="5" xfId="0" applyNumberFormat="1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left" vertical="center"/>
    </xf>
    <xf numFmtId="0" fontId="10" fillId="0" borderId="3" xfId="0" applyFont="1" applyFill="1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center" vertical="center" wrapText="1"/>
    </xf>
    <xf numFmtId="43" fontId="2" fillId="0" borderId="1" xfId="3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171" fontId="2" fillId="0" borderId="1" xfId="4" applyNumberFormat="1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0" fontId="0" fillId="24" borderId="11" xfId="0" applyFont="1" applyFill="1" applyBorder="1" applyAlignment="1">
      <alignment horizontal="center" vertical="center" wrapText="1"/>
    </xf>
    <xf numFmtId="0" fontId="16" fillId="24" borderId="11" xfId="0" applyFont="1" applyFill="1" applyBorder="1" applyAlignment="1">
      <alignment vertical="center" wrapText="1"/>
    </xf>
    <xf numFmtId="165" fontId="2" fillId="24" borderId="7" xfId="4" applyNumberFormat="1" applyFont="1" applyFill="1" applyBorder="1" applyAlignment="1" applyProtection="1">
      <alignment vertical="center"/>
    </xf>
    <xf numFmtId="2" fontId="2" fillId="24" borderId="1" xfId="4" applyNumberFormat="1" applyFont="1" applyFill="1" applyBorder="1" applyAlignment="1" applyProtection="1">
      <alignment horizontal="center" vertical="center"/>
    </xf>
    <xf numFmtId="0" fontId="2" fillId="24" borderId="1" xfId="0" applyNumberFormat="1" applyFont="1" applyFill="1" applyBorder="1" applyAlignment="1" applyProtection="1">
      <alignment horizontal="center" vertical="center"/>
    </xf>
    <xf numFmtId="2" fontId="2" fillId="24" borderId="1" xfId="3" applyNumberFormat="1" applyFont="1" applyFill="1" applyBorder="1" applyAlignment="1" applyProtection="1">
      <alignment horizontal="center" vertical="center"/>
    </xf>
    <xf numFmtId="0" fontId="1" fillId="24" borderId="1" xfId="0" applyFont="1" applyFill="1" applyBorder="1" applyAlignment="1" applyProtection="1">
      <alignment horizontal="center" vertical="center"/>
    </xf>
  </cellXfs>
  <cellStyles count="104">
    <cellStyle name="20% - Énfasis1 2" xfId="53" xr:uid="{00000000-0005-0000-0000-000000000000}"/>
    <cellStyle name="20% - Énfasis2 2" xfId="54" xr:uid="{00000000-0005-0000-0000-000001000000}"/>
    <cellStyle name="20% - Énfasis3 2" xfId="55" xr:uid="{00000000-0005-0000-0000-000002000000}"/>
    <cellStyle name="20% - Énfasis4 2" xfId="56" xr:uid="{00000000-0005-0000-0000-000003000000}"/>
    <cellStyle name="20% - Énfasis5 2" xfId="57" xr:uid="{00000000-0005-0000-0000-000004000000}"/>
    <cellStyle name="20% - Énfasis6 2" xfId="58" xr:uid="{00000000-0005-0000-0000-000005000000}"/>
    <cellStyle name="40% - Énfasis1 2" xfId="59" xr:uid="{00000000-0005-0000-0000-000006000000}"/>
    <cellStyle name="40% - Énfasis2 2" xfId="60" xr:uid="{00000000-0005-0000-0000-000007000000}"/>
    <cellStyle name="40% - Énfasis3 2" xfId="61" xr:uid="{00000000-0005-0000-0000-000008000000}"/>
    <cellStyle name="40% - Énfasis4 2" xfId="62" xr:uid="{00000000-0005-0000-0000-000009000000}"/>
    <cellStyle name="40% - Énfasis5 2" xfId="63" xr:uid="{00000000-0005-0000-0000-00000A000000}"/>
    <cellStyle name="40% - Énfasis6 2" xfId="64" xr:uid="{00000000-0005-0000-0000-00000B000000}"/>
    <cellStyle name="60% - Énfasis1 2" xfId="65" xr:uid="{00000000-0005-0000-0000-00000C000000}"/>
    <cellStyle name="60% - Énfasis2 2" xfId="66" xr:uid="{00000000-0005-0000-0000-00000D000000}"/>
    <cellStyle name="60% - Énfasis3 2" xfId="67" xr:uid="{00000000-0005-0000-0000-00000E000000}"/>
    <cellStyle name="60% - Énfasis4 2" xfId="68" xr:uid="{00000000-0005-0000-0000-00000F000000}"/>
    <cellStyle name="60% - Énfasis5 2" xfId="69" xr:uid="{00000000-0005-0000-0000-000010000000}"/>
    <cellStyle name="60% - Énfasis6 2" xfId="70" xr:uid="{00000000-0005-0000-0000-000011000000}"/>
    <cellStyle name="BodyStyle" xfId="35" xr:uid="{00000000-0005-0000-0000-000012000000}"/>
    <cellStyle name="BodyStyleBold" xfId="36" xr:uid="{00000000-0005-0000-0000-000013000000}"/>
    <cellStyle name="BodyStyleBoldRight" xfId="37" xr:uid="{00000000-0005-0000-0000-000014000000}"/>
    <cellStyle name="BodyStyleWithBorder" xfId="43" xr:uid="{00000000-0005-0000-0000-000015000000}"/>
    <cellStyle name="BorderThinBlack" xfId="47" xr:uid="{00000000-0005-0000-0000-000016000000}"/>
    <cellStyle name="Cálculo 2" xfId="71" xr:uid="{00000000-0005-0000-0000-000017000000}"/>
    <cellStyle name="Celda de comprobación 2" xfId="72" xr:uid="{00000000-0005-0000-0000-000018000000}"/>
    <cellStyle name="Celda vinculada 2" xfId="73" xr:uid="{00000000-0005-0000-0000-000019000000}"/>
    <cellStyle name="Comma" xfId="26" xr:uid="{00000000-0005-0000-0000-00001A000000}"/>
    <cellStyle name="Comma [0]" xfId="27" xr:uid="{00000000-0005-0000-0000-00001B000000}"/>
    <cellStyle name="Currency" xfId="24" xr:uid="{00000000-0005-0000-0000-00001C000000}"/>
    <cellStyle name="Currency [0]" xfId="25" xr:uid="{00000000-0005-0000-0000-00001D000000}"/>
    <cellStyle name="DateStyle" xfId="39" xr:uid="{00000000-0005-0000-0000-00001E000000}"/>
    <cellStyle name="DateTimeStyle" xfId="40" xr:uid="{00000000-0005-0000-0000-00001F000000}"/>
    <cellStyle name="Decimal" xfId="42" xr:uid="{00000000-0005-0000-0000-000020000000}"/>
    <cellStyle name="DecimalWithBorder" xfId="46" xr:uid="{00000000-0005-0000-0000-000021000000}"/>
    <cellStyle name="Encabezado 4 2" xfId="74" xr:uid="{00000000-0005-0000-0000-000022000000}"/>
    <cellStyle name="Énfasis1 2" xfId="75" xr:uid="{00000000-0005-0000-0000-000023000000}"/>
    <cellStyle name="Énfasis2 2" xfId="76" xr:uid="{00000000-0005-0000-0000-000024000000}"/>
    <cellStyle name="Énfasis3 2" xfId="77" xr:uid="{00000000-0005-0000-0000-000025000000}"/>
    <cellStyle name="Énfasis4 2" xfId="78" xr:uid="{00000000-0005-0000-0000-000026000000}"/>
    <cellStyle name="Énfasis5 2" xfId="79" xr:uid="{00000000-0005-0000-0000-000027000000}"/>
    <cellStyle name="Énfasis6 2" xfId="80" xr:uid="{00000000-0005-0000-0000-000028000000}"/>
    <cellStyle name="Entrada 2" xfId="81" xr:uid="{00000000-0005-0000-0000-000029000000}"/>
    <cellStyle name="EuroCurrency" xfId="38" xr:uid="{00000000-0005-0000-0000-00002A000000}"/>
    <cellStyle name="EuroCurrencyWithBorder" xfId="44" xr:uid="{00000000-0005-0000-0000-00002B000000}"/>
    <cellStyle name="HeaderStyle" xfId="29" xr:uid="{00000000-0005-0000-0000-00002C000000}"/>
    <cellStyle name="HeaderSubTop" xfId="33" xr:uid="{00000000-0005-0000-0000-00002D000000}"/>
    <cellStyle name="HeaderSubTopNoBold" xfId="34" xr:uid="{00000000-0005-0000-0000-00002E000000}"/>
    <cellStyle name="HeaderTopBuyer" xfId="30" xr:uid="{00000000-0005-0000-0000-00002F000000}"/>
    <cellStyle name="HeaderTopStyle" xfId="31" xr:uid="{00000000-0005-0000-0000-000030000000}"/>
    <cellStyle name="HeaderTopStyleAlignRight" xfId="32" xr:uid="{00000000-0005-0000-0000-000031000000}"/>
    <cellStyle name="Incorrecto 2" xfId="82" xr:uid="{00000000-0005-0000-0000-000032000000}"/>
    <cellStyle name="MainTitle" xfId="28" xr:uid="{00000000-0005-0000-0000-000033000000}"/>
    <cellStyle name="Millares" xfId="3" builtinId="3"/>
    <cellStyle name="Millares [0]" xfId="18" builtinId="6"/>
    <cellStyle name="Millares [0] 2" xfId="99" xr:uid="{00000000-0005-0000-0000-000036000000}"/>
    <cellStyle name="Millares 10" xfId="50" xr:uid="{00000000-0005-0000-0000-000037000000}"/>
    <cellStyle name="Millares 2" xfId="2" xr:uid="{00000000-0005-0000-0000-000038000000}"/>
    <cellStyle name="Millares 2 2" xfId="11" xr:uid="{00000000-0005-0000-0000-000039000000}"/>
    <cellStyle name="Millares 3" xfId="96" xr:uid="{00000000-0005-0000-0000-00003A000000}"/>
    <cellStyle name="Millares 4" xfId="102" xr:uid="{00000000-0005-0000-0000-00003B000000}"/>
    <cellStyle name="Millares 5" xfId="20" xr:uid="{00000000-0005-0000-0000-00003C000000}"/>
    <cellStyle name="Millares 6" xfId="52" xr:uid="{00000000-0005-0000-0000-00003D000000}"/>
    <cellStyle name="Millares 7" xfId="100" xr:uid="{00000000-0005-0000-0000-00003E000000}"/>
    <cellStyle name="Moneda" xfId="4" builtinId="4"/>
    <cellStyle name="Moneda [0]" xfId="21" builtinId="7"/>
    <cellStyle name="Moneda [0] 2" xfId="15" xr:uid="{00000000-0005-0000-0000-000041000000}"/>
    <cellStyle name="Moneda [0] 2 2" xfId="16" xr:uid="{00000000-0005-0000-0000-000042000000}"/>
    <cellStyle name="Moneda [0] 2 2 2" xfId="94" xr:uid="{00000000-0005-0000-0000-000043000000}"/>
    <cellStyle name="Moneda [0] 3" xfId="98" xr:uid="{00000000-0005-0000-0000-000044000000}"/>
    <cellStyle name="Moneda 10" xfId="101" xr:uid="{00000000-0005-0000-0000-000045000000}"/>
    <cellStyle name="Moneda 11" xfId="48" xr:uid="{00000000-0005-0000-0000-000046000000}"/>
    <cellStyle name="Moneda 2" xfId="6" xr:uid="{00000000-0005-0000-0000-000047000000}"/>
    <cellStyle name="Moneda 3" xfId="8" xr:uid="{00000000-0005-0000-0000-000048000000}"/>
    <cellStyle name="Moneda 4" xfId="9" xr:uid="{00000000-0005-0000-0000-000049000000}"/>
    <cellStyle name="Moneda 5" xfId="10" xr:uid="{00000000-0005-0000-0000-00004A000000}"/>
    <cellStyle name="Moneda 6" xfId="13" xr:uid="{00000000-0005-0000-0000-00004B000000}"/>
    <cellStyle name="Moneda 7" xfId="97" xr:uid="{00000000-0005-0000-0000-00004C000000}"/>
    <cellStyle name="Moneda 8" xfId="103" xr:uid="{00000000-0005-0000-0000-00004D000000}"/>
    <cellStyle name="Moneda 9" xfId="93" xr:uid="{00000000-0005-0000-0000-00004E000000}"/>
    <cellStyle name="Neutral 2" xfId="83" xr:uid="{00000000-0005-0000-0000-00004F000000}"/>
    <cellStyle name="Normal" xfId="0" builtinId="0"/>
    <cellStyle name="Normal 10" xfId="49" xr:uid="{00000000-0005-0000-0000-000051000000}"/>
    <cellStyle name="Normal 14" xfId="19" xr:uid="{00000000-0005-0000-0000-000052000000}"/>
    <cellStyle name="Normal 2" xfId="1" xr:uid="{00000000-0005-0000-0000-000053000000}"/>
    <cellStyle name="Normal 2 2" xfId="84" xr:uid="{00000000-0005-0000-0000-000054000000}"/>
    <cellStyle name="Normal 3" xfId="5" xr:uid="{00000000-0005-0000-0000-000055000000}"/>
    <cellStyle name="Normal 3 2" xfId="14" xr:uid="{00000000-0005-0000-0000-000056000000}"/>
    <cellStyle name="Normal 4" xfId="12" xr:uid="{00000000-0005-0000-0000-000057000000}"/>
    <cellStyle name="Normal 5" xfId="22" xr:uid="{00000000-0005-0000-0000-000058000000}"/>
    <cellStyle name="Notas 2" xfId="85" xr:uid="{00000000-0005-0000-0000-000059000000}"/>
    <cellStyle name="Numeric" xfId="41" xr:uid="{00000000-0005-0000-0000-00005A000000}"/>
    <cellStyle name="NumericWithBorder" xfId="45" xr:uid="{00000000-0005-0000-0000-00005B000000}"/>
    <cellStyle name="Percent" xfId="23" xr:uid="{00000000-0005-0000-0000-00005C000000}"/>
    <cellStyle name="Porcentaje" xfId="51" builtinId="5"/>
    <cellStyle name="Porcentaje 2" xfId="17" xr:uid="{00000000-0005-0000-0000-00005E000000}"/>
    <cellStyle name="Porcentaje 2 4" xfId="95" xr:uid="{00000000-0005-0000-0000-00005F000000}"/>
    <cellStyle name="Porcentual 2" xfId="7" xr:uid="{00000000-0005-0000-0000-000060000000}"/>
    <cellStyle name="Salida 2" xfId="86" xr:uid="{00000000-0005-0000-0000-000061000000}"/>
    <cellStyle name="Texto de advertencia 2" xfId="87" xr:uid="{00000000-0005-0000-0000-000062000000}"/>
    <cellStyle name="Texto explicativo 2" xfId="88" xr:uid="{00000000-0005-0000-0000-000063000000}"/>
    <cellStyle name="Título 2 2" xfId="90" xr:uid="{00000000-0005-0000-0000-000064000000}"/>
    <cellStyle name="Título 3 2" xfId="91" xr:uid="{00000000-0005-0000-0000-000065000000}"/>
    <cellStyle name="Título 4" xfId="89" xr:uid="{00000000-0005-0000-0000-000066000000}"/>
    <cellStyle name="Total 2" xfId="92" xr:uid="{00000000-0005-0000-0000-000067000000}"/>
  </cellStyles>
  <dxfs count="68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9" defaultPivotStyle="PivotStyleLight16"/>
  <colors>
    <mruColors>
      <color rgb="FF00FF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70716</xdr:colOff>
      <xdr:row>0</xdr:row>
      <xdr:rowOff>128443</xdr:rowOff>
    </xdr:from>
    <xdr:to>
      <xdr:col>3</xdr:col>
      <xdr:colOff>676833</xdr:colOff>
      <xdr:row>0</xdr:row>
      <xdr:rowOff>866630</xdr:rowOff>
    </xdr:to>
    <xdr:pic>
      <xdr:nvPicPr>
        <xdr:cNvPr id="2" name="Imagen 1" descr="Imagen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6966" y="128443"/>
          <a:ext cx="3160549" cy="738187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CHEC\ANALISIS%20precios%20%2020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 (2)"/>
      <sheetName val="ITEM"/>
      <sheetName val="INSUMOS"/>
      <sheetName val="MO"/>
      <sheetName val="Hoja1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zoomScale="90" zoomScaleNormal="90" workbookViewId="0">
      <pane ySplit="1" topLeftCell="A2" activePane="bottomLeft" state="frozenSplit"/>
      <selection pane="bottomLeft" activeCell="C9" sqref="C9"/>
    </sheetView>
  </sheetViews>
  <sheetFormatPr baseColWidth="10" defaultColWidth="11.42578125" defaultRowHeight="15" x14ac:dyDescent="0.25"/>
  <cols>
    <col min="1" max="1" width="5.42578125" style="43" bestFit="1" customWidth="1"/>
    <col min="2" max="2" width="39.85546875" style="42" customWidth="1"/>
    <col min="3" max="3" width="14.140625" style="24" bestFit="1" customWidth="1"/>
    <col min="4" max="4" width="14.140625" style="24" customWidth="1"/>
    <col min="5" max="5" width="14.42578125" style="24" bestFit="1" customWidth="1"/>
    <col min="6" max="6" width="15.85546875" style="24" customWidth="1"/>
    <col min="7" max="7" width="14.85546875" style="24" customWidth="1"/>
    <col min="8" max="8" width="79.7109375" style="24" customWidth="1"/>
    <col min="9" max="16384" width="11.42578125" style="24"/>
  </cols>
  <sheetData>
    <row r="1" spans="1:8" s="152" customFormat="1" ht="54" customHeight="1" x14ac:dyDescent="0.25">
      <c r="A1" s="41" t="s">
        <v>0</v>
      </c>
      <c r="B1" s="41" t="s">
        <v>16</v>
      </c>
      <c r="C1" s="41" t="s">
        <v>20</v>
      </c>
      <c r="D1" s="41" t="s">
        <v>37</v>
      </c>
      <c r="E1" s="41" t="s">
        <v>36</v>
      </c>
      <c r="F1" s="48" t="s">
        <v>58</v>
      </c>
      <c r="G1" s="48" t="s">
        <v>59</v>
      </c>
      <c r="H1" s="152" t="s">
        <v>22</v>
      </c>
    </row>
    <row r="2" spans="1:8" x14ac:dyDescent="0.25">
      <c r="A2" s="50">
        <v>1</v>
      </c>
      <c r="B2" s="71" t="s">
        <v>89</v>
      </c>
      <c r="C2" s="51" t="s">
        <v>90</v>
      </c>
      <c r="D2" s="49">
        <v>100</v>
      </c>
      <c r="E2" s="49">
        <v>100</v>
      </c>
      <c r="F2" s="90" t="s">
        <v>91</v>
      </c>
      <c r="G2" s="90" t="s">
        <v>91</v>
      </c>
    </row>
    <row r="3" spans="1:8" x14ac:dyDescent="0.25">
      <c r="A3" s="50">
        <v>2</v>
      </c>
      <c r="B3" s="71" t="s">
        <v>70</v>
      </c>
      <c r="C3" s="51" t="s">
        <v>90</v>
      </c>
      <c r="D3" s="49">
        <v>100</v>
      </c>
      <c r="E3" s="49">
        <v>100</v>
      </c>
      <c r="F3" s="90" t="s">
        <v>91</v>
      </c>
      <c r="G3" s="90" t="s">
        <v>91</v>
      </c>
    </row>
    <row r="4" spans="1:8" x14ac:dyDescent="0.25">
      <c r="A4" s="50">
        <v>3</v>
      </c>
      <c r="B4" s="55" t="s">
        <v>71</v>
      </c>
      <c r="C4" s="51" t="s">
        <v>90</v>
      </c>
      <c r="D4" s="49">
        <v>100</v>
      </c>
      <c r="E4" s="49">
        <v>100</v>
      </c>
      <c r="F4" s="90" t="s">
        <v>91</v>
      </c>
      <c r="G4" s="90" t="s">
        <v>91</v>
      </c>
    </row>
    <row r="5" spans="1:8" x14ac:dyDescent="0.25">
      <c r="A5" s="50">
        <v>4</v>
      </c>
      <c r="B5" s="55" t="s">
        <v>72</v>
      </c>
      <c r="C5" s="51" t="s">
        <v>90</v>
      </c>
      <c r="D5" s="49">
        <v>100</v>
      </c>
      <c r="E5" s="49">
        <v>100</v>
      </c>
      <c r="F5" s="90" t="s">
        <v>92</v>
      </c>
      <c r="G5" s="90" t="s">
        <v>91</v>
      </c>
    </row>
    <row r="6" spans="1:8" x14ac:dyDescent="0.25">
      <c r="A6" s="50">
        <v>5</v>
      </c>
      <c r="B6" s="55" t="s">
        <v>73</v>
      </c>
      <c r="C6" s="112" t="s">
        <v>90</v>
      </c>
      <c r="D6" s="90">
        <v>100</v>
      </c>
      <c r="E6" s="49">
        <v>100</v>
      </c>
      <c r="F6" s="90" t="s">
        <v>91</v>
      </c>
      <c r="G6" s="90" t="s">
        <v>91</v>
      </c>
    </row>
    <row r="7" spans="1:8" x14ac:dyDescent="0.25">
      <c r="A7" s="50">
        <v>6</v>
      </c>
      <c r="B7" s="55" t="s">
        <v>74</v>
      </c>
      <c r="C7" s="51" t="s">
        <v>90</v>
      </c>
      <c r="D7" s="49">
        <v>100</v>
      </c>
      <c r="E7" s="49">
        <v>100</v>
      </c>
      <c r="F7" s="90" t="s">
        <v>92</v>
      </c>
      <c r="G7" s="90" t="s">
        <v>91</v>
      </c>
    </row>
    <row r="8" spans="1:8" x14ac:dyDescent="0.25">
      <c r="A8" s="50">
        <v>7</v>
      </c>
      <c r="B8" s="55" t="s">
        <v>75</v>
      </c>
      <c r="C8" s="51" t="s">
        <v>90</v>
      </c>
      <c r="D8" s="49">
        <v>100</v>
      </c>
      <c r="E8" s="49">
        <v>100</v>
      </c>
      <c r="F8" s="90" t="s">
        <v>91</v>
      </c>
      <c r="G8" s="90" t="s">
        <v>92</v>
      </c>
    </row>
    <row r="9" spans="1:8" x14ac:dyDescent="0.25">
      <c r="A9" s="50">
        <v>8</v>
      </c>
      <c r="B9" s="55" t="s">
        <v>76</v>
      </c>
      <c r="C9" s="51" t="s">
        <v>90</v>
      </c>
      <c r="D9" s="49">
        <v>100</v>
      </c>
      <c r="E9" s="49">
        <v>100</v>
      </c>
      <c r="F9" s="90" t="s">
        <v>92</v>
      </c>
      <c r="G9" s="90" t="s">
        <v>91</v>
      </c>
    </row>
    <row r="10" spans="1:8" x14ac:dyDescent="0.25">
      <c r="A10" s="50">
        <v>9</v>
      </c>
      <c r="B10" s="55" t="s">
        <v>77</v>
      </c>
      <c r="C10" s="51" t="s">
        <v>90</v>
      </c>
      <c r="D10" s="49">
        <v>100</v>
      </c>
      <c r="E10" s="49">
        <v>100</v>
      </c>
      <c r="F10" s="90" t="s">
        <v>92</v>
      </c>
      <c r="G10" s="90" t="s">
        <v>91</v>
      </c>
    </row>
    <row r="11" spans="1:8" x14ac:dyDescent="0.25">
      <c r="A11" s="50">
        <v>10</v>
      </c>
      <c r="B11" s="55" t="s">
        <v>78</v>
      </c>
      <c r="C11" s="51" t="s">
        <v>90</v>
      </c>
      <c r="D11" s="49">
        <v>100</v>
      </c>
      <c r="E11" s="49">
        <v>100</v>
      </c>
      <c r="F11" s="90" t="s">
        <v>92</v>
      </c>
      <c r="G11" s="90" t="s">
        <v>91</v>
      </c>
    </row>
  </sheetData>
  <conditionalFormatting sqref="C2:C3">
    <cfRule type="cellIs" dxfId="67" priority="9" operator="equal">
      <formula>"NO HÁBIL"</formula>
    </cfRule>
  </conditionalFormatting>
  <conditionalFormatting sqref="C4:C7">
    <cfRule type="cellIs" dxfId="66" priority="4" operator="equal">
      <formula>"NO HÁBIL"</formula>
    </cfRule>
  </conditionalFormatting>
  <conditionalFormatting sqref="C8:C9">
    <cfRule type="cellIs" dxfId="65" priority="3" operator="equal">
      <formula>"NO HÁBIL"</formula>
    </cfRule>
  </conditionalFormatting>
  <conditionalFormatting sqref="C10">
    <cfRule type="cellIs" dxfId="64" priority="2" operator="equal">
      <formula>"NO HÁBIL"</formula>
    </cfRule>
  </conditionalFormatting>
  <conditionalFormatting sqref="C11">
    <cfRule type="cellIs" dxfId="63" priority="1" operator="equal">
      <formula>"NO HÁBIL"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84"/>
  <sheetViews>
    <sheetView view="pageBreakPreview" zoomScale="66" zoomScaleNormal="90" zoomScaleSheetLayoutView="66" workbookViewId="0">
      <selection activeCell="J17" sqref="J17"/>
    </sheetView>
  </sheetViews>
  <sheetFormatPr baseColWidth="10" defaultRowHeight="15" x14ac:dyDescent="0.25"/>
  <cols>
    <col min="1" max="1" width="7.140625" style="148" bestFit="1" customWidth="1"/>
    <col min="2" max="2" width="14.140625" style="126" customWidth="1"/>
    <col min="3" max="3" width="24.140625" style="126" bestFit="1" customWidth="1"/>
    <col min="4" max="4" width="24.140625" style="149" bestFit="1" customWidth="1"/>
    <col min="5" max="5" width="70.7109375" style="148" bestFit="1" customWidth="1"/>
    <col min="6" max="6" width="14.42578125" style="150" bestFit="1" customWidth="1"/>
    <col min="7" max="7" width="18.85546875" style="126" bestFit="1" customWidth="1"/>
    <col min="8" max="8" width="24.7109375" style="45" bestFit="1" customWidth="1"/>
    <col min="9" max="9" width="26.85546875" style="46" customWidth="1"/>
    <col min="10" max="10" width="16.5703125" style="46" bestFit="1" customWidth="1"/>
    <col min="11" max="11" width="11.42578125" style="44"/>
    <col min="12" max="16384" width="11.42578125" style="126"/>
  </cols>
  <sheetData>
    <row r="1" spans="1:11" ht="72.75" customHeight="1" thickBot="1" x14ac:dyDescent="0.3">
      <c r="A1" s="161"/>
      <c r="B1" s="162"/>
      <c r="C1" s="162"/>
      <c r="D1" s="162"/>
      <c r="E1" s="163" t="s">
        <v>88</v>
      </c>
      <c r="F1" s="164"/>
      <c r="G1" s="164"/>
      <c r="H1" s="164"/>
      <c r="I1" s="165"/>
      <c r="J1" s="126"/>
      <c r="K1" s="126"/>
    </row>
    <row r="2" spans="1:11" ht="20.25" customHeight="1" thickBot="1" x14ac:dyDescent="0.3">
      <c r="A2" s="180" t="s">
        <v>38</v>
      </c>
      <c r="B2" s="181"/>
      <c r="C2" s="181"/>
      <c r="D2" s="181"/>
      <c r="E2" s="181"/>
      <c r="F2" s="181"/>
      <c r="G2" s="181"/>
      <c r="H2" s="181"/>
      <c r="I2" s="182"/>
      <c r="J2" s="126"/>
      <c r="K2" s="126"/>
    </row>
    <row r="3" spans="1:11" ht="19.5" customHeight="1" x14ac:dyDescent="0.25">
      <c r="A3" s="166" t="s">
        <v>23</v>
      </c>
      <c r="B3" s="168" t="s">
        <v>24</v>
      </c>
      <c r="C3" s="170" t="s">
        <v>25</v>
      </c>
      <c r="D3" s="170"/>
      <c r="E3" s="171" t="s">
        <v>39</v>
      </c>
      <c r="F3" s="173" t="s">
        <v>40</v>
      </c>
      <c r="G3" s="175" t="s">
        <v>41</v>
      </c>
      <c r="H3" s="177" t="s">
        <v>42</v>
      </c>
      <c r="I3" s="178" t="s">
        <v>7</v>
      </c>
      <c r="J3" s="126"/>
      <c r="K3" s="126"/>
    </row>
    <row r="4" spans="1:11" ht="52.5" customHeight="1" x14ac:dyDescent="0.25">
      <c r="A4" s="167"/>
      <c r="B4" s="169"/>
      <c r="C4" s="113" t="s">
        <v>26</v>
      </c>
      <c r="D4" s="113" t="s">
        <v>27</v>
      </c>
      <c r="E4" s="172"/>
      <c r="F4" s="174"/>
      <c r="G4" s="176"/>
      <c r="H4" s="172"/>
      <c r="I4" s="179"/>
      <c r="J4" s="126"/>
      <c r="K4" s="126"/>
    </row>
    <row r="5" spans="1:11" x14ac:dyDescent="0.25">
      <c r="A5" s="151">
        <v>1</v>
      </c>
      <c r="B5" s="114">
        <v>200.1</v>
      </c>
      <c r="C5" s="115">
        <v>200</v>
      </c>
      <c r="D5" s="127"/>
      <c r="E5" s="127" t="s">
        <v>79</v>
      </c>
      <c r="F5" s="115" t="s">
        <v>80</v>
      </c>
      <c r="G5" s="128">
        <v>300</v>
      </c>
      <c r="H5" s="129">
        <v>634</v>
      </c>
      <c r="I5" s="130">
        <f>+ROUND(H5*G5,0)</f>
        <v>190200</v>
      </c>
      <c r="J5" s="126"/>
      <c r="K5" s="126"/>
    </row>
    <row r="6" spans="1:11" x14ac:dyDescent="0.25">
      <c r="A6" s="151">
        <v>2</v>
      </c>
      <c r="B6" s="114" t="s">
        <v>61</v>
      </c>
      <c r="C6" s="114">
        <v>600</v>
      </c>
      <c r="D6" s="115"/>
      <c r="E6" s="127" t="s">
        <v>60</v>
      </c>
      <c r="F6" s="115" t="s">
        <v>43</v>
      </c>
      <c r="G6" s="128">
        <v>120</v>
      </c>
      <c r="H6" s="129">
        <v>26015</v>
      </c>
      <c r="I6" s="130">
        <f t="shared" ref="I6:I12" si="0">+ROUND(H6*G6,0)</f>
        <v>3121800</v>
      </c>
      <c r="J6" s="126"/>
      <c r="K6" s="126"/>
    </row>
    <row r="7" spans="1:11" x14ac:dyDescent="0.25">
      <c r="A7" s="151">
        <v>3</v>
      </c>
      <c r="B7" s="114">
        <v>610.20000000000005</v>
      </c>
      <c r="C7" s="115">
        <v>610</v>
      </c>
      <c r="D7" s="127"/>
      <c r="E7" s="127" t="s">
        <v>81</v>
      </c>
      <c r="F7" s="115" t="s">
        <v>43</v>
      </c>
      <c r="G7" s="128">
        <v>60</v>
      </c>
      <c r="H7" s="129">
        <v>45011</v>
      </c>
      <c r="I7" s="130">
        <f t="shared" si="0"/>
        <v>2700660</v>
      </c>
      <c r="J7" s="126"/>
      <c r="K7" s="126"/>
    </row>
    <row r="8" spans="1:11" x14ac:dyDescent="0.25">
      <c r="A8" s="151">
        <v>4</v>
      </c>
      <c r="B8" s="114">
        <v>630.4</v>
      </c>
      <c r="C8" s="115">
        <v>630</v>
      </c>
      <c r="D8" s="127"/>
      <c r="E8" s="127" t="s">
        <v>82</v>
      </c>
      <c r="F8" s="115" t="s">
        <v>43</v>
      </c>
      <c r="G8" s="128">
        <v>36</v>
      </c>
      <c r="H8" s="129">
        <v>550127</v>
      </c>
      <c r="I8" s="130">
        <f t="shared" si="0"/>
        <v>19804572</v>
      </c>
      <c r="J8" s="126"/>
      <c r="K8" s="126"/>
    </row>
    <row r="9" spans="1:11" x14ac:dyDescent="0.25">
      <c r="A9" s="151">
        <v>5</v>
      </c>
      <c r="B9" s="114">
        <v>640.1</v>
      </c>
      <c r="C9" s="115">
        <v>640</v>
      </c>
      <c r="D9" s="115"/>
      <c r="E9" s="127" t="s">
        <v>62</v>
      </c>
      <c r="F9" s="115" t="s">
        <v>63</v>
      </c>
      <c r="G9" s="128">
        <v>1600</v>
      </c>
      <c r="H9" s="129">
        <v>4044</v>
      </c>
      <c r="I9" s="130">
        <f t="shared" si="0"/>
        <v>6470400</v>
      </c>
      <c r="J9" s="126"/>
      <c r="K9" s="126"/>
    </row>
    <row r="10" spans="1:11" x14ac:dyDescent="0.25">
      <c r="A10" s="151">
        <v>6</v>
      </c>
      <c r="B10" s="115">
        <v>630.6</v>
      </c>
      <c r="C10" s="115">
        <v>630</v>
      </c>
      <c r="D10" s="115"/>
      <c r="E10" s="127" t="s">
        <v>64</v>
      </c>
      <c r="F10" s="115" t="s">
        <v>43</v>
      </c>
      <c r="G10" s="128">
        <v>54</v>
      </c>
      <c r="H10" s="129">
        <v>269679</v>
      </c>
      <c r="I10" s="130">
        <f t="shared" si="0"/>
        <v>14562666</v>
      </c>
      <c r="J10" s="131"/>
      <c r="K10" s="126"/>
    </row>
    <row r="11" spans="1:11" x14ac:dyDescent="0.25">
      <c r="A11" s="151">
        <v>7</v>
      </c>
      <c r="B11" s="114"/>
      <c r="C11" s="116"/>
      <c r="D11" s="115" t="s">
        <v>83</v>
      </c>
      <c r="E11" s="127" t="s">
        <v>84</v>
      </c>
      <c r="F11" s="115" t="s">
        <v>44</v>
      </c>
      <c r="G11" s="128">
        <v>60</v>
      </c>
      <c r="H11" s="129">
        <v>29685</v>
      </c>
      <c r="I11" s="130">
        <f t="shared" si="0"/>
        <v>1781100</v>
      </c>
      <c r="J11" s="126"/>
      <c r="K11" s="126"/>
    </row>
    <row r="12" spans="1:11" x14ac:dyDescent="0.25">
      <c r="A12" s="151">
        <v>8</v>
      </c>
      <c r="B12" s="114">
        <v>673.2</v>
      </c>
      <c r="C12" s="115">
        <v>673</v>
      </c>
      <c r="D12" s="115"/>
      <c r="E12" s="127" t="s">
        <v>66</v>
      </c>
      <c r="F12" s="115" t="s">
        <v>43</v>
      </c>
      <c r="G12" s="128">
        <v>75</v>
      </c>
      <c r="H12" s="129">
        <v>93553</v>
      </c>
      <c r="I12" s="130">
        <f t="shared" si="0"/>
        <v>7016475</v>
      </c>
      <c r="J12" s="126"/>
      <c r="K12" s="131"/>
    </row>
    <row r="13" spans="1:11" x14ac:dyDescent="0.25">
      <c r="A13" s="151">
        <v>9</v>
      </c>
      <c r="B13" s="114" t="s">
        <v>85</v>
      </c>
      <c r="C13" s="114">
        <v>643</v>
      </c>
      <c r="D13" s="115"/>
      <c r="E13" s="127" t="s">
        <v>67</v>
      </c>
      <c r="F13" s="115" t="s">
        <v>65</v>
      </c>
      <c r="G13" s="128">
        <v>360</v>
      </c>
      <c r="H13" s="129">
        <v>9658</v>
      </c>
      <c r="I13" s="130">
        <f t="shared" ref="I13" si="1">+ROUND(H13*G13,0)</f>
        <v>3476880</v>
      </c>
      <c r="J13" s="126"/>
      <c r="K13" s="126"/>
    </row>
    <row r="14" spans="1:11" x14ac:dyDescent="0.25">
      <c r="A14" s="151">
        <v>10</v>
      </c>
      <c r="B14" s="114">
        <v>663.1</v>
      </c>
      <c r="C14" s="115">
        <v>663</v>
      </c>
      <c r="D14" s="127"/>
      <c r="E14" s="127" t="s">
        <v>68</v>
      </c>
      <c r="F14" s="115" t="s">
        <v>44</v>
      </c>
      <c r="G14" s="128">
        <v>120</v>
      </c>
      <c r="H14" s="129">
        <v>16426</v>
      </c>
      <c r="I14" s="130">
        <f t="shared" ref="I14:I16" si="2">+ROUND(H14*G14,0)</f>
        <v>1971120</v>
      </c>
      <c r="J14" s="126"/>
      <c r="K14" s="126"/>
    </row>
    <row r="15" spans="1:11" x14ac:dyDescent="0.25">
      <c r="A15" s="151">
        <v>11</v>
      </c>
      <c r="B15" s="114">
        <v>674.2</v>
      </c>
      <c r="C15" s="115">
        <v>674</v>
      </c>
      <c r="D15" s="127"/>
      <c r="E15" s="127" t="s">
        <v>86</v>
      </c>
      <c r="F15" s="115" t="s">
        <v>44</v>
      </c>
      <c r="G15" s="128">
        <v>60</v>
      </c>
      <c r="H15" s="129">
        <v>186313</v>
      </c>
      <c r="I15" s="130">
        <f t="shared" si="2"/>
        <v>11178780</v>
      </c>
      <c r="J15" s="126"/>
      <c r="K15" s="126"/>
    </row>
    <row r="16" spans="1:11" x14ac:dyDescent="0.25">
      <c r="A16" s="151">
        <v>12</v>
      </c>
      <c r="B16" s="114">
        <v>674.1</v>
      </c>
      <c r="C16" s="115">
        <v>674</v>
      </c>
      <c r="D16" s="115"/>
      <c r="E16" s="127" t="s">
        <v>87</v>
      </c>
      <c r="F16" s="115" t="s">
        <v>44</v>
      </c>
      <c r="G16" s="128">
        <v>40</v>
      </c>
      <c r="H16" s="129">
        <v>78735</v>
      </c>
      <c r="I16" s="130">
        <f t="shared" si="2"/>
        <v>3149400</v>
      </c>
      <c r="J16" s="126"/>
      <c r="K16" s="126"/>
    </row>
    <row r="17" spans="1:11" x14ac:dyDescent="0.25">
      <c r="A17" s="157"/>
      <c r="B17" s="158"/>
      <c r="C17" s="158"/>
      <c r="D17" s="158"/>
      <c r="E17" s="132" t="s">
        <v>28</v>
      </c>
      <c r="F17" s="117"/>
      <c r="G17" s="133"/>
      <c r="H17" s="134"/>
      <c r="I17" s="135">
        <f>SUM(I5:I16)</f>
        <v>75424053</v>
      </c>
      <c r="J17" s="126"/>
      <c r="K17" s="126"/>
    </row>
    <row r="18" spans="1:11" x14ac:dyDescent="0.25">
      <c r="A18" s="157"/>
      <c r="B18" s="158"/>
      <c r="C18" s="158"/>
      <c r="D18" s="158"/>
      <c r="E18" s="136" t="s">
        <v>29</v>
      </c>
      <c r="F18" s="118" t="s">
        <v>45</v>
      </c>
      <c r="G18" s="137">
        <v>23</v>
      </c>
      <c r="H18" s="138">
        <f>+I17</f>
        <v>75424053</v>
      </c>
      <c r="I18" s="139">
        <f>+ROUND(G18*H18/100,0)</f>
        <v>17347532</v>
      </c>
      <c r="J18" s="126"/>
      <c r="K18" s="126"/>
    </row>
    <row r="19" spans="1:11" x14ac:dyDescent="0.25">
      <c r="A19" s="157"/>
      <c r="B19" s="158"/>
      <c r="C19" s="158"/>
      <c r="D19" s="158"/>
      <c r="E19" s="136" t="s">
        <v>30</v>
      </c>
      <c r="F19" s="118" t="s">
        <v>45</v>
      </c>
      <c r="G19" s="137">
        <v>5</v>
      </c>
      <c r="H19" s="138">
        <f>+I17</f>
        <v>75424053</v>
      </c>
      <c r="I19" s="139">
        <f>+ROUND(G19*H19/100,0)</f>
        <v>3771203</v>
      </c>
      <c r="J19" s="126"/>
      <c r="K19" s="126"/>
    </row>
    <row r="20" spans="1:11" ht="15.75" x14ac:dyDescent="0.25">
      <c r="A20" s="157"/>
      <c r="B20" s="158"/>
      <c r="C20" s="158"/>
      <c r="D20" s="158"/>
      <c r="E20" s="140" t="s">
        <v>31</v>
      </c>
      <c r="F20" s="119"/>
      <c r="G20" s="141"/>
      <c r="H20" s="142"/>
      <c r="I20" s="143">
        <f>ROUND(I18+I19,0)</f>
        <v>21118735</v>
      </c>
      <c r="J20" s="126"/>
      <c r="K20" s="126"/>
    </row>
    <row r="21" spans="1:11" ht="15.75" x14ac:dyDescent="0.25">
      <c r="A21" s="159" t="s">
        <v>32</v>
      </c>
      <c r="B21" s="160"/>
      <c r="C21" s="160"/>
      <c r="D21" s="160"/>
      <c r="E21" s="160"/>
      <c r="F21" s="160"/>
      <c r="G21" s="160"/>
      <c r="H21" s="160"/>
      <c r="I21" s="144">
        <f>+I20+I17</f>
        <v>96542788</v>
      </c>
      <c r="J21" s="126"/>
      <c r="K21" s="126"/>
    </row>
    <row r="22" spans="1:11" ht="15.75" thickBot="1" x14ac:dyDescent="0.3">
      <c r="A22" s="145"/>
      <c r="B22" s="44"/>
      <c r="C22" s="44"/>
      <c r="D22" s="44"/>
      <c r="E22" s="44"/>
      <c r="F22" s="44"/>
      <c r="G22" s="44"/>
      <c r="H22" s="44"/>
      <c r="I22" s="146"/>
      <c r="J22" s="126"/>
      <c r="K22" s="126"/>
    </row>
    <row r="23" spans="1:11" x14ac:dyDescent="0.25">
      <c r="A23" s="183" t="s">
        <v>46</v>
      </c>
      <c r="B23" s="184"/>
      <c r="C23" s="184"/>
      <c r="D23" s="184"/>
      <c r="E23" s="184"/>
      <c r="F23" s="184"/>
      <c r="G23" s="184"/>
      <c r="H23" s="184"/>
      <c r="I23" s="185"/>
      <c r="J23" s="126"/>
      <c r="K23" s="126"/>
    </row>
    <row r="24" spans="1:11" x14ac:dyDescent="0.25">
      <c r="A24" s="186" t="s">
        <v>47</v>
      </c>
      <c r="B24" s="187"/>
      <c r="C24" s="187"/>
      <c r="D24" s="187"/>
      <c r="E24" s="187"/>
      <c r="F24" s="187"/>
      <c r="G24" s="187"/>
      <c r="H24" s="187"/>
      <c r="I24" s="188"/>
      <c r="J24" s="126"/>
      <c r="K24" s="126"/>
    </row>
    <row r="25" spans="1:11" x14ac:dyDescent="0.25">
      <c r="A25" s="186" t="s">
        <v>48</v>
      </c>
      <c r="B25" s="187"/>
      <c r="C25" s="187"/>
      <c r="D25" s="187"/>
      <c r="E25" s="187"/>
      <c r="F25" s="187"/>
      <c r="G25" s="187"/>
      <c r="H25" s="187"/>
      <c r="I25" s="188"/>
      <c r="J25" s="126"/>
      <c r="K25" s="126"/>
    </row>
    <row r="26" spans="1:11" x14ac:dyDescent="0.25">
      <c r="A26" s="186" t="s">
        <v>49</v>
      </c>
      <c r="B26" s="187"/>
      <c r="C26" s="187"/>
      <c r="D26" s="187"/>
      <c r="E26" s="187"/>
      <c r="F26" s="187"/>
      <c r="G26" s="187"/>
      <c r="H26" s="187"/>
      <c r="I26" s="188"/>
      <c r="J26" s="126"/>
      <c r="K26" s="126"/>
    </row>
    <row r="27" spans="1:11" ht="15.75" thickBot="1" x14ac:dyDescent="0.3">
      <c r="A27" s="189" t="s">
        <v>50</v>
      </c>
      <c r="B27" s="190"/>
      <c r="C27" s="190"/>
      <c r="D27" s="190"/>
      <c r="E27" s="190"/>
      <c r="F27" s="190"/>
      <c r="G27" s="190"/>
      <c r="H27" s="190"/>
      <c r="I27" s="191"/>
      <c r="J27" s="126"/>
      <c r="K27" s="126"/>
    </row>
    <row r="28" spans="1:11" x14ac:dyDescent="0.25">
      <c r="A28" s="44"/>
      <c r="B28" s="44"/>
      <c r="C28" s="44"/>
      <c r="D28" s="44"/>
      <c r="E28" s="44"/>
      <c r="F28" s="44"/>
      <c r="G28" s="44"/>
      <c r="H28" s="44"/>
      <c r="I28" s="44"/>
      <c r="J28" s="126"/>
      <c r="K28" s="126"/>
    </row>
    <row r="29" spans="1:11" x14ac:dyDescent="0.25">
      <c r="A29" s="44" t="s">
        <v>51</v>
      </c>
      <c r="B29" s="44"/>
      <c r="C29" s="44"/>
      <c r="D29" s="44"/>
      <c r="E29" s="44"/>
      <c r="F29" s="44"/>
      <c r="G29" s="44"/>
      <c r="H29" s="44"/>
      <c r="I29" s="44"/>
      <c r="J29" s="126"/>
      <c r="K29" s="126"/>
    </row>
    <row r="30" spans="1:11" x14ac:dyDescent="0.25">
      <c r="A30" s="44" t="s">
        <v>52</v>
      </c>
      <c r="B30" s="44"/>
      <c r="C30" s="44"/>
      <c r="D30" s="44"/>
      <c r="E30" s="44"/>
      <c r="F30" s="44"/>
      <c r="G30" s="44"/>
      <c r="H30" s="44"/>
      <c r="I30" s="44"/>
      <c r="J30" s="126"/>
      <c r="K30" s="126"/>
    </row>
    <row r="31" spans="1:11" x14ac:dyDescent="0.25">
      <c r="A31" s="44"/>
      <c r="B31" s="44"/>
      <c r="C31" s="44"/>
      <c r="D31" s="44"/>
      <c r="E31" s="44"/>
      <c r="F31" s="44"/>
      <c r="G31" s="44"/>
      <c r="H31" s="44"/>
      <c r="I31" s="44"/>
      <c r="J31" s="126"/>
      <c r="K31" s="126"/>
    </row>
    <row r="32" spans="1:11" x14ac:dyDescent="0.25">
      <c r="A32" s="120"/>
      <c r="B32" s="121"/>
      <c r="C32" s="121"/>
      <c r="D32" s="122"/>
      <c r="E32" s="121"/>
      <c r="F32" s="123"/>
      <c r="G32" s="124"/>
      <c r="H32" s="125"/>
      <c r="I32" s="44"/>
      <c r="J32" s="126"/>
      <c r="K32" s="126"/>
    </row>
    <row r="33" spans="1:11" x14ac:dyDescent="0.25">
      <c r="A33" s="120" t="s">
        <v>53</v>
      </c>
      <c r="B33" s="121"/>
      <c r="C33" s="121"/>
      <c r="D33" s="122"/>
      <c r="E33" s="121"/>
      <c r="F33" s="125">
        <v>15</v>
      </c>
      <c r="G33" s="124"/>
      <c r="H33" s="44"/>
      <c r="I33" s="44"/>
      <c r="J33" s="126"/>
      <c r="K33" s="126"/>
    </row>
    <row r="34" spans="1:11" x14ac:dyDescent="0.25">
      <c r="A34" s="120" t="s">
        <v>54</v>
      </c>
      <c r="B34" s="121"/>
      <c r="C34" s="121"/>
      <c r="D34" s="122"/>
      <c r="E34" s="121"/>
      <c r="F34" s="125">
        <v>5</v>
      </c>
      <c r="G34" s="124"/>
      <c r="H34" s="44"/>
      <c r="I34" s="44"/>
      <c r="J34" s="126"/>
      <c r="K34" s="126"/>
    </row>
    <row r="35" spans="1:11" x14ac:dyDescent="0.25">
      <c r="A35" s="44"/>
      <c r="B35" s="44"/>
      <c r="C35" s="44"/>
      <c r="D35" s="44"/>
      <c r="E35" s="44"/>
      <c r="F35" s="44"/>
      <c r="G35" s="44"/>
      <c r="H35" s="44"/>
      <c r="I35" s="44"/>
      <c r="J35" s="126"/>
      <c r="K35" s="126"/>
    </row>
    <row r="36" spans="1:11" x14ac:dyDescent="0.25">
      <c r="A36" s="44"/>
      <c r="B36" s="44"/>
      <c r="C36" s="44"/>
      <c r="D36" s="44"/>
      <c r="E36" s="44"/>
      <c r="F36" s="44"/>
      <c r="G36" s="44"/>
      <c r="H36" s="44"/>
      <c r="I36" s="44"/>
      <c r="J36" s="126"/>
      <c r="K36" s="126"/>
    </row>
    <row r="37" spans="1:11" x14ac:dyDescent="0.25">
      <c r="A37" s="44"/>
      <c r="B37" s="44"/>
      <c r="C37" s="44"/>
      <c r="D37" s="44"/>
      <c r="E37" s="44"/>
      <c r="F37" s="44"/>
      <c r="G37" s="44"/>
      <c r="H37" s="44"/>
      <c r="I37" s="44"/>
      <c r="J37" s="126"/>
      <c r="K37" s="126"/>
    </row>
    <row r="38" spans="1:11" x14ac:dyDescent="0.25">
      <c r="A38" s="44"/>
      <c r="B38" s="44"/>
      <c r="C38" s="44"/>
      <c r="D38" s="44"/>
      <c r="E38" s="44"/>
      <c r="F38" s="44"/>
      <c r="G38" s="44"/>
      <c r="H38" s="44"/>
      <c r="I38" s="44"/>
      <c r="J38" s="126"/>
      <c r="K38" s="126"/>
    </row>
    <row r="39" spans="1:11" x14ac:dyDescent="0.25">
      <c r="A39" s="44"/>
      <c r="B39" s="44"/>
      <c r="C39" s="44"/>
      <c r="D39" s="44"/>
      <c r="E39" s="44"/>
      <c r="F39" s="44"/>
      <c r="G39" s="44"/>
      <c r="H39" s="44"/>
      <c r="I39" s="44"/>
      <c r="J39" s="126"/>
      <c r="K39" s="126"/>
    </row>
    <row r="40" spans="1:11" x14ac:dyDescent="0.25">
      <c r="A40" s="44"/>
      <c r="B40" s="44"/>
      <c r="C40" s="44"/>
      <c r="D40" s="44"/>
      <c r="E40" s="44"/>
      <c r="F40" s="44"/>
      <c r="G40" s="44"/>
      <c r="H40" s="44"/>
      <c r="I40" s="44"/>
      <c r="J40" s="126"/>
      <c r="K40" s="126"/>
    </row>
    <row r="41" spans="1:11" x14ac:dyDescent="0.25">
      <c r="A41" s="44"/>
      <c r="B41" s="44"/>
      <c r="C41" s="44"/>
      <c r="D41" s="44"/>
      <c r="E41" s="44"/>
      <c r="F41" s="44"/>
      <c r="G41" s="44"/>
      <c r="H41" s="44"/>
      <c r="I41" s="44"/>
      <c r="J41" s="126"/>
      <c r="K41" s="126"/>
    </row>
    <row r="42" spans="1:11" x14ac:dyDescent="0.25">
      <c r="A42" s="44"/>
      <c r="B42" s="44"/>
      <c r="C42" s="44"/>
      <c r="D42" s="44"/>
      <c r="E42" s="44"/>
      <c r="F42" s="44"/>
      <c r="G42" s="44"/>
      <c r="H42" s="44"/>
      <c r="I42" s="44"/>
      <c r="J42" s="126"/>
      <c r="K42" s="126"/>
    </row>
    <row r="43" spans="1:11" x14ac:dyDescent="0.25">
      <c r="A43" s="44"/>
      <c r="B43" s="44"/>
      <c r="C43" s="44"/>
      <c r="D43" s="44"/>
      <c r="E43" s="44"/>
      <c r="F43" s="44"/>
      <c r="G43" s="44"/>
      <c r="H43" s="44"/>
      <c r="I43" s="44"/>
      <c r="J43" s="126"/>
      <c r="K43" s="126"/>
    </row>
    <row r="44" spans="1:11" x14ac:dyDescent="0.25">
      <c r="A44" s="44"/>
      <c r="B44" s="44"/>
      <c r="C44" s="44"/>
      <c r="D44" s="44"/>
      <c r="E44" s="44"/>
      <c r="F44" s="44"/>
      <c r="G44" s="44"/>
      <c r="H44" s="44"/>
      <c r="I44" s="44"/>
      <c r="J44" s="126"/>
      <c r="K44" s="126"/>
    </row>
    <row r="45" spans="1:11" x14ac:dyDescent="0.25">
      <c r="A45" s="44"/>
      <c r="B45" s="44"/>
      <c r="C45" s="44"/>
      <c r="D45" s="44"/>
      <c r="E45" s="44"/>
      <c r="F45" s="44"/>
      <c r="G45" s="44"/>
      <c r="H45" s="44"/>
      <c r="I45" s="44"/>
      <c r="J45" s="126"/>
      <c r="K45" s="126"/>
    </row>
    <row r="46" spans="1:11" x14ac:dyDescent="0.25">
      <c r="A46" s="44"/>
      <c r="B46" s="44"/>
      <c r="C46" s="44"/>
      <c r="D46" s="44"/>
      <c r="E46" s="44"/>
      <c r="F46" s="44"/>
      <c r="G46" s="44"/>
      <c r="H46" s="44"/>
      <c r="I46" s="44"/>
      <c r="J46" s="126"/>
      <c r="K46" s="126"/>
    </row>
    <row r="47" spans="1:11" x14ac:dyDescent="0.25">
      <c r="A47" s="44"/>
      <c r="B47" s="44"/>
      <c r="C47" s="44"/>
      <c r="D47" s="44"/>
      <c r="E47" s="44"/>
      <c r="F47" s="44"/>
      <c r="G47" s="44"/>
      <c r="H47" s="44"/>
      <c r="I47" s="44"/>
      <c r="J47" s="126"/>
      <c r="K47" s="126"/>
    </row>
    <row r="48" spans="1:11" x14ac:dyDescent="0.25">
      <c r="A48" s="147"/>
      <c r="B48" s="147"/>
      <c r="C48" s="147"/>
      <c r="D48" s="147"/>
      <c r="E48" s="147"/>
      <c r="F48" s="147"/>
      <c r="G48" s="147"/>
      <c r="H48" s="147"/>
      <c r="I48" s="147"/>
      <c r="J48" s="126"/>
      <c r="K48" s="126"/>
    </row>
    <row r="49" spans="1:11" x14ac:dyDescent="0.25">
      <c r="A49" s="147"/>
      <c r="B49" s="147"/>
      <c r="C49" s="147"/>
      <c r="D49" s="147"/>
      <c r="E49" s="147"/>
      <c r="F49" s="147"/>
      <c r="G49" s="147"/>
      <c r="H49" s="147"/>
      <c r="I49" s="147"/>
      <c r="J49" s="126"/>
      <c r="K49" s="126"/>
    </row>
    <row r="50" spans="1:11" x14ac:dyDescent="0.25">
      <c r="A50" s="147"/>
      <c r="B50" s="147"/>
      <c r="C50" s="147"/>
      <c r="D50" s="147"/>
      <c r="E50" s="147"/>
      <c r="F50" s="147"/>
      <c r="G50" s="147"/>
      <c r="H50" s="147"/>
      <c r="I50" s="147"/>
      <c r="J50" s="126"/>
      <c r="K50" s="126"/>
    </row>
    <row r="51" spans="1:11" x14ac:dyDescent="0.25">
      <c r="A51" s="147"/>
      <c r="B51" s="147"/>
      <c r="C51" s="147"/>
      <c r="D51" s="147"/>
      <c r="E51" s="147"/>
      <c r="F51" s="147"/>
      <c r="G51" s="147"/>
      <c r="H51" s="147"/>
      <c r="I51" s="147"/>
      <c r="J51" s="126"/>
      <c r="K51" s="126"/>
    </row>
    <row r="52" spans="1:11" x14ac:dyDescent="0.25">
      <c r="A52" s="147"/>
      <c r="B52" s="147"/>
      <c r="C52" s="147"/>
      <c r="D52" s="147"/>
      <c r="E52" s="147"/>
      <c r="F52" s="147"/>
      <c r="G52" s="147"/>
      <c r="H52" s="147"/>
      <c r="I52" s="147"/>
      <c r="J52" s="126"/>
      <c r="K52" s="126"/>
    </row>
    <row r="53" spans="1:11" x14ac:dyDescent="0.25">
      <c r="A53" s="147"/>
      <c r="B53" s="147"/>
      <c r="C53" s="147"/>
      <c r="D53" s="147"/>
      <c r="E53" s="147"/>
      <c r="F53" s="147"/>
      <c r="G53" s="147"/>
      <c r="H53" s="147"/>
      <c r="I53" s="147"/>
      <c r="J53" s="126"/>
      <c r="K53" s="126"/>
    </row>
    <row r="54" spans="1:11" x14ac:dyDescent="0.25">
      <c r="A54" s="147"/>
      <c r="B54" s="147"/>
      <c r="C54" s="147"/>
      <c r="D54" s="147"/>
      <c r="E54" s="147"/>
      <c r="F54" s="147"/>
      <c r="G54" s="147"/>
      <c r="H54" s="147"/>
      <c r="I54" s="147"/>
      <c r="J54" s="126"/>
      <c r="K54" s="126"/>
    </row>
    <row r="55" spans="1:11" x14ac:dyDescent="0.25">
      <c r="A55" s="147"/>
      <c r="B55" s="147"/>
      <c r="C55" s="147"/>
      <c r="D55" s="147"/>
      <c r="E55" s="147"/>
      <c r="F55" s="147"/>
      <c r="G55" s="147"/>
      <c r="H55" s="147"/>
      <c r="I55" s="147"/>
      <c r="J55" s="126"/>
      <c r="K55" s="126"/>
    </row>
    <row r="56" spans="1:11" x14ac:dyDescent="0.25">
      <c r="A56" s="147"/>
      <c r="B56" s="147"/>
      <c r="C56" s="147"/>
      <c r="D56" s="147"/>
      <c r="E56" s="147"/>
      <c r="F56" s="147"/>
      <c r="G56" s="147"/>
      <c r="H56" s="147"/>
      <c r="I56" s="147"/>
      <c r="J56" s="126"/>
      <c r="K56" s="126"/>
    </row>
    <row r="57" spans="1:11" x14ac:dyDescent="0.25">
      <c r="A57" s="147"/>
      <c r="B57" s="147"/>
      <c r="C57" s="147"/>
      <c r="D57" s="147"/>
      <c r="E57" s="147"/>
      <c r="F57" s="147"/>
      <c r="G57" s="147"/>
      <c r="H57" s="147"/>
      <c r="I57" s="147"/>
      <c r="J57" s="126"/>
      <c r="K57" s="126"/>
    </row>
    <row r="58" spans="1:11" x14ac:dyDescent="0.25">
      <c r="A58" s="147"/>
      <c r="B58" s="147"/>
      <c r="C58" s="147"/>
      <c r="D58" s="147"/>
      <c r="E58" s="147"/>
      <c r="F58" s="147"/>
      <c r="G58" s="147"/>
      <c r="H58" s="147"/>
      <c r="I58" s="147"/>
      <c r="J58" s="126"/>
      <c r="K58" s="126"/>
    </row>
    <row r="59" spans="1:11" x14ac:dyDescent="0.25">
      <c r="A59" s="147"/>
      <c r="B59" s="147"/>
      <c r="C59" s="147"/>
      <c r="D59" s="147"/>
      <c r="E59" s="147"/>
      <c r="F59" s="147"/>
      <c r="G59" s="147"/>
      <c r="H59" s="147"/>
      <c r="I59" s="147"/>
      <c r="J59" s="126"/>
      <c r="K59" s="126"/>
    </row>
    <row r="60" spans="1:11" x14ac:dyDescent="0.25">
      <c r="A60" s="147"/>
      <c r="B60" s="147"/>
      <c r="C60" s="147"/>
      <c r="D60" s="147"/>
      <c r="E60" s="147"/>
      <c r="F60" s="147"/>
      <c r="G60" s="147"/>
      <c r="H60" s="147"/>
      <c r="I60" s="147"/>
      <c r="J60" s="126"/>
      <c r="K60" s="126"/>
    </row>
    <row r="61" spans="1:11" x14ac:dyDescent="0.25">
      <c r="A61" s="147"/>
      <c r="B61" s="147"/>
      <c r="C61" s="147"/>
      <c r="D61" s="147"/>
      <c r="E61" s="147"/>
      <c r="F61" s="147"/>
      <c r="G61" s="147"/>
      <c r="H61" s="147"/>
      <c r="I61" s="147"/>
      <c r="J61" s="126"/>
      <c r="K61" s="126"/>
    </row>
    <row r="62" spans="1:11" x14ac:dyDescent="0.25">
      <c r="A62" s="147"/>
      <c r="B62" s="147"/>
      <c r="C62" s="147"/>
      <c r="D62" s="147"/>
      <c r="E62" s="147"/>
      <c r="F62" s="147"/>
      <c r="G62" s="147"/>
      <c r="H62" s="147"/>
      <c r="I62" s="147"/>
      <c r="J62" s="126"/>
      <c r="K62" s="126"/>
    </row>
    <row r="63" spans="1:11" x14ac:dyDescent="0.25">
      <c r="A63" s="147"/>
      <c r="B63" s="147"/>
      <c r="C63" s="147"/>
      <c r="D63" s="147"/>
      <c r="E63" s="147"/>
      <c r="F63" s="147"/>
      <c r="G63" s="147"/>
      <c r="H63" s="147"/>
      <c r="I63" s="147"/>
      <c r="J63" s="126"/>
      <c r="K63" s="126"/>
    </row>
    <row r="64" spans="1:11" x14ac:dyDescent="0.25">
      <c r="A64" s="147"/>
      <c r="B64" s="147"/>
      <c r="C64" s="147"/>
      <c r="D64" s="147"/>
      <c r="E64" s="147"/>
      <c r="F64" s="147"/>
      <c r="G64" s="147"/>
      <c r="H64" s="147"/>
      <c r="I64" s="147"/>
      <c r="J64" s="126"/>
      <c r="K64" s="126"/>
    </row>
    <row r="65" spans="1:11" x14ac:dyDescent="0.25">
      <c r="A65" s="147"/>
      <c r="B65" s="147"/>
      <c r="C65" s="147"/>
      <c r="D65" s="147"/>
      <c r="E65" s="147"/>
      <c r="F65" s="147"/>
      <c r="G65" s="147"/>
      <c r="H65" s="147"/>
      <c r="I65" s="147"/>
      <c r="J65" s="126"/>
      <c r="K65" s="126"/>
    </row>
    <row r="66" spans="1:11" x14ac:dyDescent="0.25">
      <c r="A66" s="147"/>
      <c r="B66" s="147"/>
      <c r="C66" s="147"/>
      <c r="D66" s="147"/>
      <c r="E66" s="147"/>
      <c r="F66" s="147"/>
      <c r="G66" s="147"/>
      <c r="H66" s="147"/>
      <c r="I66" s="147"/>
      <c r="J66" s="126"/>
      <c r="K66" s="126"/>
    </row>
    <row r="67" spans="1:11" x14ac:dyDescent="0.25">
      <c r="A67" s="147"/>
      <c r="B67" s="147"/>
      <c r="C67" s="147"/>
      <c r="D67" s="147"/>
      <c r="E67" s="147"/>
      <c r="F67" s="147"/>
      <c r="G67" s="147"/>
      <c r="H67" s="147"/>
      <c r="I67" s="147"/>
      <c r="J67" s="126"/>
      <c r="K67" s="126"/>
    </row>
    <row r="68" spans="1:11" x14ac:dyDescent="0.25">
      <c r="A68" s="147"/>
      <c r="B68" s="147"/>
      <c r="C68" s="147"/>
      <c r="D68" s="147"/>
      <c r="E68" s="147"/>
      <c r="F68" s="147"/>
      <c r="G68" s="147"/>
      <c r="H68" s="147"/>
      <c r="I68" s="147"/>
      <c r="J68" s="126"/>
      <c r="K68" s="126"/>
    </row>
    <row r="69" spans="1:11" x14ac:dyDescent="0.25">
      <c r="A69" s="147"/>
      <c r="B69" s="147"/>
      <c r="C69" s="147"/>
      <c r="D69" s="147"/>
      <c r="E69" s="147"/>
      <c r="F69" s="147"/>
      <c r="G69" s="147"/>
      <c r="H69" s="147"/>
      <c r="I69" s="147"/>
      <c r="J69" s="126"/>
      <c r="K69" s="126"/>
    </row>
    <row r="70" spans="1:11" x14ac:dyDescent="0.25">
      <c r="A70" s="147"/>
      <c r="B70" s="147"/>
      <c r="C70" s="147"/>
      <c r="D70" s="147"/>
      <c r="E70" s="147"/>
      <c r="F70" s="147"/>
      <c r="G70" s="147"/>
      <c r="H70" s="147"/>
      <c r="I70" s="147"/>
      <c r="J70" s="126"/>
      <c r="K70" s="126"/>
    </row>
    <row r="71" spans="1:11" x14ac:dyDescent="0.25">
      <c r="A71" s="147"/>
      <c r="B71" s="147"/>
      <c r="C71" s="147"/>
      <c r="D71" s="147"/>
      <c r="E71" s="147"/>
      <c r="F71" s="147"/>
      <c r="G71" s="147"/>
      <c r="H71" s="147"/>
      <c r="I71" s="147"/>
      <c r="J71" s="126"/>
      <c r="K71" s="126"/>
    </row>
    <row r="72" spans="1:11" x14ac:dyDescent="0.25">
      <c r="A72" s="147"/>
      <c r="B72" s="147"/>
      <c r="C72" s="147"/>
      <c r="D72" s="147"/>
      <c r="E72" s="147"/>
      <c r="F72" s="147"/>
      <c r="G72" s="147"/>
      <c r="H72" s="147"/>
      <c r="I72" s="147"/>
      <c r="J72" s="126"/>
      <c r="K72" s="126"/>
    </row>
    <row r="73" spans="1:11" x14ac:dyDescent="0.25">
      <c r="A73" s="147"/>
      <c r="B73" s="147"/>
      <c r="C73" s="147"/>
      <c r="D73" s="147"/>
      <c r="E73" s="147"/>
      <c r="F73" s="147"/>
      <c r="G73" s="147"/>
      <c r="H73" s="147"/>
      <c r="I73" s="147"/>
      <c r="J73" s="126"/>
      <c r="K73" s="126"/>
    </row>
    <row r="74" spans="1:11" x14ac:dyDescent="0.25">
      <c r="A74" s="147"/>
      <c r="B74" s="147"/>
      <c r="C74" s="147"/>
      <c r="D74" s="147"/>
      <c r="E74" s="147"/>
      <c r="F74" s="147"/>
      <c r="G74" s="147"/>
      <c r="H74" s="147"/>
      <c r="I74" s="147"/>
      <c r="J74" s="126"/>
      <c r="K74" s="126"/>
    </row>
    <row r="75" spans="1:11" x14ac:dyDescent="0.25">
      <c r="A75" s="147"/>
      <c r="B75" s="147"/>
      <c r="C75" s="147"/>
      <c r="D75" s="147"/>
      <c r="E75" s="147"/>
      <c r="F75" s="147"/>
      <c r="G75" s="147"/>
      <c r="H75" s="147"/>
      <c r="I75" s="147"/>
      <c r="J75" s="126"/>
      <c r="K75" s="126"/>
    </row>
    <row r="76" spans="1:11" x14ac:dyDescent="0.25">
      <c r="A76" s="147"/>
      <c r="B76" s="147"/>
      <c r="C76" s="147"/>
      <c r="D76" s="147"/>
      <c r="E76" s="147"/>
      <c r="F76" s="147"/>
      <c r="G76" s="147"/>
      <c r="H76" s="147"/>
      <c r="I76" s="147"/>
      <c r="J76" s="126"/>
      <c r="K76" s="126"/>
    </row>
    <row r="77" spans="1:11" x14ac:dyDescent="0.25">
      <c r="A77" s="147"/>
      <c r="B77" s="147"/>
      <c r="C77" s="147"/>
      <c r="D77" s="147"/>
      <c r="E77" s="147"/>
      <c r="F77" s="147"/>
      <c r="G77" s="147"/>
      <c r="H77" s="147"/>
      <c r="I77" s="147"/>
      <c r="J77" s="126"/>
      <c r="K77" s="126"/>
    </row>
    <row r="78" spans="1:11" x14ac:dyDescent="0.25">
      <c r="A78" s="147"/>
      <c r="B78" s="147"/>
      <c r="C78" s="147"/>
      <c r="D78" s="147"/>
      <c r="E78" s="147"/>
      <c r="F78" s="147"/>
      <c r="G78" s="147"/>
      <c r="H78" s="147"/>
      <c r="I78" s="147"/>
      <c r="J78" s="126"/>
      <c r="K78" s="126"/>
    </row>
    <row r="79" spans="1:11" x14ac:dyDescent="0.25">
      <c r="A79" s="147"/>
      <c r="B79" s="147"/>
      <c r="C79" s="147"/>
      <c r="D79" s="147"/>
      <c r="E79" s="147"/>
      <c r="F79" s="147"/>
      <c r="G79" s="147"/>
      <c r="H79" s="147"/>
      <c r="I79" s="147"/>
      <c r="J79" s="126"/>
      <c r="K79" s="126"/>
    </row>
    <row r="80" spans="1:11" x14ac:dyDescent="0.25">
      <c r="A80" s="147"/>
      <c r="B80" s="147"/>
      <c r="C80" s="147"/>
      <c r="D80" s="147"/>
      <c r="E80" s="147"/>
      <c r="F80" s="147"/>
      <c r="G80" s="147"/>
      <c r="H80" s="147"/>
      <c r="I80" s="147"/>
      <c r="J80" s="126"/>
      <c r="K80" s="126"/>
    </row>
    <row r="81" spans="1:11" x14ac:dyDescent="0.25">
      <c r="A81" s="147"/>
      <c r="B81" s="147"/>
      <c r="C81" s="147"/>
      <c r="D81" s="147"/>
      <c r="E81" s="147"/>
      <c r="F81" s="147"/>
      <c r="G81" s="147"/>
      <c r="H81" s="147"/>
      <c r="I81" s="147"/>
      <c r="J81" s="126"/>
      <c r="K81" s="126"/>
    </row>
    <row r="82" spans="1:11" x14ac:dyDescent="0.25">
      <c r="A82" s="147"/>
      <c r="B82" s="147"/>
      <c r="C82" s="147"/>
      <c r="D82" s="147"/>
      <c r="E82" s="147"/>
      <c r="F82" s="147"/>
      <c r="G82" s="147"/>
      <c r="H82" s="147"/>
      <c r="I82" s="147"/>
      <c r="J82" s="126"/>
      <c r="K82" s="126"/>
    </row>
    <row r="83" spans="1:11" x14ac:dyDescent="0.25">
      <c r="A83" s="147"/>
      <c r="B83" s="147"/>
      <c r="C83" s="147"/>
      <c r="D83" s="147"/>
      <c r="E83" s="147"/>
      <c r="F83" s="147"/>
      <c r="G83" s="147"/>
      <c r="H83" s="147"/>
      <c r="I83" s="147"/>
      <c r="J83" s="126"/>
      <c r="K83" s="126"/>
    </row>
    <row r="84" spans="1:11" x14ac:dyDescent="0.25">
      <c r="A84" s="147"/>
      <c r="B84" s="147"/>
      <c r="C84" s="147"/>
      <c r="D84" s="147"/>
      <c r="E84" s="147"/>
      <c r="F84" s="147"/>
      <c r="G84" s="147"/>
      <c r="H84" s="147"/>
      <c r="I84" s="147"/>
      <c r="J84" s="126"/>
      <c r="K84" s="126"/>
    </row>
    <row r="85" spans="1:11" x14ac:dyDescent="0.25">
      <c r="A85" s="147"/>
      <c r="B85" s="147"/>
      <c r="C85" s="147"/>
      <c r="D85" s="147"/>
      <c r="E85" s="147"/>
      <c r="F85" s="147"/>
      <c r="G85" s="147"/>
      <c r="H85" s="147"/>
      <c r="I85" s="147"/>
      <c r="J85" s="126"/>
      <c r="K85" s="126"/>
    </row>
    <row r="86" spans="1:11" x14ac:dyDescent="0.25">
      <c r="A86" s="147"/>
      <c r="B86" s="147"/>
      <c r="C86" s="147"/>
      <c r="D86" s="147"/>
      <c r="E86" s="147"/>
      <c r="F86" s="147"/>
      <c r="G86" s="147"/>
      <c r="H86" s="147"/>
      <c r="I86" s="147"/>
      <c r="J86" s="126"/>
      <c r="K86" s="126"/>
    </row>
    <row r="87" spans="1:11" x14ac:dyDescent="0.25">
      <c r="A87" s="147"/>
      <c r="B87" s="147"/>
      <c r="C87" s="147"/>
      <c r="D87" s="147"/>
      <c r="E87" s="147"/>
      <c r="F87" s="147"/>
      <c r="G87" s="147"/>
      <c r="H87" s="147"/>
      <c r="I87" s="147"/>
      <c r="J87" s="126"/>
      <c r="K87" s="126"/>
    </row>
    <row r="88" spans="1:11" x14ac:dyDescent="0.25">
      <c r="A88" s="147"/>
      <c r="B88" s="147"/>
      <c r="C88" s="147"/>
      <c r="D88" s="147"/>
      <c r="E88" s="147"/>
      <c r="F88" s="147"/>
      <c r="G88" s="147"/>
      <c r="H88" s="147"/>
      <c r="I88" s="147"/>
      <c r="J88" s="126"/>
      <c r="K88" s="126"/>
    </row>
    <row r="89" spans="1:11" x14ac:dyDescent="0.25">
      <c r="A89" s="147"/>
      <c r="B89" s="147"/>
      <c r="C89" s="147"/>
      <c r="D89" s="147"/>
      <c r="E89" s="147"/>
      <c r="F89" s="147"/>
      <c r="G89" s="147"/>
      <c r="H89" s="147"/>
      <c r="I89" s="147"/>
      <c r="J89" s="126"/>
      <c r="K89" s="126"/>
    </row>
    <row r="90" spans="1:11" x14ac:dyDescent="0.25">
      <c r="A90" s="147"/>
      <c r="B90" s="147"/>
      <c r="C90" s="147"/>
      <c r="D90" s="147"/>
      <c r="E90" s="147"/>
      <c r="F90" s="147"/>
      <c r="G90" s="147"/>
      <c r="H90" s="147"/>
      <c r="I90" s="147"/>
      <c r="J90" s="126"/>
      <c r="K90" s="126"/>
    </row>
    <row r="91" spans="1:11" x14ac:dyDescent="0.25">
      <c r="A91" s="147"/>
      <c r="B91" s="147"/>
      <c r="C91" s="147"/>
      <c r="D91" s="147"/>
      <c r="E91" s="147"/>
      <c r="F91" s="147"/>
      <c r="G91" s="147"/>
      <c r="H91" s="147"/>
      <c r="I91" s="147"/>
      <c r="J91" s="126"/>
      <c r="K91" s="126"/>
    </row>
    <row r="92" spans="1:11" x14ac:dyDescent="0.25">
      <c r="A92" s="147"/>
      <c r="B92" s="147"/>
      <c r="C92" s="147"/>
      <c r="D92" s="147"/>
      <c r="E92" s="147"/>
      <c r="F92" s="147"/>
      <c r="G92" s="147"/>
      <c r="H92" s="147"/>
      <c r="I92" s="147"/>
      <c r="J92" s="126"/>
      <c r="K92" s="126"/>
    </row>
    <row r="93" spans="1:11" x14ac:dyDescent="0.25">
      <c r="A93" s="147"/>
      <c r="B93" s="147"/>
      <c r="C93" s="147"/>
      <c r="D93" s="147"/>
      <c r="E93" s="147"/>
      <c r="F93" s="147"/>
      <c r="G93" s="147"/>
      <c r="H93" s="147"/>
      <c r="I93" s="147"/>
      <c r="J93" s="126"/>
      <c r="K93" s="126"/>
    </row>
    <row r="94" spans="1:11" x14ac:dyDescent="0.25">
      <c r="A94" s="147"/>
      <c r="B94" s="147"/>
      <c r="C94" s="147"/>
      <c r="D94" s="147"/>
      <c r="E94" s="147"/>
      <c r="F94" s="147"/>
      <c r="G94" s="147"/>
      <c r="H94" s="147"/>
      <c r="I94" s="147"/>
      <c r="J94" s="126"/>
      <c r="K94" s="126"/>
    </row>
    <row r="95" spans="1:11" x14ac:dyDescent="0.25">
      <c r="A95" s="147"/>
      <c r="B95" s="147"/>
      <c r="C95" s="147"/>
      <c r="D95" s="147"/>
      <c r="E95" s="147"/>
      <c r="F95" s="147"/>
      <c r="G95" s="147"/>
      <c r="H95" s="147"/>
      <c r="I95" s="147"/>
      <c r="J95" s="126"/>
      <c r="K95" s="126"/>
    </row>
    <row r="96" spans="1:11" x14ac:dyDescent="0.25">
      <c r="A96" s="147"/>
      <c r="B96" s="147"/>
      <c r="C96" s="147"/>
      <c r="D96" s="147"/>
      <c r="E96" s="147"/>
      <c r="F96" s="147"/>
      <c r="G96" s="147"/>
      <c r="H96" s="147"/>
      <c r="I96" s="147"/>
      <c r="J96" s="126"/>
      <c r="K96" s="126"/>
    </row>
    <row r="97" spans="1:11" x14ac:dyDescent="0.25">
      <c r="A97" s="147"/>
      <c r="B97" s="147"/>
      <c r="C97" s="147"/>
      <c r="D97" s="147"/>
      <c r="E97" s="147"/>
      <c r="F97" s="147"/>
      <c r="G97" s="147"/>
      <c r="H97" s="147"/>
      <c r="I97" s="147"/>
      <c r="J97" s="126"/>
      <c r="K97" s="126"/>
    </row>
    <row r="98" spans="1:11" x14ac:dyDescent="0.25">
      <c r="A98" s="147"/>
      <c r="B98" s="147"/>
      <c r="C98" s="147"/>
      <c r="D98" s="147"/>
      <c r="E98" s="147"/>
      <c r="F98" s="147"/>
      <c r="G98" s="147"/>
      <c r="H98" s="147"/>
      <c r="I98" s="147"/>
      <c r="J98" s="126"/>
      <c r="K98" s="126"/>
    </row>
    <row r="99" spans="1:11" x14ac:dyDescent="0.25">
      <c r="A99" s="147"/>
      <c r="B99" s="147"/>
      <c r="C99" s="147"/>
      <c r="D99" s="147"/>
      <c r="E99" s="147"/>
      <c r="F99" s="147"/>
      <c r="G99" s="147"/>
      <c r="H99" s="147"/>
      <c r="I99" s="147"/>
      <c r="J99" s="126"/>
      <c r="K99" s="126"/>
    </row>
    <row r="100" spans="1:11" x14ac:dyDescent="0.25">
      <c r="A100" s="147"/>
      <c r="B100" s="147"/>
      <c r="C100" s="147"/>
      <c r="D100" s="147"/>
      <c r="E100" s="147"/>
      <c r="F100" s="147"/>
      <c r="G100" s="147"/>
      <c r="H100" s="147"/>
      <c r="I100" s="147"/>
      <c r="J100" s="126"/>
      <c r="K100" s="126"/>
    </row>
    <row r="101" spans="1:11" x14ac:dyDescent="0.25">
      <c r="A101" s="147"/>
      <c r="B101" s="147"/>
      <c r="C101" s="147"/>
      <c r="D101" s="147"/>
      <c r="E101" s="147"/>
      <c r="F101" s="147"/>
      <c r="G101" s="147"/>
      <c r="H101" s="147"/>
      <c r="I101" s="147"/>
      <c r="J101" s="126"/>
      <c r="K101" s="126"/>
    </row>
    <row r="102" spans="1:11" x14ac:dyDescent="0.25">
      <c r="A102" s="147"/>
      <c r="B102" s="147"/>
      <c r="C102" s="147"/>
      <c r="D102" s="147"/>
      <c r="E102" s="147"/>
      <c r="F102" s="147"/>
      <c r="G102" s="147"/>
      <c r="H102" s="147"/>
      <c r="I102" s="147"/>
      <c r="J102" s="126"/>
      <c r="K102" s="126"/>
    </row>
    <row r="103" spans="1:11" x14ac:dyDescent="0.25">
      <c r="A103" s="147"/>
      <c r="B103" s="147"/>
      <c r="C103" s="147"/>
      <c r="D103" s="147"/>
      <c r="E103" s="147"/>
      <c r="F103" s="147"/>
      <c r="G103" s="147"/>
      <c r="H103" s="147"/>
      <c r="I103" s="147"/>
      <c r="J103" s="126"/>
      <c r="K103" s="126"/>
    </row>
    <row r="104" spans="1:11" x14ac:dyDescent="0.25">
      <c r="A104" s="147"/>
      <c r="B104" s="147"/>
      <c r="C104" s="147"/>
      <c r="D104" s="147"/>
      <c r="E104" s="147"/>
      <c r="F104" s="147"/>
      <c r="G104" s="147"/>
      <c r="H104" s="147"/>
      <c r="I104" s="147"/>
      <c r="J104" s="126"/>
      <c r="K104" s="126"/>
    </row>
    <row r="105" spans="1:11" x14ac:dyDescent="0.25">
      <c r="A105" s="147"/>
      <c r="B105" s="147"/>
      <c r="C105" s="147"/>
      <c r="D105" s="147"/>
      <c r="E105" s="147"/>
      <c r="F105" s="147"/>
      <c r="G105" s="147"/>
      <c r="H105" s="147"/>
      <c r="I105" s="147"/>
      <c r="J105" s="126"/>
      <c r="K105" s="126"/>
    </row>
    <row r="106" spans="1:11" x14ac:dyDescent="0.25">
      <c r="A106" s="147"/>
      <c r="B106" s="147"/>
      <c r="C106" s="147"/>
      <c r="D106" s="147"/>
      <c r="E106" s="147"/>
      <c r="F106" s="147"/>
      <c r="G106" s="147"/>
      <c r="H106" s="147"/>
      <c r="I106" s="147"/>
      <c r="J106" s="126"/>
      <c r="K106" s="126"/>
    </row>
    <row r="107" spans="1:11" x14ac:dyDescent="0.25">
      <c r="A107" s="147"/>
      <c r="B107" s="147"/>
      <c r="C107" s="147"/>
      <c r="D107" s="147"/>
      <c r="E107" s="147"/>
      <c r="F107" s="147"/>
      <c r="G107" s="147"/>
      <c r="H107" s="147"/>
      <c r="I107" s="147"/>
      <c r="J107" s="126"/>
      <c r="K107" s="126"/>
    </row>
    <row r="108" spans="1:11" x14ac:dyDescent="0.25">
      <c r="A108" s="147"/>
      <c r="B108" s="147"/>
      <c r="C108" s="147"/>
      <c r="D108" s="147"/>
      <c r="E108" s="147"/>
      <c r="F108" s="147"/>
      <c r="G108" s="147"/>
      <c r="H108" s="147"/>
      <c r="I108" s="147"/>
      <c r="J108" s="126"/>
      <c r="K108" s="126"/>
    </row>
    <row r="109" spans="1:11" x14ac:dyDescent="0.25">
      <c r="A109" s="147"/>
      <c r="B109" s="147"/>
      <c r="C109" s="147"/>
      <c r="D109" s="147"/>
      <c r="E109" s="147"/>
      <c r="F109" s="147"/>
      <c r="G109" s="147"/>
      <c r="H109" s="147"/>
      <c r="I109" s="147"/>
      <c r="J109" s="126"/>
      <c r="K109" s="126"/>
    </row>
    <row r="110" spans="1:11" x14ac:dyDescent="0.25">
      <c r="A110" s="147"/>
      <c r="B110" s="147"/>
      <c r="C110" s="147"/>
      <c r="D110" s="147"/>
      <c r="E110" s="147"/>
      <c r="F110" s="147"/>
      <c r="G110" s="147"/>
      <c r="H110" s="147"/>
      <c r="I110" s="147"/>
      <c r="J110" s="126"/>
      <c r="K110" s="126"/>
    </row>
    <row r="111" spans="1:11" x14ac:dyDescent="0.25">
      <c r="A111" s="147"/>
      <c r="B111" s="147"/>
      <c r="C111" s="147"/>
      <c r="D111" s="147"/>
      <c r="E111" s="147"/>
      <c r="F111" s="147"/>
      <c r="G111" s="147"/>
      <c r="H111" s="147"/>
      <c r="I111" s="147"/>
      <c r="J111" s="126"/>
      <c r="K111" s="126"/>
    </row>
    <row r="112" spans="1:11" x14ac:dyDescent="0.25">
      <c r="A112" s="147"/>
      <c r="B112" s="147"/>
      <c r="C112" s="147"/>
      <c r="D112" s="147"/>
      <c r="E112" s="147"/>
      <c r="F112" s="147"/>
      <c r="G112" s="147"/>
      <c r="H112" s="147"/>
      <c r="I112" s="147"/>
      <c r="J112" s="126"/>
      <c r="K112" s="126"/>
    </row>
    <row r="113" spans="1:11" x14ac:dyDescent="0.25">
      <c r="A113" s="147"/>
      <c r="B113" s="147"/>
      <c r="C113" s="147"/>
      <c r="D113" s="147"/>
      <c r="E113" s="147"/>
      <c r="F113" s="147"/>
      <c r="G113" s="147"/>
      <c r="H113" s="147"/>
      <c r="I113" s="147"/>
      <c r="J113" s="126"/>
      <c r="K113" s="126"/>
    </row>
    <row r="114" spans="1:11" x14ac:dyDescent="0.25">
      <c r="A114" s="147"/>
      <c r="B114" s="147"/>
      <c r="C114" s="147"/>
      <c r="D114" s="147"/>
      <c r="E114" s="147"/>
      <c r="F114" s="147"/>
      <c r="G114" s="147"/>
      <c r="H114" s="147"/>
      <c r="I114" s="147"/>
      <c r="J114" s="126"/>
      <c r="K114" s="126"/>
    </row>
    <row r="115" spans="1:11" x14ac:dyDescent="0.25">
      <c r="A115" s="147"/>
      <c r="B115" s="147"/>
      <c r="C115" s="147"/>
      <c r="D115" s="147"/>
      <c r="E115" s="147"/>
      <c r="F115" s="147"/>
      <c r="G115" s="147"/>
      <c r="H115" s="147"/>
      <c r="I115" s="147"/>
      <c r="J115" s="126"/>
      <c r="K115" s="126"/>
    </row>
    <row r="116" spans="1:11" x14ac:dyDescent="0.25">
      <c r="A116" s="147"/>
      <c r="B116" s="147"/>
      <c r="C116" s="147"/>
      <c r="D116" s="147"/>
      <c r="E116" s="147"/>
      <c r="F116" s="147"/>
      <c r="G116" s="147"/>
      <c r="H116" s="147"/>
      <c r="I116" s="147"/>
      <c r="J116" s="126"/>
      <c r="K116" s="126"/>
    </row>
    <row r="117" spans="1:11" x14ac:dyDescent="0.25">
      <c r="A117" s="147"/>
      <c r="B117" s="147"/>
      <c r="C117" s="147"/>
      <c r="D117" s="147"/>
      <c r="E117" s="147"/>
      <c r="F117" s="147"/>
      <c r="G117" s="147"/>
      <c r="H117" s="147"/>
      <c r="I117" s="147"/>
      <c r="J117" s="126"/>
      <c r="K117" s="126"/>
    </row>
    <row r="118" spans="1:11" x14ac:dyDescent="0.25">
      <c r="A118" s="147"/>
      <c r="B118" s="147"/>
      <c r="C118" s="147"/>
      <c r="D118" s="147"/>
      <c r="E118" s="147"/>
      <c r="F118" s="147"/>
      <c r="G118" s="147"/>
      <c r="H118" s="147"/>
      <c r="I118" s="147"/>
      <c r="J118" s="126"/>
      <c r="K118" s="126"/>
    </row>
    <row r="119" spans="1:11" x14ac:dyDescent="0.25">
      <c r="A119" s="147"/>
      <c r="B119" s="147"/>
      <c r="C119" s="147"/>
      <c r="D119" s="147"/>
      <c r="E119" s="147"/>
      <c r="F119" s="147"/>
      <c r="G119" s="147"/>
      <c r="H119" s="147"/>
      <c r="I119" s="147"/>
      <c r="J119" s="126"/>
      <c r="K119" s="126"/>
    </row>
    <row r="120" spans="1:11" x14ac:dyDescent="0.25">
      <c r="A120" s="147"/>
      <c r="B120" s="147"/>
      <c r="C120" s="147"/>
      <c r="D120" s="147"/>
      <c r="E120" s="147"/>
      <c r="F120" s="147"/>
      <c r="G120" s="147"/>
      <c r="H120" s="147"/>
      <c r="I120" s="147"/>
      <c r="J120" s="126"/>
      <c r="K120" s="126"/>
    </row>
    <row r="121" spans="1:11" x14ac:dyDescent="0.25">
      <c r="A121" s="147"/>
      <c r="B121" s="147"/>
      <c r="C121" s="147"/>
      <c r="D121" s="147"/>
      <c r="E121" s="147"/>
      <c r="F121" s="147"/>
      <c r="G121" s="147"/>
      <c r="H121" s="147"/>
      <c r="I121" s="147"/>
      <c r="J121" s="126"/>
      <c r="K121" s="126"/>
    </row>
    <row r="122" spans="1:11" x14ac:dyDescent="0.25">
      <c r="A122" s="147"/>
      <c r="B122" s="147"/>
      <c r="C122" s="147"/>
      <c r="D122" s="147"/>
      <c r="E122" s="147"/>
      <c r="F122" s="147"/>
      <c r="G122" s="147"/>
      <c r="H122" s="147"/>
      <c r="I122" s="147"/>
      <c r="J122" s="126"/>
      <c r="K122" s="126"/>
    </row>
    <row r="123" spans="1:11" x14ac:dyDescent="0.25">
      <c r="A123" s="147"/>
      <c r="B123" s="147"/>
      <c r="C123" s="147"/>
      <c r="D123" s="147"/>
      <c r="E123" s="147"/>
      <c r="F123" s="147"/>
      <c r="G123" s="147"/>
      <c r="H123" s="147"/>
      <c r="I123" s="147"/>
      <c r="J123" s="126"/>
      <c r="K123" s="126"/>
    </row>
    <row r="124" spans="1:11" x14ac:dyDescent="0.25">
      <c r="A124" s="147"/>
      <c r="B124" s="147"/>
      <c r="C124" s="147"/>
      <c r="D124" s="147"/>
      <c r="E124" s="147"/>
      <c r="F124" s="147"/>
      <c r="G124" s="147"/>
      <c r="H124" s="147"/>
      <c r="I124" s="147"/>
      <c r="J124" s="126"/>
      <c r="K124" s="126"/>
    </row>
    <row r="125" spans="1:11" x14ac:dyDescent="0.25">
      <c r="A125" s="147"/>
      <c r="B125" s="147"/>
      <c r="C125" s="147"/>
      <c r="D125" s="147"/>
      <c r="E125" s="147"/>
      <c r="F125" s="147"/>
      <c r="G125" s="147"/>
      <c r="H125" s="147"/>
      <c r="I125" s="147"/>
      <c r="J125" s="126"/>
      <c r="K125" s="126"/>
    </row>
    <row r="126" spans="1:11" x14ac:dyDescent="0.25">
      <c r="A126" s="147"/>
      <c r="B126" s="147"/>
      <c r="C126" s="147"/>
      <c r="D126" s="147"/>
      <c r="E126" s="147"/>
      <c r="F126" s="147"/>
      <c r="G126" s="147"/>
      <c r="H126" s="147"/>
      <c r="I126" s="147"/>
      <c r="J126" s="126"/>
      <c r="K126" s="126"/>
    </row>
    <row r="127" spans="1:11" x14ac:dyDescent="0.25">
      <c r="A127" s="147"/>
      <c r="B127" s="147"/>
      <c r="C127" s="147"/>
      <c r="D127" s="147"/>
      <c r="E127" s="147"/>
      <c r="F127" s="147"/>
      <c r="G127" s="147"/>
      <c r="H127" s="147"/>
      <c r="I127" s="147"/>
      <c r="J127" s="126"/>
      <c r="K127" s="126"/>
    </row>
    <row r="128" spans="1:11" x14ac:dyDescent="0.25">
      <c r="A128" s="147"/>
      <c r="B128" s="147"/>
      <c r="C128" s="147"/>
      <c r="D128" s="147"/>
      <c r="E128" s="147"/>
      <c r="F128" s="147"/>
      <c r="G128" s="147"/>
      <c r="H128" s="147"/>
      <c r="I128" s="147"/>
      <c r="J128" s="126"/>
      <c r="K128" s="126"/>
    </row>
    <row r="129" spans="1:11" x14ac:dyDescent="0.25">
      <c r="A129" s="147"/>
      <c r="B129" s="147"/>
      <c r="C129" s="147"/>
      <c r="D129" s="147"/>
      <c r="E129" s="147"/>
      <c r="F129" s="147"/>
      <c r="G129" s="147"/>
      <c r="H129" s="147"/>
      <c r="I129" s="147"/>
      <c r="J129" s="126"/>
      <c r="K129" s="126"/>
    </row>
    <row r="130" spans="1:11" x14ac:dyDescent="0.25">
      <c r="A130" s="147"/>
      <c r="B130" s="147"/>
      <c r="C130" s="147"/>
      <c r="D130" s="147"/>
      <c r="E130" s="147"/>
      <c r="F130" s="147"/>
      <c r="G130" s="147"/>
      <c r="H130" s="147"/>
      <c r="I130" s="147"/>
      <c r="J130" s="126"/>
      <c r="K130" s="126"/>
    </row>
    <row r="131" spans="1:11" x14ac:dyDescent="0.25">
      <c r="A131" s="147"/>
      <c r="B131" s="147"/>
      <c r="C131" s="147"/>
      <c r="D131" s="147"/>
      <c r="E131" s="147"/>
      <c r="F131" s="147"/>
      <c r="G131" s="147"/>
      <c r="H131" s="147"/>
      <c r="I131" s="147"/>
      <c r="J131" s="126"/>
      <c r="K131" s="126"/>
    </row>
    <row r="132" spans="1:11" x14ac:dyDescent="0.25">
      <c r="A132" s="147"/>
      <c r="B132" s="147"/>
      <c r="C132" s="147"/>
      <c r="D132" s="147"/>
      <c r="E132" s="147"/>
      <c r="F132" s="147"/>
      <c r="G132" s="147"/>
      <c r="H132" s="147"/>
      <c r="I132" s="147"/>
      <c r="J132" s="126"/>
      <c r="K132" s="126"/>
    </row>
    <row r="133" spans="1:11" x14ac:dyDescent="0.25">
      <c r="A133" s="147"/>
      <c r="B133" s="147"/>
      <c r="C133" s="147"/>
      <c r="D133" s="147"/>
      <c r="E133" s="147"/>
      <c r="F133" s="147"/>
      <c r="G133" s="147"/>
      <c r="H133" s="147"/>
      <c r="I133" s="147"/>
      <c r="J133" s="126"/>
      <c r="K133" s="126"/>
    </row>
    <row r="134" spans="1:11" x14ac:dyDescent="0.25">
      <c r="A134" s="147"/>
      <c r="B134" s="147"/>
      <c r="C134" s="147"/>
      <c r="D134" s="147"/>
      <c r="E134" s="147"/>
      <c r="F134" s="147"/>
      <c r="G134" s="147"/>
      <c r="H134" s="147"/>
      <c r="I134" s="147"/>
      <c r="J134" s="126"/>
      <c r="K134" s="126"/>
    </row>
    <row r="135" spans="1:11" x14ac:dyDescent="0.25">
      <c r="A135" s="147"/>
      <c r="B135" s="147"/>
      <c r="C135" s="147"/>
      <c r="D135" s="147"/>
      <c r="E135" s="147"/>
      <c r="F135" s="147"/>
      <c r="G135" s="147"/>
      <c r="H135" s="147"/>
      <c r="I135" s="147"/>
      <c r="J135" s="126"/>
      <c r="K135" s="126"/>
    </row>
    <row r="136" spans="1:11" x14ac:dyDescent="0.25">
      <c r="A136" s="147"/>
      <c r="B136" s="147"/>
      <c r="C136" s="147"/>
      <c r="D136" s="147"/>
      <c r="E136" s="147"/>
      <c r="F136" s="147"/>
      <c r="G136" s="147"/>
      <c r="H136" s="147"/>
      <c r="I136" s="147"/>
      <c r="J136" s="126"/>
      <c r="K136" s="126"/>
    </row>
    <row r="137" spans="1:11" x14ac:dyDescent="0.25">
      <c r="A137" s="147"/>
      <c r="B137" s="147"/>
      <c r="C137" s="147"/>
      <c r="D137" s="147"/>
      <c r="E137" s="147"/>
      <c r="F137" s="147"/>
      <c r="G137" s="147"/>
      <c r="H137" s="147"/>
      <c r="I137" s="147"/>
      <c r="J137" s="126"/>
      <c r="K137" s="126"/>
    </row>
    <row r="138" spans="1:11" x14ac:dyDescent="0.25">
      <c r="A138" s="147"/>
      <c r="B138" s="147"/>
      <c r="C138" s="147"/>
      <c r="D138" s="147"/>
      <c r="E138" s="147"/>
      <c r="F138" s="147"/>
      <c r="G138" s="147"/>
      <c r="H138" s="147"/>
      <c r="I138" s="147"/>
      <c r="J138" s="126"/>
      <c r="K138" s="126"/>
    </row>
    <row r="139" spans="1:11" x14ac:dyDescent="0.25">
      <c r="A139" s="147"/>
      <c r="B139" s="147"/>
      <c r="C139" s="147"/>
      <c r="D139" s="147"/>
      <c r="E139" s="147"/>
      <c r="F139" s="147"/>
      <c r="G139" s="147"/>
      <c r="H139" s="147"/>
      <c r="I139" s="147"/>
      <c r="J139" s="126"/>
      <c r="K139" s="126"/>
    </row>
    <row r="140" spans="1:11" x14ac:dyDescent="0.25">
      <c r="A140" s="147"/>
      <c r="B140" s="147"/>
      <c r="C140" s="147"/>
      <c r="D140" s="147"/>
      <c r="E140" s="147"/>
      <c r="F140" s="147"/>
      <c r="G140" s="147"/>
      <c r="H140" s="147"/>
      <c r="I140" s="147"/>
      <c r="J140" s="126"/>
      <c r="K140" s="126"/>
    </row>
    <row r="141" spans="1:11" x14ac:dyDescent="0.25">
      <c r="A141" s="147"/>
      <c r="B141" s="147"/>
      <c r="C141" s="147"/>
      <c r="D141" s="147"/>
      <c r="E141" s="147"/>
      <c r="F141" s="147"/>
      <c r="G141" s="147"/>
      <c r="H141" s="147"/>
      <c r="I141" s="147"/>
      <c r="J141" s="126"/>
      <c r="K141" s="126"/>
    </row>
    <row r="142" spans="1:11" x14ac:dyDescent="0.25">
      <c r="A142" s="147"/>
      <c r="B142" s="147"/>
      <c r="C142" s="147"/>
      <c r="D142" s="147"/>
      <c r="E142" s="147"/>
      <c r="F142" s="147"/>
      <c r="G142" s="147"/>
      <c r="H142" s="147"/>
      <c r="I142" s="147"/>
      <c r="J142" s="126"/>
      <c r="K142" s="126"/>
    </row>
    <row r="143" spans="1:11" x14ac:dyDescent="0.25">
      <c r="A143" s="147"/>
      <c r="B143" s="147"/>
      <c r="C143" s="147"/>
      <c r="D143" s="147"/>
      <c r="E143" s="147"/>
      <c r="F143" s="147"/>
      <c r="G143" s="147"/>
      <c r="H143" s="147"/>
      <c r="I143" s="147"/>
      <c r="J143" s="126"/>
      <c r="K143" s="126"/>
    </row>
    <row r="144" spans="1:11" x14ac:dyDescent="0.25">
      <c r="A144" s="147"/>
      <c r="B144" s="147"/>
      <c r="C144" s="147"/>
      <c r="D144" s="147"/>
      <c r="E144" s="147"/>
      <c r="F144" s="147"/>
      <c r="G144" s="147"/>
      <c r="H144" s="147"/>
      <c r="I144" s="147"/>
      <c r="J144" s="126"/>
      <c r="K144" s="126"/>
    </row>
    <row r="145" spans="1:11" x14ac:dyDescent="0.25">
      <c r="A145" s="147"/>
      <c r="B145" s="147"/>
      <c r="C145" s="147"/>
      <c r="D145" s="147"/>
      <c r="E145" s="147"/>
      <c r="F145" s="147"/>
      <c r="G145" s="147"/>
      <c r="H145" s="147"/>
      <c r="I145" s="147"/>
      <c r="J145" s="126"/>
      <c r="K145" s="126"/>
    </row>
    <row r="146" spans="1:11" x14ac:dyDescent="0.25">
      <c r="A146" s="147"/>
      <c r="B146" s="147"/>
      <c r="C146" s="147"/>
      <c r="D146" s="147"/>
      <c r="E146" s="147"/>
      <c r="F146" s="147"/>
      <c r="G146" s="147"/>
      <c r="H146" s="147"/>
      <c r="I146" s="147"/>
      <c r="J146" s="126"/>
      <c r="K146" s="126"/>
    </row>
    <row r="147" spans="1:11" x14ac:dyDescent="0.25">
      <c r="A147" s="147"/>
      <c r="B147" s="147"/>
      <c r="C147" s="147"/>
      <c r="D147" s="147"/>
      <c r="E147" s="147"/>
      <c r="F147" s="147"/>
      <c r="G147" s="147"/>
      <c r="H147" s="147"/>
      <c r="I147" s="147"/>
      <c r="J147" s="126"/>
      <c r="K147" s="126"/>
    </row>
    <row r="148" spans="1:11" x14ac:dyDescent="0.25">
      <c r="A148" s="147"/>
      <c r="B148" s="147"/>
      <c r="C148" s="147"/>
      <c r="D148" s="147"/>
      <c r="E148" s="147"/>
      <c r="F148" s="147"/>
      <c r="G148" s="147"/>
      <c r="H148" s="147"/>
      <c r="I148" s="147"/>
      <c r="J148" s="126"/>
      <c r="K148" s="126"/>
    </row>
    <row r="149" spans="1:11" x14ac:dyDescent="0.25">
      <c r="A149" s="147"/>
      <c r="B149" s="147"/>
      <c r="C149" s="147"/>
      <c r="D149" s="147"/>
      <c r="E149" s="147"/>
      <c r="F149" s="147"/>
      <c r="G149" s="147"/>
      <c r="H149" s="147"/>
      <c r="I149" s="147"/>
      <c r="J149" s="126"/>
      <c r="K149" s="126"/>
    </row>
    <row r="150" spans="1:11" x14ac:dyDescent="0.25">
      <c r="A150" s="147"/>
      <c r="B150" s="147"/>
      <c r="C150" s="147"/>
      <c r="D150" s="147"/>
      <c r="E150" s="147"/>
      <c r="F150" s="147"/>
      <c r="G150" s="147"/>
      <c r="H150" s="147"/>
      <c r="I150" s="147"/>
      <c r="J150" s="126"/>
      <c r="K150" s="126"/>
    </row>
    <row r="151" spans="1:11" x14ac:dyDescent="0.25">
      <c r="A151" s="147"/>
      <c r="B151" s="147"/>
      <c r="C151" s="147"/>
      <c r="D151" s="147"/>
      <c r="E151" s="147"/>
      <c r="F151" s="147"/>
      <c r="G151" s="147"/>
      <c r="H151" s="147"/>
      <c r="I151" s="147"/>
      <c r="J151" s="126"/>
      <c r="K151" s="126"/>
    </row>
    <row r="152" spans="1:11" x14ac:dyDescent="0.25">
      <c r="A152" s="147"/>
      <c r="B152" s="147"/>
      <c r="C152" s="147"/>
      <c r="D152" s="147"/>
      <c r="E152" s="147"/>
      <c r="F152" s="147"/>
      <c r="G152" s="147"/>
      <c r="H152" s="147"/>
      <c r="I152" s="147"/>
      <c r="J152" s="126"/>
      <c r="K152" s="126"/>
    </row>
    <row r="153" spans="1:11" x14ac:dyDescent="0.25">
      <c r="A153" s="147"/>
      <c r="B153" s="147"/>
      <c r="C153" s="147"/>
      <c r="D153" s="147"/>
      <c r="E153" s="147"/>
      <c r="F153" s="147"/>
      <c r="G153" s="147"/>
      <c r="H153" s="147"/>
      <c r="I153" s="147"/>
      <c r="J153" s="126"/>
      <c r="K153" s="126"/>
    </row>
    <row r="154" spans="1:11" x14ac:dyDescent="0.25">
      <c r="A154" s="147"/>
      <c r="B154" s="147"/>
      <c r="C154" s="147"/>
      <c r="D154" s="147"/>
      <c r="E154" s="147"/>
      <c r="F154" s="147"/>
      <c r="G154" s="147"/>
      <c r="H154" s="147"/>
      <c r="I154" s="147"/>
      <c r="J154" s="126"/>
      <c r="K154" s="126"/>
    </row>
    <row r="155" spans="1:11" x14ac:dyDescent="0.25">
      <c r="A155" s="147"/>
      <c r="B155" s="147"/>
      <c r="C155" s="147"/>
      <c r="D155" s="147"/>
      <c r="E155" s="147"/>
      <c r="F155" s="147"/>
      <c r="G155" s="147"/>
      <c r="H155" s="147"/>
      <c r="I155" s="147"/>
      <c r="J155" s="126"/>
      <c r="K155" s="126"/>
    </row>
    <row r="156" spans="1:11" x14ac:dyDescent="0.25">
      <c r="A156" s="147"/>
      <c r="B156" s="147"/>
      <c r="C156" s="147"/>
      <c r="D156" s="147"/>
      <c r="E156" s="147"/>
      <c r="F156" s="147"/>
      <c r="G156" s="147"/>
      <c r="H156" s="147"/>
      <c r="I156" s="147"/>
      <c r="J156" s="126"/>
      <c r="K156" s="126"/>
    </row>
    <row r="157" spans="1:11" x14ac:dyDescent="0.25">
      <c r="A157" s="147"/>
      <c r="B157" s="147"/>
      <c r="C157" s="147"/>
      <c r="D157" s="147"/>
      <c r="E157" s="147"/>
      <c r="F157" s="147"/>
      <c r="G157" s="147"/>
      <c r="H157" s="147"/>
      <c r="I157" s="147"/>
      <c r="J157" s="126"/>
      <c r="K157" s="126"/>
    </row>
    <row r="158" spans="1:11" x14ac:dyDescent="0.25">
      <c r="A158" s="147"/>
      <c r="B158" s="147"/>
      <c r="C158" s="147"/>
      <c r="D158" s="147"/>
      <c r="E158" s="147"/>
      <c r="F158" s="147"/>
      <c r="G158" s="147"/>
      <c r="H158" s="147"/>
      <c r="I158" s="147"/>
      <c r="J158" s="126"/>
      <c r="K158" s="126"/>
    </row>
    <row r="159" spans="1:11" x14ac:dyDescent="0.25">
      <c r="A159" s="147"/>
      <c r="B159" s="147"/>
      <c r="C159" s="147"/>
      <c r="D159" s="147"/>
      <c r="E159" s="147"/>
      <c r="F159" s="147"/>
      <c r="G159" s="147"/>
      <c r="H159" s="147"/>
      <c r="I159" s="147"/>
      <c r="J159" s="126"/>
      <c r="K159" s="126"/>
    </row>
    <row r="160" spans="1:11" x14ac:dyDescent="0.25">
      <c r="A160" s="147"/>
      <c r="B160" s="147"/>
      <c r="C160" s="147"/>
      <c r="D160" s="147"/>
      <c r="E160" s="147"/>
      <c r="F160" s="147"/>
      <c r="G160" s="147"/>
      <c r="H160" s="147"/>
      <c r="I160" s="147"/>
      <c r="J160" s="126"/>
      <c r="K160" s="126"/>
    </row>
    <row r="161" spans="1:11" x14ac:dyDescent="0.25">
      <c r="A161" s="147"/>
      <c r="B161" s="147"/>
      <c r="C161" s="147"/>
      <c r="D161" s="147"/>
      <c r="E161" s="147"/>
      <c r="F161" s="147"/>
      <c r="G161" s="147"/>
      <c r="H161" s="147"/>
      <c r="I161" s="147"/>
      <c r="J161" s="126"/>
      <c r="K161" s="126"/>
    </row>
    <row r="162" spans="1:11" x14ac:dyDescent="0.25">
      <c r="A162" s="147"/>
      <c r="B162" s="147"/>
      <c r="C162" s="147"/>
      <c r="D162" s="147"/>
      <c r="E162" s="147"/>
      <c r="F162" s="147"/>
      <c r="G162" s="147"/>
      <c r="H162" s="147"/>
      <c r="I162" s="147"/>
      <c r="J162" s="126"/>
      <c r="K162" s="126"/>
    </row>
    <row r="163" spans="1:11" x14ac:dyDescent="0.25">
      <c r="A163" s="147"/>
      <c r="B163" s="147"/>
      <c r="C163" s="147"/>
      <c r="D163" s="147"/>
      <c r="E163" s="147"/>
      <c r="F163" s="147"/>
      <c r="G163" s="147"/>
      <c r="H163" s="147"/>
      <c r="I163" s="147"/>
      <c r="J163" s="126"/>
      <c r="K163" s="126"/>
    </row>
    <row r="164" spans="1:11" x14ac:dyDescent="0.25">
      <c r="A164" s="147"/>
      <c r="B164" s="147"/>
      <c r="C164" s="147"/>
      <c r="D164" s="147"/>
      <c r="E164" s="147"/>
      <c r="F164" s="147"/>
      <c r="G164" s="147"/>
      <c r="H164" s="147"/>
      <c r="I164" s="147"/>
      <c r="J164" s="126"/>
      <c r="K164" s="126"/>
    </row>
    <row r="165" spans="1:11" x14ac:dyDescent="0.25">
      <c r="A165" s="147"/>
      <c r="B165" s="147"/>
      <c r="C165" s="147"/>
      <c r="D165" s="147"/>
      <c r="E165" s="147"/>
      <c r="F165" s="147"/>
      <c r="G165" s="147"/>
      <c r="H165" s="147"/>
      <c r="I165" s="147"/>
      <c r="J165" s="126"/>
      <c r="K165" s="126"/>
    </row>
    <row r="166" spans="1:11" x14ac:dyDescent="0.25">
      <c r="A166" s="147"/>
      <c r="B166" s="147"/>
      <c r="C166" s="147"/>
      <c r="D166" s="147"/>
      <c r="E166" s="147"/>
      <c r="F166" s="147"/>
      <c r="G166" s="147"/>
      <c r="H166" s="147"/>
      <c r="I166" s="147"/>
      <c r="J166" s="126"/>
      <c r="K166" s="126"/>
    </row>
    <row r="167" spans="1:11" x14ac:dyDescent="0.25">
      <c r="A167" s="147"/>
      <c r="B167" s="147"/>
      <c r="C167" s="147"/>
      <c r="D167" s="147"/>
      <c r="E167" s="147"/>
      <c r="F167" s="147"/>
      <c r="G167" s="147"/>
      <c r="H167" s="147"/>
      <c r="I167" s="147"/>
      <c r="J167" s="126"/>
      <c r="K167" s="126"/>
    </row>
    <row r="168" spans="1:11" x14ac:dyDescent="0.25">
      <c r="A168" s="147"/>
      <c r="B168" s="147"/>
      <c r="C168" s="147"/>
      <c r="D168" s="147"/>
      <c r="E168" s="147"/>
      <c r="F168" s="147"/>
      <c r="G168" s="147"/>
      <c r="H168" s="147"/>
      <c r="I168" s="147"/>
      <c r="J168" s="126"/>
      <c r="K168" s="126"/>
    </row>
    <row r="169" spans="1:11" x14ac:dyDescent="0.25">
      <c r="A169" s="147"/>
      <c r="B169" s="147"/>
      <c r="C169" s="147"/>
      <c r="D169" s="147"/>
      <c r="E169" s="147"/>
      <c r="F169" s="147"/>
      <c r="G169" s="147"/>
      <c r="H169" s="147"/>
      <c r="I169" s="147"/>
      <c r="J169" s="126"/>
      <c r="K169" s="126"/>
    </row>
    <row r="170" spans="1:11" x14ac:dyDescent="0.25">
      <c r="A170" s="147"/>
      <c r="B170" s="147"/>
      <c r="C170" s="147"/>
      <c r="D170" s="147"/>
      <c r="E170" s="147"/>
      <c r="F170" s="147"/>
      <c r="G170" s="147"/>
      <c r="H170" s="147"/>
      <c r="I170" s="147"/>
      <c r="J170" s="126"/>
      <c r="K170" s="126"/>
    </row>
    <row r="171" spans="1:11" x14ac:dyDescent="0.25">
      <c r="A171" s="147"/>
      <c r="B171" s="147"/>
      <c r="C171" s="147"/>
      <c r="D171" s="147"/>
      <c r="E171" s="147"/>
      <c r="F171" s="147"/>
      <c r="G171" s="147"/>
      <c r="H171" s="147"/>
      <c r="I171" s="147"/>
      <c r="J171" s="126"/>
      <c r="K171" s="126"/>
    </row>
    <row r="172" spans="1:11" x14ac:dyDescent="0.25">
      <c r="A172" s="147"/>
      <c r="B172" s="147"/>
      <c r="C172" s="147"/>
      <c r="D172" s="147"/>
      <c r="E172" s="147"/>
      <c r="F172" s="147"/>
      <c r="G172" s="147"/>
      <c r="H172" s="147"/>
      <c r="I172" s="147"/>
      <c r="J172" s="126"/>
      <c r="K172" s="126"/>
    </row>
    <row r="173" spans="1:11" x14ac:dyDescent="0.25">
      <c r="A173" s="147"/>
      <c r="B173" s="147"/>
      <c r="C173" s="147"/>
      <c r="D173" s="147"/>
      <c r="E173" s="147"/>
      <c r="F173" s="147"/>
      <c r="G173" s="147"/>
      <c r="H173" s="147"/>
      <c r="I173" s="147"/>
      <c r="J173" s="126"/>
      <c r="K173" s="126"/>
    </row>
    <row r="174" spans="1:11" x14ac:dyDescent="0.25">
      <c r="A174" s="147"/>
      <c r="B174" s="147"/>
      <c r="C174" s="147"/>
      <c r="D174" s="147"/>
      <c r="E174" s="147"/>
      <c r="F174" s="147"/>
      <c r="G174" s="147"/>
      <c r="H174" s="147"/>
      <c r="I174" s="147"/>
      <c r="J174" s="126"/>
      <c r="K174" s="126"/>
    </row>
    <row r="175" spans="1:11" x14ac:dyDescent="0.25">
      <c r="A175" s="147"/>
      <c r="B175" s="147"/>
      <c r="C175" s="147"/>
      <c r="D175" s="147"/>
      <c r="E175" s="147"/>
      <c r="F175" s="147"/>
      <c r="G175" s="147"/>
      <c r="H175" s="147"/>
      <c r="I175" s="147"/>
      <c r="J175" s="126"/>
      <c r="K175" s="126"/>
    </row>
    <row r="176" spans="1:11" x14ac:dyDescent="0.25">
      <c r="A176" s="147"/>
      <c r="B176" s="147"/>
      <c r="C176" s="147"/>
      <c r="D176" s="147"/>
      <c r="E176" s="147"/>
      <c r="F176" s="147"/>
      <c r="G176" s="147"/>
      <c r="H176" s="147"/>
      <c r="I176" s="147"/>
      <c r="J176" s="126"/>
      <c r="K176" s="126"/>
    </row>
    <row r="177" spans="1:11" x14ac:dyDescent="0.25">
      <c r="A177" s="147"/>
      <c r="B177" s="147"/>
      <c r="C177" s="147"/>
      <c r="D177" s="147"/>
      <c r="E177" s="147"/>
      <c r="F177" s="147"/>
      <c r="G177" s="147"/>
      <c r="H177" s="147"/>
      <c r="I177" s="147"/>
      <c r="J177" s="126"/>
      <c r="K177" s="126"/>
    </row>
    <row r="178" spans="1:11" x14ac:dyDescent="0.25">
      <c r="A178" s="147"/>
      <c r="B178" s="147"/>
      <c r="C178" s="147"/>
      <c r="D178" s="147"/>
      <c r="E178" s="147"/>
      <c r="F178" s="147"/>
      <c r="G178" s="147"/>
      <c r="H178" s="147"/>
      <c r="I178" s="147"/>
      <c r="J178" s="126"/>
      <c r="K178" s="126"/>
    </row>
    <row r="179" spans="1:11" x14ac:dyDescent="0.25">
      <c r="A179" s="147"/>
      <c r="B179" s="147"/>
      <c r="C179" s="147"/>
      <c r="D179" s="147"/>
      <c r="E179" s="147"/>
      <c r="F179" s="147"/>
      <c r="G179" s="147"/>
      <c r="H179" s="147"/>
      <c r="I179" s="147"/>
      <c r="J179" s="126"/>
      <c r="K179" s="126"/>
    </row>
    <row r="180" spans="1:11" x14ac:dyDescent="0.25">
      <c r="A180" s="147"/>
      <c r="B180" s="147"/>
      <c r="C180" s="147"/>
      <c r="D180" s="147"/>
      <c r="E180" s="147"/>
      <c r="F180" s="147"/>
      <c r="G180" s="147"/>
      <c r="H180" s="147"/>
      <c r="I180" s="147"/>
      <c r="J180" s="126"/>
      <c r="K180" s="126"/>
    </row>
    <row r="181" spans="1:11" x14ac:dyDescent="0.25">
      <c r="A181" s="147"/>
      <c r="B181" s="147"/>
      <c r="C181" s="147"/>
      <c r="D181" s="147"/>
      <c r="E181" s="147"/>
      <c r="F181" s="147"/>
      <c r="G181" s="147"/>
      <c r="H181" s="147"/>
      <c r="I181" s="147"/>
      <c r="J181" s="126"/>
      <c r="K181" s="126"/>
    </row>
    <row r="182" spans="1:11" x14ac:dyDescent="0.25">
      <c r="A182" s="147"/>
      <c r="B182" s="147"/>
      <c r="C182" s="147"/>
      <c r="D182" s="147"/>
      <c r="E182" s="147"/>
      <c r="F182" s="147"/>
      <c r="G182" s="147"/>
      <c r="H182" s="147"/>
      <c r="I182" s="147"/>
      <c r="J182" s="126"/>
      <c r="K182" s="126"/>
    </row>
    <row r="183" spans="1:11" x14ac:dyDescent="0.25">
      <c r="A183" s="147"/>
      <c r="B183" s="147"/>
      <c r="C183" s="147"/>
      <c r="D183" s="147"/>
      <c r="E183" s="147"/>
      <c r="F183" s="147"/>
      <c r="G183" s="147"/>
      <c r="H183" s="147"/>
      <c r="I183" s="147"/>
      <c r="J183" s="126"/>
      <c r="K183" s="126"/>
    </row>
    <row r="184" spans="1:11" x14ac:dyDescent="0.25">
      <c r="A184" s="147"/>
      <c r="B184" s="147"/>
      <c r="C184" s="147"/>
      <c r="D184" s="147"/>
      <c r="E184" s="147"/>
      <c r="F184" s="147"/>
      <c r="G184" s="147"/>
      <c r="H184" s="147"/>
      <c r="I184" s="147"/>
      <c r="J184" s="126"/>
      <c r="K184" s="126"/>
    </row>
    <row r="185" spans="1:11" x14ac:dyDescent="0.25">
      <c r="A185" s="147"/>
      <c r="B185" s="147"/>
      <c r="C185" s="147"/>
      <c r="D185" s="147"/>
      <c r="E185" s="147"/>
      <c r="F185" s="147"/>
      <c r="G185" s="147"/>
      <c r="H185" s="147"/>
      <c r="I185" s="147"/>
      <c r="J185" s="126"/>
      <c r="K185" s="126"/>
    </row>
    <row r="186" spans="1:11" x14ac:dyDescent="0.25">
      <c r="A186" s="147"/>
      <c r="B186" s="147"/>
      <c r="C186" s="147"/>
      <c r="D186" s="147"/>
      <c r="E186" s="147"/>
      <c r="F186" s="147"/>
      <c r="G186" s="147"/>
      <c r="H186" s="147"/>
      <c r="I186" s="147"/>
      <c r="J186" s="126"/>
      <c r="K186" s="126"/>
    </row>
    <row r="187" spans="1:11" x14ac:dyDescent="0.25">
      <c r="A187" s="147"/>
      <c r="B187" s="147"/>
      <c r="C187" s="147"/>
      <c r="D187" s="147"/>
      <c r="E187" s="147"/>
      <c r="F187" s="147"/>
      <c r="G187" s="147"/>
      <c r="H187" s="147"/>
      <c r="I187" s="147"/>
      <c r="J187" s="126"/>
      <c r="K187" s="126"/>
    </row>
    <row r="188" spans="1:11" x14ac:dyDescent="0.25">
      <c r="A188" s="147"/>
      <c r="B188" s="147"/>
      <c r="C188" s="147"/>
      <c r="D188" s="147"/>
      <c r="E188" s="147"/>
      <c r="F188" s="147"/>
      <c r="G188" s="147"/>
      <c r="H188" s="147"/>
      <c r="I188" s="147"/>
      <c r="J188" s="126"/>
      <c r="K188" s="126"/>
    </row>
    <row r="189" spans="1:11" x14ac:dyDescent="0.25">
      <c r="A189" s="147"/>
      <c r="B189" s="147"/>
      <c r="C189" s="147"/>
      <c r="D189" s="147"/>
      <c r="E189" s="147"/>
      <c r="F189" s="147"/>
      <c r="G189" s="147"/>
      <c r="H189" s="147"/>
      <c r="I189" s="147"/>
      <c r="J189" s="126"/>
      <c r="K189" s="126"/>
    </row>
    <row r="190" spans="1:11" x14ac:dyDescent="0.25">
      <c r="A190" s="147"/>
      <c r="B190" s="147"/>
      <c r="C190" s="147"/>
      <c r="D190" s="147"/>
      <c r="E190" s="147"/>
      <c r="F190" s="147"/>
      <c r="G190" s="147"/>
      <c r="H190" s="147"/>
      <c r="I190" s="147"/>
      <c r="J190" s="126"/>
      <c r="K190" s="126"/>
    </row>
    <row r="191" spans="1:11" x14ac:dyDescent="0.25">
      <c r="A191" s="147"/>
      <c r="B191" s="147"/>
      <c r="C191" s="147"/>
      <c r="D191" s="147"/>
      <c r="E191" s="147"/>
      <c r="F191" s="147"/>
      <c r="G191" s="147"/>
      <c r="H191" s="147"/>
      <c r="I191" s="147"/>
      <c r="J191" s="126"/>
      <c r="K191" s="126"/>
    </row>
    <row r="192" spans="1:11" x14ac:dyDescent="0.25">
      <c r="A192" s="147"/>
      <c r="B192" s="147"/>
      <c r="C192" s="147"/>
      <c r="D192" s="147"/>
      <c r="E192" s="147"/>
      <c r="F192" s="147"/>
      <c r="G192" s="147"/>
      <c r="H192" s="147"/>
      <c r="I192" s="147"/>
      <c r="J192" s="126"/>
      <c r="K192" s="126"/>
    </row>
    <row r="193" spans="1:11" x14ac:dyDescent="0.25">
      <c r="A193" s="147"/>
      <c r="B193" s="147"/>
      <c r="C193" s="147"/>
      <c r="D193" s="147"/>
      <c r="E193" s="147"/>
      <c r="F193" s="147"/>
      <c r="G193" s="147"/>
      <c r="H193" s="147"/>
      <c r="I193" s="147"/>
      <c r="J193" s="126"/>
      <c r="K193" s="126"/>
    </row>
    <row r="194" spans="1:11" x14ac:dyDescent="0.25">
      <c r="A194" s="147"/>
      <c r="B194" s="147"/>
      <c r="C194" s="147"/>
      <c r="D194" s="147"/>
      <c r="E194" s="147"/>
      <c r="F194" s="147"/>
      <c r="G194" s="147"/>
      <c r="H194" s="147"/>
      <c r="I194" s="147"/>
      <c r="J194" s="126"/>
      <c r="K194" s="126"/>
    </row>
    <row r="195" spans="1:11" x14ac:dyDescent="0.25">
      <c r="A195" s="147"/>
      <c r="B195" s="147"/>
      <c r="C195" s="147"/>
      <c r="D195" s="147"/>
      <c r="E195" s="147"/>
      <c r="F195" s="147"/>
      <c r="G195" s="147"/>
      <c r="H195" s="147"/>
      <c r="I195" s="147"/>
      <c r="J195" s="126"/>
      <c r="K195" s="126"/>
    </row>
    <row r="196" spans="1:11" x14ac:dyDescent="0.25">
      <c r="A196" s="147"/>
      <c r="B196" s="147"/>
      <c r="C196" s="147"/>
      <c r="D196" s="147"/>
      <c r="E196" s="147"/>
      <c r="F196" s="147"/>
      <c r="G196" s="147"/>
      <c r="H196" s="147"/>
      <c r="I196" s="147"/>
      <c r="J196" s="126"/>
      <c r="K196" s="126"/>
    </row>
    <row r="197" spans="1:11" x14ac:dyDescent="0.25">
      <c r="A197" s="147"/>
      <c r="B197" s="147"/>
      <c r="C197" s="147"/>
      <c r="D197" s="147"/>
      <c r="E197" s="147"/>
      <c r="F197" s="147"/>
      <c r="G197" s="147"/>
      <c r="H197" s="147"/>
      <c r="I197" s="147"/>
      <c r="J197" s="126"/>
      <c r="K197" s="126"/>
    </row>
    <row r="198" spans="1:11" x14ac:dyDescent="0.25">
      <c r="A198" s="147"/>
      <c r="B198" s="147"/>
      <c r="C198" s="147"/>
      <c r="D198" s="147"/>
      <c r="E198" s="147"/>
      <c r="F198" s="147"/>
      <c r="G198" s="147"/>
      <c r="H198" s="147"/>
      <c r="I198" s="147"/>
      <c r="J198" s="126"/>
      <c r="K198" s="126"/>
    </row>
    <row r="199" spans="1:11" x14ac:dyDescent="0.25">
      <c r="A199" s="147"/>
      <c r="B199" s="147"/>
      <c r="C199" s="147"/>
      <c r="D199" s="147"/>
      <c r="E199" s="147"/>
      <c r="F199" s="147"/>
      <c r="G199" s="147"/>
      <c r="H199" s="147"/>
      <c r="I199" s="147"/>
      <c r="J199" s="126"/>
      <c r="K199" s="126"/>
    </row>
    <row r="200" spans="1:11" x14ac:dyDescent="0.25">
      <c r="A200" s="147"/>
      <c r="B200" s="147"/>
      <c r="C200" s="147"/>
      <c r="D200" s="147"/>
      <c r="E200" s="147"/>
      <c r="F200" s="147"/>
      <c r="G200" s="147"/>
      <c r="H200" s="147"/>
      <c r="I200" s="147"/>
      <c r="J200" s="126"/>
      <c r="K200" s="126"/>
    </row>
    <row r="201" spans="1:11" x14ac:dyDescent="0.25">
      <c r="A201" s="147"/>
      <c r="B201" s="147"/>
      <c r="C201" s="147"/>
      <c r="D201" s="147"/>
      <c r="E201" s="147"/>
      <c r="F201" s="147"/>
      <c r="G201" s="147"/>
      <c r="H201" s="147"/>
      <c r="I201" s="147"/>
      <c r="J201" s="126"/>
      <c r="K201" s="126"/>
    </row>
    <row r="202" spans="1:11" x14ac:dyDescent="0.25">
      <c r="A202" s="147"/>
      <c r="B202" s="147"/>
      <c r="C202" s="147"/>
      <c r="D202" s="147"/>
      <c r="E202" s="147"/>
      <c r="F202" s="147"/>
      <c r="G202" s="147"/>
      <c r="H202" s="147"/>
      <c r="I202" s="147"/>
      <c r="J202" s="126"/>
      <c r="K202" s="126"/>
    </row>
    <row r="203" spans="1:11" x14ac:dyDescent="0.25">
      <c r="A203" s="147"/>
      <c r="B203" s="147"/>
      <c r="C203" s="147"/>
      <c r="D203" s="147"/>
      <c r="E203" s="147"/>
      <c r="F203" s="147"/>
      <c r="G203" s="147"/>
      <c r="H203" s="147"/>
      <c r="I203" s="147"/>
      <c r="J203" s="126"/>
      <c r="K203" s="126"/>
    </row>
    <row r="204" spans="1:11" x14ac:dyDescent="0.25">
      <c r="A204" s="147"/>
      <c r="B204" s="147"/>
      <c r="C204" s="147"/>
      <c r="D204" s="147"/>
      <c r="E204" s="147"/>
      <c r="F204" s="147"/>
      <c r="G204" s="147"/>
      <c r="H204" s="147"/>
      <c r="I204" s="147"/>
      <c r="J204" s="126"/>
      <c r="K204" s="126"/>
    </row>
    <row r="205" spans="1:11" x14ac:dyDescent="0.25">
      <c r="A205" s="147"/>
      <c r="B205" s="147"/>
      <c r="C205" s="147"/>
      <c r="D205" s="147"/>
      <c r="E205" s="147"/>
      <c r="F205" s="147"/>
      <c r="G205" s="147"/>
      <c r="H205" s="147"/>
      <c r="I205" s="147"/>
      <c r="J205" s="126"/>
      <c r="K205" s="126"/>
    </row>
    <row r="206" spans="1:11" x14ac:dyDescent="0.25">
      <c r="A206" s="147"/>
      <c r="B206" s="147"/>
      <c r="C206" s="147"/>
      <c r="D206" s="147"/>
      <c r="E206" s="147"/>
      <c r="F206" s="147"/>
      <c r="G206" s="147"/>
      <c r="H206" s="147"/>
      <c r="I206" s="147"/>
      <c r="J206" s="126"/>
      <c r="K206" s="126"/>
    </row>
    <row r="207" spans="1:11" x14ac:dyDescent="0.25">
      <c r="A207" s="147"/>
      <c r="B207" s="147"/>
      <c r="C207" s="147"/>
      <c r="D207" s="147"/>
      <c r="E207" s="147"/>
      <c r="F207" s="147"/>
      <c r="G207" s="147"/>
      <c r="H207" s="147"/>
      <c r="I207" s="147"/>
      <c r="J207" s="126"/>
      <c r="K207" s="126"/>
    </row>
    <row r="208" spans="1:11" x14ac:dyDescent="0.25">
      <c r="A208" s="147"/>
      <c r="B208" s="147"/>
      <c r="C208" s="147"/>
      <c r="D208" s="147"/>
      <c r="E208" s="147"/>
      <c r="F208" s="147"/>
      <c r="G208" s="147"/>
      <c r="H208" s="147"/>
      <c r="I208" s="147"/>
      <c r="J208" s="126"/>
      <c r="K208" s="126"/>
    </row>
    <row r="209" spans="1:11" x14ac:dyDescent="0.25">
      <c r="A209" s="147"/>
      <c r="B209" s="147"/>
      <c r="C209" s="147"/>
      <c r="D209" s="147"/>
      <c r="E209" s="147"/>
      <c r="F209" s="147"/>
      <c r="G209" s="147"/>
      <c r="H209" s="147"/>
      <c r="I209" s="147"/>
      <c r="J209" s="126"/>
      <c r="K209" s="126"/>
    </row>
    <row r="210" spans="1:11" x14ac:dyDescent="0.25">
      <c r="A210" s="147"/>
      <c r="B210" s="147"/>
      <c r="C210" s="147"/>
      <c r="D210" s="147"/>
      <c r="E210" s="147"/>
      <c r="F210" s="147"/>
      <c r="G210" s="147"/>
      <c r="H210" s="147"/>
      <c r="I210" s="147"/>
      <c r="J210" s="126"/>
      <c r="K210" s="126"/>
    </row>
    <row r="211" spans="1:11" x14ac:dyDescent="0.25">
      <c r="A211" s="147"/>
      <c r="B211" s="147"/>
      <c r="C211" s="147"/>
      <c r="D211" s="147"/>
      <c r="E211" s="147"/>
      <c r="F211" s="147"/>
      <c r="G211" s="147"/>
      <c r="H211" s="147"/>
      <c r="I211" s="147"/>
      <c r="J211" s="126"/>
      <c r="K211" s="126"/>
    </row>
    <row r="212" spans="1:11" x14ac:dyDescent="0.25">
      <c r="A212" s="147"/>
      <c r="B212" s="147"/>
      <c r="C212" s="147"/>
      <c r="D212" s="147"/>
      <c r="E212" s="147"/>
      <c r="F212" s="147"/>
      <c r="G212" s="147"/>
      <c r="H212" s="147"/>
      <c r="I212" s="147"/>
      <c r="J212" s="126"/>
      <c r="K212" s="126"/>
    </row>
    <row r="213" spans="1:11" x14ac:dyDescent="0.25">
      <c r="A213" s="147"/>
      <c r="B213" s="147"/>
      <c r="C213" s="147"/>
      <c r="D213" s="147"/>
      <c r="E213" s="147"/>
      <c r="F213" s="147"/>
      <c r="G213" s="147"/>
      <c r="H213" s="147"/>
      <c r="I213" s="147"/>
      <c r="J213" s="126"/>
      <c r="K213" s="126"/>
    </row>
    <row r="214" spans="1:11" x14ac:dyDescent="0.25">
      <c r="A214" s="147"/>
      <c r="B214" s="147"/>
      <c r="C214" s="147"/>
      <c r="D214" s="147"/>
      <c r="E214" s="147"/>
      <c r="F214" s="147"/>
      <c r="G214" s="147"/>
      <c r="H214" s="147"/>
      <c r="I214" s="147"/>
      <c r="J214" s="126"/>
      <c r="K214" s="126"/>
    </row>
    <row r="215" spans="1:11" x14ac:dyDescent="0.25">
      <c r="A215" s="147"/>
      <c r="B215" s="147"/>
      <c r="C215" s="147"/>
      <c r="D215" s="147"/>
      <c r="E215" s="147"/>
      <c r="F215" s="147"/>
      <c r="G215" s="147"/>
      <c r="H215" s="147"/>
      <c r="I215" s="147"/>
      <c r="J215" s="126"/>
      <c r="K215" s="126"/>
    </row>
    <row r="216" spans="1:11" x14ac:dyDescent="0.25">
      <c r="A216" s="147"/>
      <c r="B216" s="147"/>
      <c r="C216" s="147"/>
      <c r="D216" s="147"/>
      <c r="E216" s="147"/>
      <c r="F216" s="147"/>
      <c r="G216" s="147"/>
      <c r="H216" s="147"/>
      <c r="I216" s="147"/>
      <c r="J216" s="126"/>
      <c r="K216" s="126"/>
    </row>
    <row r="217" spans="1:11" x14ac:dyDescent="0.25">
      <c r="A217" s="147"/>
      <c r="B217" s="147"/>
      <c r="C217" s="147"/>
      <c r="D217" s="147"/>
      <c r="E217" s="147"/>
      <c r="F217" s="147"/>
      <c r="G217" s="147"/>
      <c r="H217" s="147"/>
      <c r="I217" s="147"/>
      <c r="J217" s="126"/>
      <c r="K217" s="126"/>
    </row>
    <row r="218" spans="1:11" x14ac:dyDescent="0.25">
      <c r="A218" s="147"/>
      <c r="B218" s="147"/>
      <c r="C218" s="147"/>
      <c r="D218" s="147"/>
      <c r="E218" s="147"/>
      <c r="F218" s="147"/>
      <c r="G218" s="147"/>
      <c r="H218" s="147"/>
      <c r="I218" s="147"/>
      <c r="J218" s="126"/>
      <c r="K218" s="126"/>
    </row>
    <row r="219" spans="1:11" x14ac:dyDescent="0.25">
      <c r="A219" s="147"/>
      <c r="B219" s="147"/>
      <c r="C219" s="147"/>
      <c r="D219" s="147"/>
      <c r="E219" s="147"/>
      <c r="F219" s="147"/>
      <c r="G219" s="147"/>
      <c r="H219" s="147"/>
      <c r="I219" s="147"/>
      <c r="J219" s="126"/>
      <c r="K219" s="126"/>
    </row>
    <row r="220" spans="1:11" x14ac:dyDescent="0.25">
      <c r="A220" s="147"/>
      <c r="B220" s="147"/>
      <c r="C220" s="147"/>
      <c r="D220" s="147"/>
      <c r="E220" s="147"/>
      <c r="F220" s="147"/>
      <c r="G220" s="147"/>
      <c r="H220" s="147"/>
      <c r="I220" s="147"/>
      <c r="J220" s="126"/>
      <c r="K220" s="126"/>
    </row>
    <row r="221" spans="1:11" x14ac:dyDescent="0.25">
      <c r="A221" s="147"/>
      <c r="B221" s="147"/>
      <c r="C221" s="147"/>
      <c r="D221" s="147"/>
      <c r="E221" s="147"/>
      <c r="F221" s="147"/>
      <c r="G221" s="147"/>
      <c r="H221" s="147"/>
      <c r="I221" s="147"/>
      <c r="J221" s="126"/>
      <c r="K221" s="126"/>
    </row>
    <row r="222" spans="1:11" x14ac:dyDescent="0.25">
      <c r="A222" s="147"/>
      <c r="B222" s="147"/>
      <c r="C222" s="147"/>
      <c r="D222" s="147"/>
      <c r="E222" s="147"/>
      <c r="F222" s="147"/>
      <c r="G222" s="147"/>
      <c r="H222" s="147"/>
      <c r="I222" s="147"/>
      <c r="J222" s="126"/>
      <c r="K222" s="126"/>
    </row>
    <row r="223" spans="1:11" x14ac:dyDescent="0.25">
      <c r="A223" s="147"/>
      <c r="B223" s="147"/>
      <c r="C223" s="147"/>
      <c r="D223" s="147"/>
      <c r="E223" s="147"/>
      <c r="F223" s="147"/>
      <c r="G223" s="147"/>
      <c r="H223" s="147"/>
      <c r="I223" s="147"/>
      <c r="J223" s="126"/>
      <c r="K223" s="126"/>
    </row>
    <row r="224" spans="1:11" x14ac:dyDescent="0.25">
      <c r="A224" s="147"/>
      <c r="B224" s="147"/>
      <c r="C224" s="147"/>
      <c r="D224" s="147"/>
      <c r="E224" s="147"/>
      <c r="F224" s="147"/>
      <c r="G224" s="147"/>
      <c r="H224" s="147"/>
      <c r="I224" s="147"/>
      <c r="J224" s="126"/>
      <c r="K224" s="126"/>
    </row>
    <row r="225" spans="1:11" x14ac:dyDescent="0.25">
      <c r="A225" s="147"/>
      <c r="B225" s="147"/>
      <c r="C225" s="147"/>
      <c r="D225" s="147"/>
      <c r="E225" s="147"/>
      <c r="F225" s="147"/>
      <c r="G225" s="147"/>
      <c r="H225" s="147"/>
      <c r="I225" s="147"/>
      <c r="J225" s="126"/>
      <c r="K225" s="126"/>
    </row>
    <row r="226" spans="1:11" x14ac:dyDescent="0.25">
      <c r="A226" s="147"/>
      <c r="B226" s="147"/>
      <c r="C226" s="147"/>
      <c r="D226" s="147"/>
      <c r="E226" s="147"/>
      <c r="F226" s="147"/>
      <c r="G226" s="147"/>
      <c r="H226" s="147"/>
      <c r="I226" s="147"/>
      <c r="J226" s="126"/>
      <c r="K226" s="126"/>
    </row>
    <row r="227" spans="1:11" x14ac:dyDescent="0.25">
      <c r="A227" s="147"/>
      <c r="B227" s="147"/>
      <c r="C227" s="147"/>
      <c r="D227" s="147"/>
      <c r="E227" s="147"/>
      <c r="F227" s="147"/>
      <c r="G227" s="147"/>
      <c r="H227" s="147"/>
      <c r="I227" s="147"/>
      <c r="J227" s="126"/>
      <c r="K227" s="126"/>
    </row>
    <row r="228" spans="1:11" x14ac:dyDescent="0.25">
      <c r="A228" s="147"/>
      <c r="B228" s="147"/>
      <c r="C228" s="147"/>
      <c r="D228" s="147"/>
      <c r="E228" s="147"/>
      <c r="F228" s="147"/>
      <c r="G228" s="147"/>
      <c r="H228" s="147"/>
      <c r="I228" s="147"/>
      <c r="J228" s="126"/>
      <c r="K228" s="126"/>
    </row>
    <row r="229" spans="1:11" x14ac:dyDescent="0.25">
      <c r="A229" s="147"/>
      <c r="B229" s="147"/>
      <c r="C229" s="147"/>
      <c r="D229" s="147"/>
      <c r="E229" s="147"/>
      <c r="F229" s="147"/>
      <c r="G229" s="147"/>
      <c r="H229" s="147"/>
      <c r="I229" s="147"/>
      <c r="J229" s="126"/>
      <c r="K229" s="126"/>
    </row>
    <row r="230" spans="1:11" x14ac:dyDescent="0.25">
      <c r="A230" s="147"/>
      <c r="B230" s="147"/>
      <c r="C230" s="147"/>
      <c r="D230" s="147"/>
      <c r="E230" s="147"/>
      <c r="F230" s="147"/>
      <c r="G230" s="147"/>
      <c r="H230" s="147"/>
      <c r="I230" s="147"/>
      <c r="J230" s="126"/>
      <c r="K230" s="126"/>
    </row>
    <row r="231" spans="1:11" x14ac:dyDescent="0.25">
      <c r="A231" s="147"/>
      <c r="B231" s="147"/>
      <c r="C231" s="147"/>
      <c r="D231" s="147"/>
      <c r="E231" s="147"/>
      <c r="F231" s="147"/>
      <c r="G231" s="147"/>
      <c r="H231" s="147"/>
      <c r="I231" s="147"/>
      <c r="J231" s="126"/>
      <c r="K231" s="126"/>
    </row>
    <row r="232" spans="1:11" x14ac:dyDescent="0.25">
      <c r="A232" s="147"/>
      <c r="B232" s="147"/>
      <c r="C232" s="147"/>
      <c r="D232" s="147"/>
      <c r="E232" s="147"/>
      <c r="F232" s="147"/>
      <c r="G232" s="147"/>
      <c r="H232" s="147"/>
      <c r="I232" s="147"/>
      <c r="J232" s="126"/>
      <c r="K232" s="126"/>
    </row>
    <row r="233" spans="1:11" x14ac:dyDescent="0.25">
      <c r="A233" s="147"/>
      <c r="B233" s="147"/>
      <c r="C233" s="147"/>
      <c r="D233" s="147"/>
      <c r="E233" s="147"/>
      <c r="F233" s="147"/>
      <c r="G233" s="147"/>
      <c r="H233" s="147"/>
      <c r="I233" s="147"/>
      <c r="J233" s="126"/>
      <c r="K233" s="126"/>
    </row>
    <row r="234" spans="1:11" x14ac:dyDescent="0.25">
      <c r="A234" s="147"/>
      <c r="B234" s="147"/>
      <c r="C234" s="147"/>
      <c r="D234" s="147"/>
      <c r="E234" s="147"/>
      <c r="F234" s="147"/>
      <c r="G234" s="147"/>
      <c r="H234" s="147"/>
      <c r="I234" s="147"/>
      <c r="J234" s="126"/>
      <c r="K234" s="126"/>
    </row>
    <row r="235" spans="1:11" x14ac:dyDescent="0.25">
      <c r="A235" s="147"/>
      <c r="B235" s="147"/>
      <c r="C235" s="147"/>
      <c r="D235" s="147"/>
      <c r="E235" s="147"/>
      <c r="F235" s="147"/>
      <c r="G235" s="147"/>
      <c r="H235" s="147"/>
      <c r="I235" s="147"/>
      <c r="J235" s="126"/>
      <c r="K235" s="126"/>
    </row>
    <row r="236" spans="1:11" x14ac:dyDescent="0.25">
      <c r="A236" s="147"/>
      <c r="B236" s="147"/>
      <c r="C236" s="147"/>
      <c r="D236" s="147"/>
      <c r="E236" s="147"/>
      <c r="F236" s="147"/>
      <c r="G236" s="147"/>
      <c r="H236" s="147"/>
      <c r="I236" s="147"/>
      <c r="J236" s="126"/>
      <c r="K236" s="126"/>
    </row>
    <row r="237" spans="1:11" x14ac:dyDescent="0.25">
      <c r="A237" s="147"/>
      <c r="B237" s="147"/>
      <c r="C237" s="147"/>
      <c r="D237" s="147"/>
      <c r="E237" s="147"/>
      <c r="F237" s="147"/>
      <c r="G237" s="147"/>
      <c r="H237" s="147"/>
      <c r="I237" s="147"/>
      <c r="J237" s="126"/>
      <c r="K237" s="126"/>
    </row>
    <row r="238" spans="1:11" x14ac:dyDescent="0.25">
      <c r="A238" s="147"/>
      <c r="B238" s="147"/>
      <c r="C238" s="147"/>
      <c r="D238" s="147"/>
      <c r="E238" s="147"/>
      <c r="F238" s="147"/>
      <c r="G238" s="147"/>
      <c r="H238" s="147"/>
      <c r="I238" s="147"/>
      <c r="J238" s="126"/>
      <c r="K238" s="126"/>
    </row>
    <row r="239" spans="1:11" x14ac:dyDescent="0.25">
      <c r="A239" s="147"/>
      <c r="B239" s="147"/>
      <c r="C239" s="147"/>
      <c r="D239" s="147"/>
      <c r="E239" s="147"/>
      <c r="F239" s="147"/>
      <c r="G239" s="147"/>
      <c r="H239" s="147"/>
      <c r="I239" s="147"/>
      <c r="J239" s="126"/>
      <c r="K239" s="126"/>
    </row>
    <row r="240" spans="1:11" x14ac:dyDescent="0.25">
      <c r="A240" s="147"/>
      <c r="B240" s="147"/>
      <c r="C240" s="147"/>
      <c r="D240" s="147"/>
      <c r="E240" s="147"/>
      <c r="F240" s="147"/>
      <c r="G240" s="147"/>
      <c r="H240" s="147"/>
      <c r="I240" s="147"/>
      <c r="J240" s="126"/>
      <c r="K240" s="126"/>
    </row>
    <row r="241" spans="1:11" x14ac:dyDescent="0.25">
      <c r="A241" s="147"/>
      <c r="B241" s="147"/>
      <c r="C241" s="147"/>
      <c r="D241" s="147"/>
      <c r="E241" s="147"/>
      <c r="F241" s="147"/>
      <c r="G241" s="147"/>
      <c r="H241" s="147"/>
      <c r="I241" s="147"/>
      <c r="J241" s="126"/>
      <c r="K241" s="126"/>
    </row>
    <row r="242" spans="1:11" x14ac:dyDescent="0.25">
      <c r="A242" s="147"/>
      <c r="B242" s="147"/>
      <c r="C242" s="147"/>
      <c r="D242" s="147"/>
      <c r="E242" s="147"/>
      <c r="F242" s="147"/>
      <c r="G242" s="147"/>
      <c r="H242" s="147"/>
      <c r="I242" s="147"/>
      <c r="J242" s="126"/>
      <c r="K242" s="126"/>
    </row>
    <row r="243" spans="1:11" x14ac:dyDescent="0.25">
      <c r="A243" s="147"/>
      <c r="B243" s="147"/>
      <c r="C243" s="147"/>
      <c r="D243" s="147"/>
      <c r="E243" s="147"/>
      <c r="F243" s="147"/>
      <c r="G243" s="147"/>
      <c r="H243" s="147"/>
      <c r="I243" s="147"/>
      <c r="J243" s="126"/>
      <c r="K243" s="126"/>
    </row>
    <row r="244" spans="1:11" x14ac:dyDescent="0.25">
      <c r="A244" s="147"/>
      <c r="B244" s="147"/>
      <c r="C244" s="147"/>
      <c r="D244" s="147"/>
      <c r="E244" s="147"/>
      <c r="F244" s="147"/>
      <c r="G244" s="147"/>
      <c r="H244" s="147"/>
      <c r="I244" s="147"/>
      <c r="J244" s="126"/>
      <c r="K244" s="126"/>
    </row>
    <row r="245" spans="1:11" x14ac:dyDescent="0.25">
      <c r="A245" s="147"/>
      <c r="B245" s="147"/>
      <c r="C245" s="147"/>
      <c r="D245" s="147"/>
      <c r="E245" s="147"/>
      <c r="F245" s="147"/>
      <c r="G245" s="147"/>
      <c r="H245" s="147"/>
      <c r="I245" s="147"/>
      <c r="J245" s="126"/>
      <c r="K245" s="126"/>
    </row>
    <row r="246" spans="1:11" x14ac:dyDescent="0.25">
      <c r="A246" s="147"/>
      <c r="B246" s="147"/>
      <c r="C246" s="147"/>
      <c r="D246" s="147"/>
      <c r="E246" s="147"/>
      <c r="F246" s="147"/>
      <c r="G246" s="147"/>
      <c r="H246" s="147"/>
      <c r="I246" s="147"/>
      <c r="J246" s="126"/>
      <c r="K246" s="126"/>
    </row>
    <row r="247" spans="1:11" x14ac:dyDescent="0.25">
      <c r="A247" s="147"/>
      <c r="B247" s="147"/>
      <c r="C247" s="147"/>
      <c r="D247" s="147"/>
      <c r="E247" s="147"/>
      <c r="F247" s="147"/>
      <c r="G247" s="147"/>
      <c r="H247" s="147"/>
      <c r="I247" s="147"/>
      <c r="J247" s="126"/>
      <c r="K247" s="126"/>
    </row>
    <row r="248" spans="1:11" x14ac:dyDescent="0.25">
      <c r="A248" s="147"/>
      <c r="B248" s="147"/>
      <c r="C248" s="147"/>
      <c r="D248" s="147"/>
      <c r="E248" s="147"/>
      <c r="F248" s="147"/>
      <c r="G248" s="147"/>
      <c r="H248" s="147"/>
      <c r="I248" s="147"/>
      <c r="J248" s="126"/>
      <c r="K248" s="126"/>
    </row>
    <row r="249" spans="1:11" x14ac:dyDescent="0.25">
      <c r="A249" s="147"/>
      <c r="B249" s="147"/>
      <c r="C249" s="147"/>
      <c r="D249" s="147"/>
      <c r="E249" s="147"/>
      <c r="F249" s="147"/>
      <c r="G249" s="147"/>
      <c r="H249" s="147"/>
      <c r="I249" s="147"/>
      <c r="J249" s="126"/>
      <c r="K249" s="126"/>
    </row>
    <row r="250" spans="1:11" x14ac:dyDescent="0.25">
      <c r="A250" s="147"/>
      <c r="B250" s="147"/>
      <c r="C250" s="147"/>
      <c r="D250" s="147"/>
      <c r="E250" s="147"/>
      <c r="F250" s="147"/>
      <c r="G250" s="147"/>
      <c r="H250" s="147"/>
      <c r="I250" s="147"/>
      <c r="J250" s="126"/>
      <c r="K250" s="126"/>
    </row>
    <row r="251" spans="1:11" x14ac:dyDescent="0.25">
      <c r="A251" s="147"/>
      <c r="B251" s="147"/>
      <c r="C251" s="147"/>
      <c r="D251" s="147"/>
      <c r="E251" s="147"/>
      <c r="F251" s="147"/>
      <c r="G251" s="147"/>
      <c r="H251" s="147"/>
      <c r="I251" s="147"/>
      <c r="J251" s="126"/>
      <c r="K251" s="126"/>
    </row>
    <row r="252" spans="1:11" x14ac:dyDescent="0.25">
      <c r="A252" s="147"/>
      <c r="B252" s="147"/>
      <c r="C252" s="147"/>
      <c r="D252" s="147"/>
      <c r="E252" s="147"/>
      <c r="F252" s="147"/>
      <c r="G252" s="147"/>
      <c r="H252" s="147"/>
      <c r="I252" s="147"/>
      <c r="J252" s="126"/>
      <c r="K252" s="126"/>
    </row>
    <row r="253" spans="1:11" x14ac:dyDescent="0.25">
      <c r="A253" s="147"/>
      <c r="B253" s="147"/>
      <c r="C253" s="147"/>
      <c r="D253" s="147"/>
      <c r="E253" s="147"/>
      <c r="F253" s="147"/>
      <c r="G253" s="147"/>
      <c r="H253" s="147"/>
      <c r="I253" s="147"/>
      <c r="J253" s="126"/>
      <c r="K253" s="126"/>
    </row>
    <row r="254" spans="1:11" x14ac:dyDescent="0.25">
      <c r="A254" s="147"/>
      <c r="B254" s="147"/>
      <c r="C254" s="147"/>
      <c r="D254" s="147"/>
      <c r="E254" s="147"/>
      <c r="F254" s="147"/>
      <c r="G254" s="147"/>
      <c r="H254" s="147"/>
      <c r="I254" s="147"/>
      <c r="J254" s="126"/>
      <c r="K254" s="126"/>
    </row>
    <row r="255" spans="1:11" x14ac:dyDescent="0.25">
      <c r="A255" s="147"/>
      <c r="B255" s="147"/>
      <c r="C255" s="147"/>
      <c r="D255" s="147"/>
      <c r="E255" s="147"/>
      <c r="F255" s="147"/>
      <c r="G255" s="147"/>
      <c r="H255" s="147"/>
      <c r="I255" s="147"/>
      <c r="J255" s="126"/>
      <c r="K255" s="126"/>
    </row>
    <row r="256" spans="1:11" x14ac:dyDescent="0.25">
      <c r="A256" s="147"/>
      <c r="B256" s="147"/>
      <c r="C256" s="147"/>
      <c r="D256" s="147"/>
      <c r="E256" s="147"/>
      <c r="F256" s="147"/>
      <c r="G256" s="147"/>
      <c r="H256" s="147"/>
      <c r="I256" s="147"/>
      <c r="J256" s="126"/>
      <c r="K256" s="126"/>
    </row>
    <row r="257" spans="1:11" x14ac:dyDescent="0.25">
      <c r="A257" s="147"/>
      <c r="B257" s="147"/>
      <c r="C257" s="147"/>
      <c r="D257" s="147"/>
      <c r="E257" s="147"/>
      <c r="F257" s="147"/>
      <c r="G257" s="147"/>
      <c r="H257" s="147"/>
      <c r="I257" s="147"/>
      <c r="J257" s="126"/>
      <c r="K257" s="126"/>
    </row>
    <row r="258" spans="1:11" x14ac:dyDescent="0.25">
      <c r="A258" s="147"/>
      <c r="B258" s="147"/>
      <c r="C258" s="147"/>
      <c r="D258" s="147"/>
      <c r="E258" s="147"/>
      <c r="F258" s="147"/>
      <c r="G258" s="147"/>
      <c r="H258" s="147"/>
      <c r="I258" s="147"/>
      <c r="J258" s="126"/>
      <c r="K258" s="126"/>
    </row>
    <row r="259" spans="1:11" x14ac:dyDescent="0.25">
      <c r="A259" s="147"/>
      <c r="B259" s="147"/>
      <c r="C259" s="147"/>
      <c r="D259" s="147"/>
      <c r="E259" s="147"/>
      <c r="F259" s="147"/>
      <c r="G259" s="147"/>
      <c r="H259" s="147"/>
      <c r="I259" s="147"/>
      <c r="J259" s="126"/>
      <c r="K259" s="126"/>
    </row>
    <row r="260" spans="1:11" x14ac:dyDescent="0.25">
      <c r="A260" s="147"/>
      <c r="B260" s="147"/>
      <c r="C260" s="147"/>
      <c r="D260" s="147"/>
      <c r="E260" s="147"/>
      <c r="F260" s="147"/>
      <c r="G260" s="147"/>
      <c r="H260" s="147"/>
      <c r="I260" s="147"/>
      <c r="J260" s="126"/>
      <c r="K260" s="126"/>
    </row>
    <row r="261" spans="1:11" x14ac:dyDescent="0.25">
      <c r="A261" s="147"/>
      <c r="B261" s="147"/>
      <c r="C261" s="147"/>
      <c r="D261" s="147"/>
      <c r="E261" s="147"/>
      <c r="F261" s="147"/>
      <c r="G261" s="147"/>
      <c r="H261" s="147"/>
      <c r="I261" s="147"/>
      <c r="J261" s="126"/>
      <c r="K261" s="126"/>
    </row>
    <row r="262" spans="1:11" x14ac:dyDescent="0.25">
      <c r="A262" s="147"/>
      <c r="B262" s="147"/>
      <c r="C262" s="147"/>
      <c r="D262" s="147"/>
      <c r="E262" s="147"/>
      <c r="F262" s="147"/>
      <c r="G262" s="147"/>
      <c r="H262" s="147"/>
      <c r="I262" s="147"/>
      <c r="J262" s="126"/>
      <c r="K262" s="126"/>
    </row>
    <row r="263" spans="1:11" x14ac:dyDescent="0.25">
      <c r="A263" s="147"/>
      <c r="B263" s="147"/>
      <c r="C263" s="147"/>
      <c r="D263" s="147"/>
      <c r="E263" s="147"/>
      <c r="F263" s="147"/>
      <c r="G263" s="147"/>
      <c r="H263" s="147"/>
      <c r="I263" s="147"/>
      <c r="J263" s="126"/>
      <c r="K263" s="126"/>
    </row>
    <row r="264" spans="1:11" x14ac:dyDescent="0.25">
      <c r="A264" s="147"/>
      <c r="B264" s="147"/>
      <c r="C264" s="147"/>
      <c r="D264" s="147"/>
      <c r="E264" s="147"/>
      <c r="F264" s="147"/>
      <c r="G264" s="147"/>
      <c r="H264" s="147"/>
      <c r="I264" s="147"/>
      <c r="J264" s="126"/>
      <c r="K264" s="126"/>
    </row>
    <row r="265" spans="1:11" x14ac:dyDescent="0.25">
      <c r="A265" s="147"/>
      <c r="B265" s="147"/>
      <c r="C265" s="147"/>
      <c r="D265" s="147"/>
      <c r="E265" s="147"/>
      <c r="F265" s="147"/>
      <c r="G265" s="147"/>
      <c r="H265" s="147"/>
      <c r="I265" s="147"/>
      <c r="J265" s="126"/>
      <c r="K265" s="126"/>
    </row>
    <row r="266" spans="1:11" x14ac:dyDescent="0.25">
      <c r="A266" s="147"/>
      <c r="B266" s="147"/>
      <c r="C266" s="147"/>
      <c r="D266" s="147"/>
      <c r="E266" s="147"/>
      <c r="F266" s="147"/>
      <c r="G266" s="147"/>
      <c r="H266" s="147"/>
      <c r="I266" s="147"/>
      <c r="J266" s="126"/>
      <c r="K266" s="126"/>
    </row>
    <row r="267" spans="1:11" x14ac:dyDescent="0.25">
      <c r="A267" s="147"/>
      <c r="B267" s="147"/>
      <c r="C267" s="147"/>
      <c r="D267" s="147"/>
      <c r="E267" s="147"/>
      <c r="F267" s="147"/>
      <c r="G267" s="147"/>
      <c r="H267" s="147"/>
      <c r="I267" s="147"/>
      <c r="J267" s="126"/>
      <c r="K267" s="126"/>
    </row>
    <row r="268" spans="1:11" x14ac:dyDescent="0.25">
      <c r="A268" s="147"/>
      <c r="B268" s="147"/>
      <c r="C268" s="147"/>
      <c r="D268" s="147"/>
      <c r="E268" s="147"/>
      <c r="F268" s="147"/>
      <c r="G268" s="147"/>
      <c r="H268" s="147"/>
      <c r="I268" s="147"/>
      <c r="J268" s="126"/>
      <c r="K268" s="126"/>
    </row>
    <row r="269" spans="1:11" x14ac:dyDescent="0.25">
      <c r="A269" s="147"/>
      <c r="B269" s="147"/>
      <c r="C269" s="147"/>
      <c r="D269" s="147"/>
      <c r="E269" s="147"/>
      <c r="F269" s="147"/>
      <c r="G269" s="147"/>
      <c r="H269" s="147"/>
      <c r="I269" s="147"/>
      <c r="J269" s="126"/>
      <c r="K269" s="126"/>
    </row>
    <row r="270" spans="1:11" x14ac:dyDescent="0.25">
      <c r="A270" s="147"/>
      <c r="B270" s="147"/>
      <c r="C270" s="147"/>
      <c r="D270" s="147"/>
      <c r="E270" s="147"/>
      <c r="F270" s="147"/>
      <c r="G270" s="147"/>
      <c r="H270" s="147"/>
      <c r="I270" s="147"/>
      <c r="J270" s="126"/>
      <c r="K270" s="126"/>
    </row>
    <row r="271" spans="1:11" x14ac:dyDescent="0.25">
      <c r="A271" s="147"/>
      <c r="B271" s="147"/>
      <c r="C271" s="147"/>
      <c r="D271" s="147"/>
      <c r="E271" s="147"/>
      <c r="F271" s="147"/>
      <c r="G271" s="147"/>
      <c r="H271" s="147"/>
      <c r="I271" s="147"/>
      <c r="J271" s="126"/>
      <c r="K271" s="126"/>
    </row>
    <row r="272" spans="1:11" x14ac:dyDescent="0.25">
      <c r="A272" s="147"/>
      <c r="B272" s="147"/>
      <c r="C272" s="147"/>
      <c r="D272" s="147"/>
      <c r="E272" s="147"/>
      <c r="F272" s="147"/>
      <c r="G272" s="147"/>
      <c r="H272" s="147"/>
      <c r="I272" s="147"/>
      <c r="J272" s="126"/>
      <c r="K272" s="126"/>
    </row>
    <row r="273" spans="1:11" x14ac:dyDescent="0.25">
      <c r="A273" s="147"/>
      <c r="B273" s="147"/>
      <c r="C273" s="147"/>
      <c r="D273" s="147"/>
      <c r="E273" s="147"/>
      <c r="F273" s="147"/>
      <c r="G273" s="147"/>
      <c r="H273" s="147"/>
      <c r="I273" s="147"/>
      <c r="J273" s="126"/>
      <c r="K273" s="126"/>
    </row>
    <row r="274" spans="1:11" x14ac:dyDescent="0.25">
      <c r="A274" s="147"/>
      <c r="B274" s="147"/>
      <c r="C274" s="147"/>
      <c r="D274" s="147"/>
      <c r="E274" s="147"/>
      <c r="F274" s="147"/>
      <c r="G274" s="147"/>
      <c r="H274" s="147"/>
      <c r="I274" s="147"/>
      <c r="J274" s="126"/>
      <c r="K274" s="126"/>
    </row>
    <row r="275" spans="1:11" x14ac:dyDescent="0.25">
      <c r="A275" s="147"/>
      <c r="B275" s="147"/>
      <c r="C275" s="147"/>
      <c r="D275" s="147"/>
      <c r="E275" s="147"/>
      <c r="F275" s="147"/>
      <c r="G275" s="147"/>
      <c r="H275" s="147"/>
      <c r="I275" s="147"/>
      <c r="J275" s="126"/>
      <c r="K275" s="126"/>
    </row>
    <row r="276" spans="1:11" x14ac:dyDescent="0.25">
      <c r="A276" s="147"/>
      <c r="B276" s="147"/>
      <c r="C276" s="147"/>
      <c r="D276" s="147"/>
      <c r="E276" s="147"/>
      <c r="F276" s="147"/>
      <c r="G276" s="147"/>
      <c r="H276" s="147"/>
      <c r="I276" s="147"/>
      <c r="J276" s="126"/>
      <c r="K276" s="126"/>
    </row>
    <row r="277" spans="1:11" x14ac:dyDescent="0.25">
      <c r="A277" s="147"/>
      <c r="B277" s="147"/>
      <c r="C277" s="147"/>
      <c r="D277" s="147"/>
      <c r="E277" s="147"/>
      <c r="F277" s="147"/>
      <c r="G277" s="147"/>
      <c r="H277" s="147"/>
      <c r="I277" s="147"/>
      <c r="J277" s="126"/>
      <c r="K277" s="126"/>
    </row>
    <row r="278" spans="1:11" x14ac:dyDescent="0.25">
      <c r="A278" s="147"/>
      <c r="B278" s="147"/>
      <c r="C278" s="147"/>
      <c r="D278" s="147"/>
      <c r="E278" s="147"/>
      <c r="F278" s="147"/>
      <c r="G278" s="147"/>
      <c r="H278" s="147"/>
      <c r="I278" s="147"/>
      <c r="J278" s="126"/>
      <c r="K278" s="126"/>
    </row>
    <row r="279" spans="1:11" x14ac:dyDescent="0.25">
      <c r="A279" s="147"/>
      <c r="B279" s="147"/>
      <c r="C279" s="147"/>
      <c r="D279" s="147"/>
      <c r="E279" s="147"/>
      <c r="F279" s="147"/>
      <c r="G279" s="147"/>
      <c r="H279" s="147"/>
      <c r="I279" s="147"/>
      <c r="J279" s="126"/>
      <c r="K279" s="126"/>
    </row>
    <row r="280" spans="1:11" x14ac:dyDescent="0.25">
      <c r="A280" s="147"/>
      <c r="B280" s="147"/>
      <c r="C280" s="147"/>
      <c r="D280" s="147"/>
      <c r="E280" s="147"/>
      <c r="F280" s="147"/>
      <c r="G280" s="147"/>
      <c r="H280" s="147"/>
      <c r="I280" s="147"/>
      <c r="J280" s="126"/>
      <c r="K280" s="126"/>
    </row>
    <row r="281" spans="1:11" x14ac:dyDescent="0.25">
      <c r="A281" s="147"/>
      <c r="B281" s="147"/>
      <c r="C281" s="147"/>
      <c r="D281" s="147"/>
      <c r="E281" s="147"/>
      <c r="F281" s="147"/>
      <c r="G281" s="147"/>
      <c r="H281" s="147"/>
      <c r="I281" s="147"/>
      <c r="J281" s="126"/>
      <c r="K281" s="126"/>
    </row>
    <row r="282" spans="1:11" x14ac:dyDescent="0.25">
      <c r="A282" s="147"/>
      <c r="B282" s="147"/>
      <c r="C282" s="147"/>
      <c r="D282" s="147"/>
      <c r="E282" s="147"/>
      <c r="F282" s="147"/>
      <c r="G282" s="147"/>
      <c r="H282" s="147"/>
      <c r="I282" s="147"/>
      <c r="J282" s="126"/>
      <c r="K282" s="126"/>
    </row>
    <row r="283" spans="1:11" x14ac:dyDescent="0.25">
      <c r="A283" s="147"/>
      <c r="B283" s="147"/>
      <c r="C283" s="147"/>
      <c r="D283" s="147"/>
      <c r="E283" s="147"/>
      <c r="F283" s="147"/>
      <c r="G283" s="147"/>
      <c r="H283" s="147"/>
      <c r="I283" s="147"/>
      <c r="J283" s="126"/>
      <c r="K283" s="126"/>
    </row>
    <row r="284" spans="1:11" x14ac:dyDescent="0.25">
      <c r="A284" s="147"/>
      <c r="B284" s="147"/>
      <c r="C284" s="147"/>
      <c r="D284" s="147"/>
      <c r="E284" s="147"/>
      <c r="F284" s="147"/>
      <c r="G284" s="147"/>
      <c r="H284" s="147"/>
      <c r="I284" s="147"/>
      <c r="J284" s="126"/>
      <c r="K284" s="126"/>
    </row>
    <row r="285" spans="1:11" x14ac:dyDescent="0.25">
      <c r="A285" s="147"/>
      <c r="B285" s="147"/>
      <c r="C285" s="147"/>
      <c r="D285" s="147"/>
      <c r="E285" s="147"/>
      <c r="F285" s="147"/>
      <c r="G285" s="147"/>
      <c r="H285" s="147"/>
      <c r="I285" s="147"/>
      <c r="J285" s="126"/>
      <c r="K285" s="126"/>
    </row>
    <row r="286" spans="1:11" x14ac:dyDescent="0.25">
      <c r="A286" s="147"/>
      <c r="B286" s="147"/>
      <c r="C286" s="147"/>
      <c r="D286" s="147"/>
      <c r="E286" s="147"/>
      <c r="F286" s="147"/>
      <c r="G286" s="147"/>
      <c r="H286" s="147"/>
      <c r="I286" s="147"/>
      <c r="J286" s="126"/>
      <c r="K286" s="126"/>
    </row>
    <row r="287" spans="1:11" x14ac:dyDescent="0.25">
      <c r="A287" s="147"/>
      <c r="B287" s="147"/>
      <c r="C287" s="147"/>
      <c r="D287" s="147"/>
      <c r="E287" s="147"/>
      <c r="F287" s="147"/>
      <c r="G287" s="147"/>
      <c r="H287" s="147"/>
      <c r="I287" s="147"/>
      <c r="J287" s="126"/>
      <c r="K287" s="126"/>
    </row>
    <row r="288" spans="1:11" x14ac:dyDescent="0.25">
      <c r="A288" s="147"/>
      <c r="B288" s="147"/>
      <c r="C288" s="147"/>
      <c r="D288" s="147"/>
      <c r="E288" s="147"/>
      <c r="F288" s="147"/>
      <c r="G288" s="147"/>
      <c r="H288" s="147"/>
      <c r="I288" s="147"/>
      <c r="J288" s="126"/>
      <c r="K288" s="126"/>
    </row>
    <row r="289" spans="1:11" x14ac:dyDescent="0.25">
      <c r="A289" s="147"/>
      <c r="B289" s="147"/>
      <c r="C289" s="147"/>
      <c r="D289" s="147"/>
      <c r="E289" s="147"/>
      <c r="F289" s="147"/>
      <c r="G289" s="147"/>
      <c r="H289" s="147"/>
      <c r="I289" s="147"/>
      <c r="J289" s="126"/>
      <c r="K289" s="126"/>
    </row>
    <row r="290" spans="1:11" x14ac:dyDescent="0.25">
      <c r="A290" s="147"/>
      <c r="B290" s="147"/>
      <c r="C290" s="147"/>
      <c r="D290" s="147"/>
      <c r="E290" s="147"/>
      <c r="F290" s="147"/>
      <c r="G290" s="147"/>
      <c r="H290" s="147"/>
      <c r="I290" s="147"/>
      <c r="J290" s="126"/>
      <c r="K290" s="126"/>
    </row>
    <row r="291" spans="1:11" x14ac:dyDescent="0.25">
      <c r="A291" s="147"/>
      <c r="B291" s="147"/>
      <c r="C291" s="147"/>
      <c r="D291" s="147"/>
      <c r="E291" s="147"/>
      <c r="F291" s="147"/>
      <c r="G291" s="147"/>
      <c r="H291" s="147"/>
      <c r="I291" s="147"/>
      <c r="J291" s="126"/>
      <c r="K291" s="126"/>
    </row>
    <row r="292" spans="1:11" x14ac:dyDescent="0.25">
      <c r="A292" s="147"/>
      <c r="B292" s="147"/>
      <c r="C292" s="147"/>
      <c r="D292" s="147"/>
      <c r="E292" s="147"/>
      <c r="F292" s="147"/>
      <c r="G292" s="147"/>
      <c r="H292" s="147"/>
      <c r="I292" s="147"/>
      <c r="J292" s="126"/>
      <c r="K292" s="126"/>
    </row>
    <row r="293" spans="1:11" x14ac:dyDescent="0.25">
      <c r="A293" s="147"/>
      <c r="B293" s="147"/>
      <c r="C293" s="147"/>
      <c r="D293" s="147"/>
      <c r="E293" s="147"/>
      <c r="F293" s="147"/>
      <c r="G293" s="147"/>
      <c r="H293" s="147"/>
      <c r="I293" s="147"/>
      <c r="J293" s="126"/>
      <c r="K293" s="126"/>
    </row>
    <row r="294" spans="1:11" x14ac:dyDescent="0.25">
      <c r="A294" s="147"/>
      <c r="B294" s="147"/>
      <c r="C294" s="147"/>
      <c r="D294" s="147"/>
      <c r="E294" s="147"/>
      <c r="F294" s="147"/>
      <c r="G294" s="147"/>
      <c r="H294" s="147"/>
      <c r="I294" s="147"/>
      <c r="J294" s="126"/>
      <c r="K294" s="126"/>
    </row>
    <row r="295" spans="1:11" x14ac:dyDescent="0.25">
      <c r="A295" s="147"/>
      <c r="B295" s="147"/>
      <c r="C295" s="147"/>
      <c r="D295" s="147"/>
      <c r="E295" s="147"/>
      <c r="F295" s="147"/>
      <c r="G295" s="147"/>
      <c r="H295" s="147"/>
      <c r="I295" s="147"/>
      <c r="J295" s="126"/>
      <c r="K295" s="126"/>
    </row>
    <row r="296" spans="1:11" x14ac:dyDescent="0.25">
      <c r="A296" s="147"/>
      <c r="B296" s="147"/>
      <c r="C296" s="147"/>
      <c r="D296" s="147"/>
      <c r="E296" s="147"/>
      <c r="F296" s="147"/>
      <c r="G296" s="147"/>
      <c r="H296" s="147"/>
      <c r="I296" s="147"/>
      <c r="J296" s="126"/>
      <c r="K296" s="126"/>
    </row>
    <row r="297" spans="1:11" x14ac:dyDescent="0.25">
      <c r="A297" s="147"/>
      <c r="B297" s="147"/>
      <c r="C297" s="147"/>
      <c r="D297" s="147"/>
      <c r="E297" s="147"/>
      <c r="F297" s="147"/>
      <c r="G297" s="147"/>
      <c r="H297" s="147"/>
      <c r="I297" s="147"/>
      <c r="J297" s="126"/>
      <c r="K297" s="126"/>
    </row>
    <row r="298" spans="1:11" x14ac:dyDescent="0.25">
      <c r="A298" s="147"/>
      <c r="B298" s="147"/>
      <c r="C298" s="147"/>
      <c r="D298" s="147"/>
      <c r="E298" s="147"/>
      <c r="F298" s="147"/>
      <c r="G298" s="147"/>
      <c r="H298" s="147"/>
      <c r="I298" s="147"/>
      <c r="J298" s="126"/>
      <c r="K298" s="126"/>
    </row>
    <row r="299" spans="1:11" x14ac:dyDescent="0.25">
      <c r="A299" s="147"/>
      <c r="B299" s="147"/>
      <c r="C299" s="147"/>
      <c r="D299" s="147"/>
      <c r="E299" s="147"/>
      <c r="F299" s="147"/>
      <c r="G299" s="147"/>
      <c r="H299" s="147"/>
      <c r="I299" s="147"/>
      <c r="J299" s="126"/>
      <c r="K299" s="126"/>
    </row>
    <row r="300" spans="1:11" x14ac:dyDescent="0.25">
      <c r="A300" s="147"/>
      <c r="B300" s="147"/>
      <c r="C300" s="147"/>
      <c r="D300" s="147"/>
      <c r="E300" s="147"/>
      <c r="F300" s="147"/>
      <c r="G300" s="147"/>
      <c r="H300" s="147"/>
      <c r="I300" s="147"/>
      <c r="J300" s="126"/>
      <c r="K300" s="126"/>
    </row>
    <row r="301" spans="1:11" x14ac:dyDescent="0.25">
      <c r="A301" s="147"/>
      <c r="B301" s="147"/>
      <c r="C301" s="147"/>
      <c r="D301" s="147"/>
      <c r="E301" s="147"/>
      <c r="F301" s="147"/>
      <c r="G301" s="147"/>
      <c r="H301" s="147"/>
      <c r="I301" s="147"/>
      <c r="J301" s="126"/>
      <c r="K301" s="126"/>
    </row>
    <row r="302" spans="1:11" x14ac:dyDescent="0.25">
      <c r="A302" s="147"/>
      <c r="B302" s="147"/>
      <c r="C302" s="147"/>
      <c r="D302" s="147"/>
      <c r="E302" s="147"/>
      <c r="F302" s="147"/>
      <c r="G302" s="147"/>
      <c r="H302" s="147"/>
      <c r="I302" s="147"/>
      <c r="J302" s="126"/>
      <c r="K302" s="126"/>
    </row>
    <row r="303" spans="1:11" x14ac:dyDescent="0.25">
      <c r="A303" s="147"/>
      <c r="B303" s="147"/>
      <c r="C303" s="147"/>
      <c r="D303" s="147"/>
      <c r="E303" s="147"/>
      <c r="F303" s="147"/>
      <c r="G303" s="147"/>
      <c r="H303" s="147"/>
      <c r="I303" s="147"/>
      <c r="J303" s="126"/>
      <c r="K303" s="126"/>
    </row>
    <row r="304" spans="1:11" x14ac:dyDescent="0.25">
      <c r="A304" s="147"/>
      <c r="B304" s="147"/>
      <c r="C304" s="147"/>
      <c r="D304" s="147"/>
      <c r="E304" s="147"/>
      <c r="F304" s="147"/>
      <c r="G304" s="147"/>
      <c r="H304" s="147"/>
      <c r="I304" s="147"/>
      <c r="J304" s="126"/>
      <c r="K304" s="126"/>
    </row>
    <row r="305" spans="1:11" x14ac:dyDescent="0.25">
      <c r="A305" s="147"/>
      <c r="B305" s="147"/>
      <c r="C305" s="147"/>
      <c r="D305" s="147"/>
      <c r="E305" s="147"/>
      <c r="F305" s="147"/>
      <c r="G305" s="147"/>
      <c r="H305" s="147"/>
      <c r="I305" s="147"/>
      <c r="J305" s="126"/>
      <c r="K305" s="126"/>
    </row>
    <row r="306" spans="1:11" x14ac:dyDescent="0.25">
      <c r="A306" s="147"/>
      <c r="B306" s="147"/>
      <c r="C306" s="147"/>
      <c r="D306" s="147"/>
      <c r="E306" s="147"/>
      <c r="F306" s="147"/>
      <c r="G306" s="147"/>
      <c r="H306" s="147"/>
      <c r="I306" s="147"/>
      <c r="J306" s="126"/>
      <c r="K306" s="126"/>
    </row>
    <row r="307" spans="1:11" x14ac:dyDescent="0.25">
      <c r="A307" s="147"/>
      <c r="B307" s="147"/>
      <c r="C307" s="147"/>
      <c r="D307" s="147"/>
      <c r="E307" s="147"/>
      <c r="F307" s="147"/>
      <c r="G307" s="147"/>
      <c r="H307" s="147"/>
      <c r="I307" s="147"/>
      <c r="J307" s="126"/>
      <c r="K307" s="126"/>
    </row>
    <row r="308" spans="1:11" x14ac:dyDescent="0.25">
      <c r="A308" s="147"/>
      <c r="B308" s="147"/>
      <c r="C308" s="147"/>
      <c r="D308" s="147"/>
      <c r="E308" s="147"/>
      <c r="F308" s="147"/>
      <c r="G308" s="147"/>
      <c r="H308" s="147"/>
      <c r="I308" s="147"/>
      <c r="J308" s="126"/>
      <c r="K308" s="126"/>
    </row>
    <row r="309" spans="1:11" x14ac:dyDescent="0.25">
      <c r="A309" s="147"/>
      <c r="B309" s="147"/>
      <c r="C309" s="147"/>
      <c r="D309" s="147"/>
      <c r="E309" s="147"/>
      <c r="F309" s="147"/>
      <c r="G309" s="147"/>
      <c r="H309" s="147"/>
      <c r="I309" s="147"/>
      <c r="J309" s="126"/>
      <c r="K309" s="126"/>
    </row>
    <row r="310" spans="1:11" x14ac:dyDescent="0.25">
      <c r="A310" s="147"/>
      <c r="B310" s="147"/>
      <c r="C310" s="147"/>
      <c r="D310" s="147"/>
      <c r="E310" s="147"/>
      <c r="F310" s="147"/>
      <c r="G310" s="147"/>
      <c r="H310" s="147"/>
      <c r="I310" s="147"/>
      <c r="J310" s="126"/>
      <c r="K310" s="126"/>
    </row>
    <row r="311" spans="1:11" x14ac:dyDescent="0.25">
      <c r="A311" s="147"/>
      <c r="B311" s="147"/>
      <c r="C311" s="147"/>
      <c r="D311" s="147"/>
      <c r="E311" s="147"/>
      <c r="F311" s="147"/>
      <c r="G311" s="147"/>
      <c r="H311" s="147"/>
      <c r="I311" s="147"/>
      <c r="J311" s="126"/>
      <c r="K311" s="126"/>
    </row>
    <row r="312" spans="1:11" x14ac:dyDescent="0.25">
      <c r="A312" s="147"/>
      <c r="B312" s="147"/>
      <c r="C312" s="147"/>
      <c r="D312" s="147"/>
      <c r="E312" s="147"/>
      <c r="F312" s="147"/>
      <c r="G312" s="147"/>
      <c r="H312" s="147"/>
      <c r="I312" s="147"/>
      <c r="J312" s="126"/>
      <c r="K312" s="126"/>
    </row>
    <row r="313" spans="1:11" x14ac:dyDescent="0.25">
      <c r="A313" s="147"/>
      <c r="B313" s="147"/>
      <c r="C313" s="147"/>
      <c r="D313" s="147"/>
      <c r="E313" s="147"/>
      <c r="F313" s="147"/>
      <c r="G313" s="147"/>
      <c r="H313" s="147"/>
      <c r="I313" s="147"/>
      <c r="J313" s="126"/>
      <c r="K313" s="126"/>
    </row>
    <row r="314" spans="1:11" x14ac:dyDescent="0.25">
      <c r="A314" s="147"/>
      <c r="B314" s="147"/>
      <c r="C314" s="147"/>
      <c r="D314" s="147"/>
      <c r="E314" s="147"/>
      <c r="F314" s="147"/>
      <c r="G314" s="147"/>
      <c r="H314" s="147"/>
      <c r="I314" s="147"/>
      <c r="J314" s="126"/>
      <c r="K314" s="126"/>
    </row>
    <row r="315" spans="1:11" x14ac:dyDescent="0.25">
      <c r="A315" s="147"/>
      <c r="B315" s="147"/>
      <c r="C315" s="147"/>
      <c r="D315" s="147"/>
      <c r="E315" s="147"/>
      <c r="F315" s="147"/>
      <c r="G315" s="147"/>
      <c r="H315" s="147"/>
      <c r="I315" s="147"/>
      <c r="J315" s="126"/>
      <c r="K315" s="126"/>
    </row>
    <row r="316" spans="1:11" x14ac:dyDescent="0.25">
      <c r="A316" s="147"/>
      <c r="B316" s="147"/>
      <c r="C316" s="147"/>
      <c r="D316" s="147"/>
      <c r="E316" s="147"/>
      <c r="F316" s="147"/>
      <c r="G316" s="147"/>
      <c r="H316" s="147"/>
      <c r="I316" s="147"/>
      <c r="J316" s="126"/>
      <c r="K316" s="126"/>
    </row>
    <row r="317" spans="1:11" x14ac:dyDescent="0.25">
      <c r="A317" s="147"/>
      <c r="B317" s="147"/>
      <c r="C317" s="147"/>
      <c r="D317" s="147"/>
      <c r="E317" s="147"/>
      <c r="F317" s="147"/>
      <c r="G317" s="147"/>
      <c r="H317" s="147"/>
      <c r="I317" s="147"/>
      <c r="J317" s="126"/>
      <c r="K317" s="126"/>
    </row>
    <row r="318" spans="1:11" x14ac:dyDescent="0.25">
      <c r="A318" s="147"/>
      <c r="B318" s="147"/>
      <c r="C318" s="147"/>
      <c r="D318" s="147"/>
      <c r="E318" s="147"/>
      <c r="F318" s="147"/>
      <c r="G318" s="147"/>
      <c r="H318" s="147"/>
      <c r="I318" s="147"/>
      <c r="J318" s="126"/>
      <c r="K318" s="126"/>
    </row>
    <row r="319" spans="1:11" x14ac:dyDescent="0.25">
      <c r="A319" s="147"/>
      <c r="B319" s="147"/>
      <c r="C319" s="147"/>
      <c r="D319" s="147"/>
      <c r="E319" s="147"/>
      <c r="F319" s="147"/>
      <c r="G319" s="147"/>
      <c r="H319" s="147"/>
      <c r="I319" s="147"/>
      <c r="J319" s="126"/>
      <c r="K319" s="126"/>
    </row>
    <row r="320" spans="1:11" x14ac:dyDescent="0.25">
      <c r="A320" s="147"/>
      <c r="B320" s="147"/>
      <c r="C320" s="147"/>
      <c r="D320" s="147"/>
      <c r="E320" s="147"/>
      <c r="F320" s="147"/>
      <c r="G320" s="147"/>
      <c r="H320" s="147"/>
      <c r="I320" s="147"/>
      <c r="J320" s="126"/>
      <c r="K320" s="126"/>
    </row>
    <row r="321" spans="1:11" x14ac:dyDescent="0.25">
      <c r="A321" s="147"/>
      <c r="B321" s="147"/>
      <c r="C321" s="147"/>
      <c r="D321" s="147"/>
      <c r="E321" s="147"/>
      <c r="F321" s="147"/>
      <c r="G321" s="147"/>
      <c r="H321" s="147"/>
      <c r="I321" s="147"/>
      <c r="J321" s="126"/>
      <c r="K321" s="126"/>
    </row>
    <row r="322" spans="1:11" x14ac:dyDescent="0.25">
      <c r="A322" s="147"/>
      <c r="B322" s="147"/>
      <c r="C322" s="147"/>
      <c r="D322" s="147"/>
      <c r="E322" s="147"/>
      <c r="F322" s="147"/>
      <c r="G322" s="147"/>
      <c r="H322" s="147"/>
      <c r="I322" s="147"/>
      <c r="J322" s="126"/>
      <c r="K322" s="126"/>
    </row>
    <row r="323" spans="1:11" x14ac:dyDescent="0.25">
      <c r="A323" s="147"/>
      <c r="B323" s="147"/>
      <c r="C323" s="147"/>
      <c r="D323" s="147"/>
      <c r="E323" s="147"/>
      <c r="F323" s="147"/>
      <c r="G323" s="147"/>
      <c r="H323" s="147"/>
      <c r="I323" s="147"/>
      <c r="J323" s="126"/>
      <c r="K323" s="126"/>
    </row>
    <row r="324" spans="1:11" x14ac:dyDescent="0.25">
      <c r="A324" s="147"/>
      <c r="B324" s="147"/>
      <c r="C324" s="147"/>
      <c r="D324" s="147"/>
      <c r="E324" s="147"/>
      <c r="F324" s="147"/>
      <c r="G324" s="147"/>
      <c r="H324" s="147"/>
      <c r="I324" s="147"/>
      <c r="J324" s="126"/>
      <c r="K324" s="126"/>
    </row>
    <row r="325" spans="1:11" x14ac:dyDescent="0.25">
      <c r="A325" s="147"/>
      <c r="B325" s="147"/>
      <c r="C325" s="147"/>
      <c r="D325" s="147"/>
      <c r="E325" s="147"/>
      <c r="F325" s="147"/>
      <c r="G325" s="147"/>
      <c r="H325" s="147"/>
      <c r="I325" s="147"/>
      <c r="J325" s="126"/>
      <c r="K325" s="126"/>
    </row>
    <row r="326" spans="1:11" x14ac:dyDescent="0.25">
      <c r="A326" s="147"/>
      <c r="B326" s="147"/>
      <c r="C326" s="147"/>
      <c r="D326" s="147"/>
      <c r="E326" s="147"/>
      <c r="F326" s="147"/>
      <c r="G326" s="147"/>
      <c r="H326" s="147"/>
      <c r="I326" s="147"/>
      <c r="J326" s="126"/>
      <c r="K326" s="126"/>
    </row>
    <row r="327" spans="1:11" x14ac:dyDescent="0.25">
      <c r="A327" s="147"/>
      <c r="B327" s="147"/>
      <c r="C327" s="147"/>
      <c r="D327" s="147"/>
      <c r="E327" s="147"/>
      <c r="F327" s="147"/>
      <c r="G327" s="147"/>
      <c r="H327" s="147"/>
      <c r="I327" s="147"/>
      <c r="J327" s="126"/>
      <c r="K327" s="126"/>
    </row>
    <row r="328" spans="1:11" x14ac:dyDescent="0.25">
      <c r="A328" s="147"/>
      <c r="B328" s="147"/>
      <c r="C328" s="147"/>
      <c r="D328" s="147"/>
      <c r="E328" s="147"/>
      <c r="F328" s="147"/>
      <c r="G328" s="147"/>
      <c r="H328" s="147"/>
      <c r="I328" s="147"/>
      <c r="J328" s="126"/>
      <c r="K328" s="126"/>
    </row>
    <row r="329" spans="1:11" x14ac:dyDescent="0.25">
      <c r="A329" s="147"/>
      <c r="B329" s="147"/>
      <c r="C329" s="147"/>
      <c r="D329" s="147"/>
      <c r="E329" s="147"/>
      <c r="F329" s="147"/>
      <c r="G329" s="147"/>
      <c r="H329" s="147"/>
      <c r="I329" s="147"/>
      <c r="J329" s="126"/>
      <c r="K329" s="126"/>
    </row>
    <row r="330" spans="1:11" x14ac:dyDescent="0.25">
      <c r="A330" s="147"/>
      <c r="B330" s="147"/>
      <c r="C330" s="147"/>
      <c r="D330" s="147"/>
      <c r="E330" s="147"/>
      <c r="F330" s="147"/>
      <c r="G330" s="147"/>
      <c r="H330" s="147"/>
      <c r="I330" s="147"/>
      <c r="J330" s="126"/>
      <c r="K330" s="126"/>
    </row>
    <row r="331" spans="1:11" x14ac:dyDescent="0.25">
      <c r="A331" s="147"/>
      <c r="B331" s="147"/>
      <c r="C331" s="147"/>
      <c r="D331" s="147"/>
      <c r="E331" s="147"/>
      <c r="F331" s="147"/>
      <c r="G331" s="147"/>
      <c r="H331" s="147"/>
      <c r="I331" s="147"/>
      <c r="J331" s="126"/>
      <c r="K331" s="126"/>
    </row>
    <row r="332" spans="1:11" x14ac:dyDescent="0.25">
      <c r="A332" s="147"/>
      <c r="B332" s="147"/>
      <c r="C332" s="147"/>
      <c r="D332" s="147"/>
      <c r="E332" s="147"/>
      <c r="F332" s="147"/>
      <c r="G332" s="147"/>
      <c r="H332" s="147"/>
      <c r="I332" s="147"/>
      <c r="J332" s="126"/>
      <c r="K332" s="126"/>
    </row>
    <row r="333" spans="1:11" x14ac:dyDescent="0.25">
      <c r="A333" s="147"/>
      <c r="B333" s="147"/>
      <c r="C333" s="147"/>
      <c r="D333" s="147"/>
      <c r="E333" s="147"/>
      <c r="F333" s="147"/>
      <c r="G333" s="147"/>
      <c r="H333" s="147"/>
      <c r="I333" s="147"/>
      <c r="J333" s="126"/>
      <c r="K333" s="126"/>
    </row>
    <row r="334" spans="1:11" x14ac:dyDescent="0.25">
      <c r="A334" s="147"/>
      <c r="B334" s="147"/>
      <c r="C334" s="147"/>
      <c r="D334" s="147"/>
      <c r="E334" s="147"/>
      <c r="F334" s="147"/>
      <c r="G334" s="147"/>
      <c r="H334" s="147"/>
      <c r="I334" s="147"/>
      <c r="J334" s="126"/>
      <c r="K334" s="126"/>
    </row>
    <row r="335" spans="1:11" x14ac:dyDescent="0.25">
      <c r="A335" s="147"/>
      <c r="B335" s="147"/>
      <c r="C335" s="147"/>
      <c r="D335" s="147"/>
      <c r="E335" s="147"/>
      <c r="F335" s="147"/>
      <c r="G335" s="147"/>
      <c r="H335" s="147"/>
      <c r="I335" s="147"/>
      <c r="J335" s="126"/>
      <c r="K335" s="126"/>
    </row>
    <row r="336" spans="1:11" x14ac:dyDescent="0.25">
      <c r="A336" s="147"/>
      <c r="B336" s="147"/>
      <c r="C336" s="147"/>
      <c r="D336" s="147"/>
      <c r="E336" s="147"/>
      <c r="F336" s="147"/>
      <c r="G336" s="147"/>
      <c r="H336" s="147"/>
      <c r="I336" s="147"/>
      <c r="J336" s="126"/>
      <c r="K336" s="126"/>
    </row>
    <row r="337" spans="1:11" x14ac:dyDescent="0.25">
      <c r="A337" s="147"/>
      <c r="B337" s="147"/>
      <c r="C337" s="147"/>
      <c r="D337" s="147"/>
      <c r="E337" s="147"/>
      <c r="F337" s="147"/>
      <c r="G337" s="147"/>
      <c r="H337" s="147"/>
      <c r="I337" s="147"/>
      <c r="J337" s="126"/>
      <c r="K337" s="126"/>
    </row>
    <row r="338" spans="1:11" x14ac:dyDescent="0.25">
      <c r="A338" s="147"/>
      <c r="B338" s="147"/>
      <c r="C338" s="147"/>
      <c r="D338" s="147"/>
      <c r="E338" s="147"/>
      <c r="F338" s="147"/>
      <c r="G338" s="147"/>
      <c r="H338" s="147"/>
      <c r="I338" s="147"/>
      <c r="J338" s="126"/>
      <c r="K338" s="126"/>
    </row>
    <row r="339" spans="1:11" x14ac:dyDescent="0.25">
      <c r="A339" s="147"/>
      <c r="B339" s="147"/>
      <c r="C339" s="147"/>
      <c r="D339" s="147"/>
      <c r="E339" s="147"/>
      <c r="F339" s="147"/>
      <c r="G339" s="147"/>
      <c r="H339" s="147"/>
      <c r="I339" s="147"/>
      <c r="J339" s="126"/>
      <c r="K339" s="126"/>
    </row>
    <row r="340" spans="1:11" x14ac:dyDescent="0.25">
      <c r="A340" s="147"/>
      <c r="B340" s="147"/>
      <c r="C340" s="147"/>
      <c r="D340" s="147"/>
      <c r="E340" s="147"/>
      <c r="F340" s="147"/>
      <c r="G340" s="147"/>
      <c r="H340" s="147"/>
      <c r="I340" s="147"/>
      <c r="J340" s="126"/>
      <c r="K340" s="126"/>
    </row>
    <row r="341" spans="1:11" x14ac:dyDescent="0.25">
      <c r="A341" s="147"/>
      <c r="B341" s="147"/>
      <c r="C341" s="147"/>
      <c r="D341" s="147"/>
      <c r="E341" s="147"/>
      <c r="F341" s="147"/>
      <c r="G341" s="147"/>
      <c r="H341" s="147"/>
      <c r="I341" s="147"/>
      <c r="J341" s="126"/>
      <c r="K341" s="126"/>
    </row>
    <row r="342" spans="1:11" x14ac:dyDescent="0.25">
      <c r="A342" s="147"/>
      <c r="B342" s="147"/>
      <c r="C342" s="147"/>
      <c r="D342" s="147"/>
      <c r="E342" s="147"/>
      <c r="F342" s="147"/>
      <c r="G342" s="147"/>
      <c r="H342" s="147"/>
      <c r="I342" s="147"/>
      <c r="J342" s="126"/>
      <c r="K342" s="126"/>
    </row>
    <row r="343" spans="1:11" x14ac:dyDescent="0.25">
      <c r="A343" s="147"/>
      <c r="B343" s="147"/>
      <c r="C343" s="147"/>
      <c r="D343" s="147"/>
      <c r="E343" s="147"/>
      <c r="F343" s="147"/>
      <c r="G343" s="147"/>
      <c r="H343" s="147"/>
      <c r="I343" s="147"/>
      <c r="J343" s="126"/>
      <c r="K343" s="126"/>
    </row>
    <row r="344" spans="1:11" x14ac:dyDescent="0.25">
      <c r="A344" s="147"/>
      <c r="B344" s="147"/>
      <c r="C344" s="147"/>
      <c r="D344" s="147"/>
      <c r="E344" s="147"/>
      <c r="F344" s="147"/>
      <c r="G344" s="147"/>
      <c r="H344" s="147"/>
      <c r="I344" s="147"/>
      <c r="J344" s="126"/>
      <c r="K344" s="126"/>
    </row>
    <row r="345" spans="1:11" x14ac:dyDescent="0.25">
      <c r="A345" s="147"/>
      <c r="B345" s="147"/>
      <c r="C345" s="147"/>
      <c r="D345" s="147"/>
      <c r="E345" s="147"/>
      <c r="F345" s="147"/>
      <c r="G345" s="147"/>
      <c r="H345" s="147"/>
      <c r="I345" s="147"/>
      <c r="J345" s="126"/>
      <c r="K345" s="126"/>
    </row>
    <row r="346" spans="1:11" x14ac:dyDescent="0.25">
      <c r="A346" s="147"/>
      <c r="B346" s="147"/>
      <c r="C346" s="147"/>
      <c r="D346" s="147"/>
      <c r="E346" s="147"/>
      <c r="F346" s="147"/>
      <c r="G346" s="147"/>
      <c r="H346" s="147"/>
      <c r="I346" s="147"/>
      <c r="J346" s="126"/>
      <c r="K346" s="126"/>
    </row>
    <row r="347" spans="1:11" x14ac:dyDescent="0.25">
      <c r="A347" s="147"/>
      <c r="B347" s="147"/>
      <c r="C347" s="147"/>
      <c r="D347" s="147"/>
      <c r="E347" s="147"/>
      <c r="F347" s="147"/>
      <c r="G347" s="147"/>
      <c r="H347" s="147"/>
      <c r="I347" s="147"/>
      <c r="J347" s="126"/>
      <c r="K347" s="126"/>
    </row>
    <row r="348" spans="1:11" x14ac:dyDescent="0.25">
      <c r="A348" s="147"/>
      <c r="B348" s="147"/>
      <c r="C348" s="147"/>
      <c r="D348" s="147"/>
      <c r="E348" s="147"/>
      <c r="F348" s="147"/>
      <c r="G348" s="147"/>
      <c r="H348" s="147"/>
      <c r="I348" s="147"/>
      <c r="J348" s="126"/>
      <c r="K348" s="126"/>
    </row>
    <row r="349" spans="1:11" x14ac:dyDescent="0.25">
      <c r="A349" s="147"/>
      <c r="B349" s="147"/>
      <c r="C349" s="147"/>
      <c r="D349" s="147"/>
      <c r="E349" s="147"/>
      <c r="F349" s="147"/>
      <c r="G349" s="147"/>
      <c r="H349" s="147"/>
      <c r="I349" s="147"/>
      <c r="J349" s="126"/>
      <c r="K349" s="126"/>
    </row>
    <row r="350" spans="1:11" x14ac:dyDescent="0.25">
      <c r="A350" s="147"/>
      <c r="B350" s="147"/>
      <c r="C350" s="147"/>
      <c r="D350" s="147"/>
      <c r="E350" s="147"/>
      <c r="F350" s="147"/>
      <c r="G350" s="147"/>
      <c r="H350" s="147"/>
      <c r="I350" s="147"/>
      <c r="J350" s="126"/>
      <c r="K350" s="126"/>
    </row>
    <row r="351" spans="1:11" x14ac:dyDescent="0.25">
      <c r="A351" s="147"/>
      <c r="B351" s="147"/>
      <c r="C351" s="147"/>
      <c r="D351" s="147"/>
      <c r="E351" s="147"/>
      <c r="F351" s="147"/>
      <c r="G351" s="147"/>
      <c r="H351" s="147"/>
      <c r="I351" s="147"/>
      <c r="J351" s="126"/>
      <c r="K351" s="126"/>
    </row>
    <row r="352" spans="1:11" x14ac:dyDescent="0.25">
      <c r="A352" s="147"/>
      <c r="B352" s="147"/>
      <c r="C352" s="147"/>
      <c r="D352" s="147"/>
      <c r="E352" s="147"/>
      <c r="F352" s="147"/>
      <c r="G352" s="147"/>
      <c r="H352" s="147"/>
      <c r="I352" s="147"/>
      <c r="J352" s="126"/>
      <c r="K352" s="126"/>
    </row>
    <row r="353" spans="1:11" x14ac:dyDescent="0.25">
      <c r="A353" s="147"/>
      <c r="B353" s="147"/>
      <c r="C353" s="147"/>
      <c r="D353" s="147"/>
      <c r="E353" s="147"/>
      <c r="F353" s="147"/>
      <c r="G353" s="147"/>
      <c r="H353" s="147"/>
      <c r="I353" s="147"/>
      <c r="J353" s="126"/>
      <c r="K353" s="126"/>
    </row>
    <row r="354" spans="1:11" x14ac:dyDescent="0.25">
      <c r="A354" s="147"/>
      <c r="B354" s="147"/>
      <c r="C354" s="147"/>
      <c r="D354" s="147"/>
      <c r="E354" s="147"/>
      <c r="F354" s="147"/>
      <c r="G354" s="147"/>
      <c r="H354" s="147"/>
      <c r="I354" s="147"/>
      <c r="J354" s="126"/>
      <c r="K354" s="126"/>
    </row>
    <row r="355" spans="1:11" x14ac:dyDescent="0.25">
      <c r="A355" s="147"/>
      <c r="B355" s="147"/>
      <c r="C355" s="147"/>
      <c r="D355" s="147"/>
      <c r="E355" s="147"/>
      <c r="F355" s="147"/>
      <c r="G355" s="147"/>
      <c r="H355" s="147"/>
      <c r="I355" s="147"/>
      <c r="J355" s="126"/>
      <c r="K355" s="126"/>
    </row>
    <row r="356" spans="1:11" x14ac:dyDescent="0.25">
      <c r="A356" s="147"/>
      <c r="B356" s="147"/>
      <c r="C356" s="147"/>
      <c r="D356" s="147"/>
      <c r="E356" s="147"/>
      <c r="F356" s="147"/>
      <c r="G356" s="147"/>
      <c r="H356" s="147"/>
      <c r="I356" s="147"/>
      <c r="J356" s="126"/>
      <c r="K356" s="126"/>
    </row>
    <row r="357" spans="1:11" x14ac:dyDescent="0.25">
      <c r="A357" s="147"/>
      <c r="B357" s="147"/>
      <c r="C357" s="147"/>
      <c r="D357" s="147"/>
      <c r="E357" s="147"/>
      <c r="F357" s="147"/>
      <c r="G357" s="147"/>
      <c r="H357" s="147"/>
      <c r="I357" s="147"/>
      <c r="J357" s="126"/>
      <c r="K357" s="126"/>
    </row>
    <row r="358" spans="1:11" x14ac:dyDescent="0.25">
      <c r="A358" s="147"/>
      <c r="B358" s="147"/>
      <c r="C358" s="147"/>
      <c r="D358" s="147"/>
      <c r="E358" s="147"/>
      <c r="F358" s="147"/>
      <c r="G358" s="147"/>
      <c r="H358" s="147"/>
      <c r="I358" s="147"/>
      <c r="J358" s="126"/>
      <c r="K358" s="126"/>
    </row>
    <row r="359" spans="1:11" x14ac:dyDescent="0.25">
      <c r="A359" s="147"/>
      <c r="B359" s="147"/>
      <c r="C359" s="147"/>
      <c r="D359" s="147"/>
      <c r="E359" s="147"/>
      <c r="F359" s="147"/>
      <c r="G359" s="147"/>
      <c r="H359" s="147"/>
      <c r="I359" s="147"/>
      <c r="J359" s="126"/>
      <c r="K359" s="126"/>
    </row>
    <row r="360" spans="1:11" x14ac:dyDescent="0.25">
      <c r="A360" s="147"/>
      <c r="B360" s="147"/>
      <c r="C360" s="147"/>
      <c r="D360" s="147"/>
      <c r="E360" s="147"/>
      <c r="F360" s="147"/>
      <c r="G360" s="147"/>
      <c r="H360" s="147"/>
      <c r="I360" s="147"/>
      <c r="J360" s="126"/>
      <c r="K360" s="126"/>
    </row>
    <row r="361" spans="1:11" x14ac:dyDescent="0.25">
      <c r="A361" s="147"/>
      <c r="B361" s="147"/>
      <c r="C361" s="147"/>
      <c r="D361" s="147"/>
      <c r="E361" s="147"/>
      <c r="F361" s="147"/>
      <c r="G361" s="147"/>
      <c r="H361" s="147"/>
      <c r="I361" s="147"/>
      <c r="J361" s="126"/>
      <c r="K361" s="126"/>
    </row>
    <row r="362" spans="1:11" x14ac:dyDescent="0.25">
      <c r="A362" s="147"/>
      <c r="B362" s="147"/>
      <c r="C362" s="147"/>
      <c r="D362" s="147"/>
      <c r="E362" s="147"/>
      <c r="F362" s="147"/>
      <c r="G362" s="147"/>
      <c r="H362" s="147"/>
      <c r="I362" s="147"/>
      <c r="J362" s="126"/>
      <c r="K362" s="126"/>
    </row>
    <row r="363" spans="1:11" x14ac:dyDescent="0.25">
      <c r="A363" s="147"/>
      <c r="B363" s="147"/>
      <c r="C363" s="147"/>
      <c r="D363" s="147"/>
      <c r="E363" s="147"/>
      <c r="F363" s="147"/>
      <c r="G363" s="147"/>
      <c r="H363" s="147"/>
      <c r="I363" s="147"/>
      <c r="J363" s="126"/>
      <c r="K363" s="126"/>
    </row>
    <row r="364" spans="1:11" x14ac:dyDescent="0.25">
      <c r="A364" s="147"/>
      <c r="B364" s="147"/>
      <c r="C364" s="147"/>
      <c r="D364" s="147"/>
      <c r="E364" s="147"/>
      <c r="F364" s="147"/>
      <c r="G364" s="147"/>
      <c r="H364" s="147"/>
      <c r="I364" s="147"/>
      <c r="J364" s="126"/>
      <c r="K364" s="126"/>
    </row>
    <row r="365" spans="1:11" x14ac:dyDescent="0.25">
      <c r="A365" s="147"/>
      <c r="B365" s="147"/>
      <c r="C365" s="147"/>
      <c r="D365" s="147"/>
      <c r="E365" s="147"/>
      <c r="F365" s="147"/>
      <c r="G365" s="147"/>
      <c r="H365" s="147"/>
      <c r="I365" s="147"/>
      <c r="J365" s="126"/>
      <c r="K365" s="126"/>
    </row>
    <row r="366" spans="1:11" x14ac:dyDescent="0.25">
      <c r="A366" s="147"/>
      <c r="B366" s="147"/>
      <c r="C366" s="147"/>
      <c r="D366" s="147"/>
      <c r="E366" s="147"/>
      <c r="F366" s="147"/>
      <c r="G366" s="147"/>
      <c r="H366" s="147"/>
      <c r="I366" s="147"/>
      <c r="J366" s="126"/>
      <c r="K366" s="126"/>
    </row>
    <row r="367" spans="1:11" x14ac:dyDescent="0.25">
      <c r="A367" s="147"/>
      <c r="B367" s="147"/>
      <c r="C367" s="147"/>
      <c r="D367" s="147"/>
      <c r="E367" s="147"/>
      <c r="F367" s="147"/>
      <c r="G367" s="147"/>
      <c r="H367" s="147"/>
      <c r="I367" s="147"/>
      <c r="J367" s="126"/>
      <c r="K367" s="126"/>
    </row>
    <row r="368" spans="1:11" x14ac:dyDescent="0.25">
      <c r="A368" s="147"/>
      <c r="B368" s="147"/>
      <c r="C368" s="147"/>
      <c r="D368" s="147"/>
      <c r="E368" s="147"/>
      <c r="F368" s="147"/>
      <c r="G368" s="147"/>
      <c r="H368" s="147"/>
      <c r="I368" s="147"/>
      <c r="J368" s="126"/>
      <c r="K368" s="126"/>
    </row>
    <row r="369" spans="1:11" x14ac:dyDescent="0.25">
      <c r="A369" s="147"/>
      <c r="B369" s="147"/>
      <c r="C369" s="147"/>
      <c r="D369" s="147"/>
      <c r="E369" s="147"/>
      <c r="F369" s="147"/>
      <c r="G369" s="147"/>
      <c r="H369" s="147"/>
      <c r="I369" s="147"/>
      <c r="J369" s="126"/>
      <c r="K369" s="126"/>
    </row>
    <row r="370" spans="1:11" x14ac:dyDescent="0.25">
      <c r="A370" s="147"/>
      <c r="B370" s="147"/>
      <c r="C370" s="147"/>
      <c r="D370" s="147"/>
      <c r="E370" s="147"/>
      <c r="F370" s="147"/>
      <c r="G370" s="147"/>
      <c r="H370" s="147"/>
      <c r="I370" s="147"/>
      <c r="J370" s="126"/>
      <c r="K370" s="126"/>
    </row>
    <row r="371" spans="1:11" x14ac:dyDescent="0.25">
      <c r="A371" s="147"/>
      <c r="B371" s="147"/>
      <c r="C371" s="147"/>
      <c r="D371" s="147"/>
      <c r="E371" s="147"/>
      <c r="F371" s="147"/>
      <c r="G371" s="147"/>
      <c r="H371" s="147"/>
      <c r="I371" s="147"/>
      <c r="J371" s="126"/>
      <c r="K371" s="126"/>
    </row>
    <row r="372" spans="1:11" x14ac:dyDescent="0.25">
      <c r="A372" s="147"/>
      <c r="B372" s="147"/>
      <c r="C372" s="147"/>
      <c r="D372" s="147"/>
      <c r="E372" s="147"/>
      <c r="F372" s="147"/>
      <c r="G372" s="147"/>
      <c r="H372" s="147"/>
      <c r="I372" s="147"/>
      <c r="J372" s="126"/>
      <c r="K372" s="126"/>
    </row>
    <row r="373" spans="1:11" x14ac:dyDescent="0.25">
      <c r="A373" s="147"/>
      <c r="B373" s="147"/>
      <c r="C373" s="147"/>
      <c r="D373" s="147"/>
      <c r="E373" s="147"/>
      <c r="F373" s="147"/>
      <c r="G373" s="147"/>
      <c r="H373" s="147"/>
      <c r="I373" s="147"/>
      <c r="J373" s="126"/>
      <c r="K373" s="126"/>
    </row>
    <row r="374" spans="1:11" x14ac:dyDescent="0.25">
      <c r="A374" s="147"/>
      <c r="B374" s="147"/>
      <c r="C374" s="147"/>
      <c r="D374" s="147"/>
      <c r="E374" s="147"/>
      <c r="F374" s="147"/>
      <c r="G374" s="147"/>
      <c r="H374" s="147"/>
      <c r="I374" s="147"/>
      <c r="J374" s="126"/>
      <c r="K374" s="126"/>
    </row>
    <row r="375" spans="1:11" x14ac:dyDescent="0.25">
      <c r="A375" s="147"/>
      <c r="B375" s="147"/>
      <c r="C375" s="147"/>
      <c r="D375" s="147"/>
      <c r="E375" s="147"/>
      <c r="F375" s="147"/>
      <c r="G375" s="147"/>
      <c r="H375" s="147"/>
      <c r="I375" s="147"/>
      <c r="J375" s="126"/>
      <c r="K375" s="126"/>
    </row>
    <row r="376" spans="1:11" x14ac:dyDescent="0.25">
      <c r="A376" s="147"/>
      <c r="B376" s="147"/>
      <c r="C376" s="147"/>
      <c r="D376" s="147"/>
      <c r="E376" s="147"/>
      <c r="F376" s="147"/>
      <c r="G376" s="147"/>
      <c r="H376" s="147"/>
      <c r="I376" s="147"/>
      <c r="J376" s="126"/>
      <c r="K376" s="126"/>
    </row>
    <row r="377" spans="1:11" x14ac:dyDescent="0.25">
      <c r="A377" s="147"/>
      <c r="B377" s="147"/>
      <c r="C377" s="147"/>
      <c r="D377" s="147"/>
      <c r="E377" s="147"/>
      <c r="F377" s="147"/>
      <c r="G377" s="147"/>
      <c r="H377" s="147"/>
      <c r="I377" s="147"/>
      <c r="J377" s="126"/>
      <c r="K377" s="126"/>
    </row>
    <row r="378" spans="1:11" x14ac:dyDescent="0.25">
      <c r="A378" s="147"/>
      <c r="B378" s="147"/>
      <c r="C378" s="147"/>
      <c r="D378" s="147"/>
      <c r="E378" s="147"/>
      <c r="F378" s="147"/>
      <c r="G378" s="147"/>
      <c r="H378" s="147"/>
      <c r="I378" s="147"/>
      <c r="J378" s="126"/>
      <c r="K378" s="126"/>
    </row>
    <row r="379" spans="1:11" x14ac:dyDescent="0.25">
      <c r="A379" s="147"/>
      <c r="B379" s="147"/>
      <c r="C379" s="147"/>
      <c r="D379" s="147"/>
      <c r="E379" s="147"/>
      <c r="F379" s="147"/>
      <c r="G379" s="147"/>
      <c r="H379" s="147"/>
      <c r="I379" s="147"/>
      <c r="J379" s="126"/>
      <c r="K379" s="126"/>
    </row>
    <row r="380" spans="1:11" x14ac:dyDescent="0.25">
      <c r="A380" s="147"/>
      <c r="B380" s="147"/>
      <c r="C380" s="147"/>
      <c r="D380" s="147"/>
      <c r="E380" s="147"/>
      <c r="F380" s="147"/>
      <c r="G380" s="147"/>
      <c r="H380" s="147"/>
      <c r="I380" s="147"/>
      <c r="J380" s="126"/>
      <c r="K380" s="126"/>
    </row>
    <row r="381" spans="1:11" x14ac:dyDescent="0.25">
      <c r="A381" s="147"/>
      <c r="B381" s="147"/>
      <c r="C381" s="147"/>
      <c r="D381" s="147"/>
      <c r="E381" s="147"/>
      <c r="F381" s="147"/>
      <c r="G381" s="147"/>
      <c r="H381" s="147"/>
      <c r="I381" s="147"/>
      <c r="J381" s="126"/>
      <c r="K381" s="126"/>
    </row>
    <row r="382" spans="1:11" x14ac:dyDescent="0.25">
      <c r="A382" s="147"/>
      <c r="B382" s="147"/>
      <c r="C382" s="147"/>
      <c r="D382" s="147"/>
      <c r="E382" s="147"/>
      <c r="F382" s="147"/>
      <c r="G382" s="147"/>
      <c r="H382" s="147"/>
      <c r="I382" s="147"/>
      <c r="J382" s="126"/>
      <c r="K382" s="126"/>
    </row>
    <row r="383" spans="1:11" x14ac:dyDescent="0.25">
      <c r="A383" s="147"/>
      <c r="B383" s="147"/>
      <c r="C383" s="147"/>
      <c r="D383" s="147"/>
      <c r="E383" s="147"/>
      <c r="F383" s="147"/>
      <c r="G383" s="147"/>
      <c r="H383" s="147"/>
      <c r="I383" s="147"/>
      <c r="J383" s="126"/>
      <c r="K383" s="126"/>
    </row>
    <row r="384" spans="1:11" x14ac:dyDescent="0.25">
      <c r="A384" s="147"/>
      <c r="B384" s="147"/>
      <c r="C384" s="147"/>
      <c r="D384" s="147"/>
      <c r="E384" s="147"/>
      <c r="F384" s="147"/>
      <c r="G384" s="147"/>
      <c r="H384" s="147"/>
      <c r="I384" s="147"/>
      <c r="J384" s="126"/>
      <c r="K384" s="126"/>
    </row>
    <row r="385" spans="1:11" x14ac:dyDescent="0.25">
      <c r="A385" s="147"/>
      <c r="B385" s="147"/>
      <c r="C385" s="147"/>
      <c r="D385" s="147"/>
      <c r="E385" s="147"/>
      <c r="F385" s="147"/>
      <c r="G385" s="147"/>
      <c r="H385" s="147"/>
      <c r="I385" s="147"/>
      <c r="J385" s="126"/>
      <c r="K385" s="126"/>
    </row>
    <row r="386" spans="1:11" x14ac:dyDescent="0.25">
      <c r="A386" s="147"/>
      <c r="B386" s="147"/>
      <c r="C386" s="147"/>
      <c r="D386" s="147"/>
      <c r="E386" s="147"/>
      <c r="F386" s="147"/>
      <c r="G386" s="147"/>
      <c r="H386" s="147"/>
      <c r="I386" s="147"/>
      <c r="J386" s="126"/>
      <c r="K386" s="126"/>
    </row>
    <row r="387" spans="1:11" x14ac:dyDescent="0.25">
      <c r="A387" s="147"/>
      <c r="B387" s="147"/>
      <c r="C387" s="147"/>
      <c r="D387" s="147"/>
      <c r="E387" s="147"/>
      <c r="F387" s="147"/>
      <c r="G387" s="147"/>
      <c r="H387" s="147"/>
      <c r="I387" s="147"/>
      <c r="J387" s="126"/>
      <c r="K387" s="126"/>
    </row>
    <row r="388" spans="1:11" x14ac:dyDescent="0.25">
      <c r="A388" s="147"/>
      <c r="B388" s="147"/>
      <c r="C388" s="147"/>
      <c r="D388" s="147"/>
      <c r="E388" s="147"/>
      <c r="F388" s="147"/>
      <c r="G388" s="147"/>
      <c r="H388" s="147"/>
      <c r="I388" s="147"/>
      <c r="J388" s="126"/>
      <c r="K388" s="126"/>
    </row>
    <row r="389" spans="1:11" x14ac:dyDescent="0.25">
      <c r="A389" s="147"/>
      <c r="B389" s="147"/>
      <c r="C389" s="147"/>
      <c r="D389" s="147"/>
      <c r="E389" s="147"/>
      <c r="F389" s="147"/>
      <c r="G389" s="147"/>
      <c r="H389" s="147"/>
      <c r="I389" s="147"/>
      <c r="J389" s="126"/>
      <c r="K389" s="126"/>
    </row>
    <row r="390" spans="1:11" x14ac:dyDescent="0.25">
      <c r="A390" s="147"/>
      <c r="B390" s="147"/>
      <c r="C390" s="147"/>
      <c r="D390" s="147"/>
      <c r="E390" s="147"/>
      <c r="F390" s="147"/>
      <c r="G390" s="147"/>
      <c r="H390" s="147"/>
      <c r="I390" s="147"/>
      <c r="J390" s="126"/>
      <c r="K390" s="126"/>
    </row>
    <row r="391" spans="1:11" x14ac:dyDescent="0.25">
      <c r="A391" s="147"/>
      <c r="B391" s="147"/>
      <c r="C391" s="147"/>
      <c r="D391" s="147"/>
      <c r="E391" s="147"/>
      <c r="F391" s="147"/>
      <c r="G391" s="147"/>
      <c r="H391" s="147"/>
      <c r="I391" s="147"/>
      <c r="J391" s="126"/>
      <c r="K391" s="126"/>
    </row>
    <row r="392" spans="1:11" x14ac:dyDescent="0.25">
      <c r="A392" s="147"/>
      <c r="B392" s="147"/>
      <c r="C392" s="147"/>
      <c r="D392" s="147"/>
      <c r="E392" s="147"/>
      <c r="F392" s="147"/>
      <c r="G392" s="147"/>
      <c r="H392" s="147"/>
      <c r="I392" s="147"/>
      <c r="J392" s="126"/>
      <c r="K392" s="126"/>
    </row>
    <row r="393" spans="1:11" x14ac:dyDescent="0.25">
      <c r="A393" s="147"/>
      <c r="B393" s="147"/>
      <c r="C393" s="147"/>
      <c r="D393" s="147"/>
      <c r="E393" s="147"/>
      <c r="F393" s="147"/>
      <c r="G393" s="147"/>
      <c r="H393" s="147"/>
      <c r="I393" s="147"/>
      <c r="J393" s="126"/>
      <c r="K393" s="126"/>
    </row>
    <row r="394" spans="1:11" x14ac:dyDescent="0.25">
      <c r="A394" s="147"/>
      <c r="B394" s="147"/>
      <c r="C394" s="147"/>
      <c r="D394" s="147"/>
      <c r="E394" s="147"/>
      <c r="F394" s="147"/>
      <c r="G394" s="147"/>
      <c r="H394" s="147"/>
      <c r="I394" s="147"/>
      <c r="J394" s="126"/>
      <c r="K394" s="126"/>
    </row>
    <row r="395" spans="1:11" x14ac:dyDescent="0.25">
      <c r="A395" s="147"/>
      <c r="B395" s="147"/>
      <c r="C395" s="147"/>
      <c r="D395" s="147"/>
      <c r="E395" s="147"/>
      <c r="F395" s="147"/>
      <c r="G395" s="147"/>
      <c r="H395" s="147"/>
      <c r="I395" s="147"/>
      <c r="J395" s="126"/>
      <c r="K395" s="126"/>
    </row>
    <row r="396" spans="1:11" x14ac:dyDescent="0.25">
      <c r="A396" s="147"/>
      <c r="B396" s="147"/>
      <c r="C396" s="147"/>
      <c r="D396" s="147"/>
      <c r="E396" s="147"/>
      <c r="F396" s="147"/>
      <c r="G396" s="147"/>
      <c r="H396" s="147"/>
      <c r="I396" s="147"/>
      <c r="J396" s="126"/>
      <c r="K396" s="126"/>
    </row>
    <row r="397" spans="1:11" x14ac:dyDescent="0.25">
      <c r="A397" s="147"/>
      <c r="B397" s="147"/>
      <c r="C397" s="147"/>
      <c r="D397" s="147"/>
      <c r="E397" s="147"/>
      <c r="F397" s="147"/>
      <c r="G397" s="147"/>
      <c r="H397" s="147"/>
      <c r="I397" s="147"/>
      <c r="J397" s="126"/>
      <c r="K397" s="126"/>
    </row>
    <row r="398" spans="1:11" x14ac:dyDescent="0.25">
      <c r="A398" s="147"/>
      <c r="B398" s="147"/>
      <c r="C398" s="147"/>
      <c r="D398" s="147"/>
      <c r="E398" s="147"/>
      <c r="F398" s="147"/>
      <c r="G398" s="147"/>
      <c r="H398" s="147"/>
      <c r="I398" s="147"/>
      <c r="J398" s="126"/>
      <c r="K398" s="126"/>
    </row>
    <row r="399" spans="1:11" x14ac:dyDescent="0.25">
      <c r="A399" s="147"/>
      <c r="B399" s="147"/>
      <c r="C399" s="147"/>
      <c r="D399" s="147"/>
      <c r="E399" s="147"/>
      <c r="F399" s="147"/>
      <c r="G399" s="147"/>
      <c r="H399" s="147"/>
      <c r="I399" s="147"/>
      <c r="J399" s="126"/>
      <c r="K399" s="126"/>
    </row>
    <row r="400" spans="1:11" x14ac:dyDescent="0.25">
      <c r="A400" s="147"/>
      <c r="B400" s="147"/>
      <c r="C400" s="147"/>
      <c r="D400" s="147"/>
      <c r="E400" s="147"/>
      <c r="F400" s="147"/>
      <c r="G400" s="147"/>
      <c r="H400" s="147"/>
      <c r="I400" s="147"/>
      <c r="J400" s="126"/>
      <c r="K400" s="126"/>
    </row>
    <row r="401" spans="1:11" x14ac:dyDescent="0.25">
      <c r="A401" s="147"/>
      <c r="B401" s="147"/>
      <c r="C401" s="147"/>
      <c r="D401" s="147"/>
      <c r="E401" s="147"/>
      <c r="F401" s="147"/>
      <c r="G401" s="147"/>
      <c r="H401" s="147"/>
      <c r="I401" s="147"/>
      <c r="J401" s="126"/>
      <c r="K401" s="126"/>
    </row>
    <row r="402" spans="1:11" x14ac:dyDescent="0.25">
      <c r="A402" s="147"/>
      <c r="B402" s="147"/>
      <c r="C402" s="147"/>
      <c r="D402" s="147"/>
      <c r="E402" s="147"/>
      <c r="F402" s="147"/>
      <c r="G402" s="147"/>
      <c r="H402" s="147"/>
      <c r="I402" s="147"/>
      <c r="J402" s="126"/>
      <c r="K402" s="126"/>
    </row>
    <row r="403" spans="1:11" x14ac:dyDescent="0.25">
      <c r="A403" s="147"/>
      <c r="B403" s="147"/>
      <c r="C403" s="147"/>
      <c r="D403" s="147"/>
      <c r="E403" s="147"/>
      <c r="F403" s="147"/>
      <c r="G403" s="147"/>
      <c r="H403" s="147"/>
      <c r="I403" s="147"/>
      <c r="J403" s="126"/>
      <c r="K403" s="126"/>
    </row>
    <row r="404" spans="1:11" x14ac:dyDescent="0.25">
      <c r="A404" s="147"/>
      <c r="B404" s="147"/>
      <c r="C404" s="147"/>
      <c r="D404" s="147"/>
      <c r="E404" s="147"/>
      <c r="F404" s="147"/>
      <c r="G404" s="147"/>
      <c r="H404" s="147"/>
      <c r="I404" s="147"/>
      <c r="J404" s="126"/>
      <c r="K404" s="126"/>
    </row>
    <row r="405" spans="1:11" x14ac:dyDescent="0.25">
      <c r="A405" s="147"/>
      <c r="B405" s="147"/>
      <c r="C405" s="147"/>
      <c r="D405" s="147"/>
      <c r="E405" s="147"/>
      <c r="F405" s="147"/>
      <c r="G405" s="147"/>
      <c r="H405" s="147"/>
      <c r="I405" s="147"/>
      <c r="J405" s="126"/>
      <c r="K405" s="126"/>
    </row>
    <row r="406" spans="1:11" x14ac:dyDescent="0.25">
      <c r="A406" s="147"/>
      <c r="B406" s="147"/>
      <c r="C406" s="147"/>
      <c r="D406" s="147"/>
      <c r="E406" s="147"/>
      <c r="F406" s="147"/>
      <c r="G406" s="147"/>
      <c r="H406" s="147"/>
      <c r="I406" s="147"/>
      <c r="J406" s="126"/>
      <c r="K406" s="126"/>
    </row>
    <row r="407" spans="1:11" x14ac:dyDescent="0.25">
      <c r="A407" s="147"/>
      <c r="B407" s="147"/>
      <c r="C407" s="147"/>
      <c r="D407" s="147"/>
      <c r="E407" s="147"/>
      <c r="F407" s="147"/>
      <c r="G407" s="147"/>
      <c r="H407" s="147"/>
      <c r="I407" s="147"/>
      <c r="J407" s="126"/>
      <c r="K407" s="126"/>
    </row>
    <row r="408" spans="1:11" x14ac:dyDescent="0.25">
      <c r="A408" s="147"/>
      <c r="B408" s="147"/>
      <c r="C408" s="147"/>
      <c r="D408" s="147"/>
      <c r="E408" s="147"/>
      <c r="F408" s="147"/>
      <c r="G408" s="147"/>
      <c r="H408" s="147"/>
      <c r="I408" s="147"/>
      <c r="J408" s="126"/>
      <c r="K408" s="126"/>
    </row>
    <row r="409" spans="1:11" x14ac:dyDescent="0.25">
      <c r="A409" s="147"/>
      <c r="B409" s="147"/>
      <c r="C409" s="147"/>
      <c r="D409" s="147"/>
      <c r="E409" s="147"/>
      <c r="F409" s="147"/>
      <c r="G409" s="147"/>
      <c r="H409" s="147"/>
      <c r="I409" s="147"/>
      <c r="J409" s="126"/>
      <c r="K409" s="126"/>
    </row>
    <row r="410" spans="1:11" x14ac:dyDescent="0.25">
      <c r="A410" s="147"/>
      <c r="B410" s="147"/>
      <c r="C410" s="147"/>
      <c r="D410" s="147"/>
      <c r="E410" s="147"/>
      <c r="F410" s="147"/>
      <c r="G410" s="147"/>
      <c r="H410" s="147"/>
      <c r="I410" s="147"/>
      <c r="J410" s="126"/>
      <c r="K410" s="126"/>
    </row>
    <row r="411" spans="1:11" x14ac:dyDescent="0.25">
      <c r="A411" s="147"/>
      <c r="B411" s="147"/>
      <c r="C411" s="147"/>
      <c r="D411" s="147"/>
      <c r="E411" s="147"/>
      <c r="F411" s="147"/>
      <c r="G411" s="147"/>
      <c r="H411" s="147"/>
      <c r="I411" s="147"/>
      <c r="J411" s="126"/>
      <c r="K411" s="126"/>
    </row>
    <row r="412" spans="1:11" x14ac:dyDescent="0.25">
      <c r="A412" s="147"/>
      <c r="B412" s="147"/>
      <c r="C412" s="147"/>
      <c r="D412" s="147"/>
      <c r="E412" s="147"/>
      <c r="F412" s="147"/>
      <c r="G412" s="147"/>
      <c r="H412" s="147"/>
      <c r="I412" s="147"/>
      <c r="J412" s="126"/>
      <c r="K412" s="126"/>
    </row>
    <row r="413" spans="1:11" x14ac:dyDescent="0.25">
      <c r="A413" s="147"/>
      <c r="B413" s="147"/>
      <c r="C413" s="147"/>
      <c r="D413" s="147"/>
      <c r="E413" s="147"/>
      <c r="F413" s="147"/>
      <c r="G413" s="147"/>
      <c r="H413" s="147"/>
      <c r="I413" s="147"/>
      <c r="J413" s="126"/>
      <c r="K413" s="126"/>
    </row>
    <row r="414" spans="1:11" x14ac:dyDescent="0.25">
      <c r="A414" s="147"/>
      <c r="B414" s="147"/>
      <c r="C414" s="147"/>
      <c r="D414" s="147"/>
      <c r="E414" s="147"/>
      <c r="F414" s="147"/>
      <c r="G414" s="147"/>
      <c r="H414" s="147"/>
      <c r="I414" s="147"/>
      <c r="J414" s="126"/>
      <c r="K414" s="126"/>
    </row>
    <row r="415" spans="1:11" x14ac:dyDescent="0.25">
      <c r="A415" s="147"/>
      <c r="B415" s="147"/>
      <c r="C415" s="147"/>
      <c r="D415" s="147"/>
      <c r="E415" s="147"/>
      <c r="F415" s="147"/>
      <c r="G415" s="147"/>
      <c r="H415" s="147"/>
      <c r="I415" s="147"/>
      <c r="J415" s="126"/>
      <c r="K415" s="126"/>
    </row>
    <row r="416" spans="1:11" x14ac:dyDescent="0.25">
      <c r="A416" s="147"/>
      <c r="B416" s="147"/>
      <c r="C416" s="147"/>
      <c r="D416" s="147"/>
      <c r="E416" s="147"/>
      <c r="F416" s="147"/>
      <c r="G416" s="147"/>
      <c r="H416" s="147"/>
      <c r="I416" s="147"/>
      <c r="J416" s="126"/>
      <c r="K416" s="126"/>
    </row>
    <row r="417" spans="1:11" x14ac:dyDescent="0.25">
      <c r="A417" s="147"/>
      <c r="B417" s="147"/>
      <c r="C417" s="147"/>
      <c r="D417" s="147"/>
      <c r="E417" s="147"/>
      <c r="F417" s="147"/>
      <c r="G417" s="147"/>
      <c r="H417" s="147"/>
      <c r="I417" s="147"/>
      <c r="J417" s="126"/>
      <c r="K417" s="126"/>
    </row>
    <row r="418" spans="1:11" x14ac:dyDescent="0.25">
      <c r="A418" s="147"/>
      <c r="B418" s="147"/>
      <c r="C418" s="147"/>
      <c r="D418" s="147"/>
      <c r="E418" s="147"/>
      <c r="F418" s="147"/>
      <c r="G418" s="147"/>
      <c r="H418" s="147"/>
      <c r="I418" s="147"/>
      <c r="J418" s="126"/>
      <c r="K418" s="126"/>
    </row>
    <row r="419" spans="1:11" x14ac:dyDescent="0.25">
      <c r="A419" s="147"/>
      <c r="B419" s="147"/>
      <c r="C419" s="147"/>
      <c r="D419" s="147"/>
      <c r="E419" s="147"/>
      <c r="F419" s="147"/>
      <c r="G419" s="147"/>
      <c r="H419" s="147"/>
      <c r="I419" s="147"/>
      <c r="J419" s="126"/>
      <c r="K419" s="126"/>
    </row>
    <row r="420" spans="1:11" x14ac:dyDescent="0.25">
      <c r="A420" s="147"/>
      <c r="B420" s="147"/>
      <c r="C420" s="147"/>
      <c r="D420" s="147"/>
      <c r="E420" s="147"/>
      <c r="F420" s="147"/>
      <c r="G420" s="147"/>
      <c r="H420" s="147"/>
      <c r="I420" s="147"/>
      <c r="J420" s="126"/>
      <c r="K420" s="126"/>
    </row>
    <row r="421" spans="1:11" x14ac:dyDescent="0.25">
      <c r="A421" s="147"/>
      <c r="B421" s="147"/>
      <c r="C421" s="147"/>
      <c r="D421" s="147"/>
      <c r="E421" s="147"/>
      <c r="F421" s="147"/>
      <c r="G421" s="147"/>
      <c r="H421" s="147"/>
      <c r="I421" s="147"/>
      <c r="J421" s="126"/>
      <c r="K421" s="126"/>
    </row>
    <row r="422" spans="1:11" x14ac:dyDescent="0.25">
      <c r="A422" s="147"/>
      <c r="B422" s="147"/>
      <c r="C422" s="147"/>
      <c r="D422" s="147"/>
      <c r="E422" s="147"/>
      <c r="F422" s="147"/>
      <c r="G422" s="147"/>
      <c r="H422" s="147"/>
      <c r="I422" s="147"/>
      <c r="J422" s="126"/>
      <c r="K422" s="126"/>
    </row>
    <row r="423" spans="1:11" x14ac:dyDescent="0.25">
      <c r="A423" s="147"/>
      <c r="B423" s="147"/>
      <c r="C423" s="147"/>
      <c r="D423" s="147"/>
      <c r="E423" s="147"/>
      <c r="F423" s="147"/>
      <c r="G423" s="147"/>
      <c r="H423" s="147"/>
      <c r="I423" s="147"/>
      <c r="J423" s="126"/>
      <c r="K423" s="126"/>
    </row>
    <row r="424" spans="1:11" x14ac:dyDescent="0.25">
      <c r="A424" s="147"/>
      <c r="B424" s="147"/>
      <c r="C424" s="147"/>
      <c r="D424" s="147"/>
      <c r="E424" s="147"/>
      <c r="F424" s="147"/>
      <c r="G424" s="147"/>
      <c r="H424" s="147"/>
      <c r="I424" s="147"/>
      <c r="J424" s="126"/>
      <c r="K424" s="126"/>
    </row>
    <row r="425" spans="1:11" x14ac:dyDescent="0.25">
      <c r="A425" s="147"/>
      <c r="B425" s="147"/>
      <c r="C425" s="147"/>
      <c r="D425" s="147"/>
      <c r="E425" s="147"/>
      <c r="F425" s="147"/>
      <c r="G425" s="147"/>
      <c r="H425" s="147"/>
      <c r="I425" s="147"/>
      <c r="J425" s="126"/>
      <c r="K425" s="126"/>
    </row>
    <row r="426" spans="1:11" x14ac:dyDescent="0.25">
      <c r="A426" s="147"/>
      <c r="B426" s="147"/>
      <c r="C426" s="147"/>
      <c r="D426" s="147"/>
      <c r="E426" s="147"/>
      <c r="F426" s="147"/>
      <c r="G426" s="147"/>
      <c r="H426" s="147"/>
      <c r="I426" s="147"/>
      <c r="J426" s="126"/>
      <c r="K426" s="126"/>
    </row>
    <row r="427" spans="1:11" x14ac:dyDescent="0.25">
      <c r="A427" s="147"/>
      <c r="B427" s="147"/>
      <c r="C427" s="147"/>
      <c r="D427" s="147"/>
      <c r="E427" s="147"/>
      <c r="F427" s="147"/>
      <c r="G427" s="147"/>
      <c r="H427" s="147"/>
      <c r="I427" s="147"/>
      <c r="J427" s="126"/>
      <c r="K427" s="126"/>
    </row>
    <row r="428" spans="1:11" x14ac:dyDescent="0.25">
      <c r="A428" s="147"/>
      <c r="B428" s="147"/>
      <c r="C428" s="147"/>
      <c r="D428" s="147"/>
      <c r="E428" s="147"/>
      <c r="F428" s="147"/>
      <c r="G428" s="147"/>
      <c r="H428" s="147"/>
      <c r="I428" s="147"/>
      <c r="J428" s="126"/>
      <c r="K428" s="126"/>
    </row>
    <row r="429" spans="1:11" x14ac:dyDescent="0.25">
      <c r="A429" s="147"/>
      <c r="B429" s="147"/>
      <c r="C429" s="147"/>
      <c r="D429" s="147"/>
      <c r="E429" s="147"/>
      <c r="F429" s="147"/>
      <c r="G429" s="147"/>
      <c r="H429" s="147"/>
      <c r="I429" s="147"/>
      <c r="J429" s="126"/>
      <c r="K429" s="126"/>
    </row>
    <row r="430" spans="1:11" x14ac:dyDescent="0.25">
      <c r="A430" s="147"/>
      <c r="B430" s="147"/>
      <c r="C430" s="147"/>
      <c r="D430" s="147"/>
      <c r="E430" s="147"/>
      <c r="F430" s="147"/>
      <c r="G430" s="147"/>
      <c r="H430" s="147"/>
      <c r="I430" s="147"/>
      <c r="J430" s="126"/>
      <c r="K430" s="126"/>
    </row>
    <row r="431" spans="1:11" x14ac:dyDescent="0.25">
      <c r="A431" s="147"/>
      <c r="B431" s="147"/>
      <c r="C431" s="147"/>
      <c r="D431" s="147"/>
      <c r="E431" s="147"/>
      <c r="F431" s="147"/>
      <c r="G431" s="147"/>
      <c r="H431" s="147"/>
      <c r="I431" s="147"/>
      <c r="J431" s="126"/>
      <c r="K431" s="126"/>
    </row>
    <row r="432" spans="1:11" x14ac:dyDescent="0.25">
      <c r="A432" s="147"/>
      <c r="B432" s="147"/>
      <c r="C432" s="147"/>
      <c r="D432" s="147"/>
      <c r="E432" s="147"/>
      <c r="F432" s="147"/>
      <c r="G432" s="147"/>
      <c r="H432" s="147"/>
      <c r="I432" s="147"/>
      <c r="J432" s="126"/>
      <c r="K432" s="126"/>
    </row>
    <row r="433" spans="1:11" x14ac:dyDescent="0.25">
      <c r="A433" s="147"/>
      <c r="B433" s="147"/>
      <c r="C433" s="147"/>
      <c r="D433" s="147"/>
      <c r="E433" s="147"/>
      <c r="F433" s="147"/>
      <c r="G433" s="147"/>
      <c r="H433" s="147"/>
      <c r="I433" s="147"/>
      <c r="J433" s="126"/>
      <c r="K433" s="126"/>
    </row>
    <row r="434" spans="1:11" x14ac:dyDescent="0.25">
      <c r="A434" s="147"/>
      <c r="B434" s="147"/>
      <c r="C434" s="147"/>
      <c r="D434" s="147"/>
      <c r="E434" s="147"/>
      <c r="F434" s="147"/>
      <c r="G434" s="147"/>
      <c r="H434" s="147"/>
      <c r="I434" s="147"/>
      <c r="J434" s="126"/>
      <c r="K434" s="126"/>
    </row>
    <row r="435" spans="1:11" x14ac:dyDescent="0.25">
      <c r="A435" s="147"/>
      <c r="B435" s="147"/>
      <c r="C435" s="147"/>
      <c r="D435" s="147"/>
      <c r="E435" s="147"/>
      <c r="F435" s="147"/>
      <c r="G435" s="147"/>
      <c r="H435" s="147"/>
      <c r="I435" s="147"/>
      <c r="J435" s="126"/>
      <c r="K435" s="126"/>
    </row>
    <row r="436" spans="1:11" x14ac:dyDescent="0.25">
      <c r="A436" s="147"/>
      <c r="B436" s="147"/>
      <c r="C436" s="147"/>
      <c r="D436" s="147"/>
      <c r="E436" s="147"/>
      <c r="F436" s="147"/>
      <c r="G436" s="147"/>
      <c r="H436" s="147"/>
      <c r="I436" s="147"/>
      <c r="J436" s="126"/>
      <c r="K436" s="126"/>
    </row>
    <row r="437" spans="1:11" x14ac:dyDescent="0.25">
      <c r="A437" s="147"/>
      <c r="B437" s="147"/>
      <c r="C437" s="147"/>
      <c r="D437" s="147"/>
      <c r="E437" s="147"/>
      <c r="F437" s="147"/>
      <c r="G437" s="147"/>
      <c r="H437" s="147"/>
      <c r="I437" s="147"/>
      <c r="J437" s="126"/>
      <c r="K437" s="126"/>
    </row>
    <row r="438" spans="1:11" x14ac:dyDescent="0.25">
      <c r="A438" s="147"/>
      <c r="B438" s="147"/>
      <c r="C438" s="147"/>
      <c r="D438" s="147"/>
      <c r="E438" s="147"/>
      <c r="F438" s="147"/>
      <c r="G438" s="147"/>
      <c r="H438" s="147"/>
      <c r="I438" s="147"/>
      <c r="J438" s="126"/>
      <c r="K438" s="126"/>
    </row>
    <row r="439" spans="1:11" x14ac:dyDescent="0.25">
      <c r="A439" s="147"/>
      <c r="B439" s="147"/>
      <c r="C439" s="147"/>
      <c r="D439" s="147"/>
      <c r="E439" s="147"/>
      <c r="F439" s="147"/>
      <c r="G439" s="147"/>
      <c r="H439" s="147"/>
      <c r="I439" s="147"/>
      <c r="J439" s="126"/>
      <c r="K439" s="126"/>
    </row>
    <row r="440" spans="1:11" x14ac:dyDescent="0.25">
      <c r="A440" s="147"/>
      <c r="B440" s="147"/>
      <c r="C440" s="147"/>
      <c r="D440" s="147"/>
      <c r="E440" s="147"/>
      <c r="F440" s="147"/>
      <c r="G440" s="147"/>
      <c r="H440" s="147"/>
      <c r="I440" s="147"/>
      <c r="J440" s="126"/>
      <c r="K440" s="126"/>
    </row>
    <row r="441" spans="1:11" x14ac:dyDescent="0.25">
      <c r="A441" s="147"/>
      <c r="B441" s="147"/>
      <c r="C441" s="147"/>
      <c r="D441" s="147"/>
      <c r="E441" s="147"/>
      <c r="F441" s="147"/>
      <c r="G441" s="147"/>
      <c r="H441" s="147"/>
      <c r="I441" s="147"/>
      <c r="J441" s="126"/>
      <c r="K441" s="126"/>
    </row>
    <row r="442" spans="1:11" x14ac:dyDescent="0.25">
      <c r="A442" s="147"/>
      <c r="B442" s="147"/>
      <c r="C442" s="147"/>
      <c r="D442" s="147"/>
      <c r="E442" s="147"/>
      <c r="F442" s="147"/>
      <c r="G442" s="147"/>
      <c r="H442" s="147"/>
      <c r="I442" s="147"/>
      <c r="J442" s="126"/>
      <c r="K442" s="126"/>
    </row>
    <row r="443" spans="1:11" x14ac:dyDescent="0.25">
      <c r="A443" s="147"/>
      <c r="B443" s="147"/>
      <c r="C443" s="147"/>
      <c r="D443" s="147"/>
      <c r="E443" s="147"/>
      <c r="F443" s="147"/>
      <c r="G443" s="147"/>
      <c r="H443" s="147"/>
      <c r="I443" s="147"/>
      <c r="J443" s="126"/>
      <c r="K443" s="126"/>
    </row>
    <row r="444" spans="1:11" x14ac:dyDescent="0.25">
      <c r="A444" s="147"/>
      <c r="B444" s="147"/>
      <c r="C444" s="147"/>
      <c r="D444" s="147"/>
      <c r="E444" s="147"/>
      <c r="F444" s="147"/>
      <c r="G444" s="147"/>
      <c r="H444" s="147"/>
      <c r="I444" s="147"/>
      <c r="J444" s="126"/>
      <c r="K444" s="126"/>
    </row>
    <row r="445" spans="1:11" x14ac:dyDescent="0.25">
      <c r="A445" s="147"/>
      <c r="B445" s="147"/>
      <c r="C445" s="147"/>
      <c r="D445" s="147"/>
      <c r="E445" s="147"/>
      <c r="F445" s="147"/>
      <c r="G445" s="147"/>
      <c r="H445" s="147"/>
      <c r="I445" s="147"/>
      <c r="J445" s="126"/>
      <c r="K445" s="126"/>
    </row>
    <row r="446" spans="1:11" x14ac:dyDescent="0.25">
      <c r="A446" s="147"/>
      <c r="B446" s="147"/>
      <c r="C446" s="147"/>
      <c r="D446" s="147"/>
      <c r="E446" s="147"/>
      <c r="F446" s="147"/>
      <c r="G446" s="147"/>
      <c r="H446" s="147"/>
      <c r="I446" s="147"/>
      <c r="J446" s="126"/>
      <c r="K446" s="126"/>
    </row>
    <row r="447" spans="1:11" x14ac:dyDescent="0.25">
      <c r="A447" s="147"/>
      <c r="B447" s="147"/>
      <c r="C447" s="147"/>
      <c r="D447" s="147"/>
      <c r="E447" s="147"/>
      <c r="F447" s="147"/>
      <c r="G447" s="147"/>
      <c r="H447" s="147"/>
      <c r="I447" s="147"/>
      <c r="J447" s="126"/>
      <c r="K447" s="126"/>
    </row>
    <row r="448" spans="1:11" x14ac:dyDescent="0.25">
      <c r="A448" s="147"/>
      <c r="B448" s="147"/>
      <c r="C448" s="147"/>
      <c r="D448" s="147"/>
      <c r="E448" s="147"/>
      <c r="F448" s="147"/>
      <c r="G448" s="147"/>
      <c r="H448" s="147"/>
      <c r="I448" s="147"/>
      <c r="J448" s="126"/>
      <c r="K448" s="126"/>
    </row>
    <row r="449" spans="1:11" x14ac:dyDescent="0.25">
      <c r="A449" s="147"/>
      <c r="B449" s="147"/>
      <c r="C449" s="147"/>
      <c r="D449" s="147"/>
      <c r="E449" s="147"/>
      <c r="F449" s="147"/>
      <c r="G449" s="147"/>
      <c r="H449" s="147"/>
      <c r="I449" s="147"/>
      <c r="J449" s="126"/>
      <c r="K449" s="126"/>
    </row>
    <row r="450" spans="1:11" x14ac:dyDescent="0.25">
      <c r="A450" s="147"/>
      <c r="B450" s="147"/>
      <c r="C450" s="147"/>
      <c r="D450" s="147"/>
      <c r="E450" s="147"/>
      <c r="F450" s="147"/>
      <c r="G450" s="147"/>
      <c r="H450" s="147"/>
      <c r="I450" s="147"/>
      <c r="J450" s="126"/>
      <c r="K450" s="126"/>
    </row>
    <row r="451" spans="1:11" x14ac:dyDescent="0.25">
      <c r="A451" s="147"/>
      <c r="B451" s="147"/>
      <c r="C451" s="147"/>
      <c r="D451" s="147"/>
      <c r="E451" s="147"/>
      <c r="F451" s="147"/>
      <c r="G451" s="147"/>
      <c r="H451" s="147"/>
      <c r="I451" s="147"/>
      <c r="J451" s="126"/>
      <c r="K451" s="126"/>
    </row>
    <row r="452" spans="1:11" x14ac:dyDescent="0.25">
      <c r="A452" s="147"/>
      <c r="B452" s="147"/>
      <c r="C452" s="147"/>
      <c r="D452" s="147"/>
      <c r="E452" s="147"/>
      <c r="F452" s="147"/>
      <c r="G452" s="147"/>
      <c r="H452" s="147"/>
      <c r="I452" s="147"/>
      <c r="J452" s="126"/>
      <c r="K452" s="126"/>
    </row>
    <row r="453" spans="1:11" x14ac:dyDescent="0.25">
      <c r="A453" s="147"/>
      <c r="B453" s="147"/>
      <c r="C453" s="147"/>
      <c r="D453" s="147"/>
      <c r="E453" s="147"/>
      <c r="F453" s="147"/>
      <c r="G453" s="147"/>
      <c r="H453" s="147"/>
      <c r="I453" s="147"/>
      <c r="J453" s="126"/>
      <c r="K453" s="126"/>
    </row>
    <row r="454" spans="1:11" x14ac:dyDescent="0.25">
      <c r="A454" s="147"/>
      <c r="B454" s="147"/>
      <c r="C454" s="147"/>
      <c r="D454" s="147"/>
      <c r="E454" s="147"/>
      <c r="F454" s="147"/>
      <c r="G454" s="147"/>
      <c r="H454" s="147"/>
      <c r="I454" s="147"/>
      <c r="J454" s="126"/>
      <c r="K454" s="126"/>
    </row>
    <row r="455" spans="1:11" x14ac:dyDescent="0.25">
      <c r="A455" s="147"/>
      <c r="B455" s="147"/>
      <c r="C455" s="147"/>
      <c r="D455" s="147"/>
      <c r="E455" s="147"/>
      <c r="F455" s="147"/>
      <c r="G455" s="147"/>
      <c r="H455" s="147"/>
      <c r="I455" s="147"/>
      <c r="J455" s="126"/>
      <c r="K455" s="126"/>
    </row>
    <row r="456" spans="1:11" x14ac:dyDescent="0.25">
      <c r="A456" s="147"/>
      <c r="B456" s="147"/>
      <c r="C456" s="147"/>
      <c r="D456" s="147"/>
      <c r="E456" s="147"/>
      <c r="F456" s="147"/>
      <c r="G456" s="147"/>
      <c r="H456" s="147"/>
      <c r="I456" s="147"/>
      <c r="J456" s="126"/>
      <c r="K456" s="126"/>
    </row>
    <row r="457" spans="1:11" x14ac:dyDescent="0.25">
      <c r="A457" s="147"/>
      <c r="B457" s="147"/>
      <c r="C457" s="147"/>
      <c r="D457" s="147"/>
      <c r="E457" s="147"/>
      <c r="F457" s="147"/>
      <c r="G457" s="147"/>
      <c r="H457" s="147"/>
      <c r="I457" s="147"/>
      <c r="J457" s="126"/>
      <c r="K457" s="126"/>
    </row>
    <row r="458" spans="1:11" x14ac:dyDescent="0.25">
      <c r="A458" s="147"/>
      <c r="B458" s="147"/>
      <c r="C458" s="147"/>
      <c r="D458" s="147"/>
      <c r="E458" s="147"/>
      <c r="F458" s="147"/>
      <c r="G458" s="147"/>
      <c r="H458" s="147"/>
      <c r="I458" s="147"/>
      <c r="J458" s="126"/>
      <c r="K458" s="126"/>
    </row>
    <row r="459" spans="1:11" x14ac:dyDescent="0.25">
      <c r="A459" s="147"/>
      <c r="B459" s="147"/>
      <c r="C459" s="147"/>
      <c r="D459" s="147"/>
      <c r="E459" s="147"/>
      <c r="F459" s="147"/>
      <c r="G459" s="147"/>
      <c r="H459" s="147"/>
      <c r="I459" s="147"/>
      <c r="J459" s="126"/>
      <c r="K459" s="126"/>
    </row>
    <row r="460" spans="1:11" x14ac:dyDescent="0.25">
      <c r="A460" s="147"/>
      <c r="B460" s="147"/>
      <c r="C460" s="147"/>
      <c r="D460" s="147"/>
      <c r="E460" s="147"/>
      <c r="F460" s="147"/>
      <c r="G460" s="147"/>
      <c r="H460" s="147"/>
      <c r="I460" s="147"/>
      <c r="J460" s="126"/>
      <c r="K460" s="126"/>
    </row>
    <row r="461" spans="1:11" x14ac:dyDescent="0.25">
      <c r="A461" s="147"/>
      <c r="B461" s="147"/>
      <c r="C461" s="147"/>
      <c r="D461" s="147"/>
      <c r="E461" s="147"/>
      <c r="F461" s="147"/>
      <c r="G461" s="147"/>
      <c r="H461" s="147"/>
      <c r="I461" s="147"/>
      <c r="J461" s="126"/>
      <c r="K461" s="126"/>
    </row>
    <row r="462" spans="1:11" x14ac:dyDescent="0.25">
      <c r="A462" s="147"/>
      <c r="B462" s="147"/>
      <c r="C462" s="147"/>
      <c r="D462" s="147"/>
      <c r="E462" s="147"/>
      <c r="F462" s="147"/>
      <c r="G462" s="147"/>
      <c r="H462" s="147"/>
      <c r="I462" s="147"/>
      <c r="J462" s="126"/>
      <c r="K462" s="126"/>
    </row>
    <row r="463" spans="1:11" x14ac:dyDescent="0.25">
      <c r="A463" s="147"/>
      <c r="B463" s="147"/>
      <c r="C463" s="147"/>
      <c r="D463" s="147"/>
      <c r="E463" s="147"/>
      <c r="F463" s="147"/>
      <c r="G463" s="147"/>
      <c r="H463" s="147"/>
      <c r="I463" s="147"/>
      <c r="J463" s="126"/>
      <c r="K463" s="126"/>
    </row>
    <row r="464" spans="1:11" x14ac:dyDescent="0.25">
      <c r="A464" s="147"/>
      <c r="B464" s="147"/>
      <c r="C464" s="147"/>
      <c r="D464" s="147"/>
      <c r="E464" s="147"/>
      <c r="F464" s="147"/>
      <c r="G464" s="147"/>
      <c r="H464" s="147"/>
      <c r="I464" s="147"/>
      <c r="J464" s="126"/>
      <c r="K464" s="126"/>
    </row>
    <row r="465" spans="1:11" x14ac:dyDescent="0.25">
      <c r="A465" s="147"/>
      <c r="B465" s="147"/>
      <c r="C465" s="147"/>
      <c r="D465" s="147"/>
      <c r="E465" s="147"/>
      <c r="F465" s="147"/>
      <c r="G465" s="147"/>
      <c r="H465" s="147"/>
      <c r="I465" s="147"/>
      <c r="J465" s="126"/>
      <c r="K465" s="126"/>
    </row>
    <row r="466" spans="1:11" x14ac:dyDescent="0.25">
      <c r="A466" s="147"/>
      <c r="B466" s="147"/>
      <c r="C466" s="147"/>
      <c r="D466" s="147"/>
      <c r="E466" s="147"/>
      <c r="F466" s="147"/>
      <c r="G466" s="147"/>
      <c r="H466" s="147"/>
      <c r="I466" s="147"/>
      <c r="J466" s="126"/>
      <c r="K466" s="126"/>
    </row>
    <row r="467" spans="1:11" x14ac:dyDescent="0.25">
      <c r="A467" s="147"/>
      <c r="B467" s="147"/>
      <c r="C467" s="147"/>
      <c r="D467" s="147"/>
      <c r="E467" s="147"/>
      <c r="F467" s="147"/>
      <c r="G467" s="147"/>
      <c r="H467" s="147"/>
      <c r="I467" s="147"/>
      <c r="J467" s="126"/>
      <c r="K467" s="126"/>
    </row>
    <row r="468" spans="1:11" x14ac:dyDescent="0.25">
      <c r="A468" s="147"/>
      <c r="B468" s="147"/>
      <c r="C468" s="147"/>
      <c r="D468" s="147"/>
      <c r="E468" s="147"/>
      <c r="F468" s="147"/>
      <c r="G468" s="147"/>
      <c r="H468" s="147"/>
      <c r="I468" s="147"/>
      <c r="J468" s="126"/>
      <c r="K468" s="126"/>
    </row>
    <row r="469" spans="1:11" x14ac:dyDescent="0.25">
      <c r="A469" s="147"/>
      <c r="B469" s="147"/>
      <c r="C469" s="147"/>
      <c r="D469" s="147"/>
      <c r="E469" s="147"/>
      <c r="F469" s="147"/>
      <c r="G469" s="147"/>
      <c r="H469" s="147"/>
      <c r="I469" s="147"/>
      <c r="J469" s="126"/>
      <c r="K469" s="126"/>
    </row>
    <row r="470" spans="1:11" x14ac:dyDescent="0.25">
      <c r="A470" s="147"/>
      <c r="B470" s="147"/>
      <c r="C470" s="147"/>
      <c r="D470" s="147"/>
      <c r="E470" s="147"/>
      <c r="F470" s="147"/>
      <c r="G470" s="147"/>
      <c r="H470" s="147"/>
      <c r="I470" s="147"/>
      <c r="J470" s="126"/>
      <c r="K470" s="126"/>
    </row>
    <row r="471" spans="1:11" x14ac:dyDescent="0.25">
      <c r="A471" s="147"/>
      <c r="B471" s="147"/>
      <c r="C471" s="147"/>
      <c r="D471" s="147"/>
      <c r="E471" s="147"/>
      <c r="F471" s="147"/>
      <c r="G471" s="147"/>
      <c r="H471" s="147"/>
      <c r="I471" s="147"/>
      <c r="J471" s="126"/>
      <c r="K471" s="126"/>
    </row>
    <row r="472" spans="1:11" x14ac:dyDescent="0.25">
      <c r="A472" s="147"/>
      <c r="B472" s="147"/>
      <c r="C472" s="147"/>
      <c r="D472" s="147"/>
      <c r="E472" s="147"/>
      <c r="F472" s="147"/>
      <c r="G472" s="147"/>
      <c r="H472" s="147"/>
      <c r="I472" s="147"/>
      <c r="J472" s="126"/>
      <c r="K472" s="126"/>
    </row>
    <row r="473" spans="1:11" x14ac:dyDescent="0.25">
      <c r="A473" s="147"/>
      <c r="B473" s="147"/>
      <c r="C473" s="147"/>
      <c r="D473" s="147"/>
      <c r="E473" s="147"/>
      <c r="F473" s="147"/>
      <c r="G473" s="147"/>
      <c r="H473" s="147"/>
      <c r="I473" s="147"/>
      <c r="J473" s="126"/>
      <c r="K473" s="126"/>
    </row>
    <row r="474" spans="1:11" x14ac:dyDescent="0.25">
      <c r="A474" s="147"/>
      <c r="B474" s="147"/>
      <c r="C474" s="147"/>
      <c r="D474" s="147"/>
      <c r="E474" s="147"/>
      <c r="F474" s="147"/>
      <c r="G474" s="147"/>
      <c r="H474" s="147"/>
      <c r="I474" s="147"/>
      <c r="J474" s="126"/>
      <c r="K474" s="126"/>
    </row>
    <row r="475" spans="1:11" x14ac:dyDescent="0.25">
      <c r="A475" s="147"/>
      <c r="B475" s="147"/>
      <c r="C475" s="147"/>
      <c r="D475" s="147"/>
      <c r="E475" s="147"/>
      <c r="F475" s="147"/>
      <c r="G475" s="147"/>
      <c r="H475" s="147"/>
      <c r="I475" s="147"/>
      <c r="J475" s="126"/>
      <c r="K475" s="126"/>
    </row>
    <row r="476" spans="1:11" x14ac:dyDescent="0.25">
      <c r="A476" s="147"/>
      <c r="B476" s="147"/>
      <c r="C476" s="147"/>
      <c r="D476" s="147"/>
      <c r="E476" s="147"/>
      <c r="F476" s="147"/>
      <c r="G476" s="147"/>
      <c r="H476" s="147"/>
      <c r="I476" s="147"/>
      <c r="J476" s="126"/>
      <c r="K476" s="126"/>
    </row>
    <row r="477" spans="1:11" x14ac:dyDescent="0.25">
      <c r="A477" s="147"/>
      <c r="B477" s="147"/>
      <c r="C477" s="147"/>
      <c r="D477" s="147"/>
      <c r="E477" s="147"/>
      <c r="F477" s="147"/>
      <c r="G477" s="147"/>
      <c r="H477" s="147"/>
      <c r="I477" s="147"/>
      <c r="J477" s="126"/>
      <c r="K477" s="126"/>
    </row>
    <row r="478" spans="1:11" x14ac:dyDescent="0.25">
      <c r="A478" s="147"/>
      <c r="B478" s="147"/>
      <c r="C478" s="147"/>
      <c r="D478" s="147"/>
      <c r="E478" s="147"/>
      <c r="F478" s="147"/>
      <c r="G478" s="147"/>
      <c r="H478" s="147"/>
      <c r="I478" s="147"/>
      <c r="J478" s="126"/>
      <c r="K478" s="126"/>
    </row>
    <row r="479" spans="1:11" x14ac:dyDescent="0.25">
      <c r="A479" s="147"/>
      <c r="B479" s="147"/>
      <c r="C479" s="147"/>
      <c r="D479" s="147"/>
      <c r="E479" s="147"/>
      <c r="F479" s="147"/>
      <c r="G479" s="147"/>
      <c r="H479" s="147"/>
      <c r="I479" s="147"/>
      <c r="J479" s="126"/>
      <c r="K479" s="126"/>
    </row>
    <row r="480" spans="1:11" x14ac:dyDescent="0.25">
      <c r="A480" s="147"/>
      <c r="B480" s="147"/>
      <c r="C480" s="147"/>
      <c r="D480" s="147"/>
      <c r="E480" s="147"/>
      <c r="F480" s="147"/>
      <c r="G480" s="147"/>
      <c r="H480" s="147"/>
      <c r="I480" s="147"/>
      <c r="J480" s="126"/>
      <c r="K480" s="126"/>
    </row>
    <row r="481" spans="1:11" x14ac:dyDescent="0.25">
      <c r="A481" s="147"/>
      <c r="B481" s="147"/>
      <c r="C481" s="147"/>
      <c r="D481" s="147"/>
      <c r="E481" s="147"/>
      <c r="F481" s="147"/>
      <c r="G481" s="147"/>
      <c r="H481" s="147"/>
      <c r="I481" s="147"/>
      <c r="J481" s="126"/>
      <c r="K481" s="126"/>
    </row>
    <row r="482" spans="1:11" x14ac:dyDescent="0.25">
      <c r="A482" s="147"/>
      <c r="B482" s="147"/>
      <c r="C482" s="147"/>
      <c r="D482" s="147"/>
      <c r="E482" s="147"/>
      <c r="F482" s="147"/>
      <c r="G482" s="147"/>
      <c r="H482" s="147"/>
      <c r="I482" s="147"/>
      <c r="J482" s="126"/>
      <c r="K482" s="126"/>
    </row>
    <row r="483" spans="1:11" x14ac:dyDescent="0.25">
      <c r="A483" s="147"/>
      <c r="B483" s="147"/>
      <c r="C483" s="147"/>
      <c r="D483" s="147"/>
      <c r="E483" s="147"/>
      <c r="F483" s="147"/>
      <c r="G483" s="147"/>
      <c r="H483" s="147"/>
      <c r="I483" s="147"/>
      <c r="J483" s="126"/>
      <c r="K483" s="126"/>
    </row>
    <row r="484" spans="1:11" x14ac:dyDescent="0.25">
      <c r="A484" s="147"/>
      <c r="B484" s="147"/>
      <c r="C484" s="147"/>
      <c r="D484" s="147"/>
      <c r="E484" s="147"/>
      <c r="F484" s="147"/>
      <c r="G484" s="147"/>
      <c r="H484" s="147"/>
      <c r="I484" s="147"/>
      <c r="J484" s="126"/>
      <c r="K484" s="126"/>
    </row>
  </sheetData>
  <mergeCells count="18">
    <mergeCell ref="A23:I23"/>
    <mergeCell ref="A24:I24"/>
    <mergeCell ref="A25:I25"/>
    <mergeCell ref="A26:I26"/>
    <mergeCell ref="A27:I27"/>
    <mergeCell ref="A17:D20"/>
    <mergeCell ref="A21:H21"/>
    <mergeCell ref="A1:D1"/>
    <mergeCell ref="E1:I1"/>
    <mergeCell ref="A3:A4"/>
    <mergeCell ref="B3:B4"/>
    <mergeCell ref="C3:D3"/>
    <mergeCell ref="E3:E4"/>
    <mergeCell ref="F3:F4"/>
    <mergeCell ref="G3:G4"/>
    <mergeCell ref="H3:H4"/>
    <mergeCell ref="I3:I4"/>
    <mergeCell ref="A2:I2"/>
  </mergeCells>
  <printOptions horizontalCentered="1"/>
  <pageMargins left="0.19685039370078741" right="0.19685039370078741" top="0.39370078740157483" bottom="0.19685039370078741" header="0" footer="0"/>
  <pageSetup scale="45" fitToHeight="3" orientation="portrait" r:id="rId1"/>
  <headerFooter scaleWithDoc="0"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AP20"/>
  <sheetViews>
    <sheetView zoomScale="90" zoomScaleNormal="90" workbookViewId="0">
      <pane xSplit="2" ySplit="3" topLeftCell="AE4" activePane="bottomRight" state="frozenSplit"/>
      <selection pane="topRight" activeCell="C1" sqref="C1"/>
      <selection pane="bottomLeft" activeCell="A2" sqref="A2"/>
      <selection pane="bottomRight" activeCell="A2" sqref="A2:XFD20"/>
    </sheetView>
  </sheetViews>
  <sheetFormatPr baseColWidth="10" defaultColWidth="11.42578125" defaultRowHeight="12" x14ac:dyDescent="0.25"/>
  <cols>
    <col min="1" max="1" width="5.140625" style="75" bestFit="1" customWidth="1"/>
    <col min="2" max="2" width="39.28515625" style="75" bestFit="1" customWidth="1"/>
    <col min="3" max="3" width="11" style="84" bestFit="1" customWidth="1"/>
    <col min="4" max="4" width="8.42578125" style="85" bestFit="1" customWidth="1"/>
    <col min="5" max="5" width="17" style="86" bestFit="1" customWidth="1"/>
    <col min="6" max="6" width="15.5703125" style="86" bestFit="1" customWidth="1"/>
    <col min="7" max="7" width="11" style="75" bestFit="1" customWidth="1"/>
    <col min="8" max="8" width="8.42578125" style="75" bestFit="1" customWidth="1"/>
    <col min="9" max="9" width="15.7109375" style="75" bestFit="1" customWidth="1"/>
    <col min="10" max="10" width="15.5703125" style="75" bestFit="1" customWidth="1"/>
    <col min="11" max="11" width="11" style="95" bestFit="1" customWidth="1"/>
    <col min="12" max="12" width="8.42578125" style="75" bestFit="1" customWidth="1"/>
    <col min="13" max="13" width="17" style="97" bestFit="1" customWidth="1"/>
    <col min="14" max="14" width="15.5703125" style="75" bestFit="1" customWidth="1"/>
    <col min="15" max="15" width="11" style="95" bestFit="1" customWidth="1"/>
    <col min="16" max="16" width="8.42578125" style="75" bestFit="1" customWidth="1"/>
    <col min="17" max="17" width="17" style="97" bestFit="1" customWidth="1"/>
    <col min="18" max="18" width="15.5703125" style="75" bestFit="1" customWidth="1"/>
    <col min="19" max="19" width="11" style="95" bestFit="1" customWidth="1"/>
    <col min="20" max="20" width="8.42578125" style="75" bestFit="1" customWidth="1"/>
    <col min="21" max="21" width="17" style="97" bestFit="1" customWidth="1"/>
    <col min="22" max="22" width="15.5703125" style="75" bestFit="1" customWidth="1"/>
    <col min="23" max="23" width="11" style="95" bestFit="1" customWidth="1"/>
    <col min="24" max="24" width="8.42578125" style="75" bestFit="1" customWidth="1"/>
    <col min="25" max="25" width="15.7109375" style="97" bestFit="1" customWidth="1"/>
    <col min="26" max="26" width="15.5703125" style="75" bestFit="1" customWidth="1"/>
    <col min="27" max="27" width="11" style="95" bestFit="1" customWidth="1"/>
    <col min="28" max="28" width="8.42578125" style="75" bestFit="1" customWidth="1"/>
    <col min="29" max="29" width="15.7109375" style="97" bestFit="1" customWidth="1"/>
    <col min="30" max="30" width="15.5703125" style="75" bestFit="1" customWidth="1"/>
    <col min="31" max="31" width="11" style="95" bestFit="1" customWidth="1"/>
    <col min="32" max="32" width="8.42578125" style="75" bestFit="1" customWidth="1"/>
    <col min="33" max="33" width="15.7109375" style="97" bestFit="1" customWidth="1"/>
    <col min="34" max="34" width="15.5703125" style="75" bestFit="1" customWidth="1"/>
    <col min="35" max="35" width="11" style="95" bestFit="1" customWidth="1"/>
    <col min="36" max="36" width="8.42578125" style="75" bestFit="1" customWidth="1"/>
    <col min="37" max="37" width="15.7109375" style="97" bestFit="1" customWidth="1"/>
    <col min="38" max="38" width="15.5703125" style="75" bestFit="1" customWidth="1"/>
    <col min="39" max="39" width="11" style="95" bestFit="1" customWidth="1"/>
    <col min="40" max="40" width="8.42578125" style="75" bestFit="1" customWidth="1"/>
    <col min="41" max="41" width="15.7109375" style="97" bestFit="1" customWidth="1"/>
    <col min="42" max="42" width="15.5703125" style="75" bestFit="1" customWidth="1"/>
    <col min="43" max="16384" width="11.42578125" style="75"/>
  </cols>
  <sheetData>
    <row r="1" spans="1:42" s="72" customFormat="1" ht="14.25" customHeight="1" x14ac:dyDescent="0.25">
      <c r="C1" s="73">
        <v>1</v>
      </c>
      <c r="D1" s="74">
        <v>2</v>
      </c>
      <c r="E1" s="73">
        <v>3</v>
      </c>
      <c r="F1" s="74">
        <v>4</v>
      </c>
      <c r="G1" s="73">
        <v>5</v>
      </c>
      <c r="H1" s="74">
        <v>6</v>
      </c>
      <c r="I1" s="73">
        <v>7</v>
      </c>
      <c r="J1" s="74">
        <v>8</v>
      </c>
      <c r="K1" s="73">
        <v>9</v>
      </c>
      <c r="L1" s="74">
        <v>10</v>
      </c>
      <c r="M1" s="73">
        <v>11</v>
      </c>
      <c r="N1" s="74">
        <v>12</v>
      </c>
      <c r="O1" s="73">
        <v>13</v>
      </c>
      <c r="P1" s="74">
        <v>14</v>
      </c>
      <c r="Q1" s="73">
        <v>15</v>
      </c>
      <c r="R1" s="74">
        <v>16</v>
      </c>
      <c r="S1" s="73">
        <v>17</v>
      </c>
      <c r="T1" s="74">
        <v>18</v>
      </c>
      <c r="U1" s="73">
        <v>19</v>
      </c>
      <c r="V1" s="74">
        <v>20</v>
      </c>
      <c r="W1" s="73">
        <v>21</v>
      </c>
      <c r="X1" s="74">
        <v>22</v>
      </c>
      <c r="Y1" s="73">
        <v>23</v>
      </c>
      <c r="Z1" s="74">
        <v>24</v>
      </c>
      <c r="AA1" s="73">
        <v>25</v>
      </c>
      <c r="AB1" s="74">
        <v>26</v>
      </c>
      <c r="AC1" s="73">
        <v>27</v>
      </c>
      <c r="AD1" s="74">
        <v>28</v>
      </c>
      <c r="AE1" s="73">
        <v>29</v>
      </c>
      <c r="AF1" s="74">
        <v>30</v>
      </c>
      <c r="AG1" s="73">
        <v>31</v>
      </c>
      <c r="AH1" s="74">
        <v>32</v>
      </c>
      <c r="AI1" s="73">
        <v>33</v>
      </c>
      <c r="AJ1" s="74">
        <v>34</v>
      </c>
      <c r="AK1" s="73">
        <v>35</v>
      </c>
      <c r="AL1" s="74">
        <v>36</v>
      </c>
      <c r="AM1" s="73">
        <v>37</v>
      </c>
      <c r="AN1" s="74">
        <v>38</v>
      </c>
      <c r="AO1" s="73">
        <v>39</v>
      </c>
      <c r="AP1" s="74">
        <v>40</v>
      </c>
    </row>
    <row r="2" spans="1:42" ht="14.25" customHeight="1" x14ac:dyDescent="0.25">
      <c r="C2" s="194">
        <v>1</v>
      </c>
      <c r="D2" s="195"/>
      <c r="E2" s="195"/>
      <c r="F2" s="195"/>
      <c r="G2" s="194">
        <v>2</v>
      </c>
      <c r="H2" s="195"/>
      <c r="I2" s="195"/>
      <c r="J2" s="195"/>
      <c r="K2" s="194">
        <v>3</v>
      </c>
      <c r="L2" s="195"/>
      <c r="M2" s="195"/>
      <c r="N2" s="195"/>
      <c r="O2" s="194">
        <v>4</v>
      </c>
      <c r="P2" s="195"/>
      <c r="Q2" s="195"/>
      <c r="R2" s="195"/>
      <c r="S2" s="194">
        <v>5</v>
      </c>
      <c r="T2" s="195"/>
      <c r="U2" s="195"/>
      <c r="V2" s="195"/>
      <c r="W2" s="194">
        <v>6</v>
      </c>
      <c r="X2" s="195"/>
      <c r="Y2" s="195"/>
      <c r="Z2" s="195"/>
      <c r="AA2" s="194">
        <v>7</v>
      </c>
      <c r="AB2" s="195"/>
      <c r="AC2" s="195"/>
      <c r="AD2" s="195"/>
      <c r="AE2" s="194">
        <v>8</v>
      </c>
      <c r="AF2" s="195"/>
      <c r="AG2" s="195"/>
      <c r="AH2" s="195"/>
      <c r="AI2" s="194">
        <v>9</v>
      </c>
      <c r="AJ2" s="195"/>
      <c r="AK2" s="195"/>
      <c r="AL2" s="195"/>
      <c r="AM2" s="194">
        <v>10</v>
      </c>
      <c r="AN2" s="195"/>
      <c r="AO2" s="195"/>
      <c r="AP2" s="195"/>
    </row>
    <row r="3" spans="1:42" s="76" customFormat="1" ht="14.25" customHeight="1" x14ac:dyDescent="0.25">
      <c r="B3" s="75"/>
      <c r="C3" s="196" t="str">
        <f>VLOOKUP(C2,Resumen!$A:$G,2,FALSE)</f>
        <v>JAVIER DE JESUS GARCIA PAREJA</v>
      </c>
      <c r="D3" s="196"/>
      <c r="E3" s="196"/>
      <c r="F3" s="196"/>
      <c r="G3" s="196" t="str">
        <f>VLOOKUP(G2,Resumen!$A:$G,2,FALSE)</f>
        <v>LRAMBIENTAL</v>
      </c>
      <c r="H3" s="196"/>
      <c r="I3" s="196"/>
      <c r="J3" s="196"/>
      <c r="K3" s="196" t="str">
        <f>VLOOKUP(K2,Resumen!$A:$G,2,FALSE)</f>
        <v>DIEGO MARTINEZ</v>
      </c>
      <c r="L3" s="196"/>
      <c r="M3" s="196"/>
      <c r="N3" s="196"/>
      <c r="O3" s="196" t="str">
        <f>VLOOKUP(O2,Resumen!$A:$G,2,FALSE)</f>
        <v>JOHN ESNEIDER CARDONA GUTIERREZ</v>
      </c>
      <c r="P3" s="196"/>
      <c r="Q3" s="196"/>
      <c r="R3" s="196"/>
      <c r="S3" s="196" t="str">
        <f>VLOOKUP(S2,Resumen!$A:$G,2,FALSE)</f>
        <v>JORGE HERNAN LOPEZ CARVAJAL</v>
      </c>
      <c r="T3" s="196"/>
      <c r="U3" s="196"/>
      <c r="V3" s="196"/>
      <c r="W3" s="196" t="str">
        <f>VLOOKUP(W2,Resumen!$A:$G,2,FALSE)</f>
        <v>JACKSON MORENO RACINES</v>
      </c>
      <c r="X3" s="196"/>
      <c r="Y3" s="196"/>
      <c r="Z3" s="196"/>
      <c r="AA3" s="196" t="str">
        <f>VLOOKUP(AA2,Resumen!$A:$G,2,FALSE)</f>
        <v>JEMAG INGENERIA S.A.S</v>
      </c>
      <c r="AB3" s="196"/>
      <c r="AC3" s="196"/>
      <c r="AD3" s="196"/>
      <c r="AE3" s="196" t="str">
        <f>VLOOKUP(AE2,Resumen!$A:$G,2,FALSE)</f>
        <v>FEXSA INGENERIA Y SERICIOS S.A.S</v>
      </c>
      <c r="AF3" s="196"/>
      <c r="AG3" s="196"/>
      <c r="AH3" s="196"/>
      <c r="AI3" s="196" t="str">
        <f>VLOOKUP(AI2,Resumen!$A:$G,2,FALSE)</f>
        <v>MARY RUBY GALVEZ MUÑOZ</v>
      </c>
      <c r="AJ3" s="196"/>
      <c r="AK3" s="196"/>
      <c r="AL3" s="196"/>
      <c r="AM3" s="196" t="str">
        <f>VLOOKUP(AM2,Resumen!$A:$G,2,FALSE)</f>
        <v>JOHN JAIRO ZULUAGA GIRALDO</v>
      </c>
      <c r="AN3" s="196"/>
      <c r="AO3" s="196"/>
      <c r="AP3" s="196"/>
    </row>
    <row r="4" spans="1:42" s="81" customFormat="1" ht="14.25" customHeight="1" thickBot="1" x14ac:dyDescent="0.3">
      <c r="A4" s="33" t="s">
        <v>0</v>
      </c>
      <c r="B4" s="77" t="s">
        <v>1</v>
      </c>
      <c r="C4" s="78" t="s">
        <v>2</v>
      </c>
      <c r="D4" s="79" t="s">
        <v>3</v>
      </c>
      <c r="E4" s="80" t="s">
        <v>4</v>
      </c>
      <c r="F4" s="80" t="s">
        <v>7</v>
      </c>
      <c r="G4" s="78" t="s">
        <v>2</v>
      </c>
      <c r="H4" s="79" t="s">
        <v>3</v>
      </c>
      <c r="I4" s="80" t="s">
        <v>4</v>
      </c>
      <c r="J4" s="80" t="s">
        <v>7</v>
      </c>
      <c r="K4" s="94" t="s">
        <v>2</v>
      </c>
      <c r="L4" s="79" t="s">
        <v>3</v>
      </c>
      <c r="M4" s="96" t="s">
        <v>4</v>
      </c>
      <c r="N4" s="88" t="s">
        <v>7</v>
      </c>
      <c r="O4" s="94" t="s">
        <v>2</v>
      </c>
      <c r="P4" s="79" t="s">
        <v>3</v>
      </c>
      <c r="Q4" s="96" t="s">
        <v>4</v>
      </c>
      <c r="R4" s="88" t="s">
        <v>7</v>
      </c>
      <c r="S4" s="94" t="s">
        <v>2</v>
      </c>
      <c r="T4" s="79" t="s">
        <v>3</v>
      </c>
      <c r="U4" s="96" t="s">
        <v>4</v>
      </c>
      <c r="V4" s="88" t="s">
        <v>7</v>
      </c>
      <c r="W4" s="94" t="s">
        <v>2</v>
      </c>
      <c r="X4" s="79" t="s">
        <v>3</v>
      </c>
      <c r="Y4" s="96" t="s">
        <v>4</v>
      </c>
      <c r="Z4" s="88" t="s">
        <v>7</v>
      </c>
      <c r="AA4" s="94" t="s">
        <v>2</v>
      </c>
      <c r="AB4" s="79" t="s">
        <v>3</v>
      </c>
      <c r="AC4" s="96" t="s">
        <v>4</v>
      </c>
      <c r="AD4" s="88" t="s">
        <v>7</v>
      </c>
      <c r="AE4" s="94" t="s">
        <v>2</v>
      </c>
      <c r="AF4" s="79" t="s">
        <v>3</v>
      </c>
      <c r="AG4" s="96" t="s">
        <v>4</v>
      </c>
      <c r="AH4" s="88" t="s">
        <v>7</v>
      </c>
      <c r="AI4" s="94" t="s">
        <v>2</v>
      </c>
      <c r="AJ4" s="79" t="s">
        <v>3</v>
      </c>
      <c r="AK4" s="96" t="s">
        <v>4</v>
      </c>
      <c r="AL4" s="88" t="s">
        <v>7</v>
      </c>
      <c r="AM4" s="94" t="s">
        <v>2</v>
      </c>
      <c r="AN4" s="79" t="s">
        <v>3</v>
      </c>
      <c r="AO4" s="96" t="s">
        <v>4</v>
      </c>
      <c r="AP4" s="88" t="s">
        <v>7</v>
      </c>
    </row>
    <row r="5" spans="1:42" s="81" customFormat="1" ht="14.25" x14ac:dyDescent="0.2">
      <c r="A5" s="34">
        <v>1</v>
      </c>
      <c r="B5" s="82" t="str">
        <f>+Formulario!E5</f>
        <v>Rocería y limpieza</v>
      </c>
      <c r="C5" s="92">
        <v>300</v>
      </c>
      <c r="D5" s="89" t="s">
        <v>80</v>
      </c>
      <c r="E5" s="156">
        <v>634</v>
      </c>
      <c r="F5" s="83">
        <f>C5*E5</f>
        <v>190200</v>
      </c>
      <c r="G5" s="92">
        <v>300</v>
      </c>
      <c r="H5" s="89" t="s">
        <v>80</v>
      </c>
      <c r="I5" s="93">
        <v>568</v>
      </c>
      <c r="J5" s="83">
        <f>G5*I5</f>
        <v>170400</v>
      </c>
      <c r="K5" s="92">
        <v>300</v>
      </c>
      <c r="L5" s="89" t="s">
        <v>80</v>
      </c>
      <c r="M5" s="93">
        <v>627</v>
      </c>
      <c r="N5" s="83">
        <f>K5*M5</f>
        <v>188100</v>
      </c>
      <c r="O5" s="92">
        <v>300</v>
      </c>
      <c r="P5" s="89" t="s">
        <v>80</v>
      </c>
      <c r="Q5" s="93">
        <v>612</v>
      </c>
      <c r="R5" s="83">
        <f>O5*Q5</f>
        <v>183600</v>
      </c>
      <c r="S5" s="92">
        <v>300</v>
      </c>
      <c r="T5" s="89" t="s">
        <v>80</v>
      </c>
      <c r="U5" s="93">
        <v>625</v>
      </c>
      <c r="V5" s="83">
        <f>S5*U5</f>
        <v>187500</v>
      </c>
      <c r="W5" s="92">
        <v>300</v>
      </c>
      <c r="X5" s="89" t="s">
        <v>80</v>
      </c>
      <c r="Y5" s="93">
        <v>590</v>
      </c>
      <c r="Z5" s="83">
        <f>W5*Y5</f>
        <v>177000</v>
      </c>
      <c r="AA5" s="92">
        <v>300</v>
      </c>
      <c r="AB5" s="89" t="s">
        <v>80</v>
      </c>
      <c r="AC5" s="93">
        <v>618</v>
      </c>
      <c r="AD5" s="83">
        <f>AA5*AC5</f>
        <v>185400</v>
      </c>
      <c r="AE5" s="92">
        <v>300</v>
      </c>
      <c r="AF5" s="89" t="s">
        <v>80</v>
      </c>
      <c r="AG5" s="93">
        <v>586</v>
      </c>
      <c r="AH5" s="83">
        <f>AE5*AG5</f>
        <v>175800</v>
      </c>
      <c r="AI5" s="92">
        <v>300</v>
      </c>
      <c r="AJ5" s="89" t="s">
        <v>80</v>
      </c>
      <c r="AK5" s="93">
        <v>620</v>
      </c>
      <c r="AL5" s="83">
        <f>AI5*AK5</f>
        <v>186000</v>
      </c>
      <c r="AM5" s="92">
        <v>300</v>
      </c>
      <c r="AN5" s="89" t="s">
        <v>80</v>
      </c>
      <c r="AO5" s="93">
        <v>625</v>
      </c>
      <c r="AP5" s="83">
        <f>AM5*AO5</f>
        <v>187500</v>
      </c>
    </row>
    <row r="6" spans="1:42" s="81" customFormat="1" ht="14.25" x14ac:dyDescent="0.2">
      <c r="A6" s="34">
        <v>2</v>
      </c>
      <c r="B6" s="82" t="str">
        <f>+Formulario!E6</f>
        <v>Excavaciones varias sin clasificar</v>
      </c>
      <c r="C6" s="92">
        <v>120</v>
      </c>
      <c r="D6" s="89" t="s">
        <v>43</v>
      </c>
      <c r="E6" s="154">
        <v>26015</v>
      </c>
      <c r="F6" s="83">
        <f t="shared" ref="F6:F16" si="0">C6*E6</f>
        <v>3121800</v>
      </c>
      <c r="G6" s="92">
        <v>120</v>
      </c>
      <c r="H6" s="89" t="s">
        <v>43</v>
      </c>
      <c r="I6" s="93">
        <v>23309</v>
      </c>
      <c r="J6" s="83">
        <f t="shared" ref="J6:J16" si="1">G6*I6</f>
        <v>2797080</v>
      </c>
      <c r="K6" s="92">
        <v>120</v>
      </c>
      <c r="L6" s="89" t="s">
        <v>43</v>
      </c>
      <c r="M6" s="93">
        <v>25716</v>
      </c>
      <c r="N6" s="83">
        <f t="shared" ref="N6:N16" si="2">K6*M6</f>
        <v>3085920</v>
      </c>
      <c r="O6" s="92">
        <v>120</v>
      </c>
      <c r="P6" s="89" t="s">
        <v>43</v>
      </c>
      <c r="Q6" s="93">
        <v>25099</v>
      </c>
      <c r="R6" s="83">
        <f t="shared" ref="R6:R16" si="3">O6*Q6</f>
        <v>3011880</v>
      </c>
      <c r="S6" s="92">
        <v>120</v>
      </c>
      <c r="T6" s="89" t="s">
        <v>43</v>
      </c>
      <c r="U6" s="93">
        <v>25653</v>
      </c>
      <c r="V6" s="83">
        <f t="shared" ref="V6:V16" si="4">S6*U6</f>
        <v>3078360</v>
      </c>
      <c r="W6" s="92">
        <v>120</v>
      </c>
      <c r="X6" s="89" t="s">
        <v>43</v>
      </c>
      <c r="Y6" s="93">
        <v>24194</v>
      </c>
      <c r="Z6" s="83">
        <f t="shared" ref="Z6:Z16" si="5">W6*Y6</f>
        <v>2903280</v>
      </c>
      <c r="AA6" s="92">
        <v>120</v>
      </c>
      <c r="AB6" s="89" t="s">
        <v>43</v>
      </c>
      <c r="AC6" s="93">
        <v>25346</v>
      </c>
      <c r="AD6" s="83">
        <f t="shared" ref="AD6:AD16" si="6">AA6*AC6</f>
        <v>3041520</v>
      </c>
      <c r="AE6" s="92">
        <v>120</v>
      </c>
      <c r="AF6" s="89" t="s">
        <v>43</v>
      </c>
      <c r="AG6" s="93">
        <v>24064</v>
      </c>
      <c r="AH6" s="83">
        <f t="shared" ref="AH6:AH16" si="7">AE6*AG6</f>
        <v>2887680</v>
      </c>
      <c r="AI6" s="92">
        <v>120</v>
      </c>
      <c r="AJ6" s="89" t="s">
        <v>43</v>
      </c>
      <c r="AK6" s="93">
        <v>25435</v>
      </c>
      <c r="AL6" s="83">
        <f t="shared" ref="AL6:AL16" si="8">AI6*AK6</f>
        <v>3052200</v>
      </c>
      <c r="AM6" s="92">
        <v>120</v>
      </c>
      <c r="AN6" s="89" t="s">
        <v>43</v>
      </c>
      <c r="AO6" s="93">
        <v>25650</v>
      </c>
      <c r="AP6" s="83">
        <f t="shared" ref="AP6:AP16" si="9">AM6*AO6</f>
        <v>3078000</v>
      </c>
    </row>
    <row r="7" spans="1:42" s="81" customFormat="1" ht="14.25" x14ac:dyDescent="0.2">
      <c r="A7" s="34">
        <v>3</v>
      </c>
      <c r="B7" s="82" t="str">
        <f>+Formulario!E7</f>
        <v>Llenos con material seleccionado</v>
      </c>
      <c r="C7" s="92">
        <v>60</v>
      </c>
      <c r="D7" s="89" t="s">
        <v>43</v>
      </c>
      <c r="E7" s="155">
        <v>45011</v>
      </c>
      <c r="F7" s="83">
        <f t="shared" si="0"/>
        <v>2700660</v>
      </c>
      <c r="G7" s="92">
        <v>60</v>
      </c>
      <c r="H7" s="89" t="s">
        <v>43</v>
      </c>
      <c r="I7" s="93">
        <v>40330</v>
      </c>
      <c r="J7" s="83">
        <f t="shared" si="1"/>
        <v>2419800</v>
      </c>
      <c r="K7" s="92">
        <v>60</v>
      </c>
      <c r="L7" s="89" t="s">
        <v>43</v>
      </c>
      <c r="M7" s="93">
        <v>44494</v>
      </c>
      <c r="N7" s="83">
        <f t="shared" si="2"/>
        <v>2669640</v>
      </c>
      <c r="O7" s="92">
        <v>60</v>
      </c>
      <c r="P7" s="89" t="s">
        <v>43</v>
      </c>
      <c r="Q7" s="93">
        <v>43427</v>
      </c>
      <c r="R7" s="83">
        <f t="shared" si="3"/>
        <v>2605620</v>
      </c>
      <c r="S7" s="92">
        <v>60</v>
      </c>
      <c r="T7" s="89" t="s">
        <v>43</v>
      </c>
      <c r="U7" s="93">
        <v>44385</v>
      </c>
      <c r="V7" s="83">
        <f t="shared" si="4"/>
        <v>2663100</v>
      </c>
      <c r="W7" s="92">
        <v>60</v>
      </c>
      <c r="X7" s="89" t="s">
        <v>43</v>
      </c>
      <c r="Y7" s="93">
        <v>41860</v>
      </c>
      <c r="Z7" s="83">
        <f t="shared" si="5"/>
        <v>2511600</v>
      </c>
      <c r="AA7" s="92">
        <v>60</v>
      </c>
      <c r="AB7" s="89" t="s">
        <v>43</v>
      </c>
      <c r="AC7" s="93">
        <v>43854</v>
      </c>
      <c r="AD7" s="83">
        <f t="shared" si="6"/>
        <v>2631240</v>
      </c>
      <c r="AE7" s="92">
        <v>60</v>
      </c>
      <c r="AF7" s="89" t="s">
        <v>43</v>
      </c>
      <c r="AG7" s="93">
        <v>41635</v>
      </c>
      <c r="AH7" s="83">
        <f t="shared" si="7"/>
        <v>2498100</v>
      </c>
      <c r="AI7" s="92">
        <v>60</v>
      </c>
      <c r="AJ7" s="89" t="s">
        <v>43</v>
      </c>
      <c r="AK7" s="93">
        <v>44007</v>
      </c>
      <c r="AL7" s="83">
        <f t="shared" si="8"/>
        <v>2640420</v>
      </c>
      <c r="AM7" s="92">
        <v>60</v>
      </c>
      <c r="AN7" s="89" t="s">
        <v>43</v>
      </c>
      <c r="AO7" s="93">
        <v>44379</v>
      </c>
      <c r="AP7" s="83">
        <f t="shared" si="9"/>
        <v>2662740</v>
      </c>
    </row>
    <row r="8" spans="1:42" s="81" customFormat="1" ht="14.25" x14ac:dyDescent="0.2">
      <c r="A8" s="34">
        <v>4</v>
      </c>
      <c r="B8" s="82" t="str">
        <f>+Formulario!E8</f>
        <v>Concreto clase D para muros</v>
      </c>
      <c r="C8" s="92">
        <v>36</v>
      </c>
      <c r="D8" s="89" t="s">
        <v>43</v>
      </c>
      <c r="E8" s="155">
        <v>540000</v>
      </c>
      <c r="F8" s="83">
        <f t="shared" si="0"/>
        <v>19440000</v>
      </c>
      <c r="G8" s="92">
        <v>36</v>
      </c>
      <c r="H8" s="89" t="s">
        <v>43</v>
      </c>
      <c r="I8" s="93">
        <v>492914</v>
      </c>
      <c r="J8" s="83">
        <f t="shared" si="1"/>
        <v>17744904</v>
      </c>
      <c r="K8" s="92">
        <v>36</v>
      </c>
      <c r="L8" s="89" t="s">
        <v>43</v>
      </c>
      <c r="M8" s="93">
        <v>543808</v>
      </c>
      <c r="N8" s="83">
        <f t="shared" si="2"/>
        <v>19577088</v>
      </c>
      <c r="O8" s="92">
        <v>36</v>
      </c>
      <c r="P8" s="89" t="s">
        <v>43</v>
      </c>
      <c r="Q8" s="93">
        <v>530763</v>
      </c>
      <c r="R8" s="83">
        <f t="shared" si="3"/>
        <v>19107468</v>
      </c>
      <c r="S8" s="92">
        <v>36</v>
      </c>
      <c r="T8" s="89" t="s">
        <v>43</v>
      </c>
      <c r="U8" s="93">
        <v>542480</v>
      </c>
      <c r="V8" s="83">
        <f t="shared" si="4"/>
        <v>19529280</v>
      </c>
      <c r="W8" s="92">
        <v>36</v>
      </c>
      <c r="X8" s="89" t="s">
        <v>43</v>
      </c>
      <c r="Y8" s="93">
        <v>511618</v>
      </c>
      <c r="Z8" s="83">
        <f t="shared" si="5"/>
        <v>18418248</v>
      </c>
      <c r="AA8" s="92">
        <v>36</v>
      </c>
      <c r="AB8" s="89" t="s">
        <v>43</v>
      </c>
      <c r="AC8" s="93">
        <v>535989</v>
      </c>
      <c r="AD8" s="83">
        <f t="shared" si="6"/>
        <v>19295604</v>
      </c>
      <c r="AE8" s="92">
        <v>36</v>
      </c>
      <c r="AF8" s="89" t="s">
        <v>43</v>
      </c>
      <c r="AG8" s="93">
        <v>508867</v>
      </c>
      <c r="AH8" s="83">
        <f t="shared" si="7"/>
        <v>18319212</v>
      </c>
      <c r="AI8" s="92">
        <v>36</v>
      </c>
      <c r="AJ8" s="89" t="s">
        <v>43</v>
      </c>
      <c r="AK8" s="93">
        <v>537859</v>
      </c>
      <c r="AL8" s="83">
        <f t="shared" si="8"/>
        <v>19362924</v>
      </c>
      <c r="AM8" s="92">
        <v>36</v>
      </c>
      <c r="AN8" s="89" t="s">
        <v>43</v>
      </c>
      <c r="AO8" s="93">
        <v>542407</v>
      </c>
      <c r="AP8" s="83">
        <f t="shared" si="9"/>
        <v>19526652</v>
      </c>
    </row>
    <row r="9" spans="1:42" s="81" customFormat="1" ht="14.25" x14ac:dyDescent="0.2">
      <c r="A9" s="34">
        <v>5</v>
      </c>
      <c r="B9" s="82" t="str">
        <f>+Formulario!E9</f>
        <v>Acero de refuerzo Fy 4200</v>
      </c>
      <c r="C9" s="92">
        <v>1600</v>
      </c>
      <c r="D9" s="89" t="s">
        <v>63</v>
      </c>
      <c r="E9" s="155">
        <v>4044</v>
      </c>
      <c r="F9" s="83">
        <f t="shared" si="0"/>
        <v>6470400</v>
      </c>
      <c r="G9" s="92">
        <v>1600</v>
      </c>
      <c r="H9" s="89" t="s">
        <v>63</v>
      </c>
      <c r="I9" s="93">
        <v>3623</v>
      </c>
      <c r="J9" s="83">
        <f t="shared" si="1"/>
        <v>5796800</v>
      </c>
      <c r="K9" s="92">
        <v>1600</v>
      </c>
      <c r="L9" s="89" t="s">
        <v>63</v>
      </c>
      <c r="M9" s="93">
        <v>3998</v>
      </c>
      <c r="N9" s="83">
        <f t="shared" si="2"/>
        <v>6396800</v>
      </c>
      <c r="O9" s="92">
        <v>1600</v>
      </c>
      <c r="P9" s="89" t="s">
        <v>63</v>
      </c>
      <c r="Q9" s="93">
        <v>3902</v>
      </c>
      <c r="R9" s="83">
        <f t="shared" si="3"/>
        <v>6243200</v>
      </c>
      <c r="S9" s="92">
        <v>1600</v>
      </c>
      <c r="T9" s="89" t="s">
        <v>63</v>
      </c>
      <c r="U9" s="93">
        <v>3988</v>
      </c>
      <c r="V9" s="83">
        <f t="shared" si="4"/>
        <v>6380800</v>
      </c>
      <c r="W9" s="92">
        <v>1600</v>
      </c>
      <c r="X9" s="89" t="s">
        <v>63</v>
      </c>
      <c r="Y9" s="93">
        <v>3761</v>
      </c>
      <c r="Z9" s="83">
        <f t="shared" si="5"/>
        <v>6017600</v>
      </c>
      <c r="AA9" s="92">
        <v>1600</v>
      </c>
      <c r="AB9" s="89" t="s">
        <v>63</v>
      </c>
      <c r="AC9" s="93">
        <v>3940</v>
      </c>
      <c r="AD9" s="83">
        <f t="shared" si="6"/>
        <v>6304000</v>
      </c>
      <c r="AE9" s="92">
        <v>1600</v>
      </c>
      <c r="AF9" s="89" t="s">
        <v>63</v>
      </c>
      <c r="AG9" s="93">
        <v>3741</v>
      </c>
      <c r="AH9" s="83">
        <f t="shared" si="7"/>
        <v>5985600</v>
      </c>
      <c r="AI9" s="92">
        <v>1600</v>
      </c>
      <c r="AJ9" s="89" t="s">
        <v>63</v>
      </c>
      <c r="AK9" s="93">
        <v>3954</v>
      </c>
      <c r="AL9" s="83">
        <f t="shared" si="8"/>
        <v>6326400</v>
      </c>
      <c r="AM9" s="92">
        <v>1600</v>
      </c>
      <c r="AN9" s="89" t="s">
        <v>63</v>
      </c>
      <c r="AO9" s="93">
        <v>3987</v>
      </c>
      <c r="AP9" s="83">
        <f t="shared" si="9"/>
        <v>6379200</v>
      </c>
    </row>
    <row r="10" spans="1:42" s="81" customFormat="1" ht="14.25" x14ac:dyDescent="0.2">
      <c r="A10" s="34">
        <v>6</v>
      </c>
      <c r="B10" s="82" t="str">
        <f>+Formulario!E10</f>
        <v>Enrocados con ligante de concreto</v>
      </c>
      <c r="C10" s="92">
        <v>54</v>
      </c>
      <c r="D10" s="89" t="s">
        <v>43</v>
      </c>
      <c r="E10" s="155">
        <v>265400</v>
      </c>
      <c r="F10" s="83">
        <f t="shared" si="0"/>
        <v>14331600</v>
      </c>
      <c r="G10" s="92">
        <v>54</v>
      </c>
      <c r="H10" s="89" t="s">
        <v>43</v>
      </c>
      <c r="I10" s="93">
        <v>241632</v>
      </c>
      <c r="J10" s="83">
        <f t="shared" si="1"/>
        <v>13048128</v>
      </c>
      <c r="K10" s="92">
        <v>54</v>
      </c>
      <c r="L10" s="89" t="s">
        <v>43</v>
      </c>
      <c r="M10" s="93">
        <v>266581</v>
      </c>
      <c r="N10" s="83">
        <f t="shared" si="2"/>
        <v>14395374</v>
      </c>
      <c r="O10" s="92">
        <v>54</v>
      </c>
      <c r="P10" s="89" t="s">
        <v>43</v>
      </c>
      <c r="Q10" s="93">
        <v>260186</v>
      </c>
      <c r="R10" s="83">
        <f t="shared" si="3"/>
        <v>14050044</v>
      </c>
      <c r="S10" s="92">
        <v>54</v>
      </c>
      <c r="T10" s="89" t="s">
        <v>43</v>
      </c>
      <c r="U10" s="93">
        <v>265930</v>
      </c>
      <c r="V10" s="83">
        <f t="shared" si="4"/>
        <v>14360220</v>
      </c>
      <c r="W10" s="92">
        <v>54</v>
      </c>
      <c r="X10" s="89" t="s">
        <v>43</v>
      </c>
      <c r="Y10" s="93">
        <v>250801</v>
      </c>
      <c r="Z10" s="83">
        <f t="shared" si="5"/>
        <v>13543254</v>
      </c>
      <c r="AA10" s="92">
        <v>54</v>
      </c>
      <c r="AB10" s="89" t="s">
        <v>43</v>
      </c>
      <c r="AC10" s="93">
        <v>262748</v>
      </c>
      <c r="AD10" s="83">
        <f t="shared" si="6"/>
        <v>14188392</v>
      </c>
      <c r="AE10" s="92">
        <v>54</v>
      </c>
      <c r="AF10" s="89" t="s">
        <v>43</v>
      </c>
      <c r="AG10" s="93">
        <v>249453</v>
      </c>
      <c r="AH10" s="83">
        <f t="shared" si="7"/>
        <v>13470462</v>
      </c>
      <c r="AI10" s="92">
        <v>54</v>
      </c>
      <c r="AJ10" s="89" t="s">
        <v>43</v>
      </c>
      <c r="AK10" s="93">
        <v>263665</v>
      </c>
      <c r="AL10" s="83">
        <f t="shared" si="8"/>
        <v>14237910</v>
      </c>
      <c r="AM10" s="92">
        <v>54</v>
      </c>
      <c r="AN10" s="89" t="s">
        <v>43</v>
      </c>
      <c r="AO10" s="93">
        <v>265894</v>
      </c>
      <c r="AP10" s="83">
        <f t="shared" si="9"/>
        <v>14358276</v>
      </c>
    </row>
    <row r="11" spans="1:42" s="81" customFormat="1" ht="14.25" x14ac:dyDescent="0.2">
      <c r="A11" s="34">
        <v>7</v>
      </c>
      <c r="B11" s="82" t="str">
        <f>+Formulario!E11</f>
        <v>Canales en madera, polipropileno y geotextil NT</v>
      </c>
      <c r="C11" s="92">
        <v>60</v>
      </c>
      <c r="D11" s="89" t="s">
        <v>44</v>
      </c>
      <c r="E11" s="155">
        <v>29685</v>
      </c>
      <c r="F11" s="83">
        <f t="shared" ref="F11:F15" si="10">C11*E11</f>
        <v>1781100</v>
      </c>
      <c r="G11" s="92">
        <v>60</v>
      </c>
      <c r="H11" s="89" t="s">
        <v>44</v>
      </c>
      <c r="I11" s="93">
        <v>26598</v>
      </c>
      <c r="J11" s="83">
        <f t="shared" ref="J11:J15" si="11">G11*I11</f>
        <v>1595880</v>
      </c>
      <c r="K11" s="92">
        <v>60</v>
      </c>
      <c r="L11" s="89" t="s">
        <v>44</v>
      </c>
      <c r="M11" s="93">
        <v>29344</v>
      </c>
      <c r="N11" s="83">
        <f t="shared" ref="N11:N15" si="12">K11*M11</f>
        <v>1760640</v>
      </c>
      <c r="O11" s="92">
        <v>60</v>
      </c>
      <c r="P11" s="89" t="s">
        <v>44</v>
      </c>
      <c r="Q11" s="93">
        <v>28640</v>
      </c>
      <c r="R11" s="83">
        <f t="shared" ref="R11:R15" si="13">O11*Q11</f>
        <v>1718400</v>
      </c>
      <c r="S11" s="92">
        <v>60</v>
      </c>
      <c r="T11" s="89" t="s">
        <v>44</v>
      </c>
      <c r="U11" s="93">
        <v>29272</v>
      </c>
      <c r="V11" s="83">
        <f t="shared" ref="V11:V15" si="14">S11*U11</f>
        <v>1756320</v>
      </c>
      <c r="W11" s="92">
        <v>60</v>
      </c>
      <c r="X11" s="89" t="s">
        <v>44</v>
      </c>
      <c r="Y11" s="93">
        <v>27607</v>
      </c>
      <c r="Z11" s="83">
        <f t="shared" ref="Z11:Z15" si="15">W11*Y11</f>
        <v>1656420</v>
      </c>
      <c r="AA11" s="92">
        <v>60</v>
      </c>
      <c r="AB11" s="89" t="s">
        <v>44</v>
      </c>
      <c r="AC11" s="93">
        <v>28922</v>
      </c>
      <c r="AD11" s="83">
        <f t="shared" ref="AD11:AD15" si="16">AA11*AC11</f>
        <v>1735320</v>
      </c>
      <c r="AE11" s="92">
        <v>60</v>
      </c>
      <c r="AF11" s="89" t="s">
        <v>44</v>
      </c>
      <c r="AG11" s="93">
        <v>27459</v>
      </c>
      <c r="AH11" s="83">
        <f t="shared" ref="AH11:AH15" si="17">AE11*AG11</f>
        <v>1647540</v>
      </c>
      <c r="AI11" s="92">
        <v>60</v>
      </c>
      <c r="AJ11" s="89" t="s">
        <v>44</v>
      </c>
      <c r="AK11" s="93">
        <v>29023</v>
      </c>
      <c r="AL11" s="83">
        <f t="shared" si="8"/>
        <v>1741380</v>
      </c>
      <c r="AM11" s="92">
        <v>60</v>
      </c>
      <c r="AN11" s="89" t="s">
        <v>44</v>
      </c>
      <c r="AO11" s="93">
        <v>29268</v>
      </c>
      <c r="AP11" s="83">
        <f t="shared" si="9"/>
        <v>1756080</v>
      </c>
    </row>
    <row r="12" spans="1:42" s="81" customFormat="1" ht="14.25" x14ac:dyDescent="0.2">
      <c r="A12" s="34">
        <v>8</v>
      </c>
      <c r="B12" s="82" t="str">
        <f>+Formulario!E12</f>
        <v>Material filtrante</v>
      </c>
      <c r="C12" s="92">
        <v>75</v>
      </c>
      <c r="D12" s="89" t="s">
        <v>43</v>
      </c>
      <c r="E12" s="155">
        <v>93553</v>
      </c>
      <c r="F12" s="83">
        <f t="shared" si="10"/>
        <v>7016475</v>
      </c>
      <c r="G12" s="92">
        <v>75</v>
      </c>
      <c r="H12" s="89" t="s">
        <v>43</v>
      </c>
      <c r="I12" s="93">
        <v>83823</v>
      </c>
      <c r="J12" s="83">
        <f t="shared" si="11"/>
        <v>6286725</v>
      </c>
      <c r="K12" s="92">
        <v>75</v>
      </c>
      <c r="L12" s="89" t="s">
        <v>43</v>
      </c>
      <c r="M12" s="93">
        <v>92478</v>
      </c>
      <c r="N12" s="83">
        <f t="shared" si="12"/>
        <v>6935850</v>
      </c>
      <c r="O12" s="92">
        <v>75</v>
      </c>
      <c r="P12" s="89" t="s">
        <v>43</v>
      </c>
      <c r="Q12" s="93">
        <v>90260</v>
      </c>
      <c r="R12" s="83">
        <f t="shared" si="13"/>
        <v>6769500</v>
      </c>
      <c r="S12" s="92">
        <v>75</v>
      </c>
      <c r="T12" s="89" t="s">
        <v>43</v>
      </c>
      <c r="U12" s="93">
        <v>92253</v>
      </c>
      <c r="V12" s="83">
        <f t="shared" si="14"/>
        <v>6918975</v>
      </c>
      <c r="W12" s="92">
        <v>75</v>
      </c>
      <c r="X12" s="89" t="s">
        <v>43</v>
      </c>
      <c r="Y12" s="93">
        <v>87004</v>
      </c>
      <c r="Z12" s="83">
        <f t="shared" si="15"/>
        <v>6525300</v>
      </c>
      <c r="AA12" s="92">
        <v>75</v>
      </c>
      <c r="AB12" s="89" t="s">
        <v>43</v>
      </c>
      <c r="AC12" s="93">
        <v>91149</v>
      </c>
      <c r="AD12" s="83">
        <f t="shared" si="16"/>
        <v>6836175</v>
      </c>
      <c r="AE12" s="92">
        <v>75</v>
      </c>
      <c r="AF12" s="89" t="s">
        <v>43</v>
      </c>
      <c r="AG12" s="93">
        <v>86537</v>
      </c>
      <c r="AH12" s="83">
        <f t="shared" si="17"/>
        <v>6490275</v>
      </c>
      <c r="AI12" s="92">
        <v>75</v>
      </c>
      <c r="AJ12" s="89" t="s">
        <v>43</v>
      </c>
      <c r="AK12" s="93">
        <v>91467</v>
      </c>
      <c r="AL12" s="83">
        <f t="shared" si="8"/>
        <v>6860025</v>
      </c>
      <c r="AM12" s="92">
        <v>75</v>
      </c>
      <c r="AN12" s="89" t="s">
        <v>43</v>
      </c>
      <c r="AO12" s="93">
        <v>92240</v>
      </c>
      <c r="AP12" s="83">
        <f t="shared" si="9"/>
        <v>6918000</v>
      </c>
    </row>
    <row r="13" spans="1:42" s="81" customFormat="1" ht="14.25" x14ac:dyDescent="0.2">
      <c r="A13" s="34">
        <v>9</v>
      </c>
      <c r="B13" s="82" t="str">
        <f>+Formulario!E13</f>
        <v>Geotextil</v>
      </c>
      <c r="C13" s="92">
        <v>360</v>
      </c>
      <c r="D13" s="89" t="s">
        <v>65</v>
      </c>
      <c r="E13" s="155">
        <v>9658</v>
      </c>
      <c r="F13" s="83">
        <f t="shared" si="10"/>
        <v>3476880</v>
      </c>
      <c r="G13" s="92">
        <v>360</v>
      </c>
      <c r="H13" s="89" t="s">
        <v>65</v>
      </c>
      <c r="I13" s="93">
        <v>8654</v>
      </c>
      <c r="J13" s="83">
        <f t="shared" si="11"/>
        <v>3115440</v>
      </c>
      <c r="K13" s="92">
        <v>360</v>
      </c>
      <c r="L13" s="89" t="s">
        <v>65</v>
      </c>
      <c r="M13" s="93">
        <v>9547</v>
      </c>
      <c r="N13" s="83">
        <f t="shared" si="12"/>
        <v>3436920</v>
      </c>
      <c r="O13" s="92">
        <v>360</v>
      </c>
      <c r="P13" s="89" t="s">
        <v>65</v>
      </c>
      <c r="Q13" s="93">
        <v>9318</v>
      </c>
      <c r="R13" s="83">
        <f t="shared" si="13"/>
        <v>3354480</v>
      </c>
      <c r="S13" s="92">
        <v>360</v>
      </c>
      <c r="T13" s="89" t="s">
        <v>65</v>
      </c>
      <c r="U13" s="93">
        <v>9524</v>
      </c>
      <c r="V13" s="83">
        <f t="shared" si="14"/>
        <v>3428640</v>
      </c>
      <c r="W13" s="92">
        <v>360</v>
      </c>
      <c r="X13" s="89" t="s">
        <v>65</v>
      </c>
      <c r="Y13" s="93">
        <v>8982</v>
      </c>
      <c r="Z13" s="83">
        <f t="shared" si="15"/>
        <v>3233520</v>
      </c>
      <c r="AA13" s="92">
        <v>360</v>
      </c>
      <c r="AB13" s="89" t="s">
        <v>65</v>
      </c>
      <c r="AC13" s="93">
        <v>9410</v>
      </c>
      <c r="AD13" s="83">
        <f t="shared" si="16"/>
        <v>3387600</v>
      </c>
      <c r="AE13" s="92">
        <v>360</v>
      </c>
      <c r="AF13" s="89" t="s">
        <v>65</v>
      </c>
      <c r="AG13" s="93">
        <v>8934</v>
      </c>
      <c r="AH13" s="83">
        <f t="shared" si="17"/>
        <v>3216240</v>
      </c>
      <c r="AI13" s="92">
        <v>360</v>
      </c>
      <c r="AJ13" s="89" t="s">
        <v>65</v>
      </c>
      <c r="AK13" s="93">
        <v>9443</v>
      </c>
      <c r="AL13" s="83">
        <f t="shared" si="8"/>
        <v>3399480</v>
      </c>
      <c r="AM13" s="92">
        <v>360</v>
      </c>
      <c r="AN13" s="89" t="s">
        <v>65</v>
      </c>
      <c r="AO13" s="93">
        <v>9522</v>
      </c>
      <c r="AP13" s="83">
        <f t="shared" si="9"/>
        <v>3427920</v>
      </c>
    </row>
    <row r="14" spans="1:42" s="81" customFormat="1" ht="14.25" x14ac:dyDescent="0.2">
      <c r="A14" s="34">
        <v>10</v>
      </c>
      <c r="B14" s="82" t="str">
        <f>+Formulario!E14</f>
        <v>Tubería de pvc D=65mm para filtros</v>
      </c>
      <c r="C14" s="92">
        <v>120</v>
      </c>
      <c r="D14" s="89" t="s">
        <v>44</v>
      </c>
      <c r="E14" s="155">
        <v>16426</v>
      </c>
      <c r="F14" s="83">
        <f t="shared" si="10"/>
        <v>1971120</v>
      </c>
      <c r="G14" s="92">
        <v>120</v>
      </c>
      <c r="H14" s="89" t="s">
        <v>44</v>
      </c>
      <c r="I14" s="93">
        <v>14718</v>
      </c>
      <c r="J14" s="83">
        <f t="shared" si="11"/>
        <v>1766160</v>
      </c>
      <c r="K14" s="92">
        <v>120</v>
      </c>
      <c r="L14" s="89" t="s">
        <v>44</v>
      </c>
      <c r="M14" s="93">
        <v>16237</v>
      </c>
      <c r="N14" s="83">
        <f t="shared" si="12"/>
        <v>1948440</v>
      </c>
      <c r="O14" s="92">
        <v>120</v>
      </c>
      <c r="P14" s="89" t="s">
        <v>44</v>
      </c>
      <c r="Q14" s="93">
        <v>15848</v>
      </c>
      <c r="R14" s="83">
        <f t="shared" si="13"/>
        <v>1901760</v>
      </c>
      <c r="S14" s="92">
        <v>120</v>
      </c>
      <c r="T14" s="89" t="s">
        <v>44</v>
      </c>
      <c r="U14" s="93">
        <v>16198</v>
      </c>
      <c r="V14" s="83">
        <f t="shared" si="14"/>
        <v>1943760</v>
      </c>
      <c r="W14" s="92">
        <v>120</v>
      </c>
      <c r="X14" s="89" t="s">
        <v>44</v>
      </c>
      <c r="Y14" s="93">
        <v>15276</v>
      </c>
      <c r="Z14" s="83">
        <f t="shared" si="15"/>
        <v>1833120</v>
      </c>
      <c r="AA14" s="92">
        <v>120</v>
      </c>
      <c r="AB14" s="89" t="s">
        <v>44</v>
      </c>
      <c r="AC14" s="93">
        <v>16004</v>
      </c>
      <c r="AD14" s="83">
        <f t="shared" si="16"/>
        <v>1920480</v>
      </c>
      <c r="AE14" s="92">
        <v>120</v>
      </c>
      <c r="AF14" s="89" t="s">
        <v>44</v>
      </c>
      <c r="AG14" s="93">
        <v>15194</v>
      </c>
      <c r="AH14" s="83">
        <f t="shared" si="17"/>
        <v>1823280</v>
      </c>
      <c r="AI14" s="92">
        <v>120</v>
      </c>
      <c r="AJ14" s="89" t="s">
        <v>44</v>
      </c>
      <c r="AK14" s="93">
        <v>16060</v>
      </c>
      <c r="AL14" s="83">
        <f t="shared" si="8"/>
        <v>1927200</v>
      </c>
      <c r="AM14" s="92">
        <v>120</v>
      </c>
      <c r="AN14" s="89" t="s">
        <v>44</v>
      </c>
      <c r="AO14" s="93">
        <v>16195</v>
      </c>
      <c r="AP14" s="83">
        <f t="shared" si="9"/>
        <v>1943400</v>
      </c>
    </row>
    <row r="15" spans="1:42" s="81" customFormat="1" ht="14.25" x14ac:dyDescent="0.2">
      <c r="A15" s="34">
        <v>11</v>
      </c>
      <c r="B15" s="82" t="str">
        <f>+Formulario!E15</f>
        <v>Drenes Horizontales L&gt; 10mts</v>
      </c>
      <c r="C15" s="92">
        <v>60</v>
      </c>
      <c r="D15" s="89" t="s">
        <v>44</v>
      </c>
      <c r="E15" s="155">
        <v>180000</v>
      </c>
      <c r="F15" s="83">
        <f t="shared" si="10"/>
        <v>10800000</v>
      </c>
      <c r="G15" s="92">
        <v>60</v>
      </c>
      <c r="H15" s="89" t="s">
        <v>44</v>
      </c>
      <c r="I15" s="93">
        <v>166936</v>
      </c>
      <c r="J15" s="83">
        <f t="shared" si="11"/>
        <v>10016160</v>
      </c>
      <c r="K15" s="92">
        <v>60</v>
      </c>
      <c r="L15" s="89" t="s">
        <v>44</v>
      </c>
      <c r="M15" s="93">
        <v>184173</v>
      </c>
      <c r="N15" s="83">
        <f t="shared" si="12"/>
        <v>11050380</v>
      </c>
      <c r="O15" s="92">
        <v>60</v>
      </c>
      <c r="P15" s="89" t="s">
        <v>44</v>
      </c>
      <c r="Q15" s="93">
        <v>179755</v>
      </c>
      <c r="R15" s="83">
        <f t="shared" si="13"/>
        <v>10785300</v>
      </c>
      <c r="S15" s="92">
        <v>60</v>
      </c>
      <c r="T15" s="89" t="s">
        <v>44</v>
      </c>
      <c r="U15" s="93">
        <v>183723</v>
      </c>
      <c r="V15" s="83">
        <f t="shared" si="14"/>
        <v>11023380</v>
      </c>
      <c r="W15" s="92">
        <v>60</v>
      </c>
      <c r="X15" s="89" t="s">
        <v>44</v>
      </c>
      <c r="Y15" s="93">
        <v>173271</v>
      </c>
      <c r="Z15" s="83">
        <f t="shared" si="15"/>
        <v>10396260</v>
      </c>
      <c r="AA15" s="92">
        <v>60</v>
      </c>
      <c r="AB15" s="89" t="s">
        <v>44</v>
      </c>
      <c r="AC15" s="93">
        <v>181525</v>
      </c>
      <c r="AD15" s="83">
        <f t="shared" si="16"/>
        <v>10891500</v>
      </c>
      <c r="AE15" s="92">
        <v>60</v>
      </c>
      <c r="AF15" s="89" t="s">
        <v>44</v>
      </c>
      <c r="AG15" s="93">
        <v>172340</v>
      </c>
      <c r="AH15" s="83">
        <f t="shared" si="17"/>
        <v>10340400</v>
      </c>
      <c r="AI15" s="92">
        <v>60</v>
      </c>
      <c r="AJ15" s="89" t="s">
        <v>44</v>
      </c>
      <c r="AK15" s="93">
        <v>182158</v>
      </c>
      <c r="AL15" s="83">
        <f t="shared" si="8"/>
        <v>10929480</v>
      </c>
      <c r="AM15" s="92">
        <v>60</v>
      </c>
      <c r="AN15" s="89" t="s">
        <v>44</v>
      </c>
      <c r="AO15" s="93">
        <v>183698</v>
      </c>
      <c r="AP15" s="83">
        <f t="shared" si="9"/>
        <v>11021880</v>
      </c>
    </row>
    <row r="16" spans="1:42" s="81" customFormat="1" ht="14.25" x14ac:dyDescent="0.2">
      <c r="A16" s="34">
        <v>12</v>
      </c>
      <c r="B16" s="82" t="str">
        <f>+Formulario!E16</f>
        <v>Drenes Horizontales L&lt; 10mts</v>
      </c>
      <c r="C16" s="92">
        <v>40</v>
      </c>
      <c r="D16" s="89" t="s">
        <v>44</v>
      </c>
      <c r="E16" s="155">
        <v>78735</v>
      </c>
      <c r="F16" s="83">
        <f t="shared" si="0"/>
        <v>3149400</v>
      </c>
      <c r="G16" s="92">
        <v>40</v>
      </c>
      <c r="H16" s="89" t="s">
        <v>44</v>
      </c>
      <c r="I16" s="93">
        <v>70547</v>
      </c>
      <c r="J16" s="83">
        <f t="shared" si="1"/>
        <v>2821880</v>
      </c>
      <c r="K16" s="92">
        <v>40</v>
      </c>
      <c r="L16" s="89" t="s">
        <v>44</v>
      </c>
      <c r="M16" s="93">
        <v>77831</v>
      </c>
      <c r="N16" s="83">
        <f t="shared" si="2"/>
        <v>3113240</v>
      </c>
      <c r="O16" s="92">
        <v>40</v>
      </c>
      <c r="P16" s="89" t="s">
        <v>44</v>
      </c>
      <c r="Q16" s="93">
        <v>75964</v>
      </c>
      <c r="R16" s="83">
        <f t="shared" si="3"/>
        <v>3038560</v>
      </c>
      <c r="S16" s="92">
        <v>40</v>
      </c>
      <c r="T16" s="89" t="s">
        <v>44</v>
      </c>
      <c r="U16" s="93">
        <v>77641</v>
      </c>
      <c r="V16" s="83">
        <f t="shared" si="4"/>
        <v>3105640</v>
      </c>
      <c r="W16" s="92">
        <v>40</v>
      </c>
      <c r="X16" s="89" t="s">
        <v>44</v>
      </c>
      <c r="Y16" s="93">
        <v>73224</v>
      </c>
      <c r="Z16" s="83">
        <f t="shared" si="5"/>
        <v>2928960</v>
      </c>
      <c r="AA16" s="92">
        <v>40</v>
      </c>
      <c r="AB16" s="89" t="s">
        <v>44</v>
      </c>
      <c r="AC16" s="93">
        <v>76712</v>
      </c>
      <c r="AD16" s="83">
        <f t="shared" si="6"/>
        <v>3068480</v>
      </c>
      <c r="AE16" s="92">
        <v>40</v>
      </c>
      <c r="AF16" s="89" t="s">
        <v>44</v>
      </c>
      <c r="AG16" s="93">
        <v>72830</v>
      </c>
      <c r="AH16" s="83">
        <f t="shared" si="7"/>
        <v>2913200</v>
      </c>
      <c r="AI16" s="92">
        <v>40</v>
      </c>
      <c r="AJ16" s="89" t="s">
        <v>44</v>
      </c>
      <c r="AK16" s="93">
        <v>76979</v>
      </c>
      <c r="AL16" s="83">
        <f t="shared" si="8"/>
        <v>3079160</v>
      </c>
      <c r="AM16" s="92">
        <v>40</v>
      </c>
      <c r="AN16" s="89" t="s">
        <v>44</v>
      </c>
      <c r="AO16" s="93">
        <v>77630</v>
      </c>
      <c r="AP16" s="83">
        <f t="shared" si="9"/>
        <v>3105200</v>
      </c>
    </row>
    <row r="17" spans="3:42" ht="15" customHeight="1" x14ac:dyDescent="0.25">
      <c r="C17" s="192">
        <f>SUM(F5:F16)</f>
        <v>74449635</v>
      </c>
      <c r="D17" s="192"/>
      <c r="E17" s="192"/>
      <c r="F17" s="192"/>
      <c r="G17" s="192">
        <f>SUM(J5:J16)</f>
        <v>67579357</v>
      </c>
      <c r="H17" s="192"/>
      <c r="I17" s="192"/>
      <c r="J17" s="192"/>
      <c r="K17" s="192">
        <f>SUM(N5:N16)</f>
        <v>74558392</v>
      </c>
      <c r="L17" s="192"/>
      <c r="M17" s="192"/>
      <c r="N17" s="192"/>
      <c r="O17" s="192">
        <f>SUM(R5:R16)</f>
        <v>72769812</v>
      </c>
      <c r="P17" s="192"/>
      <c r="Q17" s="192"/>
      <c r="R17" s="192"/>
      <c r="S17" s="192">
        <f>SUM(V5:V16)</f>
        <v>74375975</v>
      </c>
      <c r="T17" s="192"/>
      <c r="U17" s="192"/>
      <c r="V17" s="192"/>
      <c r="W17" s="192">
        <f>SUM(Z5:Z16)</f>
        <v>70144562</v>
      </c>
      <c r="X17" s="192"/>
      <c r="Y17" s="192"/>
      <c r="Z17" s="192"/>
      <c r="AA17" s="192">
        <f>SUM(AD5:AD16)</f>
        <v>73485711</v>
      </c>
      <c r="AB17" s="192"/>
      <c r="AC17" s="192"/>
      <c r="AD17" s="192"/>
      <c r="AE17" s="192">
        <f>SUM(AH5:AH16)</f>
        <v>69767789</v>
      </c>
      <c r="AF17" s="192"/>
      <c r="AG17" s="192"/>
      <c r="AH17" s="192"/>
      <c r="AI17" s="192">
        <f>SUM(AL5:AL16)</f>
        <v>73742579</v>
      </c>
      <c r="AJ17" s="192"/>
      <c r="AK17" s="192"/>
      <c r="AL17" s="192"/>
      <c r="AM17" s="192">
        <f>SUM(AP5:AP16)</f>
        <v>74364848</v>
      </c>
      <c r="AN17" s="192"/>
      <c r="AO17" s="192"/>
      <c r="AP17" s="192"/>
    </row>
    <row r="18" spans="3:42" x14ac:dyDescent="0.25">
      <c r="C18" s="104" t="s">
        <v>69</v>
      </c>
      <c r="D18" s="193">
        <f>ROUND(C18*C17,0)</f>
        <v>17123416</v>
      </c>
      <c r="E18" s="193"/>
      <c r="F18" s="193"/>
      <c r="G18" s="104" t="s">
        <v>69</v>
      </c>
      <c r="H18" s="193">
        <f>ROUND(G18*G17,0)</f>
        <v>15543252</v>
      </c>
      <c r="I18" s="193"/>
      <c r="J18" s="193"/>
      <c r="K18" s="153">
        <v>0.23</v>
      </c>
      <c r="L18" s="193">
        <f>ROUND(K18*K17,0)</f>
        <v>17148430</v>
      </c>
      <c r="M18" s="193"/>
      <c r="N18" s="193"/>
      <c r="O18" s="104" t="s">
        <v>69</v>
      </c>
      <c r="P18" s="193">
        <f>ROUND(O18*O17,0)</f>
        <v>16737057</v>
      </c>
      <c r="Q18" s="193"/>
      <c r="R18" s="193"/>
      <c r="S18" s="104" t="s">
        <v>69</v>
      </c>
      <c r="T18" s="193">
        <f>ROUND(S18*S17,0)</f>
        <v>17106474</v>
      </c>
      <c r="U18" s="193"/>
      <c r="V18" s="193"/>
      <c r="W18" s="104" t="s">
        <v>69</v>
      </c>
      <c r="X18" s="193">
        <f>ROUND(W18*W17,0)</f>
        <v>16133249</v>
      </c>
      <c r="Y18" s="193"/>
      <c r="Z18" s="193"/>
      <c r="AA18" s="104" t="s">
        <v>69</v>
      </c>
      <c r="AB18" s="193">
        <f>ROUND(AA18*AA17,0)</f>
        <v>16901714</v>
      </c>
      <c r="AC18" s="193"/>
      <c r="AD18" s="193"/>
      <c r="AE18" s="104" t="s">
        <v>69</v>
      </c>
      <c r="AF18" s="193">
        <f>ROUND(AE18*AE17,0)</f>
        <v>16046591</v>
      </c>
      <c r="AG18" s="193"/>
      <c r="AH18" s="193"/>
      <c r="AI18" s="104" t="s">
        <v>69</v>
      </c>
      <c r="AJ18" s="193">
        <f>ROUND(AI18*AI17,0)</f>
        <v>16960793</v>
      </c>
      <c r="AK18" s="193"/>
      <c r="AL18" s="193"/>
      <c r="AM18" s="104" t="s">
        <v>69</v>
      </c>
      <c r="AN18" s="193">
        <f>ROUND(AM18*AM17,0)</f>
        <v>17103915</v>
      </c>
      <c r="AO18" s="193"/>
      <c r="AP18" s="193"/>
    </row>
    <row r="19" spans="3:42" x14ac:dyDescent="0.25">
      <c r="C19" s="104" t="s">
        <v>33</v>
      </c>
      <c r="D19" s="193">
        <f>ROUND(C19*C17,0)</f>
        <v>3722482</v>
      </c>
      <c r="E19" s="193"/>
      <c r="F19" s="193"/>
      <c r="G19" s="104" t="s">
        <v>33</v>
      </c>
      <c r="H19" s="193">
        <f>ROUND(G19*G17,0)</f>
        <v>3378968</v>
      </c>
      <c r="I19" s="193"/>
      <c r="J19" s="193"/>
      <c r="K19" s="153">
        <v>0.05</v>
      </c>
      <c r="L19" s="193">
        <f>ROUND(K19*K17,0)</f>
        <v>3727920</v>
      </c>
      <c r="M19" s="193"/>
      <c r="N19" s="193"/>
      <c r="O19" s="104" t="s">
        <v>33</v>
      </c>
      <c r="P19" s="193">
        <f>ROUND(O19*O17,0)</f>
        <v>3638491</v>
      </c>
      <c r="Q19" s="193"/>
      <c r="R19" s="193"/>
      <c r="S19" s="104" t="s">
        <v>33</v>
      </c>
      <c r="T19" s="193">
        <f>ROUND(S19*S17,0)</f>
        <v>3718799</v>
      </c>
      <c r="U19" s="193"/>
      <c r="V19" s="193"/>
      <c r="W19" s="104" t="s">
        <v>33</v>
      </c>
      <c r="X19" s="193">
        <f>ROUND(W19*W17,0)</f>
        <v>3507228</v>
      </c>
      <c r="Y19" s="193"/>
      <c r="Z19" s="193"/>
      <c r="AA19" s="104" t="s">
        <v>33</v>
      </c>
      <c r="AB19" s="193">
        <f>ROUND(AA19*AA17,0)</f>
        <v>3674286</v>
      </c>
      <c r="AC19" s="193"/>
      <c r="AD19" s="193"/>
      <c r="AE19" s="104" t="s">
        <v>33</v>
      </c>
      <c r="AF19" s="193">
        <f>ROUND(AE19*AE17,0)</f>
        <v>3488389</v>
      </c>
      <c r="AG19" s="193"/>
      <c r="AH19" s="193"/>
      <c r="AI19" s="104" t="s">
        <v>33</v>
      </c>
      <c r="AJ19" s="193">
        <f>ROUND(AI19*AI17,0)</f>
        <v>3687129</v>
      </c>
      <c r="AK19" s="193"/>
      <c r="AL19" s="193"/>
      <c r="AM19" s="104" t="s">
        <v>33</v>
      </c>
      <c r="AN19" s="193">
        <f>ROUND(AM19*AM17,0)</f>
        <v>3718242</v>
      </c>
      <c r="AO19" s="193"/>
      <c r="AP19" s="193"/>
    </row>
    <row r="20" spans="3:42" x14ac:dyDescent="0.25">
      <c r="C20" s="192">
        <f>C17+D18+D19</f>
        <v>95295533</v>
      </c>
      <c r="D20" s="192"/>
      <c r="E20" s="192"/>
      <c r="F20" s="192"/>
      <c r="G20" s="192">
        <f>G17+H18+H19</f>
        <v>86501577</v>
      </c>
      <c r="H20" s="192"/>
      <c r="I20" s="192"/>
      <c r="J20" s="192"/>
      <c r="K20" s="192">
        <f>K17+L18+L19</f>
        <v>95434742</v>
      </c>
      <c r="L20" s="192"/>
      <c r="M20" s="192"/>
      <c r="N20" s="192"/>
      <c r="O20" s="192">
        <f>O17+P18+P19</f>
        <v>93145360</v>
      </c>
      <c r="P20" s="192"/>
      <c r="Q20" s="192"/>
      <c r="R20" s="192"/>
      <c r="S20" s="192">
        <f>S17+T18+T19</f>
        <v>95201248</v>
      </c>
      <c r="T20" s="192"/>
      <c r="U20" s="192"/>
      <c r="V20" s="192"/>
      <c r="W20" s="192">
        <f>W17+X18+X19</f>
        <v>89785039</v>
      </c>
      <c r="X20" s="192"/>
      <c r="Y20" s="192"/>
      <c r="Z20" s="192"/>
      <c r="AA20" s="192">
        <f>AA17+AB18+AB19</f>
        <v>94061711</v>
      </c>
      <c r="AB20" s="192"/>
      <c r="AC20" s="192"/>
      <c r="AD20" s="192"/>
      <c r="AE20" s="192">
        <f>AE17+AF18+AF19</f>
        <v>89302769</v>
      </c>
      <c r="AF20" s="192"/>
      <c r="AG20" s="192"/>
      <c r="AH20" s="192"/>
      <c r="AI20" s="192">
        <f>AI17+AJ18+AJ19</f>
        <v>94390501</v>
      </c>
      <c r="AJ20" s="192"/>
      <c r="AK20" s="192"/>
      <c r="AL20" s="192"/>
      <c r="AM20" s="192">
        <f>AM17+AN18+AN19</f>
        <v>95187005</v>
      </c>
      <c r="AN20" s="192"/>
      <c r="AO20" s="192"/>
      <c r="AP20" s="192"/>
    </row>
  </sheetData>
  <sheetProtection selectLockedCells="1" selectUnlockedCells="1"/>
  <sortState xmlns:xlrd2="http://schemas.microsoft.com/office/spreadsheetml/2017/richdata2" ref="A2:B33">
    <sortCondition ref="A2:A33"/>
  </sortState>
  <mergeCells count="60">
    <mergeCell ref="AM20:AP20"/>
    <mergeCell ref="AM2:AP2"/>
    <mergeCell ref="AM3:AP3"/>
    <mergeCell ref="AM17:AP17"/>
    <mergeCell ref="AN18:AP18"/>
    <mergeCell ref="AN19:AP19"/>
    <mergeCell ref="AI20:AL20"/>
    <mergeCell ref="AI2:AL2"/>
    <mergeCell ref="AI3:AL3"/>
    <mergeCell ref="AI17:AL17"/>
    <mergeCell ref="AJ18:AL18"/>
    <mergeCell ref="AJ19:AL19"/>
    <mergeCell ref="AA20:AD20"/>
    <mergeCell ref="AE2:AH2"/>
    <mergeCell ref="AE3:AH3"/>
    <mergeCell ref="AE17:AH17"/>
    <mergeCell ref="AF18:AH18"/>
    <mergeCell ref="AF19:AH19"/>
    <mergeCell ref="AE20:AH20"/>
    <mergeCell ref="AA2:AD2"/>
    <mergeCell ref="AA3:AD3"/>
    <mergeCell ref="AA17:AD17"/>
    <mergeCell ref="AB18:AD18"/>
    <mergeCell ref="AB19:AD19"/>
    <mergeCell ref="C17:F17"/>
    <mergeCell ref="G17:J17"/>
    <mergeCell ref="C2:F2"/>
    <mergeCell ref="C3:F3"/>
    <mergeCell ref="G2:J2"/>
    <mergeCell ref="G3:J3"/>
    <mergeCell ref="W2:Z2"/>
    <mergeCell ref="W3:Z3"/>
    <mergeCell ref="W17:Z17"/>
    <mergeCell ref="L18:N18"/>
    <mergeCell ref="L19:N19"/>
    <mergeCell ref="T19:V19"/>
    <mergeCell ref="S2:V2"/>
    <mergeCell ref="S3:V3"/>
    <mergeCell ref="S17:V17"/>
    <mergeCell ref="K2:N2"/>
    <mergeCell ref="K3:N3"/>
    <mergeCell ref="K17:N17"/>
    <mergeCell ref="O2:R2"/>
    <mergeCell ref="O3:R3"/>
    <mergeCell ref="O17:R17"/>
    <mergeCell ref="K20:N20"/>
    <mergeCell ref="P18:R18"/>
    <mergeCell ref="P19:R19"/>
    <mergeCell ref="O20:R20"/>
    <mergeCell ref="D18:F18"/>
    <mergeCell ref="D19:F19"/>
    <mergeCell ref="C20:F20"/>
    <mergeCell ref="H18:J18"/>
    <mergeCell ref="H19:J19"/>
    <mergeCell ref="G20:J20"/>
    <mergeCell ref="S20:V20"/>
    <mergeCell ref="X18:Z18"/>
    <mergeCell ref="X19:Z19"/>
    <mergeCell ref="W20:Z20"/>
    <mergeCell ref="T18:V18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"/>
  <dimension ref="A1:AF16"/>
  <sheetViews>
    <sheetView zoomScale="70" zoomScaleNormal="70" workbookViewId="0">
      <pane xSplit="2" ySplit="4" topLeftCell="U5" activePane="bottomRight" state="frozenSplit"/>
      <selection pane="topRight" activeCell="C1" sqref="C1"/>
      <selection pane="bottomLeft" activeCell="A3" sqref="A3"/>
      <selection pane="bottomRight" activeCell="B16" sqref="B16"/>
    </sheetView>
  </sheetViews>
  <sheetFormatPr baseColWidth="10" defaultColWidth="11.42578125" defaultRowHeight="12.75" x14ac:dyDescent="0.25"/>
  <cols>
    <col min="1" max="1" width="5.140625" style="1" bestFit="1" customWidth="1"/>
    <col min="2" max="2" width="57.28515625" style="1" customWidth="1"/>
    <col min="3" max="3" width="15" style="8" customWidth="1"/>
    <col min="4" max="4" width="15" style="9" customWidth="1"/>
    <col min="5" max="5" width="19.140625" style="10" customWidth="1"/>
    <col min="6" max="6" width="15" style="8" bestFit="1" customWidth="1"/>
    <col min="7" max="7" width="15" style="9" bestFit="1" customWidth="1"/>
    <col min="8" max="8" width="19.140625" style="10" bestFit="1" customWidth="1"/>
    <col min="9" max="9" width="15" style="8" bestFit="1" customWidth="1"/>
    <col min="10" max="10" width="15" style="9" bestFit="1" customWidth="1"/>
    <col min="11" max="11" width="19.140625" style="10" bestFit="1" customWidth="1"/>
    <col min="12" max="12" width="15" style="8" bestFit="1" customWidth="1"/>
    <col min="13" max="13" width="15" style="9" bestFit="1" customWidth="1"/>
    <col min="14" max="14" width="19.140625" style="10" bestFit="1" customWidth="1"/>
    <col min="15" max="15" width="15" style="8" bestFit="1" customWidth="1"/>
    <col min="16" max="16" width="15" style="9" bestFit="1" customWidth="1"/>
    <col min="17" max="17" width="19.140625" style="10" bestFit="1" customWidth="1"/>
    <col min="18" max="18" width="15" style="8" bestFit="1" customWidth="1"/>
    <col min="19" max="19" width="15" style="9" bestFit="1" customWidth="1"/>
    <col min="20" max="20" width="19.140625" style="10" bestFit="1" customWidth="1"/>
    <col min="21" max="21" width="15" style="8" bestFit="1" customWidth="1"/>
    <col min="22" max="22" width="15" style="9" bestFit="1" customWidth="1"/>
    <col min="23" max="23" width="19.140625" style="10" bestFit="1" customWidth="1"/>
    <col min="24" max="24" width="15" style="8" bestFit="1" customWidth="1"/>
    <col min="25" max="25" width="15" style="9" bestFit="1" customWidth="1"/>
    <col min="26" max="26" width="19.140625" style="10" bestFit="1" customWidth="1"/>
    <col min="27" max="27" width="15" style="8" bestFit="1" customWidth="1"/>
    <col min="28" max="28" width="15" style="9" bestFit="1" customWidth="1"/>
    <col min="29" max="29" width="19.140625" style="10" bestFit="1" customWidth="1"/>
    <col min="30" max="30" width="15" style="8" bestFit="1" customWidth="1"/>
    <col min="31" max="31" width="15" style="9" bestFit="1" customWidth="1"/>
    <col min="32" max="32" width="19.140625" style="10" bestFit="1" customWidth="1"/>
    <col min="33" max="16384" width="11.42578125" style="1"/>
  </cols>
  <sheetData>
    <row r="1" spans="1:32" s="28" customFormat="1" x14ac:dyDescent="0.25">
      <c r="C1" s="29">
        <v>1</v>
      </c>
      <c r="D1" s="28">
        <v>2</v>
      </c>
      <c r="E1" s="30">
        <v>3</v>
      </c>
      <c r="F1" s="29">
        <f>E1+2</f>
        <v>5</v>
      </c>
      <c r="G1" s="28">
        <f>F1+1</f>
        <v>6</v>
      </c>
      <c r="H1" s="30">
        <f>G1+1</f>
        <v>7</v>
      </c>
      <c r="I1" s="29">
        <f>H1+2</f>
        <v>9</v>
      </c>
      <c r="J1" s="28">
        <f>I1+1</f>
        <v>10</v>
      </c>
      <c r="K1" s="30">
        <f>J1+1</f>
        <v>11</v>
      </c>
      <c r="L1" s="29">
        <f>K1+2</f>
        <v>13</v>
      </c>
      <c r="M1" s="28">
        <f>L1+1</f>
        <v>14</v>
      </c>
      <c r="N1" s="30">
        <f>M1+1</f>
        <v>15</v>
      </c>
      <c r="O1" s="29">
        <f>N1+2</f>
        <v>17</v>
      </c>
      <c r="P1" s="28">
        <f>O1+1</f>
        <v>18</v>
      </c>
      <c r="Q1" s="30">
        <f>P1+1</f>
        <v>19</v>
      </c>
      <c r="R1" s="29">
        <f>Q1+2</f>
        <v>21</v>
      </c>
      <c r="S1" s="28">
        <f>R1+1</f>
        <v>22</v>
      </c>
      <c r="T1" s="30">
        <f>S1+1</f>
        <v>23</v>
      </c>
      <c r="U1" s="29">
        <f>T1+2</f>
        <v>25</v>
      </c>
      <c r="V1" s="28">
        <f>U1+1</f>
        <v>26</v>
      </c>
      <c r="W1" s="30">
        <f>V1+1</f>
        <v>27</v>
      </c>
      <c r="X1" s="29">
        <f>W1+2</f>
        <v>29</v>
      </c>
      <c r="Y1" s="28">
        <f>X1+1</f>
        <v>30</v>
      </c>
      <c r="Z1" s="30">
        <f>Y1+1</f>
        <v>31</v>
      </c>
      <c r="AA1" s="29">
        <f>Z1+2</f>
        <v>33</v>
      </c>
      <c r="AB1" s="28">
        <f>AA1+1</f>
        <v>34</v>
      </c>
      <c r="AC1" s="30">
        <f>AB1+1</f>
        <v>35</v>
      </c>
      <c r="AD1" s="29">
        <f>AC1+2</f>
        <v>37</v>
      </c>
      <c r="AE1" s="28">
        <f>AD1+1</f>
        <v>38</v>
      </c>
      <c r="AF1" s="30">
        <f>AE1+1</f>
        <v>39</v>
      </c>
    </row>
    <row r="2" spans="1:32" x14ac:dyDescent="0.25">
      <c r="C2" s="197">
        <v>1</v>
      </c>
      <c r="D2" s="197"/>
      <c r="E2" s="197"/>
      <c r="F2" s="197">
        <v>2</v>
      </c>
      <c r="G2" s="197"/>
      <c r="H2" s="197"/>
      <c r="I2" s="197">
        <v>3</v>
      </c>
      <c r="J2" s="197"/>
      <c r="K2" s="197"/>
      <c r="L2" s="197">
        <v>4</v>
      </c>
      <c r="M2" s="197"/>
      <c r="N2" s="197"/>
      <c r="O2" s="197">
        <v>5</v>
      </c>
      <c r="P2" s="197"/>
      <c r="Q2" s="197"/>
      <c r="R2" s="197">
        <v>6</v>
      </c>
      <c r="S2" s="197"/>
      <c r="T2" s="197"/>
      <c r="U2" s="197">
        <v>7</v>
      </c>
      <c r="V2" s="197"/>
      <c r="W2" s="197"/>
      <c r="X2" s="197">
        <v>8</v>
      </c>
      <c r="Y2" s="197"/>
      <c r="Z2" s="197"/>
      <c r="AA2" s="197">
        <v>9</v>
      </c>
      <c r="AB2" s="197"/>
      <c r="AC2" s="197"/>
      <c r="AD2" s="197">
        <v>10</v>
      </c>
      <c r="AE2" s="197"/>
      <c r="AF2" s="197"/>
    </row>
    <row r="3" spans="1:32" ht="36.75" customHeight="1" x14ac:dyDescent="0.25">
      <c r="C3" s="198" t="str">
        <f>VLOOKUP(C2,Resumen!$A:$G,2,FALSE)</f>
        <v>JAVIER DE JESUS GARCIA PAREJA</v>
      </c>
      <c r="D3" s="198"/>
      <c r="E3" s="198"/>
      <c r="F3" s="198" t="str">
        <f>VLOOKUP(F2,Resumen!$A:$G,2,FALSE)</f>
        <v>LRAMBIENTAL</v>
      </c>
      <c r="G3" s="198"/>
      <c r="H3" s="198"/>
      <c r="I3" s="198" t="str">
        <f>VLOOKUP(I2,Resumen!$A:$G,2,FALSE)</f>
        <v>DIEGO MARTINEZ</v>
      </c>
      <c r="J3" s="198"/>
      <c r="K3" s="198"/>
      <c r="L3" s="198" t="str">
        <f>VLOOKUP(L2,Resumen!$A:$G,2,FALSE)</f>
        <v>JOHN ESNEIDER CARDONA GUTIERREZ</v>
      </c>
      <c r="M3" s="198"/>
      <c r="N3" s="198"/>
      <c r="O3" s="198" t="str">
        <f>VLOOKUP(O2,Resumen!$A:$G,2,FALSE)</f>
        <v>JORGE HERNAN LOPEZ CARVAJAL</v>
      </c>
      <c r="P3" s="198"/>
      <c r="Q3" s="198"/>
      <c r="R3" s="198" t="str">
        <f>VLOOKUP(R2,Resumen!$A:$G,2,FALSE)</f>
        <v>JACKSON MORENO RACINES</v>
      </c>
      <c r="S3" s="198"/>
      <c r="T3" s="198"/>
      <c r="U3" s="198" t="str">
        <f>VLOOKUP(U2,Resumen!$A:$G,2,FALSE)</f>
        <v>JEMAG INGENERIA S.A.S</v>
      </c>
      <c r="V3" s="198"/>
      <c r="W3" s="198"/>
      <c r="X3" s="198" t="str">
        <f>VLOOKUP(X2,Resumen!$A:$G,2,FALSE)</f>
        <v>FEXSA INGENERIA Y SERICIOS S.A.S</v>
      </c>
      <c r="Y3" s="198"/>
      <c r="Z3" s="198"/>
      <c r="AA3" s="198" t="str">
        <f>VLOOKUP(AA2,Resumen!$A:$G,2,FALSE)</f>
        <v>MARY RUBY GALVEZ MUÑOZ</v>
      </c>
      <c r="AB3" s="198"/>
      <c r="AC3" s="198"/>
      <c r="AD3" s="198" t="str">
        <f>VLOOKUP(AD2,Resumen!$A:$G,2,FALSE)</f>
        <v>JOHN JAIRO ZULUAGA GIRALDO</v>
      </c>
      <c r="AE3" s="198"/>
      <c r="AF3" s="198"/>
    </row>
    <row r="4" spans="1:32" s="5" customFormat="1" x14ac:dyDescent="0.25">
      <c r="A4" s="33" t="s">
        <v>0</v>
      </c>
      <c r="B4" s="2" t="s">
        <v>1</v>
      </c>
      <c r="C4" s="4" t="s">
        <v>2</v>
      </c>
      <c r="D4" s="4" t="s">
        <v>3</v>
      </c>
      <c r="E4" s="3" t="s">
        <v>4</v>
      </c>
      <c r="F4" s="4" t="s">
        <v>2</v>
      </c>
      <c r="G4" s="4" t="s">
        <v>3</v>
      </c>
      <c r="H4" s="3" t="s">
        <v>4</v>
      </c>
      <c r="I4" s="4" t="s">
        <v>2</v>
      </c>
      <c r="J4" s="4" t="s">
        <v>3</v>
      </c>
      <c r="K4" s="3" t="s">
        <v>4</v>
      </c>
      <c r="L4" s="4" t="s">
        <v>2</v>
      </c>
      <c r="M4" s="4" t="s">
        <v>3</v>
      </c>
      <c r="N4" s="3" t="s">
        <v>4</v>
      </c>
      <c r="O4" s="4" t="s">
        <v>2</v>
      </c>
      <c r="P4" s="4" t="s">
        <v>3</v>
      </c>
      <c r="Q4" s="3" t="s">
        <v>4</v>
      </c>
      <c r="R4" s="4" t="s">
        <v>2</v>
      </c>
      <c r="S4" s="4" t="s">
        <v>3</v>
      </c>
      <c r="T4" s="3" t="s">
        <v>4</v>
      </c>
      <c r="U4" s="4" t="s">
        <v>2</v>
      </c>
      <c r="V4" s="4" t="s">
        <v>3</v>
      </c>
      <c r="W4" s="3" t="s">
        <v>4</v>
      </c>
      <c r="X4" s="4" t="s">
        <v>2</v>
      </c>
      <c r="Y4" s="4" t="s">
        <v>3</v>
      </c>
      <c r="Z4" s="3" t="s">
        <v>4</v>
      </c>
      <c r="AA4" s="4" t="s">
        <v>2</v>
      </c>
      <c r="AB4" s="4" t="s">
        <v>3</v>
      </c>
      <c r="AC4" s="3" t="s">
        <v>4</v>
      </c>
      <c r="AD4" s="4" t="s">
        <v>2</v>
      </c>
      <c r="AE4" s="4" t="s">
        <v>3</v>
      </c>
      <c r="AF4" s="3" t="s">
        <v>4</v>
      </c>
    </row>
    <row r="5" spans="1:32" s="5" customFormat="1" x14ac:dyDescent="0.25">
      <c r="A5" s="34">
        <v>1</v>
      </c>
      <c r="B5" s="82" t="str">
        <f>+Informe!B5</f>
        <v>Rocería y limpieza</v>
      </c>
      <c r="C5" s="7" t="str">
        <f>IF(VLOOKUP($A5,Formulario!$A:$I,7,FALSE)=HLOOKUP(C$1,Informe!$A:$AP,ROW($A5),FALSE),"ADMISIBLE","NO ADMISIBLE")</f>
        <v>ADMISIBLE</v>
      </c>
      <c r="D5" s="7" t="str">
        <f>IF(VLOOKUP($A5,Formulario!$A:$I,6,FALSE)=HLOOKUP(D$1,Informe!$A:$AP,ROW($A5),FALSE),"ADMISIBLE","NO ADMISIBLE")</f>
        <v>ADMISIBLE</v>
      </c>
      <c r="E5" s="7" t="str">
        <f>IF(VLOOKUP($A5,Formulario!$A:$I,8,FALSE)&lt;HLOOKUP(E$1,Informe!$A:$AP,ROW($A5),FALSE),"NO ADMISIBLE","ADMISIBLE")</f>
        <v>ADMISIBLE</v>
      </c>
      <c r="F5" s="7" t="str">
        <f>IF(VLOOKUP($A5,Formulario!$A:$I,7,FALSE)=HLOOKUP(F$1,Informe!$A:$AP,ROW($A5),FALSE),"ADMISIBLE","NO ADMISIBLE")</f>
        <v>ADMISIBLE</v>
      </c>
      <c r="G5" s="7" t="str">
        <f>IF(VLOOKUP($A5,Formulario!$A:$I,6,FALSE)=HLOOKUP(G$1,Informe!$A:$AP,ROW($A5),FALSE),"ADMISIBLE","NO ADMISIBLE")</f>
        <v>ADMISIBLE</v>
      </c>
      <c r="H5" s="7" t="str">
        <f>IF(VLOOKUP($A5,Formulario!$A:$I,8,FALSE)&lt;HLOOKUP(H$1,Informe!$A:$AP,ROW($A5),FALSE),"NO ADMISIBLE","ADMISIBLE")</f>
        <v>ADMISIBLE</v>
      </c>
      <c r="I5" s="7" t="str">
        <f>IF(VLOOKUP($A5,Formulario!$A:$I,7,FALSE)=HLOOKUP(I$1,Informe!$A:$AP,ROW($A5),FALSE),"ADMISIBLE","NO ADMISIBLE")</f>
        <v>ADMISIBLE</v>
      </c>
      <c r="J5" s="7" t="str">
        <f>IF(VLOOKUP($A5,Formulario!$A:$I,6,FALSE)=HLOOKUP(J$1,Informe!$A:$AP,ROW($A5),FALSE),"ADMISIBLE","NO ADMISIBLE")</f>
        <v>ADMISIBLE</v>
      </c>
      <c r="K5" s="7" t="str">
        <f>IF(VLOOKUP($A5,Formulario!$A:$I,8,FALSE)&lt;HLOOKUP(K$1,Informe!$A:$AP,ROW($A5),FALSE),"NO ADMISIBLE","ADMISIBLE")</f>
        <v>ADMISIBLE</v>
      </c>
      <c r="L5" s="7" t="str">
        <f>IF(VLOOKUP($A5,Formulario!$A:$I,7,FALSE)=HLOOKUP(L$1,Informe!$A:$AP,ROW($A5),FALSE),"ADMISIBLE","NO ADMISIBLE")</f>
        <v>ADMISIBLE</v>
      </c>
      <c r="M5" s="7" t="str">
        <f>IF(VLOOKUP($A5,Formulario!$A:$I,6,FALSE)=HLOOKUP(M$1,Informe!$A:$AP,ROW($A5),FALSE),"ADMISIBLE","NO ADMISIBLE")</f>
        <v>ADMISIBLE</v>
      </c>
      <c r="N5" s="7" t="str">
        <f>IF(VLOOKUP($A5,Formulario!$A:$I,8,FALSE)&lt;HLOOKUP(N$1,Informe!$A:$AP,ROW($A5),FALSE),"NO ADMISIBLE","ADMISIBLE")</f>
        <v>ADMISIBLE</v>
      </c>
      <c r="O5" s="7" t="str">
        <f>IF(VLOOKUP($A5,Formulario!$A:$I,7,FALSE)=HLOOKUP(O$1,Informe!$A:$AP,ROW($A5),FALSE),"ADMISIBLE","NO ADMISIBLE")</f>
        <v>ADMISIBLE</v>
      </c>
      <c r="P5" s="7" t="str">
        <f>IF(VLOOKUP($A5,Formulario!$A:$I,6,FALSE)=HLOOKUP(P$1,Informe!$A:$AP,ROW($A5),FALSE),"ADMISIBLE","NO ADMISIBLE")</f>
        <v>ADMISIBLE</v>
      </c>
      <c r="Q5" s="7" t="str">
        <f>IF(VLOOKUP($A5,Formulario!$A:$I,8,FALSE)&lt;HLOOKUP(Q$1,Informe!$A:$AP,ROW($A5),FALSE),"NO ADMISIBLE","ADMISIBLE")</f>
        <v>ADMISIBLE</v>
      </c>
      <c r="R5" s="7" t="str">
        <f>IF(VLOOKUP($A5,Formulario!$A:$I,7,FALSE)=HLOOKUP(R$1,Informe!$A:$AP,ROW($A5),FALSE),"ADMISIBLE","NO ADMISIBLE")</f>
        <v>ADMISIBLE</v>
      </c>
      <c r="S5" s="7" t="str">
        <f>IF(VLOOKUP($A5,Formulario!$A:$I,6,FALSE)=HLOOKUP(S$1,Informe!$A:$AP,ROW($A5),FALSE),"ADMISIBLE","NO ADMISIBLE")</f>
        <v>ADMISIBLE</v>
      </c>
      <c r="T5" s="7" t="str">
        <f>IF(VLOOKUP($A5,Formulario!$A:$I,8,FALSE)&lt;HLOOKUP(T$1,Informe!$A:$AP,ROW($A5),FALSE),"NO ADMISIBLE","ADMISIBLE")</f>
        <v>ADMISIBLE</v>
      </c>
      <c r="U5" s="7" t="str">
        <f>IF(VLOOKUP($A5,Formulario!$A:$I,7,FALSE)=HLOOKUP(U$1,Informe!$A:$AP,ROW($A5),FALSE),"ADMISIBLE","NO ADMISIBLE")</f>
        <v>ADMISIBLE</v>
      </c>
      <c r="V5" s="7" t="str">
        <f>IF(VLOOKUP($A5,Formulario!$A:$I,6,FALSE)=HLOOKUP(V$1,Informe!$A:$AP,ROW($A5),FALSE),"ADMISIBLE","NO ADMISIBLE")</f>
        <v>ADMISIBLE</v>
      </c>
      <c r="W5" s="7" t="str">
        <f>IF(VLOOKUP($A5,Formulario!$A:$I,8,FALSE)&lt;HLOOKUP(W$1,Informe!$A:$AP,ROW($A5),FALSE),"NO ADMISIBLE","ADMISIBLE")</f>
        <v>ADMISIBLE</v>
      </c>
      <c r="X5" s="7" t="str">
        <f>IF(VLOOKUP($A5,Formulario!$A:$I,7,FALSE)=HLOOKUP(X$1,Informe!$A:$AP,ROW($A5),FALSE),"ADMISIBLE","NO ADMISIBLE")</f>
        <v>ADMISIBLE</v>
      </c>
      <c r="Y5" s="7" t="str">
        <f>IF(VLOOKUP($A5,Formulario!$A:$I,6,FALSE)=HLOOKUP(Y$1,Informe!$A:$AP,ROW($A5),FALSE),"ADMISIBLE","NO ADMISIBLE")</f>
        <v>ADMISIBLE</v>
      </c>
      <c r="Z5" s="7" t="str">
        <f>IF(VLOOKUP($A5,Formulario!$A:$I,8,FALSE)&lt;HLOOKUP(Z$1,Informe!$A:$AP,ROW($A5),FALSE),"NO ADMISIBLE","ADMISIBLE")</f>
        <v>ADMISIBLE</v>
      </c>
      <c r="AA5" s="7" t="str">
        <f>IF(VLOOKUP($A5,Formulario!$A:$I,7,FALSE)=HLOOKUP(AA$1,Informe!$A:$AP,ROW($A5),FALSE),"ADMISIBLE","NO ADMISIBLE")</f>
        <v>ADMISIBLE</v>
      </c>
      <c r="AB5" s="7" t="str">
        <f>IF(VLOOKUP($A5,Formulario!$A:$I,6,FALSE)=HLOOKUP(AB$1,Informe!$A:$AP,ROW($A5),FALSE),"ADMISIBLE","NO ADMISIBLE")</f>
        <v>ADMISIBLE</v>
      </c>
      <c r="AC5" s="7" t="str">
        <f>IF(VLOOKUP($A5,Formulario!$A:$I,8,FALSE)&lt;HLOOKUP(AC$1,Informe!$A:$AP,ROW($A5),FALSE),"NO ADMISIBLE","ADMISIBLE")</f>
        <v>ADMISIBLE</v>
      </c>
      <c r="AD5" s="7" t="str">
        <f>IF(VLOOKUP($A5,Formulario!$A:$I,7,FALSE)=HLOOKUP(AD$1,Informe!$A:$AP,ROW($A5),FALSE),"ADMISIBLE","NO ADMISIBLE")</f>
        <v>ADMISIBLE</v>
      </c>
      <c r="AE5" s="7" t="str">
        <f>IF(VLOOKUP($A5,Formulario!$A:$I,6,FALSE)=HLOOKUP(AE$1,Informe!$A:$AP,ROW($A5),FALSE),"ADMISIBLE","NO ADMISIBLE")</f>
        <v>ADMISIBLE</v>
      </c>
      <c r="AF5" s="7" t="str">
        <f>IF(VLOOKUP($A5,Formulario!$A:$I,8,FALSE)&lt;HLOOKUP(AF$1,Informe!$A:$AP,ROW($A5),FALSE),"NO ADMISIBLE","ADMISIBLE")</f>
        <v>ADMISIBLE</v>
      </c>
    </row>
    <row r="6" spans="1:32" s="5" customFormat="1" x14ac:dyDescent="0.25">
      <c r="A6" s="34">
        <v>2</v>
      </c>
      <c r="B6" s="82" t="str">
        <f>+Informe!B6</f>
        <v>Excavaciones varias sin clasificar</v>
      </c>
      <c r="C6" s="7" t="str">
        <f>IF(VLOOKUP($A6,Formulario!$A:$I,7,FALSE)=HLOOKUP(C$1,Informe!$A:$AP,ROW($A6),FALSE),"ADMISIBLE","NO ADMISIBLE")</f>
        <v>ADMISIBLE</v>
      </c>
      <c r="D6" s="7" t="str">
        <f>IF(VLOOKUP($A6,Formulario!$A:$I,6,FALSE)=HLOOKUP(D$1,Informe!$A:$AP,ROW($A6),FALSE),"ADMISIBLE","NO ADMISIBLE")</f>
        <v>ADMISIBLE</v>
      </c>
      <c r="E6" s="7" t="str">
        <f>IF(VLOOKUP($A6,Formulario!$A:$I,8,FALSE)&lt;HLOOKUP(E$1,Informe!$A:$AP,ROW($A6),FALSE),"NO ADMISIBLE","ADMISIBLE")</f>
        <v>ADMISIBLE</v>
      </c>
      <c r="F6" s="7" t="str">
        <f>IF(VLOOKUP($A6,Formulario!$A:$I,7,FALSE)=HLOOKUP(F$1,Informe!$A:$AP,ROW($A6),FALSE),"ADMISIBLE","NO ADMISIBLE")</f>
        <v>ADMISIBLE</v>
      </c>
      <c r="G6" s="7" t="str">
        <f>IF(VLOOKUP($A6,Formulario!$A:$I,6,FALSE)=HLOOKUP(G$1,Informe!$A:$AP,ROW($A6),FALSE),"ADMISIBLE","NO ADMISIBLE")</f>
        <v>ADMISIBLE</v>
      </c>
      <c r="H6" s="7" t="str">
        <f>IF(VLOOKUP($A6,Formulario!$A:$I,8,FALSE)&lt;HLOOKUP(H$1,Informe!$A:$AP,ROW($A6),FALSE),"NO ADMISIBLE","ADMISIBLE")</f>
        <v>ADMISIBLE</v>
      </c>
      <c r="I6" s="7" t="str">
        <f>IF(VLOOKUP($A6,Formulario!$A:$I,7,FALSE)=HLOOKUP(I$1,Informe!$A:$AP,ROW($A6),FALSE),"ADMISIBLE","NO ADMISIBLE")</f>
        <v>ADMISIBLE</v>
      </c>
      <c r="J6" s="7" t="str">
        <f>IF(VLOOKUP($A6,Formulario!$A:$I,6,FALSE)=HLOOKUP(J$1,Informe!$A:$AP,ROW($A6),FALSE),"ADMISIBLE","NO ADMISIBLE")</f>
        <v>ADMISIBLE</v>
      </c>
      <c r="K6" s="7" t="str">
        <f>IF(VLOOKUP($A6,Formulario!$A:$I,8,FALSE)&lt;HLOOKUP(K$1,Informe!$A:$AP,ROW($A6),FALSE),"NO ADMISIBLE","ADMISIBLE")</f>
        <v>ADMISIBLE</v>
      </c>
      <c r="L6" s="7" t="str">
        <f>IF(VLOOKUP($A6,Formulario!$A:$I,7,FALSE)=HLOOKUP(L$1,Informe!$A:$AP,ROW($A6),FALSE),"ADMISIBLE","NO ADMISIBLE")</f>
        <v>ADMISIBLE</v>
      </c>
      <c r="M6" s="7" t="str">
        <f>IF(VLOOKUP($A6,Formulario!$A:$I,6,FALSE)=HLOOKUP(M$1,Informe!$A:$AP,ROW($A6),FALSE),"ADMISIBLE","NO ADMISIBLE")</f>
        <v>ADMISIBLE</v>
      </c>
      <c r="N6" s="7" t="str">
        <f>IF(VLOOKUP($A6,Formulario!$A:$I,8,FALSE)&lt;HLOOKUP(N$1,Informe!$A:$AP,ROW($A6),FALSE),"NO ADMISIBLE","ADMISIBLE")</f>
        <v>ADMISIBLE</v>
      </c>
      <c r="O6" s="7" t="str">
        <f>IF(VLOOKUP($A6,Formulario!$A:$I,7,FALSE)=HLOOKUP(O$1,Informe!$A:$AP,ROW($A6),FALSE),"ADMISIBLE","NO ADMISIBLE")</f>
        <v>ADMISIBLE</v>
      </c>
      <c r="P6" s="7" t="str">
        <f>IF(VLOOKUP($A6,Formulario!$A:$I,6,FALSE)=HLOOKUP(P$1,Informe!$A:$AP,ROW($A6),FALSE),"ADMISIBLE","NO ADMISIBLE")</f>
        <v>ADMISIBLE</v>
      </c>
      <c r="Q6" s="7" t="str">
        <f>IF(VLOOKUP($A6,Formulario!$A:$I,8,FALSE)&lt;HLOOKUP(Q$1,Informe!$A:$AP,ROW($A6),FALSE),"NO ADMISIBLE","ADMISIBLE")</f>
        <v>ADMISIBLE</v>
      </c>
      <c r="R6" s="7" t="str">
        <f>IF(VLOOKUP($A6,Formulario!$A:$I,7,FALSE)=HLOOKUP(R$1,Informe!$A:$AP,ROW($A6),FALSE),"ADMISIBLE","NO ADMISIBLE")</f>
        <v>ADMISIBLE</v>
      </c>
      <c r="S6" s="7" t="str">
        <f>IF(VLOOKUP($A6,Formulario!$A:$I,6,FALSE)=HLOOKUP(S$1,Informe!$A:$AP,ROW($A6),FALSE),"ADMISIBLE","NO ADMISIBLE")</f>
        <v>ADMISIBLE</v>
      </c>
      <c r="T6" s="7" t="str">
        <f>IF(VLOOKUP($A6,Formulario!$A:$I,8,FALSE)&lt;HLOOKUP(T$1,Informe!$A:$AP,ROW($A6),FALSE),"NO ADMISIBLE","ADMISIBLE")</f>
        <v>ADMISIBLE</v>
      </c>
      <c r="U6" s="7" t="str">
        <f>IF(VLOOKUP($A6,Formulario!$A:$I,7,FALSE)=HLOOKUP(U$1,Informe!$A:$AP,ROW($A6),FALSE),"ADMISIBLE","NO ADMISIBLE")</f>
        <v>ADMISIBLE</v>
      </c>
      <c r="V6" s="7" t="str">
        <f>IF(VLOOKUP($A6,Formulario!$A:$I,6,FALSE)=HLOOKUP(V$1,Informe!$A:$AP,ROW($A6),FALSE),"ADMISIBLE","NO ADMISIBLE")</f>
        <v>ADMISIBLE</v>
      </c>
      <c r="W6" s="7" t="str">
        <f>IF(VLOOKUP($A6,Formulario!$A:$I,8,FALSE)&lt;HLOOKUP(W$1,Informe!$A:$AP,ROW($A6),FALSE),"NO ADMISIBLE","ADMISIBLE")</f>
        <v>ADMISIBLE</v>
      </c>
      <c r="X6" s="7" t="str">
        <f>IF(VLOOKUP($A6,Formulario!$A:$I,7,FALSE)=HLOOKUP(X$1,Informe!$A:$AP,ROW($A6),FALSE),"ADMISIBLE","NO ADMISIBLE")</f>
        <v>ADMISIBLE</v>
      </c>
      <c r="Y6" s="7" t="str">
        <f>IF(VLOOKUP($A6,Formulario!$A:$I,6,FALSE)=HLOOKUP(Y$1,Informe!$A:$AP,ROW($A6),FALSE),"ADMISIBLE","NO ADMISIBLE")</f>
        <v>ADMISIBLE</v>
      </c>
      <c r="Z6" s="7" t="str">
        <f>IF(VLOOKUP($A6,Formulario!$A:$I,8,FALSE)&lt;HLOOKUP(Z$1,Informe!$A:$AP,ROW($A6),FALSE),"NO ADMISIBLE","ADMISIBLE")</f>
        <v>ADMISIBLE</v>
      </c>
      <c r="AA6" s="7" t="str">
        <f>IF(VLOOKUP($A6,Formulario!$A:$I,7,FALSE)=HLOOKUP(AA$1,Informe!$A:$AP,ROW($A6),FALSE),"ADMISIBLE","NO ADMISIBLE")</f>
        <v>ADMISIBLE</v>
      </c>
      <c r="AB6" s="7" t="str">
        <f>IF(VLOOKUP($A6,Formulario!$A:$I,6,FALSE)=HLOOKUP(AB$1,Informe!$A:$AP,ROW($A6),FALSE),"ADMISIBLE","NO ADMISIBLE")</f>
        <v>ADMISIBLE</v>
      </c>
      <c r="AC6" s="7" t="str">
        <f>IF(VLOOKUP($A6,Formulario!$A:$I,8,FALSE)&lt;HLOOKUP(AC$1,Informe!$A:$AP,ROW($A6),FALSE),"NO ADMISIBLE","ADMISIBLE")</f>
        <v>ADMISIBLE</v>
      </c>
      <c r="AD6" s="7" t="str">
        <f>IF(VLOOKUP($A6,Formulario!$A:$I,7,FALSE)=HLOOKUP(AD$1,Informe!$A:$AP,ROW($A6),FALSE),"ADMISIBLE","NO ADMISIBLE")</f>
        <v>ADMISIBLE</v>
      </c>
      <c r="AE6" s="7" t="str">
        <f>IF(VLOOKUP($A6,Formulario!$A:$I,6,FALSE)=HLOOKUP(AE$1,Informe!$A:$AP,ROW($A6),FALSE),"ADMISIBLE","NO ADMISIBLE")</f>
        <v>ADMISIBLE</v>
      </c>
      <c r="AF6" s="7" t="str">
        <f>IF(VLOOKUP($A6,Formulario!$A:$I,8,FALSE)&lt;HLOOKUP(AF$1,Informe!$A:$AP,ROW($A6),FALSE),"NO ADMISIBLE","ADMISIBLE")</f>
        <v>ADMISIBLE</v>
      </c>
    </row>
    <row r="7" spans="1:32" s="5" customFormat="1" x14ac:dyDescent="0.25">
      <c r="A7" s="34">
        <v>3</v>
      </c>
      <c r="B7" s="82" t="str">
        <f>+Informe!B7</f>
        <v>Llenos con material seleccionado</v>
      </c>
      <c r="C7" s="7" t="str">
        <f>IF(VLOOKUP($A7,Formulario!$A:$I,7,FALSE)=HLOOKUP(C$1,Informe!$A:$AP,ROW($A7),FALSE),"ADMISIBLE","NO ADMISIBLE")</f>
        <v>ADMISIBLE</v>
      </c>
      <c r="D7" s="7" t="str">
        <f>IF(VLOOKUP($A7,Formulario!$A:$I,6,FALSE)=HLOOKUP(D$1,Informe!$A:$AP,ROW($A7),FALSE),"ADMISIBLE","NO ADMISIBLE")</f>
        <v>ADMISIBLE</v>
      </c>
      <c r="E7" s="7" t="str">
        <f>IF(VLOOKUP($A7,Formulario!$A:$I,8,FALSE)&lt;HLOOKUP(E$1,Informe!$A:$AP,ROW($A7),FALSE),"NO ADMISIBLE","ADMISIBLE")</f>
        <v>ADMISIBLE</v>
      </c>
      <c r="F7" s="7" t="str">
        <f>IF(VLOOKUP($A7,Formulario!$A:$I,7,FALSE)=HLOOKUP(F$1,Informe!$A:$AP,ROW($A7),FALSE),"ADMISIBLE","NO ADMISIBLE")</f>
        <v>ADMISIBLE</v>
      </c>
      <c r="G7" s="7" t="str">
        <f>IF(VLOOKUP($A7,Formulario!$A:$I,6,FALSE)=HLOOKUP(G$1,Informe!$A:$AP,ROW($A7),FALSE),"ADMISIBLE","NO ADMISIBLE")</f>
        <v>ADMISIBLE</v>
      </c>
      <c r="H7" s="7" t="str">
        <f>IF(VLOOKUP($A7,Formulario!$A:$I,8,FALSE)&lt;HLOOKUP(H$1,Informe!$A:$AP,ROW($A7),FALSE),"NO ADMISIBLE","ADMISIBLE")</f>
        <v>ADMISIBLE</v>
      </c>
      <c r="I7" s="7" t="str">
        <f>IF(VLOOKUP($A7,Formulario!$A:$I,7,FALSE)=HLOOKUP(I$1,Informe!$A:$AP,ROW($A7),FALSE),"ADMISIBLE","NO ADMISIBLE")</f>
        <v>ADMISIBLE</v>
      </c>
      <c r="J7" s="7" t="str">
        <f>IF(VLOOKUP($A7,Formulario!$A:$I,6,FALSE)=HLOOKUP(J$1,Informe!$A:$AP,ROW($A7),FALSE),"ADMISIBLE","NO ADMISIBLE")</f>
        <v>ADMISIBLE</v>
      </c>
      <c r="K7" s="7" t="str">
        <f>IF(VLOOKUP($A7,Formulario!$A:$I,8,FALSE)&lt;HLOOKUP(K$1,Informe!$A:$AP,ROW($A7),FALSE),"NO ADMISIBLE","ADMISIBLE")</f>
        <v>ADMISIBLE</v>
      </c>
      <c r="L7" s="7" t="str">
        <f>IF(VLOOKUP($A7,Formulario!$A:$I,7,FALSE)=HLOOKUP(L$1,Informe!$A:$AP,ROW($A7),FALSE),"ADMISIBLE","NO ADMISIBLE")</f>
        <v>ADMISIBLE</v>
      </c>
      <c r="M7" s="7" t="str">
        <f>IF(VLOOKUP($A7,Formulario!$A:$I,6,FALSE)=HLOOKUP(M$1,Informe!$A:$AP,ROW($A7),FALSE),"ADMISIBLE","NO ADMISIBLE")</f>
        <v>ADMISIBLE</v>
      </c>
      <c r="N7" s="7" t="str">
        <f>IF(VLOOKUP($A7,Formulario!$A:$I,8,FALSE)&lt;HLOOKUP(N$1,Informe!$A:$AP,ROW($A7),FALSE),"NO ADMISIBLE","ADMISIBLE")</f>
        <v>ADMISIBLE</v>
      </c>
      <c r="O7" s="7" t="str">
        <f>IF(VLOOKUP($A7,Formulario!$A:$I,7,FALSE)=HLOOKUP(O$1,Informe!$A:$AP,ROW($A7),FALSE),"ADMISIBLE","NO ADMISIBLE")</f>
        <v>ADMISIBLE</v>
      </c>
      <c r="P7" s="7" t="str">
        <f>IF(VLOOKUP($A7,Formulario!$A:$I,6,FALSE)=HLOOKUP(P$1,Informe!$A:$AP,ROW($A7),FALSE),"ADMISIBLE","NO ADMISIBLE")</f>
        <v>ADMISIBLE</v>
      </c>
      <c r="Q7" s="7" t="str">
        <f>IF(VLOOKUP($A7,Formulario!$A:$I,8,FALSE)&lt;HLOOKUP(Q$1,Informe!$A:$AP,ROW($A7),FALSE),"NO ADMISIBLE","ADMISIBLE")</f>
        <v>ADMISIBLE</v>
      </c>
      <c r="R7" s="7" t="str">
        <f>IF(VLOOKUP($A7,Formulario!$A:$I,7,FALSE)=HLOOKUP(R$1,Informe!$A:$AP,ROW($A7),FALSE),"ADMISIBLE","NO ADMISIBLE")</f>
        <v>ADMISIBLE</v>
      </c>
      <c r="S7" s="7" t="str">
        <f>IF(VLOOKUP($A7,Formulario!$A:$I,6,FALSE)=HLOOKUP(S$1,Informe!$A:$AP,ROW($A7),FALSE),"ADMISIBLE","NO ADMISIBLE")</f>
        <v>ADMISIBLE</v>
      </c>
      <c r="T7" s="7" t="str">
        <f>IF(VLOOKUP($A7,Formulario!$A:$I,8,FALSE)&lt;HLOOKUP(T$1,Informe!$A:$AP,ROW($A7),FALSE),"NO ADMISIBLE","ADMISIBLE")</f>
        <v>ADMISIBLE</v>
      </c>
      <c r="U7" s="7" t="str">
        <f>IF(VLOOKUP($A7,Formulario!$A:$I,7,FALSE)=HLOOKUP(U$1,Informe!$A:$AP,ROW($A7),FALSE),"ADMISIBLE","NO ADMISIBLE")</f>
        <v>ADMISIBLE</v>
      </c>
      <c r="V7" s="7" t="str">
        <f>IF(VLOOKUP($A7,Formulario!$A:$I,6,FALSE)=HLOOKUP(V$1,Informe!$A:$AP,ROW($A7),FALSE),"ADMISIBLE","NO ADMISIBLE")</f>
        <v>ADMISIBLE</v>
      </c>
      <c r="W7" s="7" t="str">
        <f>IF(VLOOKUP($A7,Formulario!$A:$I,8,FALSE)&lt;HLOOKUP(W$1,Informe!$A:$AP,ROW($A7),FALSE),"NO ADMISIBLE","ADMISIBLE")</f>
        <v>ADMISIBLE</v>
      </c>
      <c r="X7" s="7" t="str">
        <f>IF(VLOOKUP($A7,Formulario!$A:$I,7,FALSE)=HLOOKUP(X$1,Informe!$A:$AP,ROW($A7),FALSE),"ADMISIBLE","NO ADMISIBLE")</f>
        <v>ADMISIBLE</v>
      </c>
      <c r="Y7" s="7" t="str">
        <f>IF(VLOOKUP($A7,Formulario!$A:$I,6,FALSE)=HLOOKUP(Y$1,Informe!$A:$AP,ROW($A7),FALSE),"ADMISIBLE","NO ADMISIBLE")</f>
        <v>ADMISIBLE</v>
      </c>
      <c r="Z7" s="7" t="str">
        <f>IF(VLOOKUP($A7,Formulario!$A:$I,8,FALSE)&lt;HLOOKUP(Z$1,Informe!$A:$AP,ROW($A7),FALSE),"NO ADMISIBLE","ADMISIBLE")</f>
        <v>ADMISIBLE</v>
      </c>
      <c r="AA7" s="7" t="str">
        <f>IF(VLOOKUP($A7,Formulario!$A:$I,7,FALSE)=HLOOKUP(AA$1,Informe!$A:$AP,ROW($A7),FALSE),"ADMISIBLE","NO ADMISIBLE")</f>
        <v>ADMISIBLE</v>
      </c>
      <c r="AB7" s="7" t="str">
        <f>IF(VLOOKUP($A7,Formulario!$A:$I,6,FALSE)=HLOOKUP(AB$1,Informe!$A:$AP,ROW($A7),FALSE),"ADMISIBLE","NO ADMISIBLE")</f>
        <v>ADMISIBLE</v>
      </c>
      <c r="AC7" s="7" t="str">
        <f>IF(VLOOKUP($A7,Formulario!$A:$I,8,FALSE)&lt;HLOOKUP(AC$1,Informe!$A:$AP,ROW($A7),FALSE),"NO ADMISIBLE","ADMISIBLE")</f>
        <v>ADMISIBLE</v>
      </c>
      <c r="AD7" s="7" t="str">
        <f>IF(VLOOKUP($A7,Formulario!$A:$I,7,FALSE)=HLOOKUP(AD$1,Informe!$A:$AP,ROW($A7),FALSE),"ADMISIBLE","NO ADMISIBLE")</f>
        <v>ADMISIBLE</v>
      </c>
      <c r="AE7" s="7" t="str">
        <f>IF(VLOOKUP($A7,Formulario!$A:$I,6,FALSE)=HLOOKUP(AE$1,Informe!$A:$AP,ROW($A7),FALSE),"ADMISIBLE","NO ADMISIBLE")</f>
        <v>ADMISIBLE</v>
      </c>
      <c r="AF7" s="7" t="str">
        <f>IF(VLOOKUP($A7,Formulario!$A:$I,8,FALSE)&lt;HLOOKUP(AF$1,Informe!$A:$AP,ROW($A7),FALSE),"NO ADMISIBLE","ADMISIBLE")</f>
        <v>ADMISIBLE</v>
      </c>
    </row>
    <row r="8" spans="1:32" s="5" customFormat="1" x14ac:dyDescent="0.25">
      <c r="A8" s="34">
        <v>4</v>
      </c>
      <c r="B8" s="82" t="str">
        <f>+Informe!B8</f>
        <v>Concreto clase D para muros</v>
      </c>
      <c r="C8" s="7" t="str">
        <f>IF(VLOOKUP($A8,Formulario!$A:$I,7,FALSE)=HLOOKUP(C$1,Informe!$A:$AP,ROW($A8),FALSE),"ADMISIBLE","NO ADMISIBLE")</f>
        <v>ADMISIBLE</v>
      </c>
      <c r="D8" s="7" t="str">
        <f>IF(VLOOKUP($A8,Formulario!$A:$I,6,FALSE)=HLOOKUP(D$1,Informe!$A:$AP,ROW($A8),FALSE),"ADMISIBLE","NO ADMISIBLE")</f>
        <v>ADMISIBLE</v>
      </c>
      <c r="E8" s="7" t="str">
        <f>IF(VLOOKUP($A8,Formulario!$A:$I,8,FALSE)&lt;HLOOKUP(E$1,Informe!$A:$AP,ROW($A8),FALSE),"NO ADMISIBLE","ADMISIBLE")</f>
        <v>ADMISIBLE</v>
      </c>
      <c r="F8" s="7" t="str">
        <f>IF(VLOOKUP($A8,Formulario!$A:$I,7,FALSE)=HLOOKUP(F$1,Informe!$A:$AP,ROW($A8),FALSE),"ADMISIBLE","NO ADMISIBLE")</f>
        <v>ADMISIBLE</v>
      </c>
      <c r="G8" s="7" t="str">
        <f>IF(VLOOKUP($A8,Formulario!$A:$I,6,FALSE)=HLOOKUP(G$1,Informe!$A:$AP,ROW($A8),FALSE),"ADMISIBLE","NO ADMISIBLE")</f>
        <v>ADMISIBLE</v>
      </c>
      <c r="H8" s="7" t="str">
        <f>IF(VLOOKUP($A8,Formulario!$A:$I,8,FALSE)&lt;HLOOKUP(H$1,Informe!$A:$AP,ROW($A8),FALSE),"NO ADMISIBLE","ADMISIBLE")</f>
        <v>ADMISIBLE</v>
      </c>
      <c r="I8" s="7" t="str">
        <f>IF(VLOOKUP($A8,Formulario!$A:$I,7,FALSE)=HLOOKUP(I$1,Informe!$A:$AP,ROW($A8),FALSE),"ADMISIBLE","NO ADMISIBLE")</f>
        <v>ADMISIBLE</v>
      </c>
      <c r="J8" s="7" t="str">
        <f>IF(VLOOKUP($A8,Formulario!$A:$I,6,FALSE)=HLOOKUP(J$1,Informe!$A:$AP,ROW($A8),FALSE),"ADMISIBLE","NO ADMISIBLE")</f>
        <v>ADMISIBLE</v>
      </c>
      <c r="K8" s="7" t="str">
        <f>IF(VLOOKUP($A8,Formulario!$A:$I,8,FALSE)&lt;HLOOKUP(K$1,Informe!$A:$AP,ROW($A8),FALSE),"NO ADMISIBLE","ADMISIBLE")</f>
        <v>ADMISIBLE</v>
      </c>
      <c r="L8" s="7" t="str">
        <f>IF(VLOOKUP($A8,Formulario!$A:$I,7,FALSE)=HLOOKUP(L$1,Informe!$A:$AP,ROW($A8),FALSE),"ADMISIBLE","NO ADMISIBLE")</f>
        <v>ADMISIBLE</v>
      </c>
      <c r="M8" s="7" t="str">
        <f>IF(VLOOKUP($A8,Formulario!$A:$I,6,FALSE)=HLOOKUP(M$1,Informe!$A:$AP,ROW($A8),FALSE),"ADMISIBLE","NO ADMISIBLE")</f>
        <v>ADMISIBLE</v>
      </c>
      <c r="N8" s="7" t="str">
        <f>IF(VLOOKUP($A8,Formulario!$A:$I,8,FALSE)&lt;HLOOKUP(N$1,Informe!$A:$AP,ROW($A8),FALSE),"NO ADMISIBLE","ADMISIBLE")</f>
        <v>ADMISIBLE</v>
      </c>
      <c r="O8" s="7" t="str">
        <f>IF(VLOOKUP($A8,Formulario!$A:$I,7,FALSE)=HLOOKUP(O$1,Informe!$A:$AP,ROW($A8),FALSE),"ADMISIBLE","NO ADMISIBLE")</f>
        <v>ADMISIBLE</v>
      </c>
      <c r="P8" s="7" t="str">
        <f>IF(VLOOKUP($A8,Formulario!$A:$I,6,FALSE)=HLOOKUP(P$1,Informe!$A:$AP,ROW($A8),FALSE),"ADMISIBLE","NO ADMISIBLE")</f>
        <v>ADMISIBLE</v>
      </c>
      <c r="Q8" s="7" t="str">
        <f>IF(VLOOKUP($A8,Formulario!$A:$I,8,FALSE)&lt;HLOOKUP(Q$1,Informe!$A:$AP,ROW($A8),FALSE),"NO ADMISIBLE","ADMISIBLE")</f>
        <v>ADMISIBLE</v>
      </c>
      <c r="R8" s="7" t="str">
        <f>IF(VLOOKUP($A8,Formulario!$A:$I,7,FALSE)=HLOOKUP(R$1,Informe!$A:$AP,ROW($A8),FALSE),"ADMISIBLE","NO ADMISIBLE")</f>
        <v>ADMISIBLE</v>
      </c>
      <c r="S8" s="7" t="str">
        <f>IF(VLOOKUP($A8,Formulario!$A:$I,6,FALSE)=HLOOKUP(S$1,Informe!$A:$AP,ROW($A8),FALSE),"ADMISIBLE","NO ADMISIBLE")</f>
        <v>ADMISIBLE</v>
      </c>
      <c r="T8" s="7" t="str">
        <f>IF(VLOOKUP($A8,Formulario!$A:$I,8,FALSE)&lt;HLOOKUP(T$1,Informe!$A:$AP,ROW($A8),FALSE),"NO ADMISIBLE","ADMISIBLE")</f>
        <v>ADMISIBLE</v>
      </c>
      <c r="U8" s="7" t="str">
        <f>IF(VLOOKUP($A8,Formulario!$A:$I,7,FALSE)=HLOOKUP(U$1,Informe!$A:$AP,ROW($A8),FALSE),"ADMISIBLE","NO ADMISIBLE")</f>
        <v>ADMISIBLE</v>
      </c>
      <c r="V8" s="7" t="str">
        <f>IF(VLOOKUP($A8,Formulario!$A:$I,6,FALSE)=HLOOKUP(V$1,Informe!$A:$AP,ROW($A8),FALSE),"ADMISIBLE","NO ADMISIBLE")</f>
        <v>ADMISIBLE</v>
      </c>
      <c r="W8" s="7" t="str">
        <f>IF(VLOOKUP($A8,Formulario!$A:$I,8,FALSE)&lt;HLOOKUP(W$1,Informe!$A:$AP,ROW($A8),FALSE),"NO ADMISIBLE","ADMISIBLE")</f>
        <v>ADMISIBLE</v>
      </c>
      <c r="X8" s="7" t="str">
        <f>IF(VLOOKUP($A8,Formulario!$A:$I,7,FALSE)=HLOOKUP(X$1,Informe!$A:$AP,ROW($A8),FALSE),"ADMISIBLE","NO ADMISIBLE")</f>
        <v>ADMISIBLE</v>
      </c>
      <c r="Y8" s="7" t="str">
        <f>IF(VLOOKUP($A8,Formulario!$A:$I,6,FALSE)=HLOOKUP(Y$1,Informe!$A:$AP,ROW($A8),FALSE),"ADMISIBLE","NO ADMISIBLE")</f>
        <v>ADMISIBLE</v>
      </c>
      <c r="Z8" s="7" t="str">
        <f>IF(VLOOKUP($A8,Formulario!$A:$I,8,FALSE)&lt;HLOOKUP(Z$1,Informe!$A:$AP,ROW($A8),FALSE),"NO ADMISIBLE","ADMISIBLE")</f>
        <v>ADMISIBLE</v>
      </c>
      <c r="AA8" s="7" t="str">
        <f>IF(VLOOKUP($A8,Formulario!$A:$I,7,FALSE)=HLOOKUP(AA$1,Informe!$A:$AP,ROW($A8),FALSE),"ADMISIBLE","NO ADMISIBLE")</f>
        <v>ADMISIBLE</v>
      </c>
      <c r="AB8" s="7" t="str">
        <f>IF(VLOOKUP($A8,Formulario!$A:$I,6,FALSE)=HLOOKUP(AB$1,Informe!$A:$AP,ROW($A8),FALSE),"ADMISIBLE","NO ADMISIBLE")</f>
        <v>ADMISIBLE</v>
      </c>
      <c r="AC8" s="7" t="str">
        <f>IF(VLOOKUP($A8,Formulario!$A:$I,8,FALSE)&lt;HLOOKUP(AC$1,Informe!$A:$AP,ROW($A8),FALSE),"NO ADMISIBLE","ADMISIBLE")</f>
        <v>ADMISIBLE</v>
      </c>
      <c r="AD8" s="7" t="str">
        <f>IF(VLOOKUP($A8,Formulario!$A:$I,7,FALSE)=HLOOKUP(AD$1,Informe!$A:$AP,ROW($A8),FALSE),"ADMISIBLE","NO ADMISIBLE")</f>
        <v>ADMISIBLE</v>
      </c>
      <c r="AE8" s="7" t="str">
        <f>IF(VLOOKUP($A8,Formulario!$A:$I,6,FALSE)=HLOOKUP(AE$1,Informe!$A:$AP,ROW($A8),FALSE),"ADMISIBLE","NO ADMISIBLE")</f>
        <v>ADMISIBLE</v>
      </c>
      <c r="AF8" s="7" t="str">
        <f>IF(VLOOKUP($A8,Formulario!$A:$I,8,FALSE)&lt;HLOOKUP(AF$1,Informe!$A:$AP,ROW($A8),FALSE),"NO ADMISIBLE","ADMISIBLE")</f>
        <v>ADMISIBLE</v>
      </c>
    </row>
    <row r="9" spans="1:32" s="5" customFormat="1" x14ac:dyDescent="0.25">
      <c r="A9" s="34">
        <v>5</v>
      </c>
      <c r="B9" s="82" t="str">
        <f>+Informe!B9</f>
        <v>Acero de refuerzo Fy 4200</v>
      </c>
      <c r="C9" s="7" t="str">
        <f>IF(VLOOKUP($A9,Formulario!$A:$I,7,FALSE)=HLOOKUP(C$1,Informe!$A:$AP,ROW($A9),FALSE),"ADMISIBLE","NO ADMISIBLE")</f>
        <v>ADMISIBLE</v>
      </c>
      <c r="D9" s="7" t="str">
        <f>IF(VLOOKUP($A9,Formulario!$A:$I,6,FALSE)=HLOOKUP(D$1,Informe!$A:$AP,ROW($A9),FALSE),"ADMISIBLE","NO ADMISIBLE")</f>
        <v>ADMISIBLE</v>
      </c>
      <c r="E9" s="7" t="str">
        <f>IF(VLOOKUP($A9,Formulario!$A:$I,8,FALSE)&lt;HLOOKUP(E$1,Informe!$A:$AP,ROW($A9),FALSE),"NO ADMISIBLE","ADMISIBLE")</f>
        <v>ADMISIBLE</v>
      </c>
      <c r="F9" s="7" t="str">
        <f>IF(VLOOKUP($A9,Formulario!$A:$I,7,FALSE)=HLOOKUP(F$1,Informe!$A:$AP,ROW($A9),FALSE),"ADMISIBLE","NO ADMISIBLE")</f>
        <v>ADMISIBLE</v>
      </c>
      <c r="G9" s="7" t="str">
        <f>IF(VLOOKUP($A9,Formulario!$A:$I,6,FALSE)=HLOOKUP(G$1,Informe!$A:$AP,ROW($A9),FALSE),"ADMISIBLE","NO ADMISIBLE")</f>
        <v>ADMISIBLE</v>
      </c>
      <c r="H9" s="7" t="str">
        <f>IF(VLOOKUP($A9,Formulario!$A:$I,8,FALSE)&lt;HLOOKUP(H$1,Informe!$A:$AP,ROW($A9),FALSE),"NO ADMISIBLE","ADMISIBLE")</f>
        <v>ADMISIBLE</v>
      </c>
      <c r="I9" s="7" t="str">
        <f>IF(VLOOKUP($A9,Formulario!$A:$I,7,FALSE)=HLOOKUP(I$1,Informe!$A:$AP,ROW($A9),FALSE),"ADMISIBLE","NO ADMISIBLE")</f>
        <v>ADMISIBLE</v>
      </c>
      <c r="J9" s="7" t="str">
        <f>IF(VLOOKUP($A9,Formulario!$A:$I,6,FALSE)=HLOOKUP(J$1,Informe!$A:$AP,ROW($A9),FALSE),"ADMISIBLE","NO ADMISIBLE")</f>
        <v>ADMISIBLE</v>
      </c>
      <c r="K9" s="7" t="str">
        <f>IF(VLOOKUP($A9,Formulario!$A:$I,8,FALSE)&lt;HLOOKUP(K$1,Informe!$A:$AP,ROW($A9),FALSE),"NO ADMISIBLE","ADMISIBLE")</f>
        <v>ADMISIBLE</v>
      </c>
      <c r="L9" s="7" t="str">
        <f>IF(VLOOKUP($A9,Formulario!$A:$I,7,FALSE)=HLOOKUP(L$1,Informe!$A:$AP,ROW($A9),FALSE),"ADMISIBLE","NO ADMISIBLE")</f>
        <v>ADMISIBLE</v>
      </c>
      <c r="M9" s="7" t="str">
        <f>IF(VLOOKUP($A9,Formulario!$A:$I,6,FALSE)=HLOOKUP(M$1,Informe!$A:$AP,ROW($A9),FALSE),"ADMISIBLE","NO ADMISIBLE")</f>
        <v>ADMISIBLE</v>
      </c>
      <c r="N9" s="7" t="str">
        <f>IF(VLOOKUP($A9,Formulario!$A:$I,8,FALSE)&lt;HLOOKUP(N$1,Informe!$A:$AP,ROW($A9),FALSE),"NO ADMISIBLE","ADMISIBLE")</f>
        <v>ADMISIBLE</v>
      </c>
      <c r="O9" s="7" t="str">
        <f>IF(VLOOKUP($A9,Formulario!$A:$I,7,FALSE)=HLOOKUP(O$1,Informe!$A:$AP,ROW($A9),FALSE),"ADMISIBLE","NO ADMISIBLE")</f>
        <v>ADMISIBLE</v>
      </c>
      <c r="P9" s="7" t="str">
        <f>IF(VLOOKUP($A9,Formulario!$A:$I,6,FALSE)=HLOOKUP(P$1,Informe!$A:$AP,ROW($A9),FALSE),"ADMISIBLE","NO ADMISIBLE")</f>
        <v>ADMISIBLE</v>
      </c>
      <c r="Q9" s="7" t="str">
        <f>IF(VLOOKUP($A9,Formulario!$A:$I,8,FALSE)&lt;HLOOKUP(Q$1,Informe!$A:$AP,ROW($A9),FALSE),"NO ADMISIBLE","ADMISIBLE")</f>
        <v>ADMISIBLE</v>
      </c>
      <c r="R9" s="7" t="str">
        <f>IF(VLOOKUP($A9,Formulario!$A:$I,7,FALSE)=HLOOKUP(R$1,Informe!$A:$AP,ROW($A9),FALSE),"ADMISIBLE","NO ADMISIBLE")</f>
        <v>ADMISIBLE</v>
      </c>
      <c r="S9" s="7" t="str">
        <f>IF(VLOOKUP($A9,Formulario!$A:$I,6,FALSE)=HLOOKUP(S$1,Informe!$A:$AP,ROW($A9),FALSE),"ADMISIBLE","NO ADMISIBLE")</f>
        <v>ADMISIBLE</v>
      </c>
      <c r="T9" s="7" t="str">
        <f>IF(VLOOKUP($A9,Formulario!$A:$I,8,FALSE)&lt;HLOOKUP(T$1,Informe!$A:$AP,ROW($A9),FALSE),"NO ADMISIBLE","ADMISIBLE")</f>
        <v>ADMISIBLE</v>
      </c>
      <c r="U9" s="7" t="str">
        <f>IF(VLOOKUP($A9,Formulario!$A:$I,7,FALSE)=HLOOKUP(U$1,Informe!$A:$AP,ROW($A9),FALSE),"ADMISIBLE","NO ADMISIBLE")</f>
        <v>ADMISIBLE</v>
      </c>
      <c r="V9" s="7" t="str">
        <f>IF(VLOOKUP($A9,Formulario!$A:$I,6,FALSE)=HLOOKUP(V$1,Informe!$A:$AP,ROW($A9),FALSE),"ADMISIBLE","NO ADMISIBLE")</f>
        <v>ADMISIBLE</v>
      </c>
      <c r="W9" s="7" t="str">
        <f>IF(VLOOKUP($A9,Formulario!$A:$I,8,FALSE)&lt;HLOOKUP(W$1,Informe!$A:$AP,ROW($A9),FALSE),"NO ADMISIBLE","ADMISIBLE")</f>
        <v>ADMISIBLE</v>
      </c>
      <c r="X9" s="7" t="str">
        <f>IF(VLOOKUP($A9,Formulario!$A:$I,7,FALSE)=HLOOKUP(X$1,Informe!$A:$AP,ROW($A9),FALSE),"ADMISIBLE","NO ADMISIBLE")</f>
        <v>ADMISIBLE</v>
      </c>
      <c r="Y9" s="7" t="str">
        <f>IF(VLOOKUP($A9,Formulario!$A:$I,6,FALSE)=HLOOKUP(Y$1,Informe!$A:$AP,ROW($A9),FALSE),"ADMISIBLE","NO ADMISIBLE")</f>
        <v>ADMISIBLE</v>
      </c>
      <c r="Z9" s="7" t="str">
        <f>IF(VLOOKUP($A9,Formulario!$A:$I,8,FALSE)&lt;HLOOKUP(Z$1,Informe!$A:$AP,ROW($A9),FALSE),"NO ADMISIBLE","ADMISIBLE")</f>
        <v>ADMISIBLE</v>
      </c>
      <c r="AA9" s="7" t="str">
        <f>IF(VLOOKUP($A9,Formulario!$A:$I,7,FALSE)=HLOOKUP(AA$1,Informe!$A:$AP,ROW($A9),FALSE),"ADMISIBLE","NO ADMISIBLE")</f>
        <v>ADMISIBLE</v>
      </c>
      <c r="AB9" s="7" t="str">
        <f>IF(VLOOKUP($A9,Formulario!$A:$I,6,FALSE)=HLOOKUP(AB$1,Informe!$A:$AP,ROW($A9),FALSE),"ADMISIBLE","NO ADMISIBLE")</f>
        <v>ADMISIBLE</v>
      </c>
      <c r="AC9" s="7" t="str">
        <f>IF(VLOOKUP($A9,Formulario!$A:$I,8,FALSE)&lt;HLOOKUP(AC$1,Informe!$A:$AP,ROW($A9),FALSE),"NO ADMISIBLE","ADMISIBLE")</f>
        <v>ADMISIBLE</v>
      </c>
      <c r="AD9" s="7" t="str">
        <f>IF(VLOOKUP($A9,Formulario!$A:$I,7,FALSE)=HLOOKUP(AD$1,Informe!$A:$AP,ROW($A9),FALSE),"ADMISIBLE","NO ADMISIBLE")</f>
        <v>ADMISIBLE</v>
      </c>
      <c r="AE9" s="7" t="str">
        <f>IF(VLOOKUP($A9,Formulario!$A:$I,6,FALSE)=HLOOKUP(AE$1,Informe!$A:$AP,ROW($A9),FALSE),"ADMISIBLE","NO ADMISIBLE")</f>
        <v>ADMISIBLE</v>
      </c>
      <c r="AF9" s="7" t="str">
        <f>IF(VLOOKUP($A9,Formulario!$A:$I,8,FALSE)&lt;HLOOKUP(AF$1,Informe!$A:$AP,ROW($A9),FALSE),"NO ADMISIBLE","ADMISIBLE")</f>
        <v>ADMISIBLE</v>
      </c>
    </row>
    <row r="10" spans="1:32" s="5" customFormat="1" x14ac:dyDescent="0.25">
      <c r="A10" s="34">
        <v>6</v>
      </c>
      <c r="B10" s="82" t="str">
        <f>+Informe!B10</f>
        <v>Enrocados con ligante de concreto</v>
      </c>
      <c r="C10" s="7" t="str">
        <f>IF(VLOOKUP($A10,Formulario!$A:$I,7,FALSE)=HLOOKUP(C$1,Informe!$A:$AP,ROW($A10),FALSE),"ADMISIBLE","NO ADMISIBLE")</f>
        <v>ADMISIBLE</v>
      </c>
      <c r="D10" s="7" t="str">
        <f>IF(VLOOKUP($A10,Formulario!$A:$I,6,FALSE)=HLOOKUP(D$1,Informe!$A:$AP,ROW($A10),FALSE),"ADMISIBLE","NO ADMISIBLE")</f>
        <v>ADMISIBLE</v>
      </c>
      <c r="E10" s="7" t="str">
        <f>IF(VLOOKUP($A10,Formulario!$A:$I,8,FALSE)&lt;HLOOKUP(E$1,Informe!$A:$AP,ROW($A10),FALSE),"NO ADMISIBLE","ADMISIBLE")</f>
        <v>ADMISIBLE</v>
      </c>
      <c r="F10" s="7" t="str">
        <f>IF(VLOOKUP($A10,Formulario!$A:$I,7,FALSE)=HLOOKUP(F$1,Informe!$A:$AP,ROW($A10),FALSE),"ADMISIBLE","NO ADMISIBLE")</f>
        <v>ADMISIBLE</v>
      </c>
      <c r="G10" s="7" t="str">
        <f>IF(VLOOKUP($A10,Formulario!$A:$I,6,FALSE)=HLOOKUP(G$1,Informe!$A:$AP,ROW($A10),FALSE),"ADMISIBLE","NO ADMISIBLE")</f>
        <v>ADMISIBLE</v>
      </c>
      <c r="H10" s="7" t="str">
        <f>IF(VLOOKUP($A10,Formulario!$A:$I,8,FALSE)&lt;HLOOKUP(H$1,Informe!$A:$AP,ROW($A10),FALSE),"NO ADMISIBLE","ADMISIBLE")</f>
        <v>ADMISIBLE</v>
      </c>
      <c r="I10" s="7" t="str">
        <f>IF(VLOOKUP($A10,Formulario!$A:$I,7,FALSE)=HLOOKUP(I$1,Informe!$A:$AP,ROW($A10),FALSE),"ADMISIBLE","NO ADMISIBLE")</f>
        <v>ADMISIBLE</v>
      </c>
      <c r="J10" s="7" t="str">
        <f>IF(VLOOKUP($A10,Formulario!$A:$I,6,FALSE)=HLOOKUP(J$1,Informe!$A:$AP,ROW($A10),FALSE),"ADMISIBLE","NO ADMISIBLE")</f>
        <v>ADMISIBLE</v>
      </c>
      <c r="K10" s="7" t="str">
        <f>IF(VLOOKUP($A10,Formulario!$A:$I,8,FALSE)&lt;HLOOKUP(K$1,Informe!$A:$AP,ROW($A10),FALSE),"NO ADMISIBLE","ADMISIBLE")</f>
        <v>ADMISIBLE</v>
      </c>
      <c r="L10" s="7" t="str">
        <f>IF(VLOOKUP($A10,Formulario!$A:$I,7,FALSE)=HLOOKUP(L$1,Informe!$A:$AP,ROW($A10),FALSE),"ADMISIBLE","NO ADMISIBLE")</f>
        <v>ADMISIBLE</v>
      </c>
      <c r="M10" s="7" t="str">
        <f>IF(VLOOKUP($A10,Formulario!$A:$I,6,FALSE)=HLOOKUP(M$1,Informe!$A:$AP,ROW($A10),FALSE),"ADMISIBLE","NO ADMISIBLE")</f>
        <v>ADMISIBLE</v>
      </c>
      <c r="N10" s="7" t="str">
        <f>IF(VLOOKUP($A10,Formulario!$A:$I,8,FALSE)&lt;HLOOKUP(N$1,Informe!$A:$AP,ROW($A10),FALSE),"NO ADMISIBLE","ADMISIBLE")</f>
        <v>ADMISIBLE</v>
      </c>
      <c r="O10" s="7" t="str">
        <f>IF(VLOOKUP($A10,Formulario!$A:$I,7,FALSE)=HLOOKUP(O$1,Informe!$A:$AP,ROW($A10),FALSE),"ADMISIBLE","NO ADMISIBLE")</f>
        <v>ADMISIBLE</v>
      </c>
      <c r="P10" s="7" t="str">
        <f>IF(VLOOKUP($A10,Formulario!$A:$I,6,FALSE)=HLOOKUP(P$1,Informe!$A:$AP,ROW($A10),FALSE),"ADMISIBLE","NO ADMISIBLE")</f>
        <v>ADMISIBLE</v>
      </c>
      <c r="Q10" s="7" t="str">
        <f>IF(VLOOKUP($A10,Formulario!$A:$I,8,FALSE)&lt;HLOOKUP(Q$1,Informe!$A:$AP,ROW($A10),FALSE),"NO ADMISIBLE","ADMISIBLE")</f>
        <v>ADMISIBLE</v>
      </c>
      <c r="R10" s="7" t="str">
        <f>IF(VLOOKUP($A10,Formulario!$A:$I,7,FALSE)=HLOOKUP(R$1,Informe!$A:$AP,ROW($A10),FALSE),"ADMISIBLE","NO ADMISIBLE")</f>
        <v>ADMISIBLE</v>
      </c>
      <c r="S10" s="7" t="str">
        <f>IF(VLOOKUP($A10,Formulario!$A:$I,6,FALSE)=HLOOKUP(S$1,Informe!$A:$AP,ROW($A10),FALSE),"ADMISIBLE","NO ADMISIBLE")</f>
        <v>ADMISIBLE</v>
      </c>
      <c r="T10" s="7" t="str">
        <f>IF(VLOOKUP($A10,Formulario!$A:$I,8,FALSE)&lt;HLOOKUP(T$1,Informe!$A:$AP,ROW($A10),FALSE),"NO ADMISIBLE","ADMISIBLE")</f>
        <v>ADMISIBLE</v>
      </c>
      <c r="U10" s="7" t="str">
        <f>IF(VLOOKUP($A10,Formulario!$A:$I,7,FALSE)=HLOOKUP(U$1,Informe!$A:$AP,ROW($A10),FALSE),"ADMISIBLE","NO ADMISIBLE")</f>
        <v>ADMISIBLE</v>
      </c>
      <c r="V10" s="7" t="str">
        <f>IF(VLOOKUP($A10,Formulario!$A:$I,6,FALSE)=HLOOKUP(V$1,Informe!$A:$AP,ROW($A10),FALSE),"ADMISIBLE","NO ADMISIBLE")</f>
        <v>ADMISIBLE</v>
      </c>
      <c r="W10" s="7" t="str">
        <f>IF(VLOOKUP($A10,Formulario!$A:$I,8,FALSE)&lt;HLOOKUP(W$1,Informe!$A:$AP,ROW($A10),FALSE),"NO ADMISIBLE","ADMISIBLE")</f>
        <v>ADMISIBLE</v>
      </c>
      <c r="X10" s="7" t="str">
        <f>IF(VLOOKUP($A10,Formulario!$A:$I,7,FALSE)=HLOOKUP(X$1,Informe!$A:$AP,ROW($A10),FALSE),"ADMISIBLE","NO ADMISIBLE")</f>
        <v>ADMISIBLE</v>
      </c>
      <c r="Y10" s="7" t="str">
        <f>IF(VLOOKUP($A10,Formulario!$A:$I,6,FALSE)=HLOOKUP(Y$1,Informe!$A:$AP,ROW($A10),FALSE),"ADMISIBLE","NO ADMISIBLE")</f>
        <v>ADMISIBLE</v>
      </c>
      <c r="Z10" s="7" t="str">
        <f>IF(VLOOKUP($A10,Formulario!$A:$I,8,FALSE)&lt;HLOOKUP(Z$1,Informe!$A:$AP,ROW($A10),FALSE),"NO ADMISIBLE","ADMISIBLE")</f>
        <v>ADMISIBLE</v>
      </c>
      <c r="AA10" s="7" t="str">
        <f>IF(VLOOKUP($A10,Formulario!$A:$I,7,FALSE)=HLOOKUP(AA$1,Informe!$A:$AP,ROW($A10),FALSE),"ADMISIBLE","NO ADMISIBLE")</f>
        <v>ADMISIBLE</v>
      </c>
      <c r="AB10" s="7" t="str">
        <f>IF(VLOOKUP($A10,Formulario!$A:$I,6,FALSE)=HLOOKUP(AB$1,Informe!$A:$AP,ROW($A10),FALSE),"ADMISIBLE","NO ADMISIBLE")</f>
        <v>ADMISIBLE</v>
      </c>
      <c r="AC10" s="7" t="str">
        <f>IF(VLOOKUP($A10,Formulario!$A:$I,8,FALSE)&lt;HLOOKUP(AC$1,Informe!$A:$AP,ROW($A10),FALSE),"NO ADMISIBLE","ADMISIBLE")</f>
        <v>ADMISIBLE</v>
      </c>
      <c r="AD10" s="7" t="str">
        <f>IF(VLOOKUP($A10,Formulario!$A:$I,7,FALSE)=HLOOKUP(AD$1,Informe!$A:$AP,ROW($A10),FALSE),"ADMISIBLE","NO ADMISIBLE")</f>
        <v>ADMISIBLE</v>
      </c>
      <c r="AE10" s="7" t="str">
        <f>IF(VLOOKUP($A10,Formulario!$A:$I,6,FALSE)=HLOOKUP(AE$1,Informe!$A:$AP,ROW($A10),FALSE),"ADMISIBLE","NO ADMISIBLE")</f>
        <v>ADMISIBLE</v>
      </c>
      <c r="AF10" s="7" t="str">
        <f>IF(VLOOKUP($A10,Formulario!$A:$I,8,FALSE)&lt;HLOOKUP(AF$1,Informe!$A:$AP,ROW($A10),FALSE),"NO ADMISIBLE","ADMISIBLE")</f>
        <v>ADMISIBLE</v>
      </c>
    </row>
    <row r="11" spans="1:32" x14ac:dyDescent="0.25">
      <c r="A11" s="34">
        <v>7</v>
      </c>
      <c r="B11" s="82" t="str">
        <f>+Informe!B11</f>
        <v>Canales en madera, polipropileno y geotextil NT</v>
      </c>
      <c r="C11" s="7" t="str">
        <f>IF(VLOOKUP($A11,Formulario!$A:$I,7,FALSE)=HLOOKUP(C$1,Informe!$A:$AP,ROW($A11),FALSE),"ADMISIBLE","NO ADMISIBLE")</f>
        <v>ADMISIBLE</v>
      </c>
      <c r="D11" s="7" t="str">
        <f>IF(VLOOKUP($A11,Formulario!$A:$I,6,FALSE)=HLOOKUP(D$1,Informe!$A:$AP,ROW($A11),FALSE),"ADMISIBLE","NO ADMISIBLE")</f>
        <v>ADMISIBLE</v>
      </c>
      <c r="E11" s="7" t="str">
        <f>IF(VLOOKUP($A11,Formulario!$A:$I,8,FALSE)&lt;HLOOKUP(E$1,Informe!$A:$AP,ROW($A11),FALSE),"NO ADMISIBLE","ADMISIBLE")</f>
        <v>ADMISIBLE</v>
      </c>
      <c r="F11" s="7" t="str">
        <f>IF(VLOOKUP($A11,Formulario!$A:$I,7,FALSE)=HLOOKUP(F$1,Informe!$A:$AP,ROW($A11),FALSE),"ADMISIBLE","NO ADMISIBLE")</f>
        <v>ADMISIBLE</v>
      </c>
      <c r="G11" s="7" t="str">
        <f>IF(VLOOKUP($A11,Formulario!$A:$I,6,FALSE)=HLOOKUP(G$1,Informe!$A:$AP,ROW($A11),FALSE),"ADMISIBLE","NO ADMISIBLE")</f>
        <v>ADMISIBLE</v>
      </c>
      <c r="H11" s="7" t="str">
        <f>IF(VLOOKUP($A11,Formulario!$A:$I,8,FALSE)&lt;HLOOKUP(H$1,Informe!$A:$AP,ROW($A11),FALSE),"NO ADMISIBLE","ADMISIBLE")</f>
        <v>ADMISIBLE</v>
      </c>
      <c r="I11" s="7" t="str">
        <f>IF(VLOOKUP($A11,Formulario!$A:$I,7,FALSE)=HLOOKUP(I$1,Informe!$A:$AP,ROW($A11),FALSE),"ADMISIBLE","NO ADMISIBLE")</f>
        <v>ADMISIBLE</v>
      </c>
      <c r="J11" s="7" t="str">
        <f>IF(VLOOKUP($A11,Formulario!$A:$I,6,FALSE)=HLOOKUP(J$1,Informe!$A:$AP,ROW($A11),FALSE),"ADMISIBLE","NO ADMISIBLE")</f>
        <v>ADMISIBLE</v>
      </c>
      <c r="K11" s="7" t="str">
        <f>IF(VLOOKUP($A11,Formulario!$A:$I,8,FALSE)&lt;HLOOKUP(K$1,Informe!$A:$AP,ROW($A11),FALSE),"NO ADMISIBLE","ADMISIBLE")</f>
        <v>ADMISIBLE</v>
      </c>
      <c r="L11" s="7" t="str">
        <f>IF(VLOOKUP($A11,Formulario!$A:$I,7,FALSE)=HLOOKUP(L$1,Informe!$A:$AP,ROW($A11),FALSE),"ADMISIBLE","NO ADMISIBLE")</f>
        <v>ADMISIBLE</v>
      </c>
      <c r="M11" s="7" t="str">
        <f>IF(VLOOKUP($A11,Formulario!$A:$I,6,FALSE)=HLOOKUP(M$1,Informe!$A:$AP,ROW($A11),FALSE),"ADMISIBLE","NO ADMISIBLE")</f>
        <v>ADMISIBLE</v>
      </c>
      <c r="N11" s="7" t="str">
        <f>IF(VLOOKUP($A11,Formulario!$A:$I,8,FALSE)&lt;HLOOKUP(N$1,Informe!$A:$AP,ROW($A11),FALSE),"NO ADMISIBLE","ADMISIBLE")</f>
        <v>ADMISIBLE</v>
      </c>
      <c r="O11" s="7" t="str">
        <f>IF(VLOOKUP($A11,Formulario!$A:$I,7,FALSE)=HLOOKUP(O$1,Informe!$A:$AP,ROW($A11),FALSE),"ADMISIBLE","NO ADMISIBLE")</f>
        <v>ADMISIBLE</v>
      </c>
      <c r="P11" s="7" t="str">
        <f>IF(VLOOKUP($A11,Formulario!$A:$I,6,FALSE)=HLOOKUP(P$1,Informe!$A:$AP,ROW($A11),FALSE),"ADMISIBLE","NO ADMISIBLE")</f>
        <v>ADMISIBLE</v>
      </c>
      <c r="Q11" s="7" t="str">
        <f>IF(VLOOKUP($A11,Formulario!$A:$I,8,FALSE)&lt;HLOOKUP(Q$1,Informe!$A:$AP,ROW($A11),FALSE),"NO ADMISIBLE","ADMISIBLE")</f>
        <v>ADMISIBLE</v>
      </c>
      <c r="R11" s="7" t="str">
        <f>IF(VLOOKUP($A11,Formulario!$A:$I,7,FALSE)=HLOOKUP(R$1,Informe!$A:$AP,ROW($A11),FALSE),"ADMISIBLE","NO ADMISIBLE")</f>
        <v>ADMISIBLE</v>
      </c>
      <c r="S11" s="7" t="str">
        <f>IF(VLOOKUP($A11,Formulario!$A:$I,6,FALSE)=HLOOKUP(S$1,Informe!$A:$AP,ROW($A11),FALSE),"ADMISIBLE","NO ADMISIBLE")</f>
        <v>ADMISIBLE</v>
      </c>
      <c r="T11" s="7" t="str">
        <f>IF(VLOOKUP($A11,Formulario!$A:$I,8,FALSE)&lt;HLOOKUP(T$1,Informe!$A:$AP,ROW($A11),FALSE),"NO ADMISIBLE","ADMISIBLE")</f>
        <v>ADMISIBLE</v>
      </c>
      <c r="U11" s="7" t="str">
        <f>IF(VLOOKUP($A11,Formulario!$A:$I,7,FALSE)=HLOOKUP(U$1,Informe!$A:$AP,ROW($A11),FALSE),"ADMISIBLE","NO ADMISIBLE")</f>
        <v>ADMISIBLE</v>
      </c>
      <c r="V11" s="7" t="str">
        <f>IF(VLOOKUP($A11,Formulario!$A:$I,6,FALSE)=HLOOKUP(V$1,Informe!$A:$AP,ROW($A11),FALSE),"ADMISIBLE","NO ADMISIBLE")</f>
        <v>ADMISIBLE</v>
      </c>
      <c r="W11" s="7" t="str">
        <f>IF(VLOOKUP($A11,Formulario!$A:$I,8,FALSE)&lt;HLOOKUP(W$1,Informe!$A:$AP,ROW($A11),FALSE),"NO ADMISIBLE","ADMISIBLE")</f>
        <v>ADMISIBLE</v>
      </c>
      <c r="X11" s="7" t="str">
        <f>IF(VLOOKUP($A11,Formulario!$A:$I,7,FALSE)=HLOOKUP(X$1,Informe!$A:$AP,ROW($A11),FALSE),"ADMISIBLE","NO ADMISIBLE")</f>
        <v>ADMISIBLE</v>
      </c>
      <c r="Y11" s="7" t="str">
        <f>IF(VLOOKUP($A11,Formulario!$A:$I,6,FALSE)=HLOOKUP(Y$1,Informe!$A:$AP,ROW($A11),FALSE),"ADMISIBLE","NO ADMISIBLE")</f>
        <v>ADMISIBLE</v>
      </c>
      <c r="Z11" s="7" t="str">
        <f>IF(VLOOKUP($A11,Formulario!$A:$I,8,FALSE)&lt;HLOOKUP(Z$1,Informe!$A:$AP,ROW($A11),FALSE),"NO ADMISIBLE","ADMISIBLE")</f>
        <v>ADMISIBLE</v>
      </c>
      <c r="AA11" s="7" t="str">
        <f>IF(VLOOKUP($A11,Formulario!$A:$I,7,FALSE)=HLOOKUP(AA$1,Informe!$A:$AP,ROW($A11),FALSE),"ADMISIBLE","NO ADMISIBLE")</f>
        <v>ADMISIBLE</v>
      </c>
      <c r="AB11" s="7" t="str">
        <f>IF(VLOOKUP($A11,Formulario!$A:$I,6,FALSE)=HLOOKUP(AB$1,Informe!$A:$AP,ROW($A11),FALSE),"ADMISIBLE","NO ADMISIBLE")</f>
        <v>ADMISIBLE</v>
      </c>
      <c r="AC11" s="7" t="str">
        <f>IF(VLOOKUP($A11,Formulario!$A:$I,8,FALSE)&lt;HLOOKUP(AC$1,Informe!$A:$AP,ROW($A11),FALSE),"NO ADMISIBLE","ADMISIBLE")</f>
        <v>ADMISIBLE</v>
      </c>
      <c r="AD11" s="7" t="str">
        <f>IF(VLOOKUP($A11,Formulario!$A:$I,7,FALSE)=HLOOKUP(AD$1,Informe!$A:$AP,ROW($A11),FALSE),"ADMISIBLE","NO ADMISIBLE")</f>
        <v>ADMISIBLE</v>
      </c>
      <c r="AE11" s="7" t="str">
        <f>IF(VLOOKUP($A11,Formulario!$A:$I,6,FALSE)=HLOOKUP(AE$1,Informe!$A:$AP,ROW($A11),FALSE),"ADMISIBLE","NO ADMISIBLE")</f>
        <v>ADMISIBLE</v>
      </c>
      <c r="AF11" s="7" t="str">
        <f>IF(VLOOKUP($A11,Formulario!$A:$I,8,FALSE)&lt;HLOOKUP(AF$1,Informe!$A:$AP,ROW($A11),FALSE),"NO ADMISIBLE","ADMISIBLE")</f>
        <v>ADMISIBLE</v>
      </c>
    </row>
    <row r="12" spans="1:32" s="5" customFormat="1" x14ac:dyDescent="0.25">
      <c r="A12" s="34">
        <v>8</v>
      </c>
      <c r="B12" s="82" t="str">
        <f>+Informe!B12</f>
        <v>Material filtrante</v>
      </c>
      <c r="C12" s="7" t="str">
        <f>IF(VLOOKUP($A12,Formulario!$A:$I,7,FALSE)=HLOOKUP(C$1,Informe!$A:$AP,ROW($A12),FALSE),"ADMISIBLE","NO ADMISIBLE")</f>
        <v>ADMISIBLE</v>
      </c>
      <c r="D12" s="7" t="str">
        <f>IF(VLOOKUP($A12,Formulario!$A:$I,6,FALSE)=HLOOKUP(D$1,Informe!$A:$AP,ROW($A12),FALSE),"ADMISIBLE","NO ADMISIBLE")</f>
        <v>ADMISIBLE</v>
      </c>
      <c r="E12" s="7" t="str">
        <f>IF(VLOOKUP($A12,Formulario!$A:$I,8,FALSE)&lt;HLOOKUP(E$1,Informe!$A:$AP,ROW($A12),FALSE),"NO ADMISIBLE","ADMISIBLE")</f>
        <v>ADMISIBLE</v>
      </c>
      <c r="F12" s="7" t="str">
        <f>IF(VLOOKUP($A12,Formulario!$A:$I,7,FALSE)=HLOOKUP(F$1,Informe!$A:$AP,ROW($A12),FALSE),"ADMISIBLE","NO ADMISIBLE")</f>
        <v>ADMISIBLE</v>
      </c>
      <c r="G12" s="7" t="str">
        <f>IF(VLOOKUP($A12,Formulario!$A:$I,6,FALSE)=HLOOKUP(G$1,Informe!$A:$AP,ROW($A12),FALSE),"ADMISIBLE","NO ADMISIBLE")</f>
        <v>ADMISIBLE</v>
      </c>
      <c r="H12" s="7" t="str">
        <f>IF(VLOOKUP($A12,Formulario!$A:$I,8,FALSE)&lt;HLOOKUP(H$1,Informe!$A:$AP,ROW($A12),FALSE),"NO ADMISIBLE","ADMISIBLE")</f>
        <v>ADMISIBLE</v>
      </c>
      <c r="I12" s="7" t="str">
        <f>IF(VLOOKUP($A12,Formulario!$A:$I,7,FALSE)=HLOOKUP(I$1,Informe!$A:$AP,ROW($A12),FALSE),"ADMISIBLE","NO ADMISIBLE")</f>
        <v>ADMISIBLE</v>
      </c>
      <c r="J12" s="7" t="str">
        <f>IF(VLOOKUP($A12,Formulario!$A:$I,6,FALSE)=HLOOKUP(J$1,Informe!$A:$AP,ROW($A12),FALSE),"ADMISIBLE","NO ADMISIBLE")</f>
        <v>ADMISIBLE</v>
      </c>
      <c r="K12" s="7" t="str">
        <f>IF(VLOOKUP($A12,Formulario!$A:$I,8,FALSE)&lt;HLOOKUP(K$1,Informe!$A:$AP,ROW($A12),FALSE),"NO ADMISIBLE","ADMISIBLE")</f>
        <v>ADMISIBLE</v>
      </c>
      <c r="L12" s="7" t="str">
        <f>IF(VLOOKUP($A12,Formulario!$A:$I,7,FALSE)=HLOOKUP(L$1,Informe!$A:$AP,ROW($A12),FALSE),"ADMISIBLE","NO ADMISIBLE")</f>
        <v>ADMISIBLE</v>
      </c>
      <c r="M12" s="7" t="str">
        <f>IF(VLOOKUP($A12,Formulario!$A:$I,6,FALSE)=HLOOKUP(M$1,Informe!$A:$AP,ROW($A12),FALSE),"ADMISIBLE","NO ADMISIBLE")</f>
        <v>ADMISIBLE</v>
      </c>
      <c r="N12" s="7" t="str">
        <f>IF(VLOOKUP($A12,Formulario!$A:$I,8,FALSE)&lt;HLOOKUP(N$1,Informe!$A:$AP,ROW($A12),FALSE),"NO ADMISIBLE","ADMISIBLE")</f>
        <v>ADMISIBLE</v>
      </c>
      <c r="O12" s="7" t="str">
        <f>IF(VLOOKUP($A12,Formulario!$A:$I,7,FALSE)=HLOOKUP(O$1,Informe!$A:$AP,ROW($A12),FALSE),"ADMISIBLE","NO ADMISIBLE")</f>
        <v>ADMISIBLE</v>
      </c>
      <c r="P12" s="7" t="str">
        <f>IF(VLOOKUP($A12,Formulario!$A:$I,6,FALSE)=HLOOKUP(P$1,Informe!$A:$AP,ROW($A12),FALSE),"ADMISIBLE","NO ADMISIBLE")</f>
        <v>ADMISIBLE</v>
      </c>
      <c r="Q12" s="7" t="str">
        <f>IF(VLOOKUP($A12,Formulario!$A:$I,8,FALSE)&lt;HLOOKUP(Q$1,Informe!$A:$AP,ROW($A12),FALSE),"NO ADMISIBLE","ADMISIBLE")</f>
        <v>ADMISIBLE</v>
      </c>
      <c r="R12" s="7" t="str">
        <f>IF(VLOOKUP($A12,Formulario!$A:$I,7,FALSE)=HLOOKUP(R$1,Informe!$A:$AP,ROW($A12),FALSE),"ADMISIBLE","NO ADMISIBLE")</f>
        <v>ADMISIBLE</v>
      </c>
      <c r="S12" s="7" t="str">
        <f>IF(VLOOKUP($A12,Formulario!$A:$I,6,FALSE)=HLOOKUP(S$1,Informe!$A:$AP,ROW($A12),FALSE),"ADMISIBLE","NO ADMISIBLE")</f>
        <v>ADMISIBLE</v>
      </c>
      <c r="T12" s="7" t="str">
        <f>IF(VLOOKUP($A12,Formulario!$A:$I,8,FALSE)&lt;HLOOKUP(T$1,Informe!$A:$AP,ROW($A12),FALSE),"NO ADMISIBLE","ADMISIBLE")</f>
        <v>ADMISIBLE</v>
      </c>
      <c r="U12" s="7" t="str">
        <f>IF(VLOOKUP($A12,Formulario!$A:$I,7,FALSE)=HLOOKUP(U$1,Informe!$A:$AP,ROW($A12),FALSE),"ADMISIBLE","NO ADMISIBLE")</f>
        <v>ADMISIBLE</v>
      </c>
      <c r="V12" s="7" t="str">
        <f>IF(VLOOKUP($A12,Formulario!$A:$I,6,FALSE)=HLOOKUP(V$1,Informe!$A:$AP,ROW($A12),FALSE),"ADMISIBLE","NO ADMISIBLE")</f>
        <v>ADMISIBLE</v>
      </c>
      <c r="W12" s="7" t="str">
        <f>IF(VLOOKUP($A12,Formulario!$A:$I,8,FALSE)&lt;HLOOKUP(W$1,Informe!$A:$AP,ROW($A12),FALSE),"NO ADMISIBLE","ADMISIBLE")</f>
        <v>ADMISIBLE</v>
      </c>
      <c r="X12" s="7" t="str">
        <f>IF(VLOOKUP($A12,Formulario!$A:$I,7,FALSE)=HLOOKUP(X$1,Informe!$A:$AP,ROW($A12),FALSE),"ADMISIBLE","NO ADMISIBLE")</f>
        <v>ADMISIBLE</v>
      </c>
      <c r="Y12" s="7" t="str">
        <f>IF(VLOOKUP($A12,Formulario!$A:$I,6,FALSE)=HLOOKUP(Y$1,Informe!$A:$AP,ROW($A12),FALSE),"ADMISIBLE","NO ADMISIBLE")</f>
        <v>ADMISIBLE</v>
      </c>
      <c r="Z12" s="7" t="str">
        <f>IF(VLOOKUP($A12,Formulario!$A:$I,8,FALSE)&lt;HLOOKUP(Z$1,Informe!$A:$AP,ROW($A12),FALSE),"NO ADMISIBLE","ADMISIBLE")</f>
        <v>ADMISIBLE</v>
      </c>
      <c r="AA12" s="7" t="str">
        <f>IF(VLOOKUP($A12,Formulario!$A:$I,7,FALSE)=HLOOKUP(AA$1,Informe!$A:$AP,ROW($A12),FALSE),"ADMISIBLE","NO ADMISIBLE")</f>
        <v>ADMISIBLE</v>
      </c>
      <c r="AB12" s="7" t="str">
        <f>IF(VLOOKUP($A12,Formulario!$A:$I,6,FALSE)=HLOOKUP(AB$1,Informe!$A:$AP,ROW($A12),FALSE),"ADMISIBLE","NO ADMISIBLE")</f>
        <v>ADMISIBLE</v>
      </c>
      <c r="AC12" s="7" t="str">
        <f>IF(VLOOKUP($A12,Formulario!$A:$I,8,FALSE)&lt;HLOOKUP(AC$1,Informe!$A:$AP,ROW($A12),FALSE),"NO ADMISIBLE","ADMISIBLE")</f>
        <v>ADMISIBLE</v>
      </c>
      <c r="AD12" s="7" t="str">
        <f>IF(VLOOKUP($A12,Formulario!$A:$I,7,FALSE)=HLOOKUP(AD$1,Informe!$A:$AP,ROW($A12),FALSE),"ADMISIBLE","NO ADMISIBLE")</f>
        <v>ADMISIBLE</v>
      </c>
      <c r="AE12" s="7" t="str">
        <f>IF(VLOOKUP($A12,Formulario!$A:$I,6,FALSE)=HLOOKUP(AE$1,Informe!$A:$AP,ROW($A12),FALSE),"ADMISIBLE","NO ADMISIBLE")</f>
        <v>ADMISIBLE</v>
      </c>
      <c r="AF12" s="7" t="str">
        <f>IF(VLOOKUP($A12,Formulario!$A:$I,8,FALSE)&lt;HLOOKUP(AF$1,Informe!$A:$AP,ROW($A12),FALSE),"NO ADMISIBLE","ADMISIBLE")</f>
        <v>ADMISIBLE</v>
      </c>
    </row>
    <row r="13" spans="1:32" s="5" customFormat="1" x14ac:dyDescent="0.25">
      <c r="A13" s="34">
        <v>9</v>
      </c>
      <c r="B13" s="82" t="str">
        <f>+Informe!B13</f>
        <v>Geotextil</v>
      </c>
      <c r="C13" s="7" t="str">
        <f>IF(VLOOKUP($A13,Formulario!$A:$I,7,FALSE)=HLOOKUP(C$1,Informe!$A:$AP,ROW($A13),FALSE),"ADMISIBLE","NO ADMISIBLE")</f>
        <v>ADMISIBLE</v>
      </c>
      <c r="D13" s="7" t="str">
        <f>IF(VLOOKUP($A13,Formulario!$A:$I,6,FALSE)=HLOOKUP(D$1,Informe!$A:$AP,ROW($A13),FALSE),"ADMISIBLE","NO ADMISIBLE")</f>
        <v>ADMISIBLE</v>
      </c>
      <c r="E13" s="7" t="str">
        <f>IF(VLOOKUP($A13,Formulario!$A:$I,8,FALSE)&lt;HLOOKUP(E$1,Informe!$A:$AP,ROW($A13),FALSE),"NO ADMISIBLE","ADMISIBLE")</f>
        <v>ADMISIBLE</v>
      </c>
      <c r="F13" s="7" t="str">
        <f>IF(VLOOKUP($A13,Formulario!$A:$I,7,FALSE)=HLOOKUP(F$1,Informe!$A:$AP,ROW($A13),FALSE),"ADMISIBLE","NO ADMISIBLE")</f>
        <v>ADMISIBLE</v>
      </c>
      <c r="G13" s="7" t="str">
        <f>IF(VLOOKUP($A13,Formulario!$A:$I,6,FALSE)=HLOOKUP(G$1,Informe!$A:$AP,ROW($A13),FALSE),"ADMISIBLE","NO ADMISIBLE")</f>
        <v>ADMISIBLE</v>
      </c>
      <c r="H13" s="7" t="str">
        <f>IF(VLOOKUP($A13,Formulario!$A:$I,8,FALSE)&lt;HLOOKUP(H$1,Informe!$A:$AP,ROW($A13),FALSE),"NO ADMISIBLE","ADMISIBLE")</f>
        <v>ADMISIBLE</v>
      </c>
      <c r="I13" s="7" t="str">
        <f>IF(VLOOKUP($A13,Formulario!$A:$I,7,FALSE)=HLOOKUP(I$1,Informe!$A:$AP,ROW($A13),FALSE),"ADMISIBLE","NO ADMISIBLE")</f>
        <v>ADMISIBLE</v>
      </c>
      <c r="J13" s="7" t="str">
        <f>IF(VLOOKUP($A13,Formulario!$A:$I,6,FALSE)=HLOOKUP(J$1,Informe!$A:$AP,ROW($A13),FALSE),"ADMISIBLE","NO ADMISIBLE")</f>
        <v>ADMISIBLE</v>
      </c>
      <c r="K13" s="7" t="str">
        <f>IF(VLOOKUP($A13,Formulario!$A:$I,8,FALSE)&lt;HLOOKUP(K$1,Informe!$A:$AP,ROW($A13),FALSE),"NO ADMISIBLE","ADMISIBLE")</f>
        <v>ADMISIBLE</v>
      </c>
      <c r="L13" s="7" t="str">
        <f>IF(VLOOKUP($A13,Formulario!$A:$I,7,FALSE)=HLOOKUP(L$1,Informe!$A:$AP,ROW($A13),FALSE),"ADMISIBLE","NO ADMISIBLE")</f>
        <v>ADMISIBLE</v>
      </c>
      <c r="M13" s="7" t="str">
        <f>IF(VLOOKUP($A13,Formulario!$A:$I,6,FALSE)=HLOOKUP(M$1,Informe!$A:$AP,ROW($A13),FALSE),"ADMISIBLE","NO ADMISIBLE")</f>
        <v>ADMISIBLE</v>
      </c>
      <c r="N13" s="7" t="str">
        <f>IF(VLOOKUP($A13,Formulario!$A:$I,8,FALSE)&lt;HLOOKUP(N$1,Informe!$A:$AP,ROW($A13),FALSE),"NO ADMISIBLE","ADMISIBLE")</f>
        <v>ADMISIBLE</v>
      </c>
      <c r="O13" s="7" t="str">
        <f>IF(VLOOKUP($A13,Formulario!$A:$I,7,FALSE)=HLOOKUP(O$1,Informe!$A:$AP,ROW($A13),FALSE),"ADMISIBLE","NO ADMISIBLE")</f>
        <v>ADMISIBLE</v>
      </c>
      <c r="P13" s="7" t="str">
        <f>IF(VLOOKUP($A13,Formulario!$A:$I,6,FALSE)=HLOOKUP(P$1,Informe!$A:$AP,ROW($A13),FALSE),"ADMISIBLE","NO ADMISIBLE")</f>
        <v>ADMISIBLE</v>
      </c>
      <c r="Q13" s="7" t="str">
        <f>IF(VLOOKUP($A13,Formulario!$A:$I,8,FALSE)&lt;HLOOKUP(Q$1,Informe!$A:$AP,ROW($A13),FALSE),"NO ADMISIBLE","ADMISIBLE")</f>
        <v>ADMISIBLE</v>
      </c>
      <c r="R13" s="7" t="str">
        <f>IF(VLOOKUP($A13,Formulario!$A:$I,7,FALSE)=HLOOKUP(R$1,Informe!$A:$AP,ROW($A13),FALSE),"ADMISIBLE","NO ADMISIBLE")</f>
        <v>ADMISIBLE</v>
      </c>
      <c r="S13" s="7" t="str">
        <f>IF(VLOOKUP($A13,Formulario!$A:$I,6,FALSE)=HLOOKUP(S$1,Informe!$A:$AP,ROW($A13),FALSE),"ADMISIBLE","NO ADMISIBLE")</f>
        <v>ADMISIBLE</v>
      </c>
      <c r="T13" s="7" t="str">
        <f>IF(VLOOKUP($A13,Formulario!$A:$I,8,FALSE)&lt;HLOOKUP(T$1,Informe!$A:$AP,ROW($A13),FALSE),"NO ADMISIBLE","ADMISIBLE")</f>
        <v>ADMISIBLE</v>
      </c>
      <c r="U13" s="7" t="str">
        <f>IF(VLOOKUP($A13,Formulario!$A:$I,7,FALSE)=HLOOKUP(U$1,Informe!$A:$AP,ROW($A13),FALSE),"ADMISIBLE","NO ADMISIBLE")</f>
        <v>ADMISIBLE</v>
      </c>
      <c r="V13" s="7" t="str">
        <f>IF(VLOOKUP($A13,Formulario!$A:$I,6,FALSE)=HLOOKUP(V$1,Informe!$A:$AP,ROW($A13),FALSE),"ADMISIBLE","NO ADMISIBLE")</f>
        <v>ADMISIBLE</v>
      </c>
      <c r="W13" s="7" t="str">
        <f>IF(VLOOKUP($A13,Formulario!$A:$I,8,FALSE)&lt;HLOOKUP(W$1,Informe!$A:$AP,ROW($A13),FALSE),"NO ADMISIBLE","ADMISIBLE")</f>
        <v>ADMISIBLE</v>
      </c>
      <c r="X13" s="7" t="str">
        <f>IF(VLOOKUP($A13,Formulario!$A:$I,7,FALSE)=HLOOKUP(X$1,Informe!$A:$AP,ROW($A13),FALSE),"ADMISIBLE","NO ADMISIBLE")</f>
        <v>ADMISIBLE</v>
      </c>
      <c r="Y13" s="7" t="str">
        <f>IF(VLOOKUP($A13,Formulario!$A:$I,6,FALSE)=HLOOKUP(Y$1,Informe!$A:$AP,ROW($A13),FALSE),"ADMISIBLE","NO ADMISIBLE")</f>
        <v>ADMISIBLE</v>
      </c>
      <c r="Z13" s="7" t="str">
        <f>IF(VLOOKUP($A13,Formulario!$A:$I,8,FALSE)&lt;HLOOKUP(Z$1,Informe!$A:$AP,ROW($A13),FALSE),"NO ADMISIBLE","ADMISIBLE")</f>
        <v>ADMISIBLE</v>
      </c>
      <c r="AA13" s="7" t="str">
        <f>IF(VLOOKUP($A13,Formulario!$A:$I,7,FALSE)=HLOOKUP(AA$1,Informe!$A:$AP,ROW($A13),FALSE),"ADMISIBLE","NO ADMISIBLE")</f>
        <v>ADMISIBLE</v>
      </c>
      <c r="AB13" s="7" t="str">
        <f>IF(VLOOKUP($A13,Formulario!$A:$I,6,FALSE)=HLOOKUP(AB$1,Informe!$A:$AP,ROW($A13),FALSE),"ADMISIBLE","NO ADMISIBLE")</f>
        <v>ADMISIBLE</v>
      </c>
      <c r="AC13" s="7" t="str">
        <f>IF(VLOOKUP($A13,Formulario!$A:$I,8,FALSE)&lt;HLOOKUP(AC$1,Informe!$A:$AP,ROW($A13),FALSE),"NO ADMISIBLE","ADMISIBLE")</f>
        <v>ADMISIBLE</v>
      </c>
      <c r="AD13" s="7" t="str">
        <f>IF(VLOOKUP($A13,Formulario!$A:$I,7,FALSE)=HLOOKUP(AD$1,Informe!$A:$AP,ROW($A13),FALSE),"ADMISIBLE","NO ADMISIBLE")</f>
        <v>ADMISIBLE</v>
      </c>
      <c r="AE13" s="7" t="str">
        <f>IF(VLOOKUP($A13,Formulario!$A:$I,6,FALSE)=HLOOKUP(AE$1,Informe!$A:$AP,ROW($A13),FALSE),"ADMISIBLE","NO ADMISIBLE")</f>
        <v>ADMISIBLE</v>
      </c>
      <c r="AF13" s="7" t="str">
        <f>IF(VLOOKUP($A13,Formulario!$A:$I,8,FALSE)&lt;HLOOKUP(AF$1,Informe!$A:$AP,ROW($A13),FALSE),"NO ADMISIBLE","ADMISIBLE")</f>
        <v>ADMISIBLE</v>
      </c>
    </row>
    <row r="14" spans="1:32" s="5" customFormat="1" x14ac:dyDescent="0.25">
      <c r="A14" s="34">
        <v>10</v>
      </c>
      <c r="B14" s="82" t="str">
        <f>+Informe!B14</f>
        <v>Tubería de pvc D=65mm para filtros</v>
      </c>
      <c r="C14" s="7" t="str">
        <f>IF(VLOOKUP($A14,Formulario!$A:$I,7,FALSE)=HLOOKUP(C$1,Informe!$A:$AP,ROW($A14),FALSE),"ADMISIBLE","NO ADMISIBLE")</f>
        <v>ADMISIBLE</v>
      </c>
      <c r="D14" s="7" t="str">
        <f>IF(VLOOKUP($A14,Formulario!$A:$I,6,FALSE)=HLOOKUP(D$1,Informe!$A:$AP,ROW($A14),FALSE),"ADMISIBLE","NO ADMISIBLE")</f>
        <v>ADMISIBLE</v>
      </c>
      <c r="E14" s="7" t="str">
        <f>IF(VLOOKUP($A14,Formulario!$A:$I,8,FALSE)&lt;HLOOKUP(E$1,Informe!$A:$AP,ROW($A14),FALSE),"NO ADMISIBLE","ADMISIBLE")</f>
        <v>ADMISIBLE</v>
      </c>
      <c r="F14" s="7" t="str">
        <f>IF(VLOOKUP($A14,Formulario!$A:$I,7,FALSE)=HLOOKUP(F$1,Informe!$A:$AP,ROW($A14),FALSE),"ADMISIBLE","NO ADMISIBLE")</f>
        <v>ADMISIBLE</v>
      </c>
      <c r="G14" s="7" t="str">
        <f>IF(VLOOKUP($A14,Formulario!$A:$I,6,FALSE)=HLOOKUP(G$1,Informe!$A:$AP,ROW($A14),FALSE),"ADMISIBLE","NO ADMISIBLE")</f>
        <v>ADMISIBLE</v>
      </c>
      <c r="H14" s="7" t="str">
        <f>IF(VLOOKUP($A14,Formulario!$A:$I,8,FALSE)&lt;HLOOKUP(H$1,Informe!$A:$AP,ROW($A14),FALSE),"NO ADMISIBLE","ADMISIBLE")</f>
        <v>ADMISIBLE</v>
      </c>
      <c r="I14" s="7" t="str">
        <f>IF(VLOOKUP($A14,Formulario!$A:$I,7,FALSE)=HLOOKUP(I$1,Informe!$A:$AP,ROW($A14),FALSE),"ADMISIBLE","NO ADMISIBLE")</f>
        <v>ADMISIBLE</v>
      </c>
      <c r="J14" s="7" t="str">
        <f>IF(VLOOKUP($A14,Formulario!$A:$I,6,FALSE)=HLOOKUP(J$1,Informe!$A:$AP,ROW($A14),FALSE),"ADMISIBLE","NO ADMISIBLE")</f>
        <v>ADMISIBLE</v>
      </c>
      <c r="K14" s="7" t="str">
        <f>IF(VLOOKUP($A14,Formulario!$A:$I,8,FALSE)&lt;HLOOKUP(K$1,Informe!$A:$AP,ROW($A14),FALSE),"NO ADMISIBLE","ADMISIBLE")</f>
        <v>ADMISIBLE</v>
      </c>
      <c r="L14" s="7" t="str">
        <f>IF(VLOOKUP($A14,Formulario!$A:$I,7,FALSE)=HLOOKUP(L$1,Informe!$A:$AP,ROW($A14),FALSE),"ADMISIBLE","NO ADMISIBLE")</f>
        <v>ADMISIBLE</v>
      </c>
      <c r="M14" s="7" t="str">
        <f>IF(VLOOKUP($A14,Formulario!$A:$I,6,FALSE)=HLOOKUP(M$1,Informe!$A:$AP,ROW($A14),FALSE),"ADMISIBLE","NO ADMISIBLE")</f>
        <v>ADMISIBLE</v>
      </c>
      <c r="N14" s="7" t="str">
        <f>IF(VLOOKUP($A14,Formulario!$A:$I,8,FALSE)&lt;HLOOKUP(N$1,Informe!$A:$AP,ROW($A14),FALSE),"NO ADMISIBLE","ADMISIBLE")</f>
        <v>ADMISIBLE</v>
      </c>
      <c r="O14" s="7" t="str">
        <f>IF(VLOOKUP($A14,Formulario!$A:$I,7,FALSE)=HLOOKUP(O$1,Informe!$A:$AP,ROW($A14),FALSE),"ADMISIBLE","NO ADMISIBLE")</f>
        <v>ADMISIBLE</v>
      </c>
      <c r="P14" s="7" t="str">
        <f>IF(VLOOKUP($A14,Formulario!$A:$I,6,FALSE)=HLOOKUP(P$1,Informe!$A:$AP,ROW($A14),FALSE),"ADMISIBLE","NO ADMISIBLE")</f>
        <v>ADMISIBLE</v>
      </c>
      <c r="Q14" s="7" t="str">
        <f>IF(VLOOKUP($A14,Formulario!$A:$I,8,FALSE)&lt;HLOOKUP(Q$1,Informe!$A:$AP,ROW($A14),FALSE),"NO ADMISIBLE","ADMISIBLE")</f>
        <v>ADMISIBLE</v>
      </c>
      <c r="R14" s="7" t="str">
        <f>IF(VLOOKUP($A14,Formulario!$A:$I,7,FALSE)=HLOOKUP(R$1,Informe!$A:$AP,ROW($A14),FALSE),"ADMISIBLE","NO ADMISIBLE")</f>
        <v>ADMISIBLE</v>
      </c>
      <c r="S14" s="7" t="str">
        <f>IF(VLOOKUP($A14,Formulario!$A:$I,6,FALSE)=HLOOKUP(S$1,Informe!$A:$AP,ROW($A14),FALSE),"ADMISIBLE","NO ADMISIBLE")</f>
        <v>ADMISIBLE</v>
      </c>
      <c r="T14" s="7" t="str">
        <f>IF(VLOOKUP($A14,Formulario!$A:$I,8,FALSE)&lt;HLOOKUP(T$1,Informe!$A:$AP,ROW($A14),FALSE),"NO ADMISIBLE","ADMISIBLE")</f>
        <v>ADMISIBLE</v>
      </c>
      <c r="U14" s="7" t="str">
        <f>IF(VLOOKUP($A14,Formulario!$A:$I,7,FALSE)=HLOOKUP(U$1,Informe!$A:$AP,ROW($A14),FALSE),"ADMISIBLE","NO ADMISIBLE")</f>
        <v>ADMISIBLE</v>
      </c>
      <c r="V14" s="7" t="str">
        <f>IF(VLOOKUP($A14,Formulario!$A:$I,6,FALSE)=HLOOKUP(V$1,Informe!$A:$AP,ROW($A14),FALSE),"ADMISIBLE","NO ADMISIBLE")</f>
        <v>ADMISIBLE</v>
      </c>
      <c r="W14" s="7" t="str">
        <f>IF(VLOOKUP($A14,Formulario!$A:$I,8,FALSE)&lt;HLOOKUP(W$1,Informe!$A:$AP,ROW($A14),FALSE),"NO ADMISIBLE","ADMISIBLE")</f>
        <v>ADMISIBLE</v>
      </c>
      <c r="X14" s="7" t="str">
        <f>IF(VLOOKUP($A14,Formulario!$A:$I,7,FALSE)=HLOOKUP(X$1,Informe!$A:$AP,ROW($A14),FALSE),"ADMISIBLE","NO ADMISIBLE")</f>
        <v>ADMISIBLE</v>
      </c>
      <c r="Y14" s="7" t="str">
        <f>IF(VLOOKUP($A14,Formulario!$A:$I,6,FALSE)=HLOOKUP(Y$1,Informe!$A:$AP,ROW($A14),FALSE),"ADMISIBLE","NO ADMISIBLE")</f>
        <v>ADMISIBLE</v>
      </c>
      <c r="Z14" s="7" t="str">
        <f>IF(VLOOKUP($A14,Formulario!$A:$I,8,FALSE)&lt;HLOOKUP(Z$1,Informe!$A:$AP,ROW($A14),FALSE),"NO ADMISIBLE","ADMISIBLE")</f>
        <v>ADMISIBLE</v>
      </c>
      <c r="AA14" s="7" t="str">
        <f>IF(VLOOKUP($A14,Formulario!$A:$I,7,FALSE)=HLOOKUP(AA$1,Informe!$A:$AP,ROW($A14),FALSE),"ADMISIBLE","NO ADMISIBLE")</f>
        <v>ADMISIBLE</v>
      </c>
      <c r="AB14" s="7" t="str">
        <f>IF(VLOOKUP($A14,Formulario!$A:$I,6,FALSE)=HLOOKUP(AB$1,Informe!$A:$AP,ROW($A14),FALSE),"ADMISIBLE","NO ADMISIBLE")</f>
        <v>ADMISIBLE</v>
      </c>
      <c r="AC14" s="7" t="str">
        <f>IF(VLOOKUP($A14,Formulario!$A:$I,8,FALSE)&lt;HLOOKUP(AC$1,Informe!$A:$AP,ROW($A14),FALSE),"NO ADMISIBLE","ADMISIBLE")</f>
        <v>ADMISIBLE</v>
      </c>
      <c r="AD14" s="7" t="str">
        <f>IF(VLOOKUP($A14,Formulario!$A:$I,7,FALSE)=HLOOKUP(AD$1,Informe!$A:$AP,ROW($A14),FALSE),"ADMISIBLE","NO ADMISIBLE")</f>
        <v>ADMISIBLE</v>
      </c>
      <c r="AE14" s="7" t="str">
        <f>IF(VLOOKUP($A14,Formulario!$A:$I,6,FALSE)=HLOOKUP(AE$1,Informe!$A:$AP,ROW($A14),FALSE),"ADMISIBLE","NO ADMISIBLE")</f>
        <v>ADMISIBLE</v>
      </c>
      <c r="AF14" s="7" t="str">
        <f>IF(VLOOKUP($A14,Formulario!$A:$I,8,FALSE)&lt;HLOOKUP(AF$1,Informe!$A:$AP,ROW($A14),FALSE),"NO ADMISIBLE","ADMISIBLE")</f>
        <v>ADMISIBLE</v>
      </c>
    </row>
    <row r="15" spans="1:32" s="5" customFormat="1" x14ac:dyDescent="0.25">
      <c r="A15" s="34">
        <v>11</v>
      </c>
      <c r="B15" s="82" t="str">
        <f>+Informe!B15</f>
        <v>Drenes Horizontales L&gt; 10mts</v>
      </c>
      <c r="C15" s="7" t="str">
        <f>IF(VLOOKUP($A15,Formulario!$A:$I,7,FALSE)=HLOOKUP(C$1,Informe!$A:$AP,ROW($A15),FALSE),"ADMISIBLE","NO ADMISIBLE")</f>
        <v>ADMISIBLE</v>
      </c>
      <c r="D15" s="7" t="str">
        <f>IF(VLOOKUP($A15,Formulario!$A:$I,6,FALSE)=HLOOKUP(D$1,Informe!$A:$AP,ROW($A15),FALSE),"ADMISIBLE","NO ADMISIBLE")</f>
        <v>ADMISIBLE</v>
      </c>
      <c r="E15" s="7" t="str">
        <f>IF(VLOOKUP($A15,Formulario!$A:$I,8,FALSE)&lt;HLOOKUP(E$1,Informe!$A:$AP,ROW($A15),FALSE),"NO ADMISIBLE","ADMISIBLE")</f>
        <v>ADMISIBLE</v>
      </c>
      <c r="F15" s="7" t="str">
        <f>IF(VLOOKUP($A15,Formulario!$A:$I,7,FALSE)=HLOOKUP(F$1,Informe!$A:$AP,ROW($A15),FALSE),"ADMISIBLE","NO ADMISIBLE")</f>
        <v>ADMISIBLE</v>
      </c>
      <c r="G15" s="7" t="str">
        <f>IF(VLOOKUP($A15,Formulario!$A:$I,6,FALSE)=HLOOKUP(G$1,Informe!$A:$AP,ROW($A15),FALSE),"ADMISIBLE","NO ADMISIBLE")</f>
        <v>ADMISIBLE</v>
      </c>
      <c r="H15" s="7" t="str">
        <f>IF(VLOOKUP($A15,Formulario!$A:$I,8,FALSE)&lt;HLOOKUP(H$1,Informe!$A:$AP,ROW($A15),FALSE),"NO ADMISIBLE","ADMISIBLE")</f>
        <v>ADMISIBLE</v>
      </c>
      <c r="I15" s="7" t="str">
        <f>IF(VLOOKUP($A15,Formulario!$A:$I,7,FALSE)=HLOOKUP(I$1,Informe!$A:$AP,ROW($A15),FALSE),"ADMISIBLE","NO ADMISIBLE")</f>
        <v>ADMISIBLE</v>
      </c>
      <c r="J15" s="7" t="str">
        <f>IF(VLOOKUP($A15,Formulario!$A:$I,6,FALSE)=HLOOKUP(J$1,Informe!$A:$AP,ROW($A15),FALSE),"ADMISIBLE","NO ADMISIBLE")</f>
        <v>ADMISIBLE</v>
      </c>
      <c r="K15" s="7" t="str">
        <f>IF(VLOOKUP($A15,Formulario!$A:$I,8,FALSE)&lt;HLOOKUP(K$1,Informe!$A:$AP,ROW($A15),FALSE),"NO ADMISIBLE","ADMISIBLE")</f>
        <v>ADMISIBLE</v>
      </c>
      <c r="L15" s="7" t="str">
        <f>IF(VLOOKUP($A15,Formulario!$A:$I,7,FALSE)=HLOOKUP(L$1,Informe!$A:$AP,ROW($A15),FALSE),"ADMISIBLE","NO ADMISIBLE")</f>
        <v>ADMISIBLE</v>
      </c>
      <c r="M15" s="7" t="str">
        <f>IF(VLOOKUP($A15,Formulario!$A:$I,6,FALSE)=HLOOKUP(M$1,Informe!$A:$AP,ROW($A15),FALSE),"ADMISIBLE","NO ADMISIBLE")</f>
        <v>ADMISIBLE</v>
      </c>
      <c r="N15" s="7" t="str">
        <f>IF(VLOOKUP($A15,Formulario!$A:$I,8,FALSE)&lt;HLOOKUP(N$1,Informe!$A:$AP,ROW($A15),FALSE),"NO ADMISIBLE","ADMISIBLE")</f>
        <v>ADMISIBLE</v>
      </c>
      <c r="O15" s="7" t="str">
        <f>IF(VLOOKUP($A15,Formulario!$A:$I,7,FALSE)=HLOOKUP(O$1,Informe!$A:$AP,ROW($A15),FALSE),"ADMISIBLE","NO ADMISIBLE")</f>
        <v>ADMISIBLE</v>
      </c>
      <c r="P15" s="7" t="str">
        <f>IF(VLOOKUP($A15,Formulario!$A:$I,6,FALSE)=HLOOKUP(P$1,Informe!$A:$AP,ROW($A15),FALSE),"ADMISIBLE","NO ADMISIBLE")</f>
        <v>ADMISIBLE</v>
      </c>
      <c r="Q15" s="7" t="str">
        <f>IF(VLOOKUP($A15,Formulario!$A:$I,8,FALSE)&lt;HLOOKUP(Q$1,Informe!$A:$AP,ROW($A15),FALSE),"NO ADMISIBLE","ADMISIBLE")</f>
        <v>ADMISIBLE</v>
      </c>
      <c r="R15" s="7" t="str">
        <f>IF(VLOOKUP($A15,Formulario!$A:$I,7,FALSE)=HLOOKUP(R$1,Informe!$A:$AP,ROW($A15),FALSE),"ADMISIBLE","NO ADMISIBLE")</f>
        <v>ADMISIBLE</v>
      </c>
      <c r="S15" s="7" t="str">
        <f>IF(VLOOKUP($A15,Formulario!$A:$I,6,FALSE)=HLOOKUP(S$1,Informe!$A:$AP,ROW($A15),FALSE),"ADMISIBLE","NO ADMISIBLE")</f>
        <v>ADMISIBLE</v>
      </c>
      <c r="T15" s="7" t="str">
        <f>IF(VLOOKUP($A15,Formulario!$A:$I,8,FALSE)&lt;HLOOKUP(T$1,Informe!$A:$AP,ROW($A15),FALSE),"NO ADMISIBLE","ADMISIBLE")</f>
        <v>ADMISIBLE</v>
      </c>
      <c r="U15" s="7" t="str">
        <f>IF(VLOOKUP($A15,Formulario!$A:$I,7,FALSE)=HLOOKUP(U$1,Informe!$A:$AP,ROW($A15),FALSE),"ADMISIBLE","NO ADMISIBLE")</f>
        <v>ADMISIBLE</v>
      </c>
      <c r="V15" s="7" t="str">
        <f>IF(VLOOKUP($A15,Formulario!$A:$I,6,FALSE)=HLOOKUP(V$1,Informe!$A:$AP,ROW($A15),FALSE),"ADMISIBLE","NO ADMISIBLE")</f>
        <v>ADMISIBLE</v>
      </c>
      <c r="W15" s="7" t="str">
        <f>IF(VLOOKUP($A15,Formulario!$A:$I,8,FALSE)&lt;HLOOKUP(W$1,Informe!$A:$AP,ROW($A15),FALSE),"NO ADMISIBLE","ADMISIBLE")</f>
        <v>ADMISIBLE</v>
      </c>
      <c r="X15" s="7" t="str">
        <f>IF(VLOOKUP($A15,Formulario!$A:$I,7,FALSE)=HLOOKUP(X$1,Informe!$A:$AP,ROW($A15),FALSE),"ADMISIBLE","NO ADMISIBLE")</f>
        <v>ADMISIBLE</v>
      </c>
      <c r="Y15" s="7" t="str">
        <f>IF(VLOOKUP($A15,Formulario!$A:$I,6,FALSE)=HLOOKUP(Y$1,Informe!$A:$AP,ROW($A15),FALSE),"ADMISIBLE","NO ADMISIBLE")</f>
        <v>ADMISIBLE</v>
      </c>
      <c r="Z15" s="7" t="str">
        <f>IF(VLOOKUP($A15,Formulario!$A:$I,8,FALSE)&lt;HLOOKUP(Z$1,Informe!$A:$AP,ROW($A15),FALSE),"NO ADMISIBLE","ADMISIBLE")</f>
        <v>ADMISIBLE</v>
      </c>
      <c r="AA15" s="7" t="str">
        <f>IF(VLOOKUP($A15,Formulario!$A:$I,7,FALSE)=HLOOKUP(AA$1,Informe!$A:$AP,ROW($A15),FALSE),"ADMISIBLE","NO ADMISIBLE")</f>
        <v>ADMISIBLE</v>
      </c>
      <c r="AB15" s="7" t="str">
        <f>IF(VLOOKUP($A15,Formulario!$A:$I,6,FALSE)=HLOOKUP(AB$1,Informe!$A:$AP,ROW($A15),FALSE),"ADMISIBLE","NO ADMISIBLE")</f>
        <v>ADMISIBLE</v>
      </c>
      <c r="AC15" s="7" t="str">
        <f>IF(VLOOKUP($A15,Formulario!$A:$I,8,FALSE)&lt;HLOOKUP(AC$1,Informe!$A:$AP,ROW($A15),FALSE),"NO ADMISIBLE","ADMISIBLE")</f>
        <v>ADMISIBLE</v>
      </c>
      <c r="AD15" s="7" t="str">
        <f>IF(VLOOKUP($A15,Formulario!$A:$I,7,FALSE)=HLOOKUP(AD$1,Informe!$A:$AP,ROW($A15),FALSE),"ADMISIBLE","NO ADMISIBLE")</f>
        <v>ADMISIBLE</v>
      </c>
      <c r="AE15" s="7" t="str">
        <f>IF(VLOOKUP($A15,Formulario!$A:$I,6,FALSE)=HLOOKUP(AE$1,Informe!$A:$AP,ROW($A15),FALSE),"ADMISIBLE","NO ADMISIBLE")</f>
        <v>ADMISIBLE</v>
      </c>
      <c r="AF15" s="7" t="str">
        <f>IF(VLOOKUP($A15,Formulario!$A:$I,8,FALSE)&lt;HLOOKUP(AF$1,Informe!$A:$AP,ROW($A15),FALSE),"NO ADMISIBLE","ADMISIBLE")</f>
        <v>ADMISIBLE</v>
      </c>
    </row>
    <row r="16" spans="1:32" x14ac:dyDescent="0.25">
      <c r="A16" s="34">
        <v>12</v>
      </c>
      <c r="B16" s="82" t="str">
        <f>+Informe!B16</f>
        <v>Drenes Horizontales L&lt; 10mts</v>
      </c>
      <c r="C16" s="7" t="str">
        <f>IF(VLOOKUP($A16,Formulario!$A:$I,7,FALSE)=HLOOKUP(C$1,Informe!$A:$AP,ROW($A16),FALSE),"ADMISIBLE","NO ADMISIBLE")</f>
        <v>ADMISIBLE</v>
      </c>
      <c r="D16" s="7" t="str">
        <f>IF(VLOOKUP($A16,Formulario!$A:$I,6,FALSE)=HLOOKUP(D$1,Informe!$A:$AP,ROW($A16),FALSE),"ADMISIBLE","NO ADMISIBLE")</f>
        <v>ADMISIBLE</v>
      </c>
      <c r="E16" s="7" t="str">
        <f>IF(VLOOKUP($A16,Formulario!$A:$I,8,FALSE)&lt;HLOOKUP(E$1,Informe!$A:$AP,ROW($A16),FALSE),"NO ADMISIBLE","ADMISIBLE")</f>
        <v>ADMISIBLE</v>
      </c>
      <c r="F16" s="7" t="str">
        <f>IF(VLOOKUP($A16,Formulario!$A:$I,7,FALSE)=HLOOKUP(F$1,Informe!$A:$AP,ROW($A16),FALSE),"ADMISIBLE","NO ADMISIBLE")</f>
        <v>ADMISIBLE</v>
      </c>
      <c r="G16" s="7" t="str">
        <f>IF(VLOOKUP($A16,Formulario!$A:$I,6,FALSE)=HLOOKUP(G$1,Informe!$A:$AP,ROW($A16),FALSE),"ADMISIBLE","NO ADMISIBLE")</f>
        <v>ADMISIBLE</v>
      </c>
      <c r="H16" s="7" t="str">
        <f>IF(VLOOKUP($A16,Formulario!$A:$I,8,FALSE)&lt;HLOOKUP(H$1,Informe!$A:$AP,ROW($A16),FALSE),"NO ADMISIBLE","ADMISIBLE")</f>
        <v>ADMISIBLE</v>
      </c>
      <c r="I16" s="7" t="str">
        <f>IF(VLOOKUP($A16,Formulario!$A:$I,7,FALSE)=HLOOKUP(I$1,Informe!$A:$AP,ROW($A16),FALSE),"ADMISIBLE","NO ADMISIBLE")</f>
        <v>ADMISIBLE</v>
      </c>
      <c r="J16" s="7" t="str">
        <f>IF(VLOOKUP($A16,Formulario!$A:$I,6,FALSE)=HLOOKUP(J$1,Informe!$A:$AP,ROW($A16),FALSE),"ADMISIBLE","NO ADMISIBLE")</f>
        <v>ADMISIBLE</v>
      </c>
      <c r="K16" s="7" t="str">
        <f>IF(VLOOKUP($A16,Formulario!$A:$I,8,FALSE)&lt;HLOOKUP(K$1,Informe!$A:$AP,ROW($A16),FALSE),"NO ADMISIBLE","ADMISIBLE")</f>
        <v>ADMISIBLE</v>
      </c>
      <c r="L16" s="7" t="str">
        <f>IF(VLOOKUP($A16,Formulario!$A:$I,7,FALSE)=HLOOKUP(L$1,Informe!$A:$AP,ROW($A16),FALSE),"ADMISIBLE","NO ADMISIBLE")</f>
        <v>ADMISIBLE</v>
      </c>
      <c r="M16" s="7" t="str">
        <f>IF(VLOOKUP($A16,Formulario!$A:$I,6,FALSE)=HLOOKUP(M$1,Informe!$A:$AP,ROW($A16),FALSE),"ADMISIBLE","NO ADMISIBLE")</f>
        <v>ADMISIBLE</v>
      </c>
      <c r="N16" s="7" t="str">
        <f>IF(VLOOKUP($A16,Formulario!$A:$I,8,FALSE)&lt;HLOOKUP(N$1,Informe!$A:$AP,ROW($A16),FALSE),"NO ADMISIBLE","ADMISIBLE")</f>
        <v>ADMISIBLE</v>
      </c>
      <c r="O16" s="7" t="str">
        <f>IF(VLOOKUP($A16,Formulario!$A:$I,7,FALSE)=HLOOKUP(O$1,Informe!$A:$AP,ROW($A16),FALSE),"ADMISIBLE","NO ADMISIBLE")</f>
        <v>ADMISIBLE</v>
      </c>
      <c r="P16" s="7" t="str">
        <f>IF(VLOOKUP($A16,Formulario!$A:$I,6,FALSE)=HLOOKUP(P$1,Informe!$A:$AP,ROW($A16),FALSE),"ADMISIBLE","NO ADMISIBLE")</f>
        <v>ADMISIBLE</v>
      </c>
      <c r="Q16" s="7" t="str">
        <f>IF(VLOOKUP($A16,Formulario!$A:$I,8,FALSE)&lt;HLOOKUP(Q$1,Informe!$A:$AP,ROW($A16),FALSE),"NO ADMISIBLE","ADMISIBLE")</f>
        <v>ADMISIBLE</v>
      </c>
      <c r="R16" s="7" t="str">
        <f>IF(VLOOKUP($A16,Formulario!$A:$I,7,FALSE)=HLOOKUP(R$1,Informe!$A:$AP,ROW($A16),FALSE),"ADMISIBLE","NO ADMISIBLE")</f>
        <v>ADMISIBLE</v>
      </c>
      <c r="S16" s="7" t="str">
        <f>IF(VLOOKUP($A16,Formulario!$A:$I,6,FALSE)=HLOOKUP(S$1,Informe!$A:$AP,ROW($A16),FALSE),"ADMISIBLE","NO ADMISIBLE")</f>
        <v>ADMISIBLE</v>
      </c>
      <c r="T16" s="7" t="str">
        <f>IF(VLOOKUP($A16,Formulario!$A:$I,8,FALSE)&lt;HLOOKUP(T$1,Informe!$A:$AP,ROW($A16),FALSE),"NO ADMISIBLE","ADMISIBLE")</f>
        <v>ADMISIBLE</v>
      </c>
      <c r="U16" s="7" t="str">
        <f>IF(VLOOKUP($A16,Formulario!$A:$I,7,FALSE)=HLOOKUP(U$1,Informe!$A:$AP,ROW($A16),FALSE),"ADMISIBLE","NO ADMISIBLE")</f>
        <v>ADMISIBLE</v>
      </c>
      <c r="V16" s="7" t="str">
        <f>IF(VLOOKUP($A16,Formulario!$A:$I,6,FALSE)=HLOOKUP(V$1,Informe!$A:$AP,ROW($A16),FALSE),"ADMISIBLE","NO ADMISIBLE")</f>
        <v>ADMISIBLE</v>
      </c>
      <c r="W16" s="7" t="str">
        <f>IF(VLOOKUP($A16,Formulario!$A:$I,8,FALSE)&lt;HLOOKUP(W$1,Informe!$A:$AP,ROW($A16),FALSE),"NO ADMISIBLE","ADMISIBLE")</f>
        <v>ADMISIBLE</v>
      </c>
      <c r="X16" s="7" t="str">
        <f>IF(VLOOKUP($A16,Formulario!$A:$I,7,FALSE)=HLOOKUP(X$1,Informe!$A:$AP,ROW($A16),FALSE),"ADMISIBLE","NO ADMISIBLE")</f>
        <v>ADMISIBLE</v>
      </c>
      <c r="Y16" s="7" t="str">
        <f>IF(VLOOKUP($A16,Formulario!$A:$I,6,FALSE)=HLOOKUP(Y$1,Informe!$A:$AP,ROW($A16),FALSE),"ADMISIBLE","NO ADMISIBLE")</f>
        <v>ADMISIBLE</v>
      </c>
      <c r="Z16" s="7" t="str">
        <f>IF(VLOOKUP($A16,Formulario!$A:$I,8,FALSE)&lt;HLOOKUP(Z$1,Informe!$A:$AP,ROW($A16),FALSE),"NO ADMISIBLE","ADMISIBLE")</f>
        <v>ADMISIBLE</v>
      </c>
      <c r="AA16" s="7" t="str">
        <f>IF(VLOOKUP($A16,Formulario!$A:$I,7,FALSE)=HLOOKUP(AA$1,Informe!$A:$AP,ROW($A16),FALSE),"ADMISIBLE","NO ADMISIBLE")</f>
        <v>ADMISIBLE</v>
      </c>
      <c r="AB16" s="7" t="str">
        <f>IF(VLOOKUP($A16,Formulario!$A:$I,6,FALSE)=HLOOKUP(AB$1,Informe!$A:$AP,ROW($A16),FALSE),"ADMISIBLE","NO ADMISIBLE")</f>
        <v>ADMISIBLE</v>
      </c>
      <c r="AC16" s="7" t="str">
        <f>IF(VLOOKUP($A16,Formulario!$A:$I,8,FALSE)&lt;HLOOKUP(AC$1,Informe!$A:$AP,ROW($A16),FALSE),"NO ADMISIBLE","ADMISIBLE")</f>
        <v>ADMISIBLE</v>
      </c>
      <c r="AD16" s="7" t="str">
        <f>IF(VLOOKUP($A16,Formulario!$A:$I,7,FALSE)=HLOOKUP(AD$1,Informe!$A:$AP,ROW($A16),FALSE),"ADMISIBLE","NO ADMISIBLE")</f>
        <v>ADMISIBLE</v>
      </c>
      <c r="AE16" s="7" t="str">
        <f>IF(VLOOKUP($A16,Formulario!$A:$I,6,FALSE)=HLOOKUP(AE$1,Informe!$A:$AP,ROW($A16),FALSE),"ADMISIBLE","NO ADMISIBLE")</f>
        <v>ADMISIBLE</v>
      </c>
      <c r="AF16" s="7" t="str">
        <f>IF(VLOOKUP($A16,Formulario!$A:$I,8,FALSE)&lt;HLOOKUP(AF$1,Informe!$A:$AP,ROW($A16),FALSE),"NO ADMISIBLE","ADMISIBLE")</f>
        <v>ADMISIBLE</v>
      </c>
    </row>
  </sheetData>
  <sheetProtection selectLockedCells="1" selectUnlockedCells="1"/>
  <mergeCells count="20">
    <mergeCell ref="X2:Z2"/>
    <mergeCell ref="X3:Z3"/>
    <mergeCell ref="L2:N2"/>
    <mergeCell ref="L3:N3"/>
    <mergeCell ref="AD2:AF2"/>
    <mergeCell ref="AD3:AF3"/>
    <mergeCell ref="O2:Q2"/>
    <mergeCell ref="O3:Q3"/>
    <mergeCell ref="R2:T2"/>
    <mergeCell ref="R3:T3"/>
    <mergeCell ref="AA2:AC2"/>
    <mergeCell ref="AA3:AC3"/>
    <mergeCell ref="U2:W2"/>
    <mergeCell ref="U3:W3"/>
    <mergeCell ref="C2:E2"/>
    <mergeCell ref="F2:H2"/>
    <mergeCell ref="C3:E3"/>
    <mergeCell ref="F3:H3"/>
    <mergeCell ref="I2:K2"/>
    <mergeCell ref="I3:K3"/>
  </mergeCells>
  <conditionalFormatting sqref="C5">
    <cfRule type="cellIs" dxfId="62" priority="11615" operator="equal">
      <formula>"NO ADMISIBLE"</formula>
    </cfRule>
  </conditionalFormatting>
  <conditionalFormatting sqref="E5">
    <cfRule type="cellIs" dxfId="61" priority="11613" operator="equal">
      <formula>"NO ADMISIBLE"</formula>
    </cfRule>
  </conditionalFormatting>
  <conditionalFormatting sqref="D5">
    <cfRule type="cellIs" dxfId="60" priority="1949" operator="equal">
      <formula>"NO ADMISIBLE"</formula>
    </cfRule>
  </conditionalFormatting>
  <conditionalFormatting sqref="C6:C16">
    <cfRule type="cellIs" dxfId="59" priority="57" operator="equal">
      <formula>"NO ADMISIBLE"</formula>
    </cfRule>
  </conditionalFormatting>
  <conditionalFormatting sqref="E6:E16">
    <cfRule type="cellIs" dxfId="58" priority="56" operator="equal">
      <formula>"NO ADMISIBLE"</formula>
    </cfRule>
  </conditionalFormatting>
  <conditionalFormatting sqref="D6:D16">
    <cfRule type="cellIs" dxfId="57" priority="55" operator="equal">
      <formula>"NO ADMISIBLE"</formula>
    </cfRule>
  </conditionalFormatting>
  <conditionalFormatting sqref="F5">
    <cfRule type="cellIs" dxfId="56" priority="54" operator="equal">
      <formula>"NO ADMISIBLE"</formula>
    </cfRule>
  </conditionalFormatting>
  <conditionalFormatting sqref="H5">
    <cfRule type="cellIs" dxfId="55" priority="53" operator="equal">
      <formula>"NO ADMISIBLE"</formula>
    </cfRule>
  </conditionalFormatting>
  <conditionalFormatting sqref="G5">
    <cfRule type="cellIs" dxfId="54" priority="52" operator="equal">
      <formula>"NO ADMISIBLE"</formula>
    </cfRule>
  </conditionalFormatting>
  <conditionalFormatting sqref="F6:F16">
    <cfRule type="cellIs" dxfId="53" priority="51" operator="equal">
      <formula>"NO ADMISIBLE"</formula>
    </cfRule>
  </conditionalFormatting>
  <conditionalFormatting sqref="H6:H16">
    <cfRule type="cellIs" dxfId="52" priority="50" operator="equal">
      <formula>"NO ADMISIBLE"</formula>
    </cfRule>
  </conditionalFormatting>
  <conditionalFormatting sqref="G6:G16">
    <cfRule type="cellIs" dxfId="51" priority="49" operator="equal">
      <formula>"NO ADMISIBLE"</formula>
    </cfRule>
  </conditionalFormatting>
  <conditionalFormatting sqref="I5">
    <cfRule type="cellIs" dxfId="50" priority="48" operator="equal">
      <formula>"NO ADMISIBLE"</formula>
    </cfRule>
  </conditionalFormatting>
  <conditionalFormatting sqref="K5">
    <cfRule type="cellIs" dxfId="49" priority="47" operator="equal">
      <formula>"NO ADMISIBLE"</formula>
    </cfRule>
  </conditionalFormatting>
  <conditionalFormatting sqref="J5">
    <cfRule type="cellIs" dxfId="48" priority="46" operator="equal">
      <formula>"NO ADMISIBLE"</formula>
    </cfRule>
  </conditionalFormatting>
  <conditionalFormatting sqref="I6:I16">
    <cfRule type="cellIs" dxfId="47" priority="45" operator="equal">
      <formula>"NO ADMISIBLE"</formula>
    </cfRule>
  </conditionalFormatting>
  <conditionalFormatting sqref="K6:K16">
    <cfRule type="cellIs" dxfId="46" priority="44" operator="equal">
      <formula>"NO ADMISIBLE"</formula>
    </cfRule>
  </conditionalFormatting>
  <conditionalFormatting sqref="J6:J16">
    <cfRule type="cellIs" dxfId="45" priority="43" operator="equal">
      <formula>"NO ADMISIBLE"</formula>
    </cfRule>
  </conditionalFormatting>
  <conditionalFormatting sqref="L5">
    <cfRule type="cellIs" dxfId="44" priority="42" operator="equal">
      <formula>"NO ADMISIBLE"</formula>
    </cfRule>
  </conditionalFormatting>
  <conditionalFormatting sqref="N5">
    <cfRule type="cellIs" dxfId="43" priority="41" operator="equal">
      <formula>"NO ADMISIBLE"</formula>
    </cfRule>
  </conditionalFormatting>
  <conditionalFormatting sqref="M5">
    <cfRule type="cellIs" dxfId="42" priority="40" operator="equal">
      <formula>"NO ADMISIBLE"</formula>
    </cfRule>
  </conditionalFormatting>
  <conditionalFormatting sqref="L6:L16">
    <cfRule type="cellIs" dxfId="41" priority="39" operator="equal">
      <formula>"NO ADMISIBLE"</formula>
    </cfRule>
  </conditionalFormatting>
  <conditionalFormatting sqref="N6:N16">
    <cfRule type="cellIs" dxfId="40" priority="38" operator="equal">
      <formula>"NO ADMISIBLE"</formula>
    </cfRule>
  </conditionalFormatting>
  <conditionalFormatting sqref="M6:M16">
    <cfRule type="cellIs" dxfId="39" priority="37" operator="equal">
      <formula>"NO ADMISIBLE"</formula>
    </cfRule>
  </conditionalFormatting>
  <conditionalFormatting sqref="O5">
    <cfRule type="cellIs" dxfId="38" priority="36" operator="equal">
      <formula>"NO ADMISIBLE"</formula>
    </cfRule>
  </conditionalFormatting>
  <conditionalFormatting sqref="Q5">
    <cfRule type="cellIs" dxfId="37" priority="35" operator="equal">
      <formula>"NO ADMISIBLE"</formula>
    </cfRule>
  </conditionalFormatting>
  <conditionalFormatting sqref="P5">
    <cfRule type="cellIs" dxfId="36" priority="34" operator="equal">
      <formula>"NO ADMISIBLE"</formula>
    </cfRule>
  </conditionalFormatting>
  <conditionalFormatting sqref="O6:O16">
    <cfRule type="cellIs" dxfId="35" priority="33" operator="equal">
      <formula>"NO ADMISIBLE"</formula>
    </cfRule>
  </conditionalFormatting>
  <conditionalFormatting sqref="Q6:Q16">
    <cfRule type="cellIs" dxfId="34" priority="32" operator="equal">
      <formula>"NO ADMISIBLE"</formula>
    </cfRule>
  </conditionalFormatting>
  <conditionalFormatting sqref="P6:P16">
    <cfRule type="cellIs" dxfId="33" priority="31" operator="equal">
      <formula>"NO ADMISIBLE"</formula>
    </cfRule>
  </conditionalFormatting>
  <conditionalFormatting sqref="R5">
    <cfRule type="cellIs" dxfId="32" priority="30" operator="equal">
      <formula>"NO ADMISIBLE"</formula>
    </cfRule>
  </conditionalFormatting>
  <conditionalFormatting sqref="T5">
    <cfRule type="cellIs" dxfId="31" priority="29" operator="equal">
      <formula>"NO ADMISIBLE"</formula>
    </cfRule>
  </conditionalFormatting>
  <conditionalFormatting sqref="S5">
    <cfRule type="cellIs" dxfId="30" priority="28" operator="equal">
      <formula>"NO ADMISIBLE"</formula>
    </cfRule>
  </conditionalFormatting>
  <conditionalFormatting sqref="R6:R16">
    <cfRule type="cellIs" dxfId="29" priority="27" operator="equal">
      <formula>"NO ADMISIBLE"</formula>
    </cfRule>
  </conditionalFormatting>
  <conditionalFormatting sqref="T6:T16">
    <cfRule type="cellIs" dxfId="28" priority="26" operator="equal">
      <formula>"NO ADMISIBLE"</formula>
    </cfRule>
  </conditionalFormatting>
  <conditionalFormatting sqref="S6:S16">
    <cfRule type="cellIs" dxfId="27" priority="25" operator="equal">
      <formula>"NO ADMISIBLE"</formula>
    </cfRule>
  </conditionalFormatting>
  <conditionalFormatting sqref="U5">
    <cfRule type="cellIs" dxfId="26" priority="24" operator="equal">
      <formula>"NO ADMISIBLE"</formula>
    </cfRule>
  </conditionalFormatting>
  <conditionalFormatting sqref="W5">
    <cfRule type="cellIs" dxfId="25" priority="23" operator="equal">
      <formula>"NO ADMISIBLE"</formula>
    </cfRule>
  </conditionalFormatting>
  <conditionalFormatting sqref="V5">
    <cfRule type="cellIs" dxfId="24" priority="22" operator="equal">
      <formula>"NO ADMISIBLE"</formula>
    </cfRule>
  </conditionalFormatting>
  <conditionalFormatting sqref="U6:U16">
    <cfRule type="cellIs" dxfId="23" priority="21" operator="equal">
      <formula>"NO ADMISIBLE"</formula>
    </cfRule>
  </conditionalFormatting>
  <conditionalFormatting sqref="W6:W16">
    <cfRule type="cellIs" dxfId="22" priority="20" operator="equal">
      <formula>"NO ADMISIBLE"</formula>
    </cfRule>
  </conditionalFormatting>
  <conditionalFormatting sqref="V6:V16">
    <cfRule type="cellIs" dxfId="21" priority="19" operator="equal">
      <formula>"NO ADMISIBLE"</formula>
    </cfRule>
  </conditionalFormatting>
  <conditionalFormatting sqref="X5">
    <cfRule type="cellIs" dxfId="20" priority="18" operator="equal">
      <formula>"NO ADMISIBLE"</formula>
    </cfRule>
  </conditionalFormatting>
  <conditionalFormatting sqref="Z5">
    <cfRule type="cellIs" dxfId="19" priority="17" operator="equal">
      <formula>"NO ADMISIBLE"</formula>
    </cfRule>
  </conditionalFormatting>
  <conditionalFormatting sqref="Y5">
    <cfRule type="cellIs" dxfId="18" priority="16" operator="equal">
      <formula>"NO ADMISIBLE"</formula>
    </cfRule>
  </conditionalFormatting>
  <conditionalFormatting sqref="X6:X16">
    <cfRule type="cellIs" dxfId="17" priority="15" operator="equal">
      <formula>"NO ADMISIBLE"</formula>
    </cfRule>
  </conditionalFormatting>
  <conditionalFormatting sqref="Z6:Z16">
    <cfRule type="cellIs" dxfId="16" priority="14" operator="equal">
      <formula>"NO ADMISIBLE"</formula>
    </cfRule>
  </conditionalFormatting>
  <conditionalFormatting sqref="Y6:Y16">
    <cfRule type="cellIs" dxfId="15" priority="13" operator="equal">
      <formula>"NO ADMISIBLE"</formula>
    </cfRule>
  </conditionalFormatting>
  <conditionalFormatting sqref="AA5">
    <cfRule type="cellIs" dxfId="14" priority="12" operator="equal">
      <formula>"NO ADMISIBLE"</formula>
    </cfRule>
  </conditionalFormatting>
  <conditionalFormatting sqref="AC5">
    <cfRule type="cellIs" dxfId="13" priority="11" operator="equal">
      <formula>"NO ADMISIBLE"</formula>
    </cfRule>
  </conditionalFormatting>
  <conditionalFormatting sqref="AB5">
    <cfRule type="cellIs" dxfId="12" priority="10" operator="equal">
      <formula>"NO ADMISIBLE"</formula>
    </cfRule>
  </conditionalFormatting>
  <conditionalFormatting sqref="AA6:AA16">
    <cfRule type="cellIs" dxfId="11" priority="9" operator="equal">
      <formula>"NO ADMISIBLE"</formula>
    </cfRule>
  </conditionalFormatting>
  <conditionalFormatting sqref="AC6:AC16">
    <cfRule type="cellIs" dxfId="10" priority="8" operator="equal">
      <formula>"NO ADMISIBLE"</formula>
    </cfRule>
  </conditionalFormatting>
  <conditionalFormatting sqref="AB6:AB16">
    <cfRule type="cellIs" dxfId="9" priority="7" operator="equal">
      <formula>"NO ADMISIBLE"</formula>
    </cfRule>
  </conditionalFormatting>
  <conditionalFormatting sqref="AD5">
    <cfRule type="cellIs" dxfId="8" priority="6" operator="equal">
      <formula>"NO ADMISIBLE"</formula>
    </cfRule>
  </conditionalFormatting>
  <conditionalFormatting sqref="AF5">
    <cfRule type="cellIs" dxfId="7" priority="5" operator="equal">
      <formula>"NO ADMISIBLE"</formula>
    </cfRule>
  </conditionalFormatting>
  <conditionalFormatting sqref="AE5">
    <cfRule type="cellIs" dxfId="6" priority="4" operator="equal">
      <formula>"NO ADMISIBLE"</formula>
    </cfRule>
  </conditionalFormatting>
  <conditionalFormatting sqref="AD6:AD16">
    <cfRule type="cellIs" dxfId="5" priority="3" operator="equal">
      <formula>"NO ADMISIBLE"</formula>
    </cfRule>
  </conditionalFormatting>
  <conditionalFormatting sqref="AF6:AF16">
    <cfRule type="cellIs" dxfId="4" priority="2" operator="equal">
      <formula>"NO ADMISIBLE"</formula>
    </cfRule>
  </conditionalFormatting>
  <conditionalFormatting sqref="AE6:AE16">
    <cfRule type="cellIs" dxfId="3" priority="1" operator="equal">
      <formula>"NO ADMISIBLE"</formula>
    </cfRule>
  </conditionalFormatting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>
    <pageSetUpPr fitToPage="1"/>
  </sheetPr>
  <dimension ref="A1:Q117"/>
  <sheetViews>
    <sheetView tabSelected="1" zoomScale="90" zoomScaleNormal="90" workbookViewId="0">
      <pane xSplit="2" ySplit="2" topLeftCell="C6" activePane="bottomRight" state="frozenSplit"/>
      <selection pane="topRight" activeCell="C1" sqref="C1"/>
      <selection pane="bottomLeft" activeCell="A3" sqref="A3"/>
      <selection pane="bottomRight" activeCell="A9" sqref="A9:H9"/>
    </sheetView>
  </sheetViews>
  <sheetFormatPr baseColWidth="10" defaultColWidth="11.42578125" defaultRowHeight="12.75" x14ac:dyDescent="0.25"/>
  <cols>
    <col min="1" max="1" width="5" style="11" bestFit="1" customWidth="1"/>
    <col min="2" max="2" width="37.7109375" style="11" bestFit="1" customWidth="1"/>
    <col min="3" max="3" width="21.5703125" style="6" customWidth="1"/>
    <col min="4" max="4" width="18.28515625" style="18" customWidth="1"/>
    <col min="5" max="5" width="15.7109375" style="18" customWidth="1"/>
    <col min="6" max="6" width="14.28515625" style="11" customWidth="1"/>
    <col min="7" max="7" width="12.140625" style="11" customWidth="1"/>
    <col min="8" max="8" width="16.7109375" style="19" customWidth="1"/>
    <col min="9" max="9" width="17.28515625" style="38" bestFit="1" customWidth="1"/>
    <col min="10" max="10" width="12.85546875" style="23" customWidth="1"/>
    <col min="11" max="16384" width="11.42578125" style="23"/>
  </cols>
  <sheetData>
    <row r="1" spans="1:9" ht="15" customHeight="1" x14ac:dyDescent="0.25">
      <c r="A1" s="203" t="s">
        <v>0</v>
      </c>
      <c r="B1" s="203" t="s">
        <v>6</v>
      </c>
      <c r="C1" s="204" t="s">
        <v>8</v>
      </c>
      <c r="D1" s="205" t="s">
        <v>5</v>
      </c>
      <c r="E1" s="206"/>
      <c r="F1" s="207"/>
      <c r="G1" s="202" t="s">
        <v>10</v>
      </c>
      <c r="H1" s="201" t="s">
        <v>15</v>
      </c>
      <c r="I1" s="100"/>
    </row>
    <row r="2" spans="1:9" s="52" customFormat="1" ht="53.25" customHeight="1" x14ac:dyDescent="0.25">
      <c r="A2" s="203"/>
      <c r="B2" s="203"/>
      <c r="C2" s="204"/>
      <c r="D2" s="40" t="s">
        <v>21</v>
      </c>
      <c r="E2" s="39" t="s">
        <v>37</v>
      </c>
      <c r="F2" s="25" t="s">
        <v>36</v>
      </c>
      <c r="G2" s="202"/>
      <c r="H2" s="201"/>
      <c r="I2" s="101"/>
    </row>
    <row r="3" spans="1:9" ht="30" customHeight="1" x14ac:dyDescent="0.25">
      <c r="A3" s="91">
        <v>1</v>
      </c>
      <c r="B3" s="56" t="str">
        <f>VLOOKUP($A3,Resumen!$A:$G,2,FALSE)</f>
        <v>JAVIER DE JESUS GARCIA PAREJA</v>
      </c>
      <c r="C3" s="98">
        <f>HLOOKUP(A3,Informe!$2:$20,19,FALSE)</f>
        <v>95295533</v>
      </c>
      <c r="D3" s="26">
        <f>IF($E$16=1,IF(C3&gt;$C$19,(800*(1-(2*(ABS($C$19-C3)/$C$19)))),(800*(1-(($C$19-C3)/$C$19)))),IF($E$16=2,IF(C3&gt;$C$20,(800*(1-(2*(ABS($C$20-C3)/$C$20)))),(800*(1-(($C$20-C3)/$C$20)))),IF($E$16=3,IF(C3&gt;$C$21,(800*(1-(2*(ABS($C$21-C3)/$C$21)))),(800*(1-(($C$21-C3)/$C$21)))),IF($E$16=4,(800*$C$22)/C3,""))))</f>
        <v>780.23405806711889</v>
      </c>
      <c r="E3" s="12">
        <f>VLOOKUP(A3,Resumen!$A:$G,4,FALSE)</f>
        <v>100</v>
      </c>
      <c r="F3" s="12">
        <f>VLOOKUP(A3,Resumen!$A:$G,5,FALSE)</f>
        <v>100</v>
      </c>
      <c r="G3" s="27">
        <f>D3+E3+F3</f>
        <v>980.23405806711889</v>
      </c>
      <c r="H3" s="22">
        <f>RANK(G3,$G$3:$G$12,0)</f>
        <v>6</v>
      </c>
      <c r="I3" s="102">
        <f>C3/1000000</f>
        <v>95.295533000000006</v>
      </c>
    </row>
    <row r="4" spans="1:9" ht="30" customHeight="1" x14ac:dyDescent="0.25">
      <c r="A4" s="91">
        <v>2</v>
      </c>
      <c r="B4" s="56" t="str">
        <f>VLOOKUP($A4,Resumen!$A:$G,2,FALSE)</f>
        <v>LRAMBIENTAL</v>
      </c>
      <c r="C4" s="98">
        <f>HLOOKUP(A4,Informe!$2:$20,19,FALSE)</f>
        <v>86501577</v>
      </c>
      <c r="D4" s="26">
        <f>IF($E$16=1,IF(C4&gt;$C$19,(800*(1-(2*(ABS($C$19-C4)/$C$19)))),(800*(1-(($C$19-C4)/$C$19)))),IF($E$16=2,IF(C4&gt;$C$20,(800*(1-(2*(ABS($C$20-C4)/$C$20)))),(800*(1-(($C$20-C4)/$C$20)))),IF($E$16=3,IF(C4&gt;$C$21,(800*(1-(2*(ABS($C$21-C4)/$C$21)))),(800*(1-(($C$21-C4)/$C$21)))),IF($E$16=4,(800*$C$22)/C4,""))))</f>
        <v>735.14625469425016</v>
      </c>
      <c r="E4" s="12">
        <f>VLOOKUP(A4,Resumen!$A:$G,4,FALSE)</f>
        <v>100</v>
      </c>
      <c r="F4" s="12">
        <f>VLOOKUP(A4,Resumen!$A:$G,5,FALSE)</f>
        <v>100</v>
      </c>
      <c r="G4" s="27">
        <f t="shared" ref="G4:G11" si="0">D4+E4+F4</f>
        <v>935.14625469425016</v>
      </c>
      <c r="H4" s="22">
        <f t="shared" ref="H4:H12" si="1">RANK(G4,$G$3:$G$12,0)</f>
        <v>10</v>
      </c>
      <c r="I4" s="102">
        <f t="shared" ref="I4:I10" si="2">C4/1000000</f>
        <v>86.501576999999997</v>
      </c>
    </row>
    <row r="5" spans="1:9" ht="30" customHeight="1" x14ac:dyDescent="0.25">
      <c r="A5" s="91">
        <v>3</v>
      </c>
      <c r="B5" s="56" t="str">
        <f>VLOOKUP($A5,Resumen!$A:$G,2,FALSE)</f>
        <v>DIEGO MARTINEZ</v>
      </c>
      <c r="C5" s="98">
        <f>HLOOKUP(A5,Informe!$2:$20,19,FALSE)</f>
        <v>95434742</v>
      </c>
      <c r="D5" s="26">
        <f>IF($E$16=1,IF(C5&gt;$C$19,(800*(1-(2*(ABS($C$19-C5)/$C$19)))),(800*(1-(($C$19-C5)/$C$19)))),IF($E$16=2,IF(C5&gt;$C$20,(800*(1-(2*(ABS($C$20-C5)/$C$20)))),(800*(1-(($C$20-C5)/$C$20)))),IF($E$16=3,IF(C5&gt;$C$21,(800*(1-(2*(ABS($C$21-C5)/$C$21)))),(800*(1-(($C$21-C5)/$C$21)))),IF($E$16=4,(800*$C$22)/C5,""))))</f>
        <v>777.86788213093371</v>
      </c>
      <c r="E5" s="12">
        <f>VLOOKUP(A5,Resumen!$A:$G,4,FALSE)</f>
        <v>100</v>
      </c>
      <c r="F5" s="12">
        <f>VLOOKUP(A5,Resumen!$A:$G,5,FALSE)</f>
        <v>100</v>
      </c>
      <c r="G5" s="27">
        <f t="shared" si="0"/>
        <v>977.86788213093371</v>
      </c>
      <c r="H5" s="22">
        <f t="shared" si="1"/>
        <v>7</v>
      </c>
      <c r="I5" s="102"/>
    </row>
    <row r="6" spans="1:9" ht="30" customHeight="1" x14ac:dyDescent="0.25">
      <c r="A6" s="91">
        <v>4</v>
      </c>
      <c r="B6" s="56" t="str">
        <f>VLOOKUP($A6,Resumen!$A:$G,2,FALSE)</f>
        <v>JOHN ESNEIDER CARDONA GUTIERREZ</v>
      </c>
      <c r="C6" s="98">
        <f>HLOOKUP(A6,Informe!$2:$20,19,FALSE)</f>
        <v>93145360</v>
      </c>
      <c r="D6" s="26">
        <f>IF($E$16=1,IF(C6&gt;$C$19,(800*(1-(2*(ABS($C$19-C6)/$C$19)))),(800*(1-(($C$19-C6)/$C$19)))),IF($E$16=2,IF(C6&gt;$C$20,(800*(1-(2*(ABS($C$20-C6)/$C$20)))),(800*(1-(($C$20-C6)/$C$20)))),IF($E$16=3,IF(C6&gt;$C$21,(800*(1-(2*(ABS($C$21-C6)/$C$21)))),(800*(1-(($C$21-C6)/$C$21)))),IF($E$16=4,(800*$C$22)/C6,""))))</f>
        <v>791.609412463632</v>
      </c>
      <c r="E6" s="12">
        <f>VLOOKUP(A6,Resumen!$A:$G,4,FALSE)</f>
        <v>100</v>
      </c>
      <c r="F6" s="12">
        <f>VLOOKUP(A6,Resumen!$A:$G,5,FALSE)</f>
        <v>100</v>
      </c>
      <c r="G6" s="27">
        <f t="shared" si="0"/>
        <v>991.609412463632</v>
      </c>
      <c r="H6" s="22">
        <f t="shared" si="1"/>
        <v>3</v>
      </c>
      <c r="I6" s="102">
        <f t="shared" si="2"/>
        <v>93.145359999999997</v>
      </c>
    </row>
    <row r="7" spans="1:9" ht="30" customHeight="1" x14ac:dyDescent="0.25">
      <c r="A7" s="91">
        <v>5</v>
      </c>
      <c r="B7" s="56" t="str">
        <f>VLOOKUP($A7,Resumen!$A:$G,2,FALSE)</f>
        <v>JORGE HERNAN LOPEZ CARVAJAL</v>
      </c>
      <c r="C7" s="98">
        <f>HLOOKUP(A7,Informe!$2:$20,19,FALSE)</f>
        <v>95201248</v>
      </c>
      <c r="D7" s="26">
        <f>IF($E$16=1,IF(C7&gt;$C$19,(800*(1-(2*(ABS($C$19-C7)/$C$19)))),(800*(1-(($C$19-C7)/$C$19)))),IF($E$16=2,IF(C7&gt;$C$20,(800*(1-(2*(ABS($C$20-C7)/$C$20)))),(800*(1-(($C$20-C7)/$C$20)))),IF($E$16=3,IF(C7&gt;$C$21,(800*(1-(2*(ABS($C$21-C7)/$C$21)))),(800*(1-(($C$21-C7)/$C$21)))),IF($E$16=4,(800*$C$22)/C7,""))))</f>
        <v>781.83664768519816</v>
      </c>
      <c r="E7" s="12">
        <f>VLOOKUP(A7,Resumen!$A:$G,4,FALSE)</f>
        <v>100</v>
      </c>
      <c r="F7" s="12">
        <f>VLOOKUP(A7,Resumen!$A:$G,5,FALSE)</f>
        <v>100</v>
      </c>
      <c r="G7" s="27">
        <f t="shared" si="0"/>
        <v>981.83664768519816</v>
      </c>
      <c r="H7" s="22">
        <f t="shared" si="1"/>
        <v>5</v>
      </c>
      <c r="I7" s="102">
        <f t="shared" si="2"/>
        <v>95.201248000000007</v>
      </c>
    </row>
    <row r="8" spans="1:9" ht="30" customHeight="1" x14ac:dyDescent="0.25">
      <c r="A8" s="91">
        <v>6</v>
      </c>
      <c r="B8" s="56" t="str">
        <f>VLOOKUP($A8,Resumen!$A:$G,2,FALSE)</f>
        <v>JACKSON MORENO RACINES</v>
      </c>
      <c r="C8" s="98">
        <f>HLOOKUP(A8,Informe!$2:$20,19,FALSE)</f>
        <v>89785039</v>
      </c>
      <c r="D8" s="26">
        <f t="shared" ref="D8:D9" si="3">IF($E$16=1,IF(C8&gt;$C$19,(800*(1-(2*(ABS($C$19-C8)/$C$19)))),(800*(1-(($C$19-C8)/$C$19)))),IF($E$16=2,IF(C8&gt;$C$20,(800*(1-(2*(ABS($C$20-C8)/$C$20)))),(800*(1-(($C$20-C8)/$C$20)))),IF($E$16=3,IF(C8&gt;$C$21,(800*(1-(2*(ABS($C$21-C8)/$C$21)))),(800*(1-(($C$21-C8)/$C$21)))),IF($E$16=4,(800*$C$22)/C8,""))))</f>
        <v>763.05123487433275</v>
      </c>
      <c r="E8" s="12">
        <f>VLOOKUP(A8,Resumen!$A:$G,4,FALSE)</f>
        <v>100</v>
      </c>
      <c r="F8" s="12">
        <f>VLOOKUP(A8,Resumen!$A:$G,5,FALSE)</f>
        <v>100</v>
      </c>
      <c r="G8" s="27">
        <f t="shared" ref="G8:G9" si="4">D8+E8+F8</f>
        <v>963.05123487433275</v>
      </c>
      <c r="H8" s="22">
        <f t="shared" si="1"/>
        <v>8</v>
      </c>
      <c r="I8" s="102">
        <f t="shared" ref="I8:I9" si="5">C8/1000000</f>
        <v>89.785038999999998</v>
      </c>
    </row>
    <row r="9" spans="1:9" ht="30" customHeight="1" x14ac:dyDescent="0.25">
      <c r="A9" s="208">
        <v>7</v>
      </c>
      <c r="B9" s="209" t="str">
        <f>VLOOKUP($A9,Resumen!$A:$G,2,FALSE)</f>
        <v>JEMAG INGENERIA S.A.S</v>
      </c>
      <c r="C9" s="210">
        <f>HLOOKUP(A9,Informe!$2:$20,19,FALSE)</f>
        <v>94061711</v>
      </c>
      <c r="D9" s="211">
        <f t="shared" si="3"/>
        <v>799.3971549418452</v>
      </c>
      <c r="E9" s="212">
        <f>VLOOKUP(A9,Resumen!$A:$G,4,FALSE)</f>
        <v>100</v>
      </c>
      <c r="F9" s="212">
        <f>VLOOKUP(A9,Resumen!$A:$G,5,FALSE)</f>
        <v>100</v>
      </c>
      <c r="G9" s="213">
        <f t="shared" si="4"/>
        <v>999.3971549418452</v>
      </c>
      <c r="H9" s="214">
        <f t="shared" si="1"/>
        <v>1</v>
      </c>
      <c r="I9" s="102">
        <f t="shared" si="5"/>
        <v>94.061711000000003</v>
      </c>
    </row>
    <row r="10" spans="1:9" ht="30" customHeight="1" x14ac:dyDescent="0.25">
      <c r="A10" s="91">
        <v>8</v>
      </c>
      <c r="B10" s="56" t="str">
        <f>VLOOKUP($A10,Resumen!$A:$G,2,FALSE)</f>
        <v>FEXSA INGENERIA Y SERICIOS S.A.S</v>
      </c>
      <c r="C10" s="98">
        <f>HLOOKUP(A10,Informe!$2:$20,19,FALSE)</f>
        <v>89302769</v>
      </c>
      <c r="D10" s="26">
        <f>IF($E$16=1,IF(C10&gt;$C$19,(800*(1-(2*(ABS($C$19-C10)/$C$19)))),(800*(1-(($C$19-C10)/$C$19)))),IF($E$16=2,IF(C10&gt;$C$20,(800*(1-(2*(ABS($C$20-C10)/$C$20)))),(800*(1-(($C$20-C10)/$C$20)))),IF($E$16=3,IF(C10&gt;$C$21,(800*(1-(2*(ABS($C$21-C10)/$C$21)))),(800*(1-(($C$21-C10)/$C$21)))),IF($E$16=4,(800*$C$22)/C10,""))))</f>
        <v>758.95259301660815</v>
      </c>
      <c r="E10" s="12">
        <f>VLOOKUP(A10,Resumen!$A:$G,4,FALSE)</f>
        <v>100</v>
      </c>
      <c r="F10" s="12">
        <f>VLOOKUP(A10,Resumen!$A:$G,5,FALSE)</f>
        <v>100</v>
      </c>
      <c r="G10" s="27">
        <f t="shared" si="0"/>
        <v>958.95259301660815</v>
      </c>
      <c r="H10" s="22">
        <f t="shared" si="1"/>
        <v>9</v>
      </c>
      <c r="I10" s="102">
        <f t="shared" si="2"/>
        <v>89.302768999999998</v>
      </c>
    </row>
    <row r="11" spans="1:9" ht="30" customHeight="1" x14ac:dyDescent="0.25">
      <c r="A11" s="91">
        <v>9</v>
      </c>
      <c r="B11" s="56" t="str">
        <f>VLOOKUP($A11,Resumen!$A:$G,2,FALSE)</f>
        <v>MARY RUBY GALVEZ MUÑOZ</v>
      </c>
      <c r="C11" s="98">
        <f>HLOOKUP(A11,Informe!$2:$20,19,FALSE)</f>
        <v>94390501</v>
      </c>
      <c r="D11" s="26">
        <f>IF($E$16=1,IF(C11&gt;$C$19,(800*(1-(2*(ABS($C$19-C11)/$C$19)))),(800*(1-(($C$19-C11)/$C$19)))),IF($E$16=2,IF(C11&gt;$C$20,(800*(1-(2*(ABS($C$20-C11)/$C$20)))),(800*(1-(($C$20-C11)/$C$20)))),IF($E$16=3,IF(C11&gt;$C$21,(800*(1-(2*(ABS($C$21-C11)/$C$21)))),(800*(1-(($C$21-C11)/$C$21)))),IF($E$16=4,(800*$C$22)/C11,""))))</f>
        <v>795.61715068237709</v>
      </c>
      <c r="E11" s="12">
        <f>VLOOKUP(A11,Resumen!$A:$G,4,FALSE)</f>
        <v>100</v>
      </c>
      <c r="F11" s="12">
        <f>VLOOKUP(A11,Resumen!$A:$G,5,FALSE)</f>
        <v>100</v>
      </c>
      <c r="G11" s="27">
        <f t="shared" si="0"/>
        <v>995.61715068237709</v>
      </c>
      <c r="H11" s="22">
        <f t="shared" si="1"/>
        <v>2</v>
      </c>
      <c r="I11" s="102"/>
    </row>
    <row r="12" spans="1:9" ht="30" customHeight="1" x14ac:dyDescent="0.25">
      <c r="A12" s="91">
        <v>10</v>
      </c>
      <c r="B12" s="56" t="str">
        <f>VLOOKUP($A12,Resumen!$A:$G,2,FALSE)</f>
        <v>JOHN JAIRO ZULUAGA GIRALDO</v>
      </c>
      <c r="C12" s="98">
        <f>HLOOKUP(A12,Informe!$2:$20,19,FALSE)</f>
        <v>95187005</v>
      </c>
      <c r="D12" s="26">
        <f>IF($E$16=1,IF(C12&gt;$C$19,(800*(1-(2*(ABS($C$19-C12)/$C$19)))),(800*(1-(($C$19-C12)/$C$19)))),IF($E$16=2,IF(C12&gt;$C$20,(800*(1-(2*(ABS($C$20-C12)/$C$20)))),(800*(1-(($C$20-C12)/$C$20)))),IF($E$16=3,IF(C12&gt;$C$21,(800*(1-(2*(ABS($C$21-C12)/$C$21)))),(800*(1-(($C$21-C12)/$C$21)))),IF($E$16=4,(800*$C$22)/C12,""))))</f>
        <v>782.07874010637136</v>
      </c>
      <c r="E12" s="12">
        <f>VLOOKUP(A12,Resumen!$A:$G,4,FALSE)</f>
        <v>100</v>
      </c>
      <c r="F12" s="12">
        <f>VLOOKUP(A12,Resumen!$A:$G,5,FALSE)</f>
        <v>100</v>
      </c>
      <c r="G12" s="27">
        <f t="shared" ref="G12" si="6">D12+E12+F12</f>
        <v>982.07874010637136</v>
      </c>
      <c r="H12" s="22">
        <f t="shared" si="1"/>
        <v>4</v>
      </c>
      <c r="I12" s="102"/>
    </row>
    <row r="13" spans="1:9" s="53" customFormat="1" x14ac:dyDescent="0.25">
      <c r="C13" s="57"/>
      <c r="D13" s="58"/>
      <c r="E13" s="58"/>
      <c r="F13" s="59"/>
      <c r="G13" s="59"/>
      <c r="H13" s="60"/>
      <c r="I13" s="103"/>
    </row>
    <row r="14" spans="1:9" s="53" customFormat="1" x14ac:dyDescent="0.25">
      <c r="A14" s="199" t="s">
        <v>13</v>
      </c>
      <c r="B14" s="199"/>
      <c r="C14" s="87">
        <f>Formulario!I21</f>
        <v>96542788</v>
      </c>
      <c r="D14" s="58"/>
      <c r="E14" s="58"/>
      <c r="F14" s="59"/>
      <c r="G14" s="59"/>
      <c r="H14" s="61"/>
      <c r="I14" s="103"/>
    </row>
    <row r="15" spans="1:9" s="53" customFormat="1" x14ac:dyDescent="0.25">
      <c r="C15" s="57"/>
      <c r="D15" s="58"/>
      <c r="E15" s="58"/>
      <c r="F15" s="59"/>
      <c r="G15" s="59"/>
      <c r="H15" s="61"/>
      <c r="I15" s="103"/>
    </row>
    <row r="16" spans="1:9" s="21" customFormat="1" x14ac:dyDescent="0.25">
      <c r="A16" s="199" t="s">
        <v>9</v>
      </c>
      <c r="B16" s="200"/>
      <c r="C16" s="62" t="s">
        <v>93</v>
      </c>
      <c r="D16" s="63">
        <f>C16-LEFT($C$16,4)</f>
        <v>0.28999999999996362</v>
      </c>
      <c r="E16" s="64">
        <f>IF(D16&lt;=0.24,1,IF(AND(D16&gt;=0.25, D16&lt;=0.49)=TRUE,2,IF(AND(D16&gt;=0.5, D16&lt;=0.74)=TRUE,3,4)))</f>
        <v>2</v>
      </c>
      <c r="F16" s="65"/>
      <c r="G16" s="65"/>
      <c r="H16" s="61"/>
      <c r="I16" s="100"/>
    </row>
    <row r="17" spans="1:17" s="21" customFormat="1" x14ac:dyDescent="0.25">
      <c r="C17" s="57"/>
      <c r="D17" s="58"/>
      <c r="E17" s="58"/>
      <c r="F17" s="54"/>
      <c r="G17" s="54"/>
      <c r="H17" s="66"/>
      <c r="I17" s="100"/>
    </row>
    <row r="18" spans="1:17" s="21" customFormat="1" ht="14.25" customHeight="1" x14ac:dyDescent="0.25">
      <c r="B18" s="67" t="s">
        <v>12</v>
      </c>
      <c r="C18" s="68" t="s">
        <v>14</v>
      </c>
      <c r="D18" s="69" t="s">
        <v>11</v>
      </c>
      <c r="E18" s="57"/>
      <c r="H18" s="70"/>
      <c r="I18" s="100"/>
    </row>
    <row r="19" spans="1:17" s="21" customFormat="1" x14ac:dyDescent="0.25">
      <c r="A19" s="67">
        <v>1</v>
      </c>
      <c r="B19" s="21" t="s">
        <v>18</v>
      </c>
      <c r="C19" s="20" t="str">
        <f>IF($E$16&lt;&gt;1,"",ROUND((SUM(C3:C10)/COUNT($A$3:$A$10)),0))</f>
        <v/>
      </c>
      <c r="D19" s="68" t="s">
        <v>55</v>
      </c>
      <c r="E19" s="20"/>
      <c r="H19" s="70"/>
      <c r="I19" s="100"/>
    </row>
    <row r="20" spans="1:17" s="21" customFormat="1" x14ac:dyDescent="0.25">
      <c r="A20" s="15">
        <v>2</v>
      </c>
      <c r="B20" s="13" t="s">
        <v>17</v>
      </c>
      <c r="C20" s="17">
        <f>IF($E$16&lt;&gt;2,"",(MAX($C$3:$C$12)+(AVERAGE(C3:C12)))/2)</f>
        <v>94132645.25</v>
      </c>
      <c r="D20" s="16" t="s">
        <v>56</v>
      </c>
      <c r="E20" s="17"/>
      <c r="F20" s="13"/>
      <c r="G20" s="13"/>
      <c r="H20" s="14"/>
      <c r="I20" s="38"/>
    </row>
    <row r="21" spans="1:17" s="21" customFormat="1" x14ac:dyDescent="0.25">
      <c r="A21" s="15">
        <v>3</v>
      </c>
      <c r="B21" s="13" t="s">
        <v>19</v>
      </c>
      <c r="C21" s="17" t="str">
        <f>IF(E16&lt;&gt;3,"",POWER(POWER(C14,VLOOKUP(COUNT(C3:C10),$A$24:$B$115,2,FALSE))*E21,1/(VLOOKUP(COUNT(C3:C10),$A$24:$B$115,2,FALSE)+COUNT(C3:C10))))</f>
        <v/>
      </c>
      <c r="D21" s="16" t="s">
        <v>57</v>
      </c>
      <c r="E21" s="47">
        <f>PRODUCT(C3:C10)</f>
        <v>5.261247286106829E+63</v>
      </c>
      <c r="F21" s="13"/>
      <c r="G21" s="13"/>
      <c r="H21" s="14"/>
      <c r="I21" s="38"/>
    </row>
    <row r="22" spans="1:17" s="106" customFormat="1" x14ac:dyDescent="0.25">
      <c r="A22" s="105">
        <v>4</v>
      </c>
      <c r="B22" s="106" t="s">
        <v>34</v>
      </c>
      <c r="C22" s="107" t="str">
        <f>IF(E16&lt;&gt;4,"",MIN(C3:C10))</f>
        <v/>
      </c>
      <c r="D22" s="108" t="s">
        <v>35</v>
      </c>
      <c r="E22" s="109"/>
      <c r="G22" s="110"/>
      <c r="H22" s="111"/>
      <c r="I22" s="110"/>
      <c r="J22" s="110"/>
      <c r="K22" s="110"/>
      <c r="L22" s="110"/>
      <c r="M22" s="110"/>
      <c r="N22" s="110"/>
      <c r="O22" s="110"/>
      <c r="P22" s="110"/>
      <c r="Q22" s="110"/>
    </row>
    <row r="23" spans="1:17" s="21" customFormat="1" x14ac:dyDescent="0.25">
      <c r="A23" s="13"/>
      <c r="C23" s="20"/>
      <c r="D23" s="17"/>
      <c r="E23" s="17"/>
      <c r="F23" s="13"/>
      <c r="G23" s="13"/>
      <c r="H23" s="14"/>
      <c r="I23" s="38"/>
    </row>
    <row r="24" spans="1:17" s="54" customFormat="1" ht="15" x14ac:dyDescent="0.25">
      <c r="A24" s="32">
        <v>1</v>
      </c>
      <c r="B24" s="32">
        <v>1</v>
      </c>
      <c r="C24" s="36"/>
      <c r="D24" s="37"/>
      <c r="E24" s="99"/>
      <c r="F24" s="99"/>
      <c r="G24" s="99"/>
      <c r="H24" s="99"/>
      <c r="I24" s="38"/>
    </row>
    <row r="25" spans="1:17" s="54" customFormat="1" ht="15" x14ac:dyDescent="0.25">
      <c r="A25" s="32">
        <v>2</v>
      </c>
      <c r="B25" s="32">
        <v>1</v>
      </c>
      <c r="C25" s="37"/>
      <c r="D25" s="37"/>
      <c r="E25" s="37"/>
      <c r="F25" s="31"/>
      <c r="G25" s="31"/>
      <c r="H25" s="35"/>
      <c r="I25" s="38"/>
    </row>
    <row r="26" spans="1:17" s="54" customFormat="1" ht="15" x14ac:dyDescent="0.25">
      <c r="A26" s="32">
        <v>3</v>
      </c>
      <c r="B26" s="32">
        <v>1</v>
      </c>
      <c r="C26" s="37"/>
      <c r="D26" s="37"/>
      <c r="E26" s="37"/>
      <c r="F26" s="31"/>
      <c r="G26" s="31"/>
      <c r="H26" s="35"/>
      <c r="I26" s="38"/>
    </row>
    <row r="27" spans="1:17" s="54" customFormat="1" ht="15" x14ac:dyDescent="0.25">
      <c r="A27" s="32">
        <v>4</v>
      </c>
      <c r="B27" s="32">
        <v>2</v>
      </c>
      <c r="C27" s="37"/>
      <c r="D27" s="37"/>
      <c r="E27" s="37"/>
      <c r="F27" s="31"/>
      <c r="G27" s="31"/>
      <c r="H27" s="35"/>
      <c r="I27" s="38"/>
    </row>
    <row r="28" spans="1:17" s="54" customFormat="1" ht="15" x14ac:dyDescent="0.25">
      <c r="A28" s="32">
        <v>5</v>
      </c>
      <c r="B28" s="32">
        <v>2</v>
      </c>
      <c r="C28" s="37"/>
      <c r="D28" s="37"/>
      <c r="E28" s="37"/>
      <c r="F28" s="31"/>
      <c r="G28" s="31"/>
      <c r="H28" s="35"/>
      <c r="I28" s="38"/>
    </row>
    <row r="29" spans="1:17" s="54" customFormat="1" ht="15" x14ac:dyDescent="0.25">
      <c r="A29" s="32">
        <v>6</v>
      </c>
      <c r="B29" s="32">
        <v>2</v>
      </c>
      <c r="C29" s="37"/>
      <c r="D29" s="37"/>
      <c r="E29" s="37"/>
      <c r="F29" s="31"/>
      <c r="G29" s="31"/>
      <c r="H29" s="35"/>
      <c r="I29" s="38"/>
    </row>
    <row r="30" spans="1:17" s="54" customFormat="1" ht="15" x14ac:dyDescent="0.25">
      <c r="A30" s="32">
        <v>7</v>
      </c>
      <c r="B30" s="32">
        <v>3</v>
      </c>
      <c r="C30" s="37"/>
      <c r="D30" s="37"/>
      <c r="E30" s="37"/>
      <c r="F30" s="31"/>
      <c r="G30" s="31"/>
      <c r="H30" s="35"/>
      <c r="I30" s="38"/>
    </row>
    <row r="31" spans="1:17" s="54" customFormat="1" ht="15" x14ac:dyDescent="0.25">
      <c r="A31" s="32">
        <v>8</v>
      </c>
      <c r="B31" s="32">
        <v>3</v>
      </c>
      <c r="C31" s="37"/>
      <c r="D31" s="37"/>
      <c r="E31" s="37"/>
      <c r="F31" s="31"/>
      <c r="G31" s="31"/>
      <c r="H31" s="35"/>
      <c r="I31" s="38"/>
    </row>
    <row r="32" spans="1:17" s="54" customFormat="1" ht="15" x14ac:dyDescent="0.25">
      <c r="A32" s="32">
        <v>9</v>
      </c>
      <c r="B32" s="32">
        <v>3</v>
      </c>
      <c r="C32" s="37"/>
      <c r="D32" s="37"/>
      <c r="E32" s="37"/>
      <c r="F32" s="31"/>
      <c r="G32" s="31"/>
      <c r="H32" s="35"/>
      <c r="I32" s="38"/>
    </row>
    <row r="33" spans="1:9" s="54" customFormat="1" ht="15" x14ac:dyDescent="0.25">
      <c r="A33" s="32">
        <v>10</v>
      </c>
      <c r="B33" s="32">
        <v>4</v>
      </c>
      <c r="C33" s="37"/>
      <c r="D33" s="37"/>
      <c r="E33" s="37"/>
      <c r="F33" s="31"/>
      <c r="G33" s="31"/>
      <c r="H33" s="35"/>
      <c r="I33" s="38"/>
    </row>
    <row r="34" spans="1:9" s="54" customFormat="1" ht="15" x14ac:dyDescent="0.25">
      <c r="A34" s="32">
        <v>11</v>
      </c>
      <c r="B34" s="32">
        <v>4</v>
      </c>
      <c r="C34" s="37"/>
      <c r="D34" s="37"/>
      <c r="E34" s="37"/>
      <c r="F34" s="31"/>
      <c r="G34" s="31"/>
      <c r="H34" s="35"/>
      <c r="I34" s="38"/>
    </row>
    <row r="35" spans="1:9" s="54" customFormat="1" ht="15" x14ac:dyDescent="0.25">
      <c r="A35" s="32">
        <v>12</v>
      </c>
      <c r="B35" s="32">
        <v>4</v>
      </c>
      <c r="C35" s="37"/>
      <c r="D35" s="37"/>
      <c r="E35" s="37"/>
      <c r="F35" s="31"/>
      <c r="G35" s="31"/>
      <c r="H35" s="35"/>
      <c r="I35" s="38"/>
    </row>
    <row r="36" spans="1:9" s="54" customFormat="1" ht="15" x14ac:dyDescent="0.25">
      <c r="A36" s="32">
        <v>13</v>
      </c>
      <c r="B36" s="32">
        <v>5</v>
      </c>
      <c r="C36" s="37"/>
      <c r="D36" s="37"/>
      <c r="E36" s="37"/>
      <c r="F36" s="31"/>
      <c r="G36" s="31"/>
      <c r="H36" s="35"/>
      <c r="I36" s="38"/>
    </row>
    <row r="37" spans="1:9" s="54" customFormat="1" ht="15" x14ac:dyDescent="0.25">
      <c r="A37" s="32">
        <v>14</v>
      </c>
      <c r="B37" s="32">
        <v>5</v>
      </c>
      <c r="C37" s="37"/>
      <c r="D37" s="37"/>
      <c r="E37" s="37"/>
      <c r="F37" s="31"/>
      <c r="G37" s="31"/>
      <c r="H37" s="35"/>
      <c r="I37" s="38"/>
    </row>
    <row r="38" spans="1:9" s="54" customFormat="1" ht="15" x14ac:dyDescent="0.25">
      <c r="A38" s="32">
        <v>15</v>
      </c>
      <c r="B38" s="32">
        <v>5</v>
      </c>
      <c r="C38" s="37"/>
      <c r="D38" s="37"/>
      <c r="E38" s="37"/>
      <c r="F38" s="31"/>
      <c r="G38" s="31"/>
      <c r="H38" s="35"/>
      <c r="I38" s="38"/>
    </row>
    <row r="39" spans="1:9" s="54" customFormat="1" ht="15" x14ac:dyDescent="0.25">
      <c r="A39" s="32">
        <v>16</v>
      </c>
      <c r="B39" s="32">
        <v>6</v>
      </c>
      <c r="C39" s="37"/>
      <c r="D39" s="37"/>
      <c r="E39" s="37"/>
      <c r="F39" s="31"/>
      <c r="G39" s="31"/>
      <c r="H39" s="35"/>
      <c r="I39" s="38"/>
    </row>
    <row r="40" spans="1:9" s="54" customFormat="1" ht="15" x14ac:dyDescent="0.25">
      <c r="A40" s="32">
        <v>17</v>
      </c>
      <c r="B40" s="32">
        <v>6</v>
      </c>
      <c r="C40" s="37"/>
      <c r="D40" s="37"/>
      <c r="E40" s="37"/>
      <c r="F40" s="31"/>
      <c r="G40" s="31"/>
      <c r="H40" s="35"/>
      <c r="I40" s="38"/>
    </row>
    <row r="41" spans="1:9" s="54" customFormat="1" ht="15" x14ac:dyDescent="0.25">
      <c r="A41" s="32">
        <v>18</v>
      </c>
      <c r="B41" s="32">
        <v>6</v>
      </c>
      <c r="C41" s="37"/>
      <c r="D41" s="37"/>
      <c r="E41" s="37"/>
      <c r="F41" s="31"/>
      <c r="G41" s="31"/>
      <c r="H41" s="35"/>
      <c r="I41" s="38"/>
    </row>
    <row r="42" spans="1:9" s="54" customFormat="1" ht="15" x14ac:dyDescent="0.25">
      <c r="A42" s="32">
        <v>19</v>
      </c>
      <c r="B42" s="38">
        <v>7</v>
      </c>
      <c r="C42" s="37"/>
      <c r="D42" s="37"/>
      <c r="E42" s="37"/>
      <c r="F42" s="31"/>
      <c r="G42" s="31"/>
      <c r="H42" s="35"/>
      <c r="I42" s="38"/>
    </row>
    <row r="43" spans="1:9" s="54" customFormat="1" ht="15" x14ac:dyDescent="0.25">
      <c r="A43" s="32">
        <v>20</v>
      </c>
      <c r="B43" s="38">
        <v>7</v>
      </c>
      <c r="C43" s="37"/>
      <c r="D43" s="37"/>
      <c r="E43" s="37"/>
      <c r="F43" s="31"/>
      <c r="G43" s="31"/>
      <c r="H43" s="35"/>
      <c r="I43" s="38"/>
    </row>
    <row r="44" spans="1:9" s="54" customFormat="1" ht="15" x14ac:dyDescent="0.25">
      <c r="A44" s="32">
        <v>21</v>
      </c>
      <c r="B44" s="38">
        <v>7</v>
      </c>
      <c r="C44" s="37"/>
      <c r="D44" s="37"/>
      <c r="E44" s="37"/>
      <c r="F44" s="31"/>
      <c r="G44" s="31"/>
      <c r="H44" s="35"/>
      <c r="I44" s="38"/>
    </row>
    <row r="45" spans="1:9" s="54" customFormat="1" ht="15" x14ac:dyDescent="0.25">
      <c r="A45" s="32">
        <v>22</v>
      </c>
      <c r="B45" s="38">
        <v>8</v>
      </c>
      <c r="C45" s="37"/>
      <c r="D45" s="37"/>
      <c r="E45" s="37"/>
      <c r="F45" s="31"/>
      <c r="G45" s="31"/>
      <c r="H45" s="35"/>
      <c r="I45" s="38"/>
    </row>
    <row r="46" spans="1:9" s="54" customFormat="1" ht="15" x14ac:dyDescent="0.25">
      <c r="A46" s="32">
        <v>23</v>
      </c>
      <c r="B46" s="38">
        <v>8</v>
      </c>
      <c r="C46" s="37"/>
      <c r="D46" s="37"/>
      <c r="E46" s="37"/>
      <c r="F46" s="31"/>
      <c r="G46" s="31"/>
      <c r="H46" s="35"/>
      <c r="I46" s="38"/>
    </row>
    <row r="47" spans="1:9" s="54" customFormat="1" ht="15" x14ac:dyDescent="0.25">
      <c r="A47" s="32">
        <v>24</v>
      </c>
      <c r="B47" s="38">
        <v>8</v>
      </c>
      <c r="C47" s="37"/>
      <c r="D47" s="37"/>
      <c r="E47" s="37"/>
      <c r="F47" s="31"/>
      <c r="G47" s="31"/>
      <c r="H47" s="35"/>
      <c r="I47" s="38"/>
    </row>
    <row r="48" spans="1:9" s="54" customFormat="1" ht="15" x14ac:dyDescent="0.25">
      <c r="A48" s="32">
        <v>25</v>
      </c>
      <c r="B48" s="38">
        <v>9</v>
      </c>
      <c r="C48" s="37"/>
      <c r="D48" s="37"/>
      <c r="E48" s="37"/>
      <c r="F48" s="31"/>
      <c r="G48" s="31"/>
      <c r="H48" s="35"/>
      <c r="I48" s="38"/>
    </row>
    <row r="49" spans="1:9" s="54" customFormat="1" ht="15" x14ac:dyDescent="0.25">
      <c r="A49" s="32">
        <v>26</v>
      </c>
      <c r="B49" s="38">
        <v>9</v>
      </c>
      <c r="C49" s="37"/>
      <c r="D49" s="37"/>
      <c r="E49" s="37"/>
      <c r="F49" s="31"/>
      <c r="G49" s="31"/>
      <c r="H49" s="35"/>
      <c r="I49" s="38"/>
    </row>
    <row r="50" spans="1:9" s="54" customFormat="1" ht="15" x14ac:dyDescent="0.25">
      <c r="A50" s="32">
        <v>27</v>
      </c>
      <c r="B50" s="38">
        <v>9</v>
      </c>
      <c r="C50" s="37"/>
      <c r="D50" s="37"/>
      <c r="E50" s="37"/>
      <c r="F50" s="31"/>
      <c r="G50" s="31"/>
      <c r="H50" s="35"/>
      <c r="I50" s="38"/>
    </row>
    <row r="51" spans="1:9" s="54" customFormat="1" ht="15" x14ac:dyDescent="0.25">
      <c r="A51" s="32">
        <v>28</v>
      </c>
      <c r="B51" s="38">
        <v>10</v>
      </c>
      <c r="C51" s="37"/>
      <c r="D51" s="37"/>
      <c r="E51" s="37"/>
      <c r="F51" s="31"/>
      <c r="G51" s="31"/>
      <c r="H51" s="35"/>
      <c r="I51" s="38"/>
    </row>
    <row r="52" spans="1:9" s="54" customFormat="1" ht="15" x14ac:dyDescent="0.25">
      <c r="A52" s="32">
        <v>29</v>
      </c>
      <c r="B52" s="38">
        <v>10</v>
      </c>
      <c r="C52" s="37"/>
      <c r="D52" s="37"/>
      <c r="E52" s="37"/>
      <c r="F52" s="31"/>
      <c r="G52" s="31"/>
      <c r="H52" s="35"/>
      <c r="I52" s="38"/>
    </row>
    <row r="53" spans="1:9" s="54" customFormat="1" ht="15" x14ac:dyDescent="0.25">
      <c r="A53" s="32">
        <v>30</v>
      </c>
      <c r="B53" s="38">
        <v>10</v>
      </c>
      <c r="C53" s="37"/>
      <c r="D53" s="37"/>
      <c r="E53" s="37"/>
      <c r="F53" s="31"/>
      <c r="G53" s="31"/>
      <c r="H53" s="35"/>
      <c r="I53" s="38"/>
    </row>
    <row r="54" spans="1:9" s="54" customFormat="1" ht="15" x14ac:dyDescent="0.25">
      <c r="A54" s="32">
        <v>31</v>
      </c>
      <c r="B54" s="38">
        <v>11</v>
      </c>
      <c r="C54" s="37"/>
      <c r="D54" s="37"/>
      <c r="E54" s="37"/>
      <c r="F54" s="31"/>
      <c r="G54" s="31"/>
      <c r="H54" s="35"/>
      <c r="I54" s="38"/>
    </row>
    <row r="55" spans="1:9" s="54" customFormat="1" ht="15" x14ac:dyDescent="0.25">
      <c r="A55" s="32">
        <v>32</v>
      </c>
      <c r="B55" s="38">
        <v>11</v>
      </c>
      <c r="C55" s="37"/>
      <c r="D55" s="37"/>
      <c r="E55" s="37"/>
      <c r="F55" s="31"/>
      <c r="G55" s="31"/>
      <c r="H55" s="35"/>
      <c r="I55" s="38"/>
    </row>
    <row r="56" spans="1:9" s="54" customFormat="1" ht="15" x14ac:dyDescent="0.25">
      <c r="A56" s="32">
        <v>33</v>
      </c>
      <c r="B56" s="38">
        <v>11</v>
      </c>
      <c r="C56" s="37"/>
      <c r="D56" s="37"/>
      <c r="E56" s="37"/>
      <c r="F56" s="31"/>
      <c r="G56" s="31"/>
      <c r="H56" s="35"/>
      <c r="I56" s="38"/>
    </row>
    <row r="57" spans="1:9" s="54" customFormat="1" ht="15" x14ac:dyDescent="0.25">
      <c r="A57" s="32">
        <v>34</v>
      </c>
      <c r="B57" s="38">
        <v>12</v>
      </c>
      <c r="C57" s="37"/>
      <c r="D57" s="37"/>
      <c r="E57" s="37"/>
      <c r="F57" s="31"/>
      <c r="G57" s="31"/>
      <c r="H57" s="35"/>
      <c r="I57" s="38"/>
    </row>
    <row r="58" spans="1:9" s="54" customFormat="1" ht="15" x14ac:dyDescent="0.25">
      <c r="A58" s="32">
        <v>35</v>
      </c>
      <c r="B58" s="38">
        <v>12</v>
      </c>
      <c r="C58" s="37"/>
      <c r="D58" s="37"/>
      <c r="E58" s="37"/>
      <c r="F58" s="31"/>
      <c r="G58" s="31"/>
      <c r="H58" s="35"/>
      <c r="I58" s="38"/>
    </row>
    <row r="59" spans="1:9" s="54" customFormat="1" ht="15" x14ac:dyDescent="0.25">
      <c r="A59" s="32">
        <v>36</v>
      </c>
      <c r="B59" s="38">
        <v>12</v>
      </c>
      <c r="C59" s="37"/>
      <c r="D59" s="37"/>
      <c r="E59" s="37"/>
      <c r="F59" s="31"/>
      <c r="G59" s="31"/>
      <c r="H59" s="35"/>
      <c r="I59" s="38"/>
    </row>
    <row r="60" spans="1:9" s="54" customFormat="1" ht="15" x14ac:dyDescent="0.25">
      <c r="A60" s="32">
        <v>37</v>
      </c>
      <c r="B60" s="38">
        <v>13</v>
      </c>
      <c r="C60" s="37"/>
      <c r="D60" s="37"/>
      <c r="E60" s="37"/>
      <c r="F60" s="31"/>
      <c r="G60" s="31"/>
      <c r="H60" s="35"/>
      <c r="I60" s="38"/>
    </row>
    <row r="61" spans="1:9" s="54" customFormat="1" ht="15" x14ac:dyDescent="0.25">
      <c r="A61" s="32">
        <v>38</v>
      </c>
      <c r="B61" s="38">
        <v>13</v>
      </c>
      <c r="C61" s="37"/>
      <c r="D61" s="37"/>
      <c r="E61" s="37"/>
      <c r="F61" s="31"/>
      <c r="G61" s="31"/>
      <c r="H61" s="35"/>
      <c r="I61" s="38"/>
    </row>
    <row r="62" spans="1:9" s="54" customFormat="1" ht="15" x14ac:dyDescent="0.25">
      <c r="A62" s="32">
        <v>39</v>
      </c>
      <c r="B62" s="38">
        <v>13</v>
      </c>
      <c r="C62" s="37"/>
      <c r="D62" s="37"/>
      <c r="E62" s="37"/>
      <c r="F62" s="31"/>
      <c r="G62" s="31"/>
      <c r="H62" s="35"/>
      <c r="I62" s="38"/>
    </row>
    <row r="63" spans="1:9" s="54" customFormat="1" ht="15" x14ac:dyDescent="0.25">
      <c r="A63" s="32">
        <v>40</v>
      </c>
      <c r="B63" s="38">
        <v>14</v>
      </c>
      <c r="C63" s="37"/>
      <c r="D63" s="37"/>
      <c r="E63" s="37"/>
      <c r="F63" s="31"/>
      <c r="G63" s="31"/>
      <c r="H63" s="35"/>
      <c r="I63" s="38"/>
    </row>
    <row r="64" spans="1:9" s="54" customFormat="1" ht="15" x14ac:dyDescent="0.25">
      <c r="A64" s="32">
        <v>41</v>
      </c>
      <c r="B64" s="38">
        <v>14</v>
      </c>
      <c r="C64" s="37"/>
      <c r="D64" s="37"/>
      <c r="E64" s="37"/>
      <c r="F64" s="31"/>
      <c r="G64" s="31"/>
      <c r="H64" s="35"/>
      <c r="I64" s="38"/>
    </row>
    <row r="65" spans="1:9" s="54" customFormat="1" ht="15" x14ac:dyDescent="0.25">
      <c r="A65" s="32">
        <v>42</v>
      </c>
      <c r="B65" s="38">
        <v>14</v>
      </c>
      <c r="C65" s="37"/>
      <c r="D65" s="37"/>
      <c r="E65" s="37"/>
      <c r="F65" s="31"/>
      <c r="G65" s="31"/>
      <c r="H65" s="35"/>
      <c r="I65" s="38"/>
    </row>
    <row r="66" spans="1:9" s="54" customFormat="1" ht="15" x14ac:dyDescent="0.25">
      <c r="A66" s="32">
        <v>43</v>
      </c>
      <c r="B66" s="38">
        <v>15</v>
      </c>
      <c r="C66" s="37"/>
      <c r="D66" s="37"/>
      <c r="E66" s="37"/>
      <c r="F66" s="31"/>
      <c r="G66" s="31"/>
      <c r="H66" s="35"/>
      <c r="I66" s="38"/>
    </row>
    <row r="67" spans="1:9" s="54" customFormat="1" ht="15" x14ac:dyDescent="0.25">
      <c r="A67" s="32">
        <v>44</v>
      </c>
      <c r="B67" s="38">
        <v>15</v>
      </c>
      <c r="C67" s="37"/>
      <c r="D67" s="37"/>
      <c r="E67" s="37"/>
      <c r="F67" s="31"/>
      <c r="G67" s="31"/>
      <c r="H67" s="35"/>
      <c r="I67" s="38"/>
    </row>
    <row r="68" spans="1:9" s="54" customFormat="1" ht="15" x14ac:dyDescent="0.25">
      <c r="A68" s="32">
        <v>45</v>
      </c>
      <c r="B68" s="38">
        <v>15</v>
      </c>
      <c r="C68" s="37"/>
      <c r="D68" s="37"/>
      <c r="E68" s="37"/>
      <c r="F68" s="31"/>
      <c r="G68" s="31"/>
      <c r="H68" s="35"/>
      <c r="I68" s="38"/>
    </row>
    <row r="69" spans="1:9" ht="15" x14ac:dyDescent="0.25">
      <c r="A69" s="32">
        <v>46</v>
      </c>
      <c r="B69" s="38">
        <v>16</v>
      </c>
    </row>
    <row r="70" spans="1:9" ht="15" x14ac:dyDescent="0.25">
      <c r="A70" s="32">
        <v>47</v>
      </c>
      <c r="B70" s="38">
        <v>16</v>
      </c>
    </row>
    <row r="71" spans="1:9" ht="15" x14ac:dyDescent="0.25">
      <c r="A71" s="32">
        <v>48</v>
      </c>
      <c r="B71" s="38">
        <v>16</v>
      </c>
    </row>
    <row r="72" spans="1:9" ht="15" x14ac:dyDescent="0.25">
      <c r="A72" s="32">
        <v>49</v>
      </c>
      <c r="B72" s="38">
        <v>17</v>
      </c>
    </row>
    <row r="73" spans="1:9" ht="15" x14ac:dyDescent="0.25">
      <c r="A73" s="32">
        <v>50</v>
      </c>
      <c r="B73" s="38">
        <v>17</v>
      </c>
    </row>
    <row r="74" spans="1:9" ht="15" x14ac:dyDescent="0.25">
      <c r="A74" s="32">
        <v>51</v>
      </c>
      <c r="B74" s="38">
        <v>17</v>
      </c>
    </row>
    <row r="75" spans="1:9" ht="15" x14ac:dyDescent="0.25">
      <c r="A75" s="32">
        <v>52</v>
      </c>
      <c r="B75" s="38">
        <v>18</v>
      </c>
    </row>
    <row r="76" spans="1:9" ht="15" x14ac:dyDescent="0.25">
      <c r="A76" s="32">
        <v>53</v>
      </c>
      <c r="B76" s="38">
        <v>18</v>
      </c>
    </row>
    <row r="77" spans="1:9" ht="15" x14ac:dyDescent="0.25">
      <c r="A77" s="32">
        <v>54</v>
      </c>
      <c r="B77" s="38">
        <v>18</v>
      </c>
    </row>
    <row r="78" spans="1:9" ht="15" x14ac:dyDescent="0.25">
      <c r="A78" s="32">
        <v>55</v>
      </c>
      <c r="B78" s="38">
        <v>19</v>
      </c>
    </row>
    <row r="79" spans="1:9" ht="15" x14ac:dyDescent="0.25">
      <c r="A79" s="32">
        <v>56</v>
      </c>
      <c r="B79" s="38">
        <v>19</v>
      </c>
    </row>
    <row r="80" spans="1:9" ht="15" x14ac:dyDescent="0.25">
      <c r="A80" s="32">
        <v>57</v>
      </c>
      <c r="B80" s="38">
        <v>19</v>
      </c>
    </row>
    <row r="81" spans="1:2" ht="15" x14ac:dyDescent="0.25">
      <c r="A81" s="32">
        <v>58</v>
      </c>
      <c r="B81" s="38">
        <v>20</v>
      </c>
    </row>
    <row r="82" spans="1:2" ht="15" x14ac:dyDescent="0.25">
      <c r="A82" s="32">
        <v>59</v>
      </c>
      <c r="B82" s="38">
        <v>20</v>
      </c>
    </row>
    <row r="83" spans="1:2" ht="15" x14ac:dyDescent="0.25">
      <c r="A83" s="32">
        <v>60</v>
      </c>
      <c r="B83" s="38">
        <v>20</v>
      </c>
    </row>
    <row r="84" spans="1:2" ht="15" x14ac:dyDescent="0.25">
      <c r="A84" s="32">
        <v>61</v>
      </c>
      <c r="B84" s="38">
        <v>21</v>
      </c>
    </row>
    <row r="85" spans="1:2" ht="15" x14ac:dyDescent="0.25">
      <c r="A85" s="32">
        <v>62</v>
      </c>
      <c r="B85" s="38">
        <v>21</v>
      </c>
    </row>
    <row r="86" spans="1:2" ht="15" x14ac:dyDescent="0.25">
      <c r="A86" s="32">
        <v>63</v>
      </c>
      <c r="B86" s="38">
        <v>21</v>
      </c>
    </row>
    <row r="87" spans="1:2" ht="15" x14ac:dyDescent="0.25">
      <c r="A87" s="32">
        <v>64</v>
      </c>
      <c r="B87" s="38">
        <v>22</v>
      </c>
    </row>
    <row r="88" spans="1:2" ht="15" x14ac:dyDescent="0.25">
      <c r="A88" s="32">
        <v>65</v>
      </c>
      <c r="B88" s="38">
        <v>22</v>
      </c>
    </row>
    <row r="89" spans="1:2" ht="15" x14ac:dyDescent="0.25">
      <c r="A89" s="32">
        <v>66</v>
      </c>
      <c r="B89" s="38">
        <v>22</v>
      </c>
    </row>
    <row r="90" spans="1:2" ht="15" x14ac:dyDescent="0.25">
      <c r="A90" s="32">
        <v>67</v>
      </c>
      <c r="B90" s="38">
        <v>23</v>
      </c>
    </row>
    <row r="91" spans="1:2" ht="15" x14ac:dyDescent="0.25">
      <c r="A91" s="32">
        <v>68</v>
      </c>
      <c r="B91" s="38">
        <v>23</v>
      </c>
    </row>
    <row r="92" spans="1:2" ht="15" x14ac:dyDescent="0.25">
      <c r="A92" s="32">
        <v>69</v>
      </c>
      <c r="B92" s="38">
        <v>23</v>
      </c>
    </row>
    <row r="93" spans="1:2" ht="15" x14ac:dyDescent="0.25">
      <c r="A93" s="32">
        <v>70</v>
      </c>
      <c r="B93" s="38">
        <v>24</v>
      </c>
    </row>
    <row r="94" spans="1:2" ht="15" x14ac:dyDescent="0.25">
      <c r="A94" s="32">
        <v>71</v>
      </c>
      <c r="B94" s="38">
        <v>24</v>
      </c>
    </row>
    <row r="95" spans="1:2" ht="15" x14ac:dyDescent="0.25">
      <c r="A95" s="32">
        <v>72</v>
      </c>
      <c r="B95" s="38">
        <v>24</v>
      </c>
    </row>
    <row r="96" spans="1:2" ht="15" x14ac:dyDescent="0.25">
      <c r="A96" s="32">
        <v>73</v>
      </c>
      <c r="B96" s="38">
        <v>25</v>
      </c>
    </row>
    <row r="97" spans="1:2" ht="15" x14ac:dyDescent="0.25">
      <c r="A97" s="32">
        <v>74</v>
      </c>
      <c r="B97" s="38">
        <v>25</v>
      </c>
    </row>
    <row r="98" spans="1:2" ht="15" x14ac:dyDescent="0.25">
      <c r="A98" s="32">
        <v>75</v>
      </c>
      <c r="B98" s="38">
        <v>25</v>
      </c>
    </row>
    <row r="99" spans="1:2" ht="15" x14ac:dyDescent="0.25">
      <c r="A99" s="32">
        <v>76</v>
      </c>
      <c r="B99" s="38">
        <v>26</v>
      </c>
    </row>
    <row r="100" spans="1:2" ht="15" x14ac:dyDescent="0.25">
      <c r="A100" s="32">
        <v>77</v>
      </c>
      <c r="B100" s="38">
        <v>26</v>
      </c>
    </row>
    <row r="101" spans="1:2" ht="15" x14ac:dyDescent="0.25">
      <c r="A101" s="32">
        <v>78</v>
      </c>
      <c r="B101" s="38">
        <v>26</v>
      </c>
    </row>
    <row r="102" spans="1:2" ht="15" x14ac:dyDescent="0.25">
      <c r="A102" s="32">
        <v>79</v>
      </c>
      <c r="B102" s="38">
        <v>27</v>
      </c>
    </row>
    <row r="103" spans="1:2" ht="15" x14ac:dyDescent="0.25">
      <c r="A103" s="32">
        <v>80</v>
      </c>
      <c r="B103" s="38">
        <v>27</v>
      </c>
    </row>
    <row r="104" spans="1:2" ht="15" x14ac:dyDescent="0.25">
      <c r="A104" s="32">
        <v>81</v>
      </c>
      <c r="B104" s="38">
        <v>27</v>
      </c>
    </row>
    <row r="105" spans="1:2" ht="15" x14ac:dyDescent="0.25">
      <c r="A105" s="32">
        <v>82</v>
      </c>
      <c r="B105" s="38">
        <v>28</v>
      </c>
    </row>
    <row r="106" spans="1:2" ht="15" x14ac:dyDescent="0.25">
      <c r="A106" s="32">
        <v>83</v>
      </c>
      <c r="B106" s="38">
        <v>28</v>
      </c>
    </row>
    <row r="107" spans="1:2" ht="15" x14ac:dyDescent="0.25">
      <c r="A107" s="32">
        <v>84</v>
      </c>
      <c r="B107" s="38">
        <v>28</v>
      </c>
    </row>
    <row r="108" spans="1:2" ht="15" x14ac:dyDescent="0.25">
      <c r="A108" s="32">
        <v>85</v>
      </c>
      <c r="B108" s="38">
        <v>29</v>
      </c>
    </row>
    <row r="109" spans="1:2" ht="15" x14ac:dyDescent="0.25">
      <c r="A109" s="32">
        <v>86</v>
      </c>
      <c r="B109" s="38">
        <v>29</v>
      </c>
    </row>
    <row r="110" spans="1:2" ht="15" x14ac:dyDescent="0.25">
      <c r="A110" s="32">
        <v>87</v>
      </c>
      <c r="B110" s="38">
        <v>29</v>
      </c>
    </row>
    <row r="111" spans="1:2" ht="15" x14ac:dyDescent="0.25">
      <c r="A111" s="32">
        <v>88</v>
      </c>
      <c r="B111" s="38">
        <v>30</v>
      </c>
    </row>
    <row r="112" spans="1:2" ht="15" x14ac:dyDescent="0.25">
      <c r="A112" s="32">
        <v>89</v>
      </c>
      <c r="B112" s="38">
        <v>30</v>
      </c>
    </row>
    <row r="113" spans="1:2" ht="15" x14ac:dyDescent="0.25">
      <c r="A113" s="32">
        <v>90</v>
      </c>
      <c r="B113" s="38">
        <v>30</v>
      </c>
    </row>
    <row r="114" spans="1:2" ht="15" x14ac:dyDescent="0.25">
      <c r="A114" s="32">
        <v>91</v>
      </c>
      <c r="B114" s="38">
        <v>31</v>
      </c>
    </row>
    <row r="115" spans="1:2" ht="15" x14ac:dyDescent="0.25">
      <c r="A115" s="32">
        <v>92</v>
      </c>
      <c r="B115" s="38">
        <v>31</v>
      </c>
    </row>
    <row r="116" spans="1:2" x14ac:dyDescent="0.25">
      <c r="A116" s="38"/>
      <c r="B116" s="38"/>
    </row>
    <row r="117" spans="1:2" x14ac:dyDescent="0.25">
      <c r="A117" s="38"/>
      <c r="B117" s="38"/>
    </row>
  </sheetData>
  <sheetProtection selectLockedCells="1" selectUnlockedCells="1"/>
  <sortState xmlns:xlrd2="http://schemas.microsoft.com/office/spreadsheetml/2017/richdata2" ref="A3:I49">
    <sortCondition ref="H3:H49"/>
  </sortState>
  <mergeCells count="8">
    <mergeCell ref="A16:B16"/>
    <mergeCell ref="H1:H2"/>
    <mergeCell ref="G1:G2"/>
    <mergeCell ref="A14:B14"/>
    <mergeCell ref="A1:A2"/>
    <mergeCell ref="B1:B2"/>
    <mergeCell ref="C1:C2"/>
    <mergeCell ref="D1:F1"/>
  </mergeCells>
  <conditionalFormatting sqref="C3">
    <cfRule type="cellIs" dxfId="2" priority="216" operator="notEqual">
      <formula>#REF!</formula>
    </cfRule>
  </conditionalFormatting>
  <conditionalFormatting sqref="C4:C11">
    <cfRule type="cellIs" dxfId="1" priority="3" operator="notEqual">
      <formula>#REF!</formula>
    </cfRule>
  </conditionalFormatting>
  <conditionalFormatting sqref="C12">
    <cfRule type="cellIs" dxfId="0" priority="1" operator="notEqual">
      <formula>#REF!</formula>
    </cfRule>
  </conditionalFormatting>
  <pageMargins left="0.47244094488188981" right="0.39370078740157483" top="1.4173228346456694" bottom="0.82677165354330717" header="0.51181102362204722" footer="0.59055118110236227"/>
  <pageSetup scale="58" orientation="landscape" r:id="rId1"/>
  <headerFooter>
    <oddHeader>&amp;CGESTIÓN ENERGÉTICA S.A. E.S.P.
CALIFICACIÓN SOBRE 2 LP 014-2008</oddHeader>
    <oddFooter>&amp;LPágina &amp;P de &amp;N&amp;R&amp;D</oddFooter>
  </headerFooter>
  <ignoredErrors>
    <ignoredError sqref="D16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Resumen</vt:lpstr>
      <vt:lpstr>Formulario</vt:lpstr>
      <vt:lpstr>Informe</vt:lpstr>
      <vt:lpstr>Control</vt:lpstr>
      <vt:lpstr>Evaluación</vt:lpstr>
      <vt:lpstr>Evaluación!Área_de_impresión</vt:lpstr>
      <vt:lpstr>Formulario!Área_de_impresión</vt:lpstr>
    </vt:vector>
  </TitlesOfParts>
  <Company>gensa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mvanegas</dc:creator>
  <cp:lastModifiedBy>Mauricio Vanegas Vanegas</cp:lastModifiedBy>
  <cp:lastPrinted>2010-10-11T19:11:31Z</cp:lastPrinted>
  <dcterms:created xsi:type="dcterms:W3CDTF">2009-02-09T16:58:14Z</dcterms:created>
  <dcterms:modified xsi:type="dcterms:W3CDTF">2019-09-03T17:20:53Z</dcterms:modified>
</cp:coreProperties>
</file>