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C:\Users\asbotello\Downloads\"/>
    </mc:Choice>
  </mc:AlternateContent>
  <xr:revisionPtr revIDLastSave="0" documentId="8_{E862B470-C08A-40BB-A465-D815D2FDE81F}" xr6:coauthVersionLast="47" xr6:coauthVersionMax="47" xr10:uidLastSave="{00000000-0000-0000-0000-000000000000}"/>
  <bookViews>
    <workbookView xWindow="-120" yWindow="-120" windowWidth="29040" windowHeight="15840" tabRatio="598" xr2:uid="{00000000-000D-0000-FFFF-FFFF00000000}"/>
  </bookViews>
  <sheets>
    <sheet name="ANEXO 2_VIRTUAL_2023" sheetId="28" r:id="rId1"/>
    <sheet name="JUSTIFICACION_ÓBLIGACIONES" sheetId="29" r:id="rId2"/>
    <sheet name="MATRIZ" sheetId="31" r:id="rId3"/>
    <sheet name="ANEXO 2 (IISem)" sheetId="26" state="hidden" r:id="rId4"/>
    <sheet name="Hoja1" sheetId="27" state="hidden" r:id="rId5"/>
  </sheets>
  <definedNames>
    <definedName name="_xlnm._FilterDatabase" localSheetId="3" hidden="1">'ANEXO 2 (IISem)'!$A$15:$Q$24</definedName>
    <definedName name="_xlnm._FilterDatabase" localSheetId="0" hidden="1">'ANEXO 2_VIRTUAL_2023'!$A$15:$S$23</definedName>
    <definedName name="_xlnm.Print_Area" localSheetId="3">'ANEXO 2 (IISem)'!$A$1:$Q$35</definedName>
    <definedName name="_xlnm.Print_Area" localSheetId="0">'ANEXO 2_VIRTUAL_2023'!$A$1:$S$33</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2" i="28" l="1"/>
  <c r="N22" i="28" s="1"/>
  <c r="J21" i="28"/>
  <c r="N21" i="28" s="1"/>
  <c r="J17" i="28"/>
  <c r="N17" i="28" s="1"/>
  <c r="J18" i="28"/>
  <c r="K18" i="28" s="1"/>
  <c r="O18" i="28" s="1"/>
  <c r="J19" i="28"/>
  <c r="K19" i="28" s="1"/>
  <c r="O19" i="28" s="1"/>
  <c r="J20" i="28"/>
  <c r="K20" i="28" s="1"/>
  <c r="O20" i="28" s="1"/>
  <c r="J16" i="28"/>
  <c r="N16" i="28" s="1"/>
  <c r="E23" i="28"/>
  <c r="K18" i="26"/>
  <c r="O18" i="26"/>
  <c r="O22" i="26"/>
  <c r="N17" i="26"/>
  <c r="N18" i="26"/>
  <c r="N19" i="26"/>
  <c r="N20" i="26"/>
  <c r="N21" i="26"/>
  <c r="N22" i="26"/>
  <c r="N16" i="26"/>
  <c r="K21" i="26"/>
  <c r="O21" i="26"/>
  <c r="K20" i="26"/>
  <c r="O20" i="26"/>
  <c r="K19" i="26"/>
  <c r="O19" i="26"/>
  <c r="K22" i="26"/>
  <c r="K17" i="26"/>
  <c r="O17" i="26"/>
  <c r="K16" i="26"/>
  <c r="O16" i="26"/>
  <c r="E24" i="26"/>
  <c r="J8" i="27"/>
  <c r="J9" i="27"/>
  <c r="D14" i="27"/>
  <c r="H6" i="27"/>
  <c r="D8" i="27"/>
  <c r="H5" i="27"/>
  <c r="J11" i="27"/>
  <c r="J12" i="27"/>
  <c r="K24" i="26"/>
  <c r="D19" i="27"/>
  <c r="H4" i="27"/>
  <c r="A10" i="26"/>
  <c r="N20" i="28" l="1"/>
  <c r="N19" i="28"/>
  <c r="N18" i="28"/>
  <c r="K22" i="28"/>
  <c r="O22" i="28" s="1"/>
  <c r="K21" i="28"/>
  <c r="K17" i="28"/>
  <c r="O17" i="28" s="1"/>
  <c r="K16" i="28"/>
  <c r="O16" i="28" l="1"/>
  <c r="K24" i="28"/>
  <c r="A10" i="28" s="1"/>
  <c r="O21" i="28"/>
</calcChain>
</file>

<file path=xl/sharedStrings.xml><?xml version="1.0" encoding="utf-8"?>
<sst xmlns="http://schemas.openxmlformats.org/spreadsheetml/2006/main" count="521" uniqueCount="227">
  <si>
    <t>Versión: 01</t>
  </si>
  <si>
    <t>Código: 
GFPI-F-139</t>
  </si>
  <si>
    <t>GESTIÓN DE FORMACIÓN PROFESIONAL INTEGRAL</t>
  </si>
  <si>
    <t>ANEXO 2: PLAN DE CONTRATACIÓN DE INSTRUCTORES  -  APOYOS ADMINISTRATIVOS Y OTROS PERFILES RELACIONADOS CON LA FORMACIÓN PROFESIONAL</t>
  </si>
  <si>
    <t>PRIMERA OFERTA</t>
  </si>
  <si>
    <t>PERIODO : AÑO 2023</t>
  </si>
  <si>
    <t>TOPE GLOBAL PROGRAMADO</t>
  </si>
  <si>
    <t xml:space="preserve">ELABORADO POR:  </t>
  </si>
  <si>
    <t>SALDO</t>
  </si>
  <si>
    <t>Nombre:</t>
  </si>
  <si>
    <t>ANA ALEXANDRA RODRIGUEZ VARGAS</t>
  </si>
  <si>
    <t xml:space="preserve">% UTILIZADO: </t>
  </si>
  <si>
    <t>Teléfono:</t>
  </si>
  <si>
    <t>8220122
EXT 22413</t>
  </si>
  <si>
    <t>LUGAR</t>
  </si>
  <si>
    <t>NIVEL</t>
  </si>
  <si>
    <t>NOMBRE DEL PROGRAMA
(TE-TP-TGO)</t>
  </si>
  <si>
    <t>CONTRATO</t>
  </si>
  <si>
    <t>No. CONTRATOS</t>
  </si>
  <si>
    <t>No. DE MESES Y DIAS A CONTRATAR</t>
  </si>
  <si>
    <t>FECHAS PREVISTAS PARA LA CONTRATACIÓN</t>
  </si>
  <si>
    <t>COSTO HONORARIO MES</t>
  </si>
  <si>
    <t>COSTO TOTAL HONORARIOS</t>
  </si>
  <si>
    <t>DURACION DEL PROGRAMA</t>
  </si>
  <si>
    <t>OBJETO</t>
  </si>
  <si>
    <t>MUNICIPIO</t>
  </si>
  <si>
    <t>OBSERVACIONES</t>
  </si>
  <si>
    <t>Inicio
 (D-M-A)</t>
  </si>
  <si>
    <t>Terminación
(D-M-A)</t>
  </si>
  <si>
    <t>LECTIVA</t>
  </si>
  <si>
    <t>MESES</t>
  </si>
  <si>
    <t>DIAS</t>
  </si>
  <si>
    <t>PROFESIONALES</t>
  </si>
  <si>
    <t>Requisitos Academicos</t>
  </si>
  <si>
    <t>Experiencia</t>
  </si>
  <si>
    <t>TECNICOS Y/O TECNOLOGOS</t>
  </si>
  <si>
    <t>Regional Cauca-Centro de Comercio y Servicios</t>
  </si>
  <si>
    <t>COMPLEMENTARIA VIRTUAL</t>
  </si>
  <si>
    <t>FAMILIA GESTION DOCUMENTAL - ADMINISTRACION DOCUMENTAL EN EL ENTORNO LABORAL</t>
  </si>
  <si>
    <t>Prestación de servicios</t>
  </si>
  <si>
    <t>20/11/2023</t>
  </si>
  <si>
    <t xml:space="preserve">TECNÓLOGO O PROFESIONAL EN CIENCIAS DE LA INFORMACIÓN Y LA DOCUMENTACIÓN O ARCHIVÍSTICA, ADMINISTRACIÓN DE EMPRESAS, CON FORMACIÓN EN EL ÁREA ARCHIVÍSTICA. </t>
  </si>
  <si>
    <t>EXPERIENCIA EN DOCENCIA O FORMACIÓN EN AMBIENTES VIRTUALES DE APRENDIZAJE EXPERIENCIA EN EL ÁREA DE ARCHIVÍSTICA</t>
  </si>
  <si>
    <t>40 HORAS</t>
  </si>
  <si>
    <t>Modalidad Virtual</t>
  </si>
  <si>
    <t>Popayán</t>
  </si>
  <si>
    <t>FAMILIA CONTABILIDAD - CONTABILIDAD EN LAS ORGANIZACIONES.</t>
  </si>
  <si>
    <t>14/12/2023</t>
  </si>
  <si>
    <t xml:space="preserve">PROFESIONAL Y/O TECNÓLOGO EN MERCADEO, CONTABILIDAD Y/O ADMINISTRADOR DE EMPRESAS. </t>
  </si>
  <si>
    <t>MÍNIMA DE DOCE MESES EN EL ÁREA TÉCNICA, SEIS MESES EN EL ÁREA PEDAGÓGICA Y EXPERIENCIA DE SEIS MESES COMO INSTRUCTOR VIRTUAL</t>
  </si>
  <si>
    <t>FAMILIA MERCADEO Y LOGISTICA - PLAN DE MERCADEO</t>
  </si>
  <si>
    <t>FORMACIÓN PROFESIONAL EN ÁREAS DE MERCADEO, ADMINISTRACIÓN, INGENIERÍA (INDUSTRIAL Y/O COMERCIAL).</t>
  </si>
  <si>
    <t>1 AÑO EN EL ÁREA TÉCNICA.
6 MESES EN EL ÁREA VIRTUAL
6 MESES EN EL ÁREA PEDAGÓGICA</t>
  </si>
  <si>
    <t>FAMILIA DE SALUD - ACCIONES BASICAS PARA LA ATENCION DE UNA PERSONA CON AFECTACION DE LA SALUD</t>
  </si>
  <si>
    <t xml:space="preserve">PROFESIONAL O TECNÓLOGO DEL ÁREA DE LA SALUD CON EXPERIENCIA EN ATENCIÓN DE PERSONAS EN EL AMBIENTE PREHOSPITALARIO. </t>
  </si>
  <si>
    <t>VEINTICUATRO (24) MESES DE EXPERIENCIA OPERATIVA EN LA ATENCIÓN DE PERSONAS LESIONADASDOCE (12) MESES DE EXPERIENCIA COMO INSTRUCTOR VIRTUAL</t>
  </si>
  <si>
    <t>FAMILIA DE OFIMÁTICA - MANEJO DE HERRAMIENTAS MICROSOFT OFFICE 2016: EXCEL</t>
  </si>
  <si>
    <t xml:space="preserve">PROFESIONAL EN INGENIERÍA DE SISTEMAS Y COMPUTACIÓN, INGENIERÍA ELECTRÓNICA, TECNÓLOGO O TÉCNICO EN ELECTRÓNICA Y ÁREAS A FINES. </t>
  </si>
  <si>
    <t>SEIS MESES EN MANEJO DE HERRAMIENTAS OFIMÁTICAS SEIS MESES EN EL ÁREA PEDAGÓGICA SEIS MESES COMO INSTRUCTOR VIRTUAL</t>
  </si>
  <si>
    <t>FAMILIA DE BILINGUISMO - ENGLISH DOT WORKS 1 (INGLES)</t>
  </si>
  <si>
    <t xml:space="preserve">PROFESIONAL CON TÍTULO EN LICENCIATURA DE IDIOMAS O PROFESIONAL EN CUALQUIER ÁREA DE CONOCIMIENTO CON UN NIVEL MÍNIMO B2 DE SUFICIENCIA EN LENGUA EXTRANJERA, ACREDITADO MEDIANTE UNA DE LAS SIGUIENTES PRUEBAS INTERNACIONALES FCE (FIRST CERTIFICATE IN ENGLISH). BEC (BUSINESS ENGLISH CERTIFICATE). CAE (CERTIFICATE IN ADVANCED ENGLISH). ¿CPE (CERTIFICATE OF PROFICIENCY). IELTS (INTERNATIONAL ENGLISH LANGUAGE TESTING SYSTEM). ¿ISE (INTEGRATED SKILLS IN ENGLISH). TOEFL (PAPER BASED AND INTERNET BASED). TOEIC (TEST OF ENGLISH FOR INTERNATIONAL COMMUNICATION). BULATS (BUSINESS LANGUAGE TESTING SYSTEM). </t>
  </si>
  <si>
    <t>MÍNIMO 12 MESES EN LA ORIENTACIÓN DE PROCESOS DE CAPACITACIÓN O FORMACIÓN EN LENGUA EXTRANJERA</t>
  </si>
  <si>
    <t>60 HORAS</t>
  </si>
  <si>
    <t>TOTALES</t>
  </si>
  <si>
    <t>VALOR ASIGNADO DE TITULADA</t>
  </si>
  <si>
    <t>HAROL ARMANDO ROSERO SALAZAR</t>
  </si>
  <si>
    <t>Subdirector (E) del Centro de Comercio y Servicios</t>
  </si>
  <si>
    <t>Justificación</t>
  </si>
  <si>
    <t>El SENA ofrece la mejor formación técnica y tecnológica de Colombia. A través de distintas carreras y cursos complementarios, para el desempeño en oficios y ocupaciones que requieren los sectores productivos del país, contado con una ampliación de cobertura de formación a lo largo y ancho de Colombia e incluso brindando a todos colombianos, dentro y fuera del país, sin salir de casa y con tiempos flexibles a través de la virtual.
En la Dirección de Formación dinamiza la modalidad de la formación virtual a través de sus 117 Centro de Formación, distribuyendo en algunos de ellos las familias que constituyen las áreas de conocimiento; en el caso del Centro de Comercio y Servicios le fueron asignadas: Gestión Documental, Contabilidad, Mercadeo, Gestión Organizacional, Salud, Ofimática y Bilingüismo.
Sin embargo, el Centro de Formación, no cuenta con el suficiente número de instructores de Carrera Administrativa para la atención del programa, se requieren entonces la vinculación de profesionales que permitan dinamizar cada una de las familias asignadas para orientar Formación Profesional Integral en modalidad virtual.</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</si>
  <si>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</si>
  <si>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</si>
  <si>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</si>
  <si>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</si>
  <si>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</si>
  <si>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</si>
  <si>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</si>
  <si>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</si>
  <si>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</si>
  <si>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</si>
  <si>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</si>
  <si>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</si>
  <si>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</si>
  <si>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</si>
  <si>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General</t>
  </si>
  <si>
    <t>Interno/Externo</t>
  </si>
  <si>
    <t>Planeación/Selección/Contratación/Ejecución</t>
  </si>
  <si>
    <t xml:space="preserve"> Ambiental</t>
  </si>
  <si>
    <t>Uso de equipos eléctricos y electrónicos, uso de equipos de computo en todas las formaciones en ambientes presenciales y virtuales</t>
  </si>
  <si>
    <t xml:space="preserve">Generación de Residuos RAES </t>
  </si>
  <si>
    <t>Medio</t>
  </si>
  <si>
    <t>[Entidad Estatal/Contratista]</t>
  </si>
  <si>
    <t>Implementación del programa de gestión integral de residuos y lo establecido en el PGIRS, sensibilizar al personal administrativo en los impactos ambientales del alto consumo de materias primas y la generación de todo tipo de residuos</t>
  </si>
  <si>
    <t>Consumo de agua en todas las formaciones en ambientes virtuales y presenciales</t>
  </si>
  <si>
    <t>Disminución de los recursos naturales</t>
  </si>
  <si>
    <t>Entidad Estatal</t>
  </si>
  <si>
    <t>Realizar la caracterización de agua para consumo humano realizada por un laboratorio acreditado por el Instituto nacional de Salud, limpieza y desinfección de puntos de dispensadores. Implementación del programa de cambio climático, enfocándose en el plan de uso eficiente y ahorro de agua.</t>
  </si>
  <si>
    <t>Consumo  energía en todas las formaciones en ambientes virtuales y presenciales</t>
  </si>
  <si>
    <t>Implementación del programa de cambio climático, enfocándose en el plan de uso eficiente y ahorro de agua. Implementación de alternativa de energías limpias, capacitación y sensibilización al personal para el uso eficiente del recurso, aprovechamiento de iluminación natural</t>
  </si>
  <si>
    <t>Consumo  papel en todas las formaciones en ambientes virtuales y presenciales</t>
  </si>
  <si>
    <t>Generación de Residuos y agotamiento de los recursos naturales</t>
  </si>
  <si>
    <t>una de las estrategias utilizadas para la disminución de consumo de materias primas, son el reciclaje de papel y posterior suministro para impresión y demás actividades administrativas que requieran este tipo de material</t>
  </si>
  <si>
    <t>Generación de residuos en todas las formaciones en ambientes virtuales y presenciales</t>
  </si>
  <si>
    <t>Generación de olores ofensivos, contaminación de los recursos naturales, exposición a enfermedades causadas por vectores trasmisores de enfermedades y agentes patógenos</t>
  </si>
  <si>
    <t>Entidad Estatal/Contratista</t>
  </si>
  <si>
    <t>Implementación del programa de gestión integral de residuos y lo establecido en el PGIRS sensibilizar al personal administrativo en los impactos ambientales del alto consumo de materias primas y la generación de todo tipo de residuos</t>
  </si>
  <si>
    <t>Especifico</t>
  </si>
  <si>
    <t>Ejecución</t>
  </si>
  <si>
    <t>Generación de emisiones</t>
  </si>
  <si>
    <t>Emisiones atmosféricas movilización de contratistas con formación en ambientes presenciales, contaminación del aire y enfermedades respiratorias</t>
  </si>
  <si>
    <t>Bajo</t>
  </si>
  <si>
    <t>Mantener el control de  revisión tecno mecánica de gases de los vehículos través de inspecciones rutinarias.</t>
  </si>
  <si>
    <t>Consumo de combustible para vehículos y plantas eléctricas</t>
  </si>
  <si>
    <t>Riesgo de derrame de combustible en el área de maquinas, por inadecuado manejo y suministro del mismo a las plantas eléctricas</t>
  </si>
  <si>
    <t>Elaborar e implementar el Plan de Emergencias con posibles contingencias ambientales</t>
  </si>
  <si>
    <t>Interno</t>
  </si>
  <si>
    <t>Generación de Residuos peligros en los ambientes Gastronomía, Cocina, Servicio de Bar y Restaurante</t>
  </si>
  <si>
    <t xml:space="preserve">Riesgo de derrame de líquidos inflamables como el aceite de cocina </t>
  </si>
  <si>
    <t>Programa de riesgo químico y PGIRHS el cual toma medidas de rotulado, etiquetado y separación de residuos peligrosos y especiales, los cuales se les da el tratamiento adecuado ya que se disponen con la empresa especial RH</t>
  </si>
  <si>
    <t>Generación de ruido en el ambiente de Gastronomía</t>
  </si>
  <si>
    <t>Extractores de aire en el ambiente de formación  Gastronomía</t>
  </si>
  <si>
    <t>Realizar mantenimiento preventivo y uso intermitente</t>
  </si>
  <si>
    <t>Almacenamiento de residuos en el ambiente de Gastronomía</t>
  </si>
  <si>
    <t>Protocolo de limpieza y desinfección de la Unidad de Almacenamiento Temporal de residuos,  Control de plagas cada 6 meses</t>
  </si>
  <si>
    <t>Generación de vertimientos domésticos e industriales de todas las formaciones en ambientes presenciales</t>
  </si>
  <si>
    <t>Los vertimientos domésticos generados son contralados por el sistema de alcantarillado al que se esta conectado. por ser aguas residuales de tipo domestico no requiere mayor tratamiento. Para los vertimientos que podrían clasificarse como Industriales, se requiere realizar seguimiento mediante una caracterización de aguas residuales realizada por un laboratorio certificado por el IDEAM</t>
  </si>
  <si>
    <t xml:space="preserve">Ejecución </t>
  </si>
  <si>
    <t>Generación de residuos peligros de origen  biológicos formaciones  Peluquería, Primeros Auxilios, Salud Pública, Enfermería, Servicios Farmacéuticos</t>
  </si>
  <si>
    <t>Enfermedades por contacto con residuos peligrosos de origen biológico</t>
  </si>
  <si>
    <t>Diseñar e implementar el Plan de Gestión Integral de residuos Hospitalarios -PGIRHS el cual toma medidas de rotulado, etiquetado y separación de residuos biológicos peligrosos  y especiales, los cuales se les da el tratamiento adecuado ya que se disponen con la empresa especial RH</t>
  </si>
  <si>
    <t>Generación de residuos peligros de origen químico formaciones  Peluquería, Primeros Auxilios, Salud Publica, Enfermería, Servicios Farmacéuticos</t>
  </si>
  <si>
    <t xml:space="preserve">Enfermedades respiratorias, enfermedades en la piel, intoxicación, contaminación de fuentes hídricas, concentración de gases </t>
  </si>
  <si>
    <t>Diseñar e implementar el Plan de Gestión de Residuos Hospitalarios y Similares y Elaborar e implementar el Plan de Emergencias con posibles contingencias ambientales, contar con Kit antiderrames</t>
  </si>
  <si>
    <t>Consumo de energía  formaciones  Peluquería, Primeros Auxilios, Salud Publica, Enfermería, Servicios Farmacéuticos</t>
  </si>
  <si>
    <t xml:space="preserve"> contaminación del aire por GEI</t>
  </si>
  <si>
    <t>Consumo de agua   formaciones  Peluquería, Primeros Auxilios, Salud Publica, Enfermería, Servicios Farmacéuticos</t>
  </si>
  <si>
    <t>Contaminación de fuentes hídricas</t>
  </si>
  <si>
    <t xml:space="preserve"> Implementación del programa de cambio climático, enfocándose en el plan de uso eficiente y ahorro de agua, sensibilización a Instructores y Aprendices en el uso adecuado del recurso</t>
  </si>
  <si>
    <t>Generación de Residuos electrónico RAES en las formaciones en ambientes virtuales</t>
  </si>
  <si>
    <t>Contaminación del suelo</t>
  </si>
  <si>
    <t>Consumo de energía  formaciones en ambientes virtuales</t>
  </si>
  <si>
    <t>contaminación del aire por GEI</t>
  </si>
  <si>
    <t>Consumo de papel en las formaciones GESTIÓN DOCUMENTAL, ASISTENCIA ADMINSITRATIVA, ASISTENCIA EN ORGANIZACIÓN DE ARCHIVOS, GESTIÓN DE TALENTO HUMANO, ADMINISTRACIÓN DOCUMENTAL EN EL ENTORNO LABORAL</t>
  </si>
  <si>
    <t>Implementación del programa de gestión integral de residuos y lo establecido en el PGIRS, sensibilizar a los contratistas en los impactos ambientales del alto consumo de materias primas y la generación de todo tipo de residuos, generar una Política de consumo adecuado de papel</t>
  </si>
  <si>
    <t>Planeación/Selección/Contratación</t>
  </si>
  <si>
    <t>GENERACIÓN DE RESIDUOS PELIGROSOS EN LABORES ADMINISTRATIVAS RUTINARIAS.</t>
  </si>
  <si>
    <t xml:space="preserve"> Contaminación del suelo por generación de toners de impresora sin disposición identificada.</t>
  </si>
  <si>
    <t>Implementación del PGIRS y de la Política cero papel</t>
  </si>
  <si>
    <t>CONSUMO DE SUSTANCIAS QUÍMICAS EN LABORES ADMINISTRATIVAS RUTINARIAS.</t>
  </si>
  <si>
    <t xml:space="preserve"> Se genera agotamiento de los recursos minerales por el uso de la tinta de impresora ya que son necesarios en la fabricación de las mismas.</t>
  </si>
  <si>
    <t>CONSUMO DE ENERGÍA ELÉCTRICA EN LABORES ADMINISTRATIVAS RUTINARIAS.</t>
  </si>
  <si>
    <t xml:space="preserve"> Se genera agotamiento del recurso porque se impacta sobre el recurso energético con el consumo de energía para el uso de equipos de computo y la iluminación de las oficinas.</t>
  </si>
  <si>
    <t>Implementación del programa de gestión para el uso eficiente de energía.</t>
  </si>
  <si>
    <t>GENERACIÓN DE RESIDUOS CONVENCIONALES EN LABORES ADMINISTRATIVAS RUTINARIAS.</t>
  </si>
  <si>
    <t xml:space="preserve"> Contaminación del suelo</t>
  </si>
  <si>
    <t>Implementación del PGIRS</t>
  </si>
  <si>
    <t>CONSUMO DE ENERGÍA ELÉCTRICA EN TODAS LAS FORMACIONES COMPLEMENTARIAS EN AMBIENTES PRESENCIALES.</t>
  </si>
  <si>
    <t>Se impacta sobre el recurso energético</t>
  </si>
  <si>
    <t>CONSUMO DE AGUA EN TODAS LAS FORMACIONES COMPLEMENTARIAS EN AMBIENTES PRESENCIALES.</t>
  </si>
  <si>
    <t>AGOTAMIENTO DEL RECURSO</t>
  </si>
  <si>
    <t>Implementación del programa para el uso eficiente del agua.</t>
  </si>
  <si>
    <t>GENERACIÓN DE RESIDUOS CONVENCIONALES EN TODAS LAS FORMACIONES COMPLEMENTARIAS EN AMBIENTES PRESENCIALES.</t>
  </si>
  <si>
    <t xml:space="preserve"> Contaminación del suelo, sobrecarga al relleno sanitario</t>
  </si>
  <si>
    <t>CONSUMO DE AGUA EN LAS FORMACIONES COMPLEMENTARIAS RELACIONADAS CON LA PREPARACIÓN DE ALIMENTOS O BEBIDAS (COCINA BÁSICA, PANADERÍA, BARISMO)</t>
  </si>
  <si>
    <t>AGOTAMIENTO DEL RECURSO.
Disminución en el recurso por consumo  de agua en la preparación de alimentos y  bebidas, así como el lavado utensilios de cocina</t>
  </si>
  <si>
    <t xml:space="preserve"> Implementar el programa de uso eficiente y ahorro de agua.</t>
  </si>
  <si>
    <t>CONSUMO DE ENERGIA ELÉCTRICA EN LAS FORMACIONES COMPLEMENTARIAS RELACIONADAS CON LA PREPARACIÓN DE ALIMENTOS O BEBIDAS (COCINA BÁSICA, PANADERÍA, BARISMO)</t>
  </si>
  <si>
    <t>AGOTAMIENTO DEL RECURSO.
Impacto sobre el recurso por el consumo normal  de energía en la preparación de bebidas y alimentos</t>
  </si>
  <si>
    <t>GENERACIÓN DE RESIDUOS CONVENCIONALES EN LAS FORMACIONES COMPLEMENTARIAS RELACIONADAS CON LA PREPARACIÓN DE ALIMENTOS O BEBIDAS (COCINA BÁSICA, PANADERÍA, BARISMO)</t>
  </si>
  <si>
    <t>CONTAMINACIÓN DEL SUELO.
SOBRECARGA AL RELLENO SANITARIO.
Generación de residuos convencionales  como desechables  y envolturas de alimentos.</t>
  </si>
  <si>
    <t>GENERACIÓN DE VERTIMIENTOS EN LAS FORMACIONES COMPLEMENTARIAS RELACIONADAS CON LA PREPARACIÓN DE ALIMENTOS O BEBIDAS (COCINA BÁSICA, PANADERÍA, BARISMO)</t>
  </si>
  <si>
    <t>CONTAMINACIÓN DEL RECURSO HÍDRICO.
Generación de vertimientos de tipo doméstico por la preparación de bebidas, así como el lavado utensilios de cocina</t>
  </si>
  <si>
    <t>GENERACIÓN DE RESIDUOS CONVENCIONALES EN LA FORMACIÓN COMPLEMENTARIA DE ARTESANÍA</t>
  </si>
  <si>
    <t xml:space="preserve">CONTAMINACIÓN DEL SUELO.
Generación de residuos convencionales como residuos de madera, retazos de tela, viruta, papel craft y lijas. </t>
  </si>
  <si>
    <t>GENERACIÓN DE RESIDUOS PELIGROSOS EN LA FORMACIÓN COMPLEMENTARIA DE ARTESANÍA</t>
  </si>
  <si>
    <t xml:space="preserve">CONTAMINACIÓN DEL AIRE Y DEL SUELO.
Generación de envases y demás empaques que contienen sustancias químicas y deterioro de la calidad del aire por liberación de olores fuertes provenientes de pintura, sellantes, lacas y similares. </t>
  </si>
  <si>
    <t>PERIODO : AÑO 2022</t>
  </si>
  <si>
    <t>Tecnico</t>
  </si>
  <si>
    <t xml:space="preserve">TITULADA 
Servicos Farmacéuticos
</t>
  </si>
  <si>
    <t>2212/2021</t>
  </si>
  <si>
    <t>químico farmacéutico o regente de farmacia</t>
  </si>
  <si>
    <t>Experiencia Relacionada: mínimo 24 meses de vinculación laboral en el desempeño de funciones relacionadas con los procesos farmacéuticos mínimo 6 meses de experiencia en formación y/o educación</t>
  </si>
  <si>
    <t>6 MESES</t>
  </si>
  <si>
    <t>La fecha de terminanción , se establace de acuerdo con la Resolución 1-1403 de 2020, en la cual se establece el calendario academico 2021.</t>
  </si>
  <si>
    <t>Tecnico - Tecnologo</t>
  </si>
  <si>
    <t>TITULADA 
SEGUIMIENTOS Red Administrativa</t>
  </si>
  <si>
    <t>Alternativa 1
Requisitos Académicos:
Profesional en Administrador de empresas, gestión empresarial, ciencias administrativas o afines, preferiblemente especialista y/o actualización en servicio al cliente; Tarjeta profesional.                                                                                                                                         Alternativa 2
Requisitos Académicos:
Tecnólogo en Gestión Empresarial o áreas afines o cuatro (4) años de estudios universitarios en mercadeo, logística o áreas afines.</t>
  </si>
  <si>
    <t>Alternativa 1                                                                                                                                                                                                                               Experiencia Relacionada: Dieciocho (18)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                                                                                                                                                 Alternativa 2                                                                                                                                                                                                                        Experiencia Relacionada: Treinta (30)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t>
  </si>
  <si>
    <t>24 MESES</t>
  </si>
  <si>
    <t>Complementaria</t>
  </si>
  <si>
    <t xml:space="preserve">Turismo </t>
  </si>
  <si>
    <t>REQUISITOS ACADÉMICOS: TECNÓLOGO EN GUIANZA TURÍSTICA, TECNÓLOGO O PROFESIONAL EN ADMINISTRACIÓN TURÍSTICA.TECNÓLOGOS EN PROCESOS RECREATIVOS Y TURÍSTICOS.</t>
  </si>
  <si>
    <t>EXPERIENCIA RELACIONADA: DOS AÑOS EN ACTIVIDADES RELACIONADAS CON LA INFORMACIÓN TURÍSTICA.
EXPERIENCIA DOCENTE: SEIS (6) MESES EN EL EJERCICIO DE LAS ACTIVIDADES DE DIVULGACIÓN DEL CONOCIMIENTO OBTENIDA EN INSTITUCIONES EDUCATIVAS DEBIDAMENTE RECONOCIDAS.</t>
  </si>
  <si>
    <t>TITULADA 
SEGUIMIENTOS Red informatica, diseño y desarrollo de software</t>
  </si>
  <si>
    <t>Opción 1: 
Requisitos Académicos:
Profesional universitario en desarrollo de Software o Ingeniero de Sistemas.                                                                 Opción 2: 
Requisitos Académicos:
Tecnologo en Análisis, diseño y desarrollo de software o afines.
Tarjeta profesional.</t>
  </si>
  <si>
    <t>Opción 1:                                                                                                                                                                                                                               Experiencia Relacionada: Dieciocho (18) meses estarán relacionados con el ejercicio de empleos, actividades u oficios afines con el desarrollo de software.
Experiencia Docente: Seis (6) meses en el ejercicio de las actividades de divulgación del conocimiento obtenida en instituciones educativas debidamente reconocidas. Experiencia Relacionada:                                                   Opción 2: Treinta (30) meses estarán relacionados con el ejercicio de empleos, actividades u oficios afines con el desarrollo de software.
Experiencia Docente: Seis (6) meses en el ejercicio de las actividades de divulgación del conocimiento obtenida en instituciones educativas debidamente reconocidas.</t>
  </si>
  <si>
    <t>APOYO ADMINISTRATIVO EN SALUD - VIRTUAL</t>
  </si>
  <si>
    <t>Requisitos Académicos:
Profesionales en el área de la salud, Administración en Salud con Especialización Calidad en Salud o Auditoria o Seguridad Social o Gerencia en Salud.</t>
  </si>
  <si>
    <t>Experiencia Relacionada: Doce (12) meses estarán relacionados con el ejercicio de empleos, actividades u oficios afines con su profesión objeto de la contratación.
Experiencia Docente: Doce (12) meses en el ejercicio de las actividades de divulgación del conocimiento obtenida en instituciones educativas debidamente reconocidas.</t>
  </si>
  <si>
    <t>MERCADOS - VIRTUAL</t>
  </si>
  <si>
    <t>Alternativa 1
Requisitos Académicos:
Profesional en Administrador de empresas, gestión empresarial, ciencias administrativas o afines, preferiblemente especialista y/o actualización en servicio al cliente; Tarjeta profesional.
          Alternativa 2
Requisitos Académicos:
Tecnólogo en Gestión Empresarial o áreas afines o cuatro (4) años de estudios universitarios en mercadeo, logística o áreas afines.
Experiencia Relacionada: Treinta (30)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t>
  </si>
  <si>
    <t>Alternativa 1 Experiencia Relacionada: Dieciocho (18)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                                                                                                                                   Alternativa 2                                                                                                                                                                                                                             Experiencia Relacionada: Treinta (30)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t>
  </si>
  <si>
    <t>Operario,Tecnico</t>
  </si>
  <si>
    <t xml:space="preserve">TITULADA 
Herramientas Ofimaticas-Tecnico en Sistemas - Computación en la nube </t>
  </si>
  <si>
    <t>Requisitos académicos:
TECNÓLOGO O PROFESIONAL EN ÁREAS AFINES CON TECNOLOGÍAS DE LA INFORMACIÓN Y LA COMUNICACIÓN</t>
  </si>
  <si>
    <t>MÍNIMO, DIECIOCHO (18) MESES DE EXPERIENCIA LABORAL, DE LOS CUALES DOCE (12) MESES ESTARÁN
RELACIONADOS CON EL EJERCICIO DE LA PROFESIÓN U OFICIO OBJETO DE LA FORMACIÓN PROFESIONAL Y
SEIS (6) MESES EN LABORES DE DOCENCIA EN EL ÁREA.</t>
  </si>
  <si>
    <t>JOHN JAIRO MOTTA CALDERON</t>
  </si>
  <si>
    <t>Subdirector del Centro de Comercio y Servicios</t>
  </si>
  <si>
    <t>2 Contratos nuevos de Peluqueria</t>
  </si>
  <si>
    <t>SOLICITUDES TITUALDA</t>
  </si>
  <si>
    <t xml:space="preserve">1 de Software </t>
  </si>
  <si>
    <t>1 Archivo</t>
  </si>
  <si>
    <t>1 Enfermeria</t>
  </si>
  <si>
    <t>EXISTENCIA DEL CENTRO}</t>
  </si>
  <si>
    <t>1 Adicion tiempo completo peluqueria</t>
  </si>
  <si>
    <t>PPTO  4421</t>
  </si>
  <si>
    <t>REVERSAR EL RECURSO DE CONTRATOS</t>
  </si>
  <si>
    <t>TOTAL DISPONIBLE DEL CENTRO</t>
  </si>
  <si>
    <t>Reversión de recurso</t>
  </si>
  <si>
    <t>alexandra COMPLEMENTARIA</t>
  </si>
  <si>
    <t>Contrato No CO1.PCCNTR.2734831 (Wilson Campo)</t>
  </si>
  <si>
    <t>TITULADA</t>
  </si>
  <si>
    <t>Contrato No  CO1.PCCNTR.2154269 (Jeison Solarte)</t>
  </si>
  <si>
    <t>SALDO A REVERSAR</t>
  </si>
  <si>
    <t>Contrato No CO1.PCCNTR.2405212 (Andrés Mongollón)</t>
  </si>
  <si>
    <t>Valor Adiciones</t>
  </si>
  <si>
    <t>VALOR TOTAL</t>
  </si>
  <si>
    <t>TEGNOLOGOS Y/O PROFESIONALES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</si>
</sst>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3" formatCode="_-* #,##0.00_-;\-* #,##0.00_-;_-* &quot;-&quot;??_-;_-@_-"/>
    <numFmt numFmtId="164" formatCode="_(* #,##0.00_);_(* \(#,##0.00\);_(* &quot;-&quot;??_);_(@_)"/>
    <numFmt numFmtId="165" formatCode="_(* #,##0_);_(* \(#,##0\);_(* &quot;-&quot;??_);_(@_)"/>
    <numFmt numFmtId="166" formatCode="&quot;$&quot;\ #,##0"/>
  </numFmts>
  <fonts count="22" x14ac:knownFonts="1">
    <font>
      <sz val="11"/>
      <color theme="1"/>
      <name val="Calibri"/>
      <family val="2"/>
      <scheme val="minor"/>
    </font>
    <font>
      <sz val="10"/>
      <name val="Arial"/>
      <family val="2"/>
    </font>
    <font>
      <b/>
      <sz val="8"/>
      <name val="Arial"/>
      <family val="2"/>
    </font>
    <font>
      <sz val="8"/>
      <name val="Arial"/>
      <family val="2"/>
    </font>
    <font>
      <sz val="9"/>
      <name val="Arial"/>
      <family val="2"/>
    </font>
    <font>
      <sz val="11"/>
      <name val="Arial"/>
      <family val="2"/>
    </font>
    <font>
      <sz val="11"/>
      <color theme="1"/>
      <name val="Calibri"/>
      <family val="2"/>
      <scheme val="minor"/>
    </font>
    <font>
      <sz val="12"/>
      <color theme="1"/>
      <name val="Calibri"/>
      <family val="2"/>
      <scheme val="minor"/>
    </font>
    <font>
      <sz val="11"/>
      <color theme="1"/>
      <name val="Arial"/>
      <family val="2"/>
    </font>
    <font>
      <sz val="8"/>
      <color theme="1"/>
      <name val="Arial"/>
      <family val="2"/>
    </font>
    <font>
      <sz val="10"/>
      <color theme="1"/>
      <name val="Arial"/>
      <family val="2"/>
    </font>
    <font>
      <b/>
      <sz val="11"/>
      <color theme="1"/>
      <name val="Arial"/>
      <family val="2"/>
    </font>
    <font>
      <sz val="9"/>
      <color theme="1"/>
      <name val="Arial"/>
      <family val="2"/>
    </font>
    <font>
      <b/>
      <sz val="8"/>
      <color theme="1"/>
      <name val="Arial"/>
      <family val="2"/>
    </font>
    <font>
      <b/>
      <sz val="10"/>
      <color theme="1"/>
      <name val="Arial"/>
      <family val="2"/>
    </font>
    <font>
      <sz val="8"/>
      <name val="Calibri"/>
      <family val="2"/>
      <scheme val="minor"/>
    </font>
    <font>
      <b/>
      <sz val="10"/>
      <name val="Arial"/>
      <family val="2"/>
    </font>
    <font>
      <b/>
      <sz val="11"/>
      <color theme="1"/>
      <name val="Calibri"/>
      <family val="2"/>
      <scheme val="minor"/>
    </font>
    <font>
      <sz val="8"/>
      <color rgb="FFFFFFFF"/>
      <name val="Arial"/>
      <family val="2"/>
    </font>
    <font>
      <sz val="8"/>
      <color rgb="FF000000"/>
      <name val="Arial"/>
      <family val="2"/>
    </font>
    <font>
      <sz val="11"/>
      <name val="Calibri"/>
      <family val="2"/>
      <scheme val="minor"/>
    </font>
    <font>
      <b/>
      <sz val="9"/>
      <color theme="1"/>
      <name val="Calibri"/>
      <family val="2"/>
      <scheme val="minor"/>
    </font>
  </fonts>
  <fills count="7">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rgb="FF4E4D4D"/>
        <bgColor indexed="64"/>
      </patternFill>
    </fill>
    <fill>
      <patternFill patternType="solid">
        <fgColor rgb="FFD9D9D9"/>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rgb="FFA6A6A6"/>
      </left>
      <right style="medium">
        <color rgb="FFA6A6A6"/>
      </right>
      <top style="medium">
        <color rgb="FFA6A6A6"/>
      </top>
      <bottom/>
      <diagonal/>
    </border>
    <border>
      <left style="medium">
        <color rgb="FFA6A6A6"/>
      </left>
      <right/>
      <top style="medium">
        <color rgb="FFA6A6A6"/>
      </top>
      <bottom style="medium">
        <color rgb="FFA6A6A6"/>
      </bottom>
      <diagonal/>
    </border>
    <border>
      <left/>
      <right style="medium">
        <color rgb="FFA6A6A6"/>
      </right>
      <top style="medium">
        <color rgb="FFA6A6A6"/>
      </top>
      <bottom style="medium">
        <color rgb="FFA6A6A6"/>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s>
  <cellStyleXfs count="13">
    <xf numFmtId="0" fontId="0" fillId="0" borderId="0"/>
    <xf numFmtId="43" fontId="6" fillId="0" borderId="0" applyFont="0" applyFill="0" applyBorder="0" applyAlignment="0" applyProtection="0"/>
    <xf numFmtId="41" fontId="6"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7" fillId="0" borderId="0"/>
    <xf numFmtId="43" fontId="6"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0" fontId="6" fillId="0" borderId="0"/>
    <xf numFmtId="0" fontId="1" fillId="0" borderId="0"/>
    <xf numFmtId="0" fontId="6" fillId="0" borderId="0"/>
  </cellStyleXfs>
  <cellXfs count="131">
    <xf numFmtId="0" fontId="0" fillId="0" borderId="0" xfId="0"/>
    <xf numFmtId="0" fontId="3" fillId="0" borderId="1" xfId="5" applyFont="1" applyBorder="1" applyAlignment="1">
      <alignment horizontal="center" vertical="center"/>
    </xf>
    <xf numFmtId="165" fontId="2" fillId="0" borderId="1" xfId="3" applyNumberFormat="1" applyFont="1" applyFill="1" applyBorder="1" applyAlignment="1">
      <alignment horizontal="center" vertical="center" wrapText="1"/>
    </xf>
    <xf numFmtId="3" fontId="2" fillId="0" borderId="1" xfId="5" applyNumberFormat="1" applyFont="1" applyBorder="1" applyAlignment="1">
      <alignment horizontal="center" vertical="center" wrapText="1"/>
    </xf>
    <xf numFmtId="165" fontId="2" fillId="0" borderId="1" xfId="3" applyNumberFormat="1" applyFont="1" applyFill="1" applyBorder="1" applyAlignment="1">
      <alignment horizontal="left" vertical="center" wrapText="1"/>
    </xf>
    <xf numFmtId="9" fontId="2" fillId="0" borderId="1" xfId="5" applyNumberFormat="1" applyFont="1" applyBorder="1" applyAlignment="1">
      <alignment horizontal="center" vertical="center" wrapText="1"/>
    </xf>
    <xf numFmtId="0" fontId="3" fillId="2" borderId="1" xfId="5" applyFont="1" applyFill="1" applyBorder="1" applyAlignment="1">
      <alignment horizontal="center" vertical="center" wrapText="1"/>
    </xf>
    <xf numFmtId="3" fontId="3" fillId="2" borderId="1" xfId="5" applyNumberFormat="1" applyFont="1" applyFill="1" applyBorder="1" applyAlignment="1">
      <alignment horizontal="center" vertical="center" wrapText="1"/>
    </xf>
    <xf numFmtId="165" fontId="2" fillId="0" borderId="2" xfId="3" applyNumberFormat="1" applyFont="1" applyFill="1" applyBorder="1" applyAlignment="1">
      <alignment horizontal="center" vertical="center" wrapText="1"/>
    </xf>
    <xf numFmtId="165" fontId="2" fillId="0" borderId="3" xfId="3" applyNumberFormat="1" applyFont="1" applyFill="1" applyBorder="1" applyAlignment="1">
      <alignment horizontal="center" vertical="center" wrapText="1"/>
    </xf>
    <xf numFmtId="0" fontId="2" fillId="0" borderId="0" xfId="5" applyFont="1" applyAlignment="1">
      <alignment horizontal="left"/>
    </xf>
    <xf numFmtId="165" fontId="2" fillId="0" borderId="0" xfId="3" applyNumberFormat="1" applyFont="1" applyFill="1" applyBorder="1" applyAlignment="1">
      <alignment horizontal="center" vertical="center" wrapText="1"/>
    </xf>
    <xf numFmtId="0" fontId="3" fillId="0" borderId="1" xfId="5" applyFont="1" applyBorder="1" applyAlignment="1">
      <alignment horizontal="left" vertical="center"/>
    </xf>
    <xf numFmtId="0" fontId="3" fillId="0" borderId="1" xfId="5" applyFont="1" applyBorder="1" applyAlignment="1">
      <alignment horizontal="left" vertical="center" wrapText="1"/>
    </xf>
    <xf numFmtId="0" fontId="2" fillId="0" borderId="1" xfId="5" applyFont="1" applyBorder="1" applyAlignment="1">
      <alignment horizontal="left"/>
    </xf>
    <xf numFmtId="0" fontId="8" fillId="0" borderId="0" xfId="0" applyFont="1"/>
    <xf numFmtId="0" fontId="8" fillId="0" borderId="1" xfId="0" applyFont="1" applyBorder="1"/>
    <xf numFmtId="0" fontId="8" fillId="2" borderId="3" xfId="0" applyFont="1" applyFill="1" applyBorder="1"/>
    <xf numFmtId="3" fontId="4" fillId="0" borderId="1" xfId="5" applyNumberFormat="1" applyFont="1" applyBorder="1" applyAlignment="1">
      <alignment horizontal="center" vertical="center" wrapText="1"/>
    </xf>
    <xf numFmtId="41" fontId="8" fillId="0" borderId="0" xfId="2" applyFont="1" applyFill="1" applyBorder="1"/>
    <xf numFmtId="0" fontId="9" fillId="0" borderId="0" xfId="0" applyFont="1"/>
    <xf numFmtId="43" fontId="8" fillId="0" borderId="0" xfId="1" applyFont="1"/>
    <xf numFmtId="43" fontId="8" fillId="0" borderId="0" xfId="0" applyNumberFormat="1" applyFont="1"/>
    <xf numFmtId="41" fontId="8" fillId="0" borderId="0" xfId="2" applyFont="1"/>
    <xf numFmtId="0" fontId="10" fillId="0" borderId="1" xfId="0" applyFont="1" applyBorder="1" applyAlignment="1">
      <alignment horizontal="center" vertical="center"/>
    </xf>
    <xf numFmtId="3" fontId="2" fillId="3" borderId="2" xfId="5" applyNumberFormat="1" applyFont="1" applyFill="1" applyBorder="1" applyAlignment="1">
      <alignment horizontal="center" vertical="center" wrapText="1"/>
    </xf>
    <xf numFmtId="0" fontId="1" fillId="0" borderId="1" xfId="0" applyFont="1" applyBorder="1" applyAlignment="1">
      <alignment horizontal="center" vertical="center" wrapText="1"/>
    </xf>
    <xf numFmtId="3" fontId="2" fillId="3" borderId="1" xfId="5" applyNumberFormat="1" applyFont="1" applyFill="1" applyBorder="1" applyAlignment="1">
      <alignment horizontal="center" vertical="center" wrapText="1"/>
    </xf>
    <xf numFmtId="41" fontId="4" fillId="0" borderId="1" xfId="2" applyFont="1" applyFill="1" applyBorder="1" applyAlignment="1">
      <alignment vertical="center"/>
    </xf>
    <xf numFmtId="41" fontId="4" fillId="0" borderId="1" xfId="2" applyFont="1" applyFill="1" applyBorder="1" applyAlignment="1">
      <alignment horizontal="center" vertical="center"/>
    </xf>
    <xf numFmtId="0" fontId="4" fillId="0" borderId="1" xfId="0" applyFont="1" applyBorder="1" applyAlignment="1">
      <alignment horizontal="center"/>
    </xf>
    <xf numFmtId="0" fontId="3" fillId="0" borderId="1" xfId="0" applyFont="1" applyBorder="1" applyAlignment="1">
      <alignment wrapText="1"/>
    </xf>
    <xf numFmtId="0" fontId="3" fillId="0" borderId="1" xfId="0" applyFont="1" applyBorder="1" applyAlignment="1">
      <alignment horizontal="center"/>
    </xf>
    <xf numFmtId="0" fontId="5" fillId="0" borderId="1" xfId="0" applyFont="1" applyBorder="1" applyAlignment="1">
      <alignment horizontal="center"/>
    </xf>
    <xf numFmtId="3" fontId="3" fillId="0" borderId="1" xfId="5" applyNumberFormat="1" applyFont="1" applyBorder="1" applyAlignment="1">
      <alignment horizontal="center" vertical="center" wrapText="1"/>
    </xf>
    <xf numFmtId="14" fontId="3" fillId="0" borderId="1" xfId="5" applyNumberFormat="1" applyFont="1" applyBorder="1" applyAlignment="1">
      <alignment horizontal="center" vertical="center" wrapText="1"/>
    </xf>
    <xf numFmtId="3" fontId="12" fillId="0" borderId="1" xfId="0" applyNumberFormat="1" applyFont="1" applyBorder="1"/>
    <xf numFmtId="3" fontId="14" fillId="0" borderId="1" xfId="0" applyNumberFormat="1" applyFont="1" applyBorder="1" applyAlignment="1">
      <alignment horizontal="center"/>
    </xf>
    <xf numFmtId="3" fontId="16" fillId="0" borderId="1" xfId="5" applyNumberFormat="1" applyFont="1" applyBorder="1" applyAlignment="1">
      <alignment horizontal="center" vertical="center" wrapText="1"/>
    </xf>
    <xf numFmtId="41" fontId="8" fillId="0" borderId="1" xfId="2" applyFont="1" applyFill="1" applyBorder="1"/>
    <xf numFmtId="3" fontId="2" fillId="3" borderId="11" xfId="5" applyNumberFormat="1" applyFont="1" applyFill="1" applyBorder="1" applyAlignment="1">
      <alignment horizontal="center" vertical="center" wrapText="1"/>
    </xf>
    <xf numFmtId="3" fontId="2" fillId="2" borderId="5" xfId="5" applyNumberFormat="1" applyFont="1" applyFill="1" applyBorder="1" applyAlignment="1">
      <alignment horizontal="center" vertical="center" wrapText="1"/>
    </xf>
    <xf numFmtId="3" fontId="8" fillId="0" borderId="0" xfId="0" applyNumberFormat="1" applyFont="1"/>
    <xf numFmtId="0" fontId="4" fillId="4" borderId="1" xfId="0" applyFont="1" applyFill="1" applyBorder="1" applyAlignment="1">
      <alignment horizontal="center" vertical="center" wrapText="1"/>
    </xf>
    <xf numFmtId="0" fontId="12" fillId="4" borderId="1" xfId="0" applyFont="1" applyFill="1" applyBorder="1" applyAlignment="1">
      <alignment horizontal="center" vertical="center"/>
    </xf>
    <xf numFmtId="0" fontId="4" fillId="4" borderId="1" xfId="0" applyFont="1" applyFill="1" applyBorder="1" applyAlignment="1">
      <alignment horizontal="center" vertical="center"/>
    </xf>
    <xf numFmtId="14" fontId="4" fillId="4" borderId="1" xfId="0" applyNumberFormat="1" applyFont="1" applyFill="1" applyBorder="1" applyAlignment="1">
      <alignment horizontal="center" vertical="center"/>
    </xf>
    <xf numFmtId="3" fontId="4" fillId="4" borderId="1" xfId="5" applyNumberFormat="1" applyFont="1" applyFill="1" applyBorder="1" applyAlignment="1">
      <alignment horizontal="center" vertical="center" wrapText="1"/>
    </xf>
    <xf numFmtId="0" fontId="0" fillId="0" borderId="1" xfId="0" applyBorder="1"/>
    <xf numFmtId="166" fontId="0" fillId="0" borderId="1" xfId="0" applyNumberFormat="1" applyBorder="1"/>
    <xf numFmtId="3" fontId="0" fillId="0" borderId="0" xfId="0" applyNumberFormat="1"/>
    <xf numFmtId="166" fontId="0" fillId="0" borderId="0" xfId="0" applyNumberFormat="1"/>
    <xf numFmtId="4" fontId="0" fillId="0" borderId="0" xfId="0" applyNumberFormat="1"/>
    <xf numFmtId="41" fontId="4" fillId="4" borderId="1" xfId="2" applyFont="1" applyFill="1" applyBorder="1" applyAlignment="1">
      <alignment vertical="center"/>
    </xf>
    <xf numFmtId="41" fontId="4" fillId="4" borderId="1" xfId="2" applyFont="1" applyFill="1" applyBorder="1" applyAlignment="1">
      <alignment horizontal="center" vertical="center"/>
    </xf>
    <xf numFmtId="3" fontId="3" fillId="4" borderId="1" xfId="5" applyNumberFormat="1" applyFont="1" applyFill="1" applyBorder="1" applyAlignment="1">
      <alignment horizontal="center" vertical="center" wrapText="1"/>
    </xf>
    <xf numFmtId="0" fontId="7" fillId="0" borderId="1" xfId="6" applyBorder="1" applyAlignment="1">
      <alignment horizontal="left" vertical="center" wrapText="1"/>
    </xf>
    <xf numFmtId="0" fontId="2" fillId="0" borderId="0" xfId="5" applyFont="1" applyAlignment="1">
      <alignment horizontal="left" vertical="center"/>
    </xf>
    <xf numFmtId="165" fontId="2" fillId="0" borderId="0" xfId="3" applyNumberFormat="1" applyFont="1" applyFill="1" applyBorder="1" applyAlignment="1">
      <alignment horizontal="left" vertical="center" wrapText="1"/>
    </xf>
    <xf numFmtId="3" fontId="2" fillId="3" borderId="11" xfId="5" applyNumberFormat="1" applyFont="1" applyFill="1" applyBorder="1" applyAlignment="1">
      <alignment horizontal="left" vertical="center" wrapText="1"/>
    </xf>
    <xf numFmtId="3" fontId="2" fillId="3" borderId="1" xfId="5" applyNumberFormat="1" applyFont="1" applyFill="1" applyBorder="1" applyAlignment="1">
      <alignment horizontal="left" vertical="center" wrapText="1"/>
    </xf>
    <xf numFmtId="3" fontId="2" fillId="2" borderId="5" xfId="5" applyNumberFormat="1" applyFont="1" applyFill="1" applyBorder="1" applyAlignment="1">
      <alignment horizontal="left" vertical="center" wrapText="1"/>
    </xf>
    <xf numFmtId="0" fontId="8" fillId="0" borderId="0" xfId="0" applyFont="1" applyAlignment="1">
      <alignment horizontal="left" vertical="center"/>
    </xf>
    <xf numFmtId="3" fontId="14" fillId="0" borderId="1" xfId="0" applyNumberFormat="1" applyFont="1" applyBorder="1" applyAlignment="1">
      <alignment horizontal="left" vertical="center"/>
    </xf>
    <xf numFmtId="43" fontId="8" fillId="0" borderId="0" xfId="0" applyNumberFormat="1" applyFont="1" applyAlignment="1">
      <alignment horizontal="left" vertical="center"/>
    </xf>
    <xf numFmtId="0" fontId="8" fillId="2" borderId="1" xfId="0" applyFont="1" applyFill="1" applyBorder="1"/>
    <xf numFmtId="0" fontId="17" fillId="0" borderId="0" xfId="0" applyFont="1"/>
    <xf numFmtId="0" fontId="9" fillId="0" borderId="16" xfId="0" applyFont="1" applyBorder="1" applyAlignment="1">
      <alignment horizontal="center" vertical="center"/>
    </xf>
    <xf numFmtId="0" fontId="9" fillId="0" borderId="17" xfId="0" applyFont="1" applyBorder="1" applyAlignment="1">
      <alignment horizontal="center" vertical="center" textRotation="90" wrapText="1"/>
    </xf>
    <xf numFmtId="0" fontId="9" fillId="0" borderId="17" xfId="0" applyFont="1" applyBorder="1" applyAlignment="1">
      <alignment horizontal="center" vertical="center" wrapText="1"/>
    </xf>
    <xf numFmtId="0" fontId="0" fillId="0" borderId="0" xfId="0" quotePrefix="1" applyAlignment="1">
      <alignment wrapText="1"/>
    </xf>
    <xf numFmtId="0" fontId="20" fillId="0" borderId="0" xfId="0" applyFont="1" applyAlignment="1">
      <alignment wrapText="1"/>
    </xf>
    <xf numFmtId="0" fontId="3" fillId="4" borderId="1" xfId="5" applyFont="1" applyFill="1" applyBorder="1" applyAlignment="1">
      <alignment horizontal="center" vertical="center" wrapText="1"/>
    </xf>
    <xf numFmtId="14" fontId="3" fillId="0" borderId="1" xfId="11" applyNumberFormat="1" applyFont="1" applyBorder="1" applyAlignment="1">
      <alignment horizontal="center" vertical="center" wrapText="1"/>
    </xf>
    <xf numFmtId="0" fontId="8" fillId="0" borderId="1" xfId="0" applyFont="1" applyBorder="1" applyAlignment="1">
      <alignment horizontal="center"/>
    </xf>
    <xf numFmtId="0" fontId="4" fillId="0" borderId="1" xfId="0" applyFont="1" applyBorder="1" applyAlignment="1">
      <alignment horizontal="center" vertical="center" wrapText="1"/>
    </xf>
    <xf numFmtId="0" fontId="3" fillId="0" borderId="1" xfId="5" applyFont="1" applyBorder="1" applyAlignment="1">
      <alignment horizontal="center" vertical="center" wrapText="1"/>
    </xf>
    <xf numFmtId="0" fontId="8" fillId="0" borderId="0" xfId="0" applyFont="1" applyAlignment="1">
      <alignment vertical="center"/>
    </xf>
    <xf numFmtId="0" fontId="8" fillId="0" borderId="0" xfId="0" applyFont="1" applyAlignment="1">
      <alignment wrapText="1"/>
    </xf>
    <xf numFmtId="0" fontId="21" fillId="0" borderId="1" xfId="10" applyFont="1" applyBorder="1" applyAlignment="1">
      <alignment horizontal="center" vertical="center"/>
    </xf>
    <xf numFmtId="0" fontId="11" fillId="3" borderId="1" xfId="0" applyFont="1" applyFill="1" applyBorder="1" applyAlignment="1">
      <alignment horizontal="center" vertical="center"/>
    </xf>
    <xf numFmtId="0" fontId="11" fillId="0" borderId="0" xfId="0" applyFont="1" applyAlignment="1">
      <alignment horizontal="center"/>
    </xf>
    <xf numFmtId="165" fontId="2" fillId="3" borderId="1" xfId="3" applyNumberFormat="1" applyFont="1" applyFill="1" applyBorder="1" applyAlignment="1">
      <alignment horizontal="center" vertical="center" wrapText="1"/>
    </xf>
    <xf numFmtId="3" fontId="2" fillId="3" borderId="11" xfId="5" applyNumberFormat="1" applyFont="1" applyFill="1" applyBorder="1" applyAlignment="1">
      <alignment horizontal="center" vertical="center" wrapText="1"/>
    </xf>
    <xf numFmtId="3" fontId="2" fillId="3" borderId="1" xfId="5" applyNumberFormat="1" applyFont="1" applyFill="1" applyBorder="1" applyAlignment="1">
      <alignment horizontal="center" vertical="center" wrapText="1"/>
    </xf>
    <xf numFmtId="0" fontId="2" fillId="3" borderId="3" xfId="5" applyFont="1" applyFill="1" applyBorder="1" applyAlignment="1">
      <alignment horizontal="center" vertical="center" wrapText="1"/>
    </xf>
    <xf numFmtId="0" fontId="2" fillId="3" borderId="11" xfId="5" applyFont="1" applyFill="1" applyBorder="1" applyAlignment="1">
      <alignment horizontal="center" vertical="center" wrapText="1"/>
    </xf>
    <xf numFmtId="3" fontId="2" fillId="2" borderId="2" xfId="5" applyNumberFormat="1" applyFont="1" applyFill="1" applyBorder="1" applyAlignment="1">
      <alignment horizontal="center" vertical="center" wrapText="1"/>
    </xf>
    <xf numFmtId="3" fontId="2" fillId="2" borderId="6" xfId="5" applyNumberFormat="1" applyFont="1" applyFill="1" applyBorder="1" applyAlignment="1">
      <alignment horizontal="center" vertical="center" wrapText="1"/>
    </xf>
    <xf numFmtId="0" fontId="13" fillId="3" borderId="3" xfId="0" applyFont="1" applyFill="1" applyBorder="1" applyAlignment="1">
      <alignment horizontal="center" vertical="center"/>
    </xf>
    <xf numFmtId="0" fontId="13" fillId="3" borderId="4" xfId="0" applyFont="1" applyFill="1" applyBorder="1" applyAlignment="1">
      <alignment horizontal="center" vertical="center"/>
    </xf>
    <xf numFmtId="0" fontId="13" fillId="3" borderId="11" xfId="0" applyFont="1" applyFill="1" applyBorder="1" applyAlignment="1">
      <alignment horizontal="center" vertical="center"/>
    </xf>
    <xf numFmtId="0" fontId="2" fillId="3" borderId="4" xfId="5" applyFont="1" applyFill="1" applyBorder="1" applyAlignment="1">
      <alignment horizontal="center" vertical="center" wrapText="1"/>
    </xf>
    <xf numFmtId="0" fontId="2" fillId="3" borderId="7" xfId="5" applyFont="1" applyFill="1" applyBorder="1" applyAlignment="1">
      <alignment horizontal="center" vertical="center" wrapText="1"/>
    </xf>
    <xf numFmtId="0" fontId="2" fillId="3" borderId="8" xfId="5" applyFont="1" applyFill="1" applyBorder="1" applyAlignment="1">
      <alignment horizontal="center" vertical="center" wrapText="1"/>
    </xf>
    <xf numFmtId="0" fontId="2" fillId="3" borderId="9" xfId="5" applyFont="1" applyFill="1" applyBorder="1" applyAlignment="1">
      <alignment horizontal="center" vertical="center" wrapText="1"/>
    </xf>
    <xf numFmtId="0" fontId="2" fillId="3" borderId="10" xfId="5" applyFont="1" applyFill="1" applyBorder="1" applyAlignment="1">
      <alignment horizontal="center" vertical="center" wrapText="1"/>
    </xf>
    <xf numFmtId="0" fontId="2" fillId="0" borderId="1" xfId="5" applyFont="1" applyBorder="1" applyAlignment="1">
      <alignment horizontal="left" vertical="center" wrapText="1"/>
    </xf>
    <xf numFmtId="0" fontId="3" fillId="0" borderId="1" xfId="5" applyFont="1" applyBorder="1" applyAlignment="1">
      <alignment horizontal="left" vertical="center" wrapText="1"/>
    </xf>
    <xf numFmtId="0" fontId="8" fillId="0" borderId="1" xfId="0" applyFont="1" applyBorder="1" applyAlignment="1">
      <alignment horizontal="center"/>
    </xf>
    <xf numFmtId="0" fontId="2" fillId="3" borderId="1" xfId="5" applyFont="1" applyFill="1" applyBorder="1" applyAlignment="1">
      <alignment horizontal="center" vertical="center"/>
    </xf>
    <xf numFmtId="0" fontId="2" fillId="0" borderId="6" xfId="5" applyFont="1" applyBorder="1" applyAlignment="1">
      <alignment horizontal="center"/>
    </xf>
    <xf numFmtId="0" fontId="2" fillId="0" borderId="1" xfId="5" applyFont="1" applyBorder="1" applyAlignment="1">
      <alignment horizontal="center"/>
    </xf>
    <xf numFmtId="0" fontId="2" fillId="0" borderId="2" xfId="5" applyFont="1" applyBorder="1" applyAlignment="1">
      <alignment horizontal="center"/>
    </xf>
    <xf numFmtId="0" fontId="2" fillId="0" borderId="1" xfId="0" applyFont="1" applyBorder="1" applyAlignment="1">
      <alignment horizontal="center"/>
    </xf>
    <xf numFmtId="0" fontId="2" fillId="0" borderId="1" xfId="5" applyFont="1" applyBorder="1" applyAlignment="1">
      <alignment horizontal="left"/>
    </xf>
    <xf numFmtId="0" fontId="2" fillId="0" borderId="1" xfId="5" applyFont="1" applyBorder="1" applyAlignment="1">
      <alignment horizontal="left" vertical="center"/>
    </xf>
    <xf numFmtId="3" fontId="3" fillId="0" borderId="1" xfId="5" applyNumberFormat="1" applyFont="1" applyBorder="1" applyAlignment="1">
      <alignment horizontal="left" vertical="center" wrapText="1"/>
    </xf>
    <xf numFmtId="165" fontId="2" fillId="0" borderId="2" xfId="3" applyNumberFormat="1" applyFont="1" applyFill="1" applyBorder="1" applyAlignment="1">
      <alignment horizontal="left" vertical="center" wrapText="1"/>
    </xf>
    <xf numFmtId="165" fontId="2" fillId="0" borderId="5" xfId="3" applyNumberFormat="1" applyFont="1" applyFill="1" applyBorder="1" applyAlignment="1">
      <alignment horizontal="left" vertical="center" wrapText="1"/>
    </xf>
    <xf numFmtId="165" fontId="2" fillId="0" borderId="6" xfId="3" applyNumberFormat="1" applyFont="1" applyFill="1" applyBorder="1" applyAlignment="1">
      <alignment horizontal="left" vertical="center" wrapText="1"/>
    </xf>
    <xf numFmtId="0" fontId="18" fillId="5" borderId="12" xfId="0" applyFont="1" applyFill="1" applyBorder="1" applyAlignment="1">
      <alignment horizontal="center" vertical="center" wrapText="1"/>
    </xf>
    <xf numFmtId="0" fontId="18" fillId="5" borderId="15" xfId="0" applyFont="1" applyFill="1" applyBorder="1" applyAlignment="1">
      <alignment horizontal="center" vertical="center" wrapText="1"/>
    </xf>
    <xf numFmtId="0" fontId="18" fillId="5" borderId="16" xfId="0" applyFont="1" applyFill="1" applyBorder="1" applyAlignment="1">
      <alignment horizontal="center" vertical="center" wrapText="1"/>
    </xf>
    <xf numFmtId="0" fontId="18" fillId="5" borderId="12" xfId="0" applyFont="1" applyFill="1" applyBorder="1" applyAlignment="1">
      <alignment horizontal="center" vertical="center" textRotation="90" wrapText="1"/>
    </xf>
    <xf numFmtId="0" fontId="18" fillId="5" borderId="15" xfId="0" applyFont="1" applyFill="1" applyBorder="1" applyAlignment="1">
      <alignment horizontal="center" vertical="center" textRotation="90" wrapText="1"/>
    </xf>
    <xf numFmtId="0" fontId="18" fillId="5" borderId="16" xfId="0" applyFont="1" applyFill="1" applyBorder="1" applyAlignment="1">
      <alignment horizontal="center" vertical="center" textRotation="90" wrapText="1"/>
    </xf>
    <xf numFmtId="0" fontId="19" fillId="6" borderId="12" xfId="0" applyFont="1" applyFill="1" applyBorder="1" applyAlignment="1">
      <alignment horizontal="center" vertical="center" wrapText="1"/>
    </xf>
    <xf numFmtId="0" fontId="19" fillId="6" borderId="15" xfId="0" applyFont="1" applyFill="1" applyBorder="1" applyAlignment="1">
      <alignment horizontal="center" vertical="center" wrapText="1"/>
    </xf>
    <xf numFmtId="0" fontId="19" fillId="6" borderId="16" xfId="0" applyFont="1" applyFill="1" applyBorder="1" applyAlignment="1">
      <alignment horizontal="center" vertical="center" wrapText="1"/>
    </xf>
    <xf numFmtId="0" fontId="19" fillId="6" borderId="13" xfId="0" applyFont="1" applyFill="1" applyBorder="1" applyAlignment="1">
      <alignment horizontal="center" vertical="center" wrapText="1"/>
    </xf>
    <xf numFmtId="0" fontId="19" fillId="6" borderId="14" xfId="0" applyFont="1" applyFill="1" applyBorder="1" applyAlignment="1">
      <alignment horizontal="center" vertical="center" wrapText="1"/>
    </xf>
    <xf numFmtId="0" fontId="19" fillId="6" borderId="12" xfId="0" applyFont="1" applyFill="1" applyBorder="1" applyAlignment="1">
      <alignment horizontal="center" vertical="center" textRotation="90" wrapText="1"/>
    </xf>
    <xf numFmtId="0" fontId="19" fillId="6" borderId="16" xfId="0" applyFont="1" applyFill="1" applyBorder="1" applyAlignment="1">
      <alignment horizontal="center" vertical="center" textRotation="90" wrapText="1"/>
    </xf>
    <xf numFmtId="0" fontId="19" fillId="6" borderId="15" xfId="0" applyFont="1" applyFill="1" applyBorder="1" applyAlignment="1">
      <alignment horizontal="center" vertical="center" textRotation="90"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11" fillId="3" borderId="11" xfId="0" applyFont="1" applyFill="1" applyBorder="1" applyAlignment="1">
      <alignment horizontal="center" vertical="center"/>
    </xf>
    <xf numFmtId="0" fontId="0" fillId="0" borderId="2" xfId="0" applyBorder="1" applyAlignment="1">
      <alignment horizontal="center"/>
    </xf>
    <xf numFmtId="0" fontId="0" fillId="0" borderId="6" xfId="0" applyBorder="1" applyAlignment="1">
      <alignment horizontal="center"/>
    </xf>
  </cellXfs>
  <cellStyles count="13">
    <cellStyle name="Millares" xfId="1" builtinId="3"/>
    <cellStyle name="Millares [0]" xfId="2" builtinId="6"/>
    <cellStyle name="Millares [0] 2" xfId="8" xr:uid="{0EF1ABAF-CA96-41A0-97CE-200A7AC97200}"/>
    <cellStyle name="Millares 10" xfId="3" xr:uid="{00000000-0005-0000-0000-000002000000}"/>
    <cellStyle name="Millares 10 2" xfId="9" xr:uid="{D2958175-C115-464A-A9C4-25A4ABD192D1}"/>
    <cellStyle name="Millares 2" xfId="7" xr:uid="{C405BC14-11B3-4DF7-94E4-9C8DD12E098E}"/>
    <cellStyle name="Normal" xfId="0" builtinId="0"/>
    <cellStyle name="Normal 10 2" xfId="4" xr:uid="{00000000-0005-0000-0000-000004000000}"/>
    <cellStyle name="Normal 14" xfId="5" xr:uid="{00000000-0005-0000-0000-000005000000}"/>
    <cellStyle name="Normal 2" xfId="6" xr:uid="{00000000-0005-0000-0000-000006000000}"/>
    <cellStyle name="Normal 3" xfId="11" xr:uid="{9B0A05EA-C9B0-45B2-82A6-3835E9C30C94}"/>
    <cellStyle name="Normal 4 2" xfId="10" xr:uid="{83C14573-CE1C-4028-A564-D97634A9C758}"/>
    <cellStyle name="Normal 5" xfId="12" xr:uid="{5F1911EF-7515-4905-8705-B203C0BDF5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447675</xdr:colOff>
      <xdr:row>0</xdr:row>
      <xdr:rowOff>38100</xdr:rowOff>
    </xdr:from>
    <xdr:to>
      <xdr:col>7</xdr:col>
      <xdr:colOff>439371</xdr:colOff>
      <xdr:row>2</xdr:row>
      <xdr:rowOff>66675</xdr:rowOff>
    </xdr:to>
    <xdr:pic>
      <xdr:nvPicPr>
        <xdr:cNvPr id="2" name="Imagen 1" descr="Logotipo SENA">
          <a:extLst>
            <a:ext uri="{FF2B5EF4-FFF2-40B4-BE49-F238E27FC236}">
              <a16:creationId xmlns:a16="http://schemas.microsoft.com/office/drawing/2014/main" id="{E7354500-2EE3-4EEB-9281-38EEC845209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96500" y="38100"/>
          <a:ext cx="687021"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438150</xdr:colOff>
      <xdr:row>24</xdr:row>
      <xdr:rowOff>123826</xdr:rowOff>
    </xdr:from>
    <xdr:to>
      <xdr:col>11</xdr:col>
      <xdr:colOff>3057525</xdr:colOff>
      <xdr:row>26</xdr:row>
      <xdr:rowOff>336576</xdr:rowOff>
    </xdr:to>
    <xdr:pic>
      <xdr:nvPicPr>
        <xdr:cNvPr id="3" name="Imagen 2">
          <a:extLst>
            <a:ext uri="{FF2B5EF4-FFF2-40B4-BE49-F238E27FC236}">
              <a16:creationId xmlns:a16="http://schemas.microsoft.com/office/drawing/2014/main" id="{D5081026-7338-A4C1-BCA6-35CB5653AE75}"/>
            </a:ext>
          </a:extLst>
        </xdr:cNvPr>
        <xdr:cNvPicPr>
          <a:picLocks noChangeAspect="1"/>
        </xdr:cNvPicPr>
      </xdr:nvPicPr>
      <xdr:blipFill>
        <a:blip xmlns:r="http://schemas.openxmlformats.org/officeDocument/2006/relationships" r:embed="rId2"/>
        <a:stretch>
          <a:fillRect/>
        </a:stretch>
      </xdr:blipFill>
      <xdr:spPr>
        <a:xfrm>
          <a:off x="14516100" y="10677526"/>
          <a:ext cx="2619375" cy="9938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447675</xdr:colOff>
      <xdr:row>0</xdr:row>
      <xdr:rowOff>38100</xdr:rowOff>
    </xdr:from>
    <xdr:to>
      <xdr:col>7</xdr:col>
      <xdr:colOff>439371</xdr:colOff>
      <xdr:row>2</xdr:row>
      <xdr:rowOff>66675</xdr:rowOff>
    </xdr:to>
    <xdr:pic>
      <xdr:nvPicPr>
        <xdr:cNvPr id="2" name="Imagen 1" descr="Logotipo SENA">
          <a:extLst>
            <a:ext uri="{FF2B5EF4-FFF2-40B4-BE49-F238E27FC236}">
              <a16:creationId xmlns:a16="http://schemas.microsoft.com/office/drawing/2014/main" id="{6D42393F-71CB-4B60-BC4C-29A893545B2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20275" y="38100"/>
          <a:ext cx="7048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xdr:colOff>
      <xdr:row>24</xdr:row>
      <xdr:rowOff>36636</xdr:rowOff>
    </xdr:from>
    <xdr:to>
      <xdr:col>11</xdr:col>
      <xdr:colOff>1974273</xdr:colOff>
      <xdr:row>26</xdr:row>
      <xdr:rowOff>0</xdr:rowOff>
    </xdr:to>
    <xdr:pic>
      <xdr:nvPicPr>
        <xdr:cNvPr id="3" name="Imagen 2">
          <a:extLst>
            <a:ext uri="{FF2B5EF4-FFF2-40B4-BE49-F238E27FC236}">
              <a16:creationId xmlns:a16="http://schemas.microsoft.com/office/drawing/2014/main" id="{C402D607-B45F-46FD-8544-B972D0C12297}"/>
            </a:ext>
          </a:extLst>
        </xdr:cNvPr>
        <xdr:cNvPicPr>
          <a:picLocks noChangeAspect="1"/>
        </xdr:cNvPicPr>
      </xdr:nvPicPr>
      <xdr:blipFill>
        <a:blip xmlns:r="http://schemas.openxmlformats.org/officeDocument/2006/relationships" r:embed="rId2"/>
        <a:stretch>
          <a:fillRect/>
        </a:stretch>
      </xdr:blipFill>
      <xdr:spPr>
        <a:xfrm>
          <a:off x="14067693" y="12394713"/>
          <a:ext cx="1974272" cy="72047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63EF9-EDFA-49BF-BB59-869DA6C5F3B3}">
  <dimension ref="A1:U33"/>
  <sheetViews>
    <sheetView tabSelected="1" topLeftCell="A19" zoomScaleNormal="100" zoomScaleSheetLayoutView="70" workbookViewId="0">
      <selection activeCell="C25" sqref="C25"/>
    </sheetView>
  </sheetViews>
  <sheetFormatPr baseColWidth="10" defaultColWidth="11.42578125" defaultRowHeight="14.25" x14ac:dyDescent="0.2"/>
  <cols>
    <col min="1" max="1" width="22.28515625" style="15" bestFit="1" customWidth="1"/>
    <col min="2" max="2" width="23.5703125" style="15" bestFit="1" customWidth="1"/>
    <col min="3" max="3" width="43.42578125" style="15" customWidth="1"/>
    <col min="4" max="4" width="29.5703125" style="15" customWidth="1"/>
    <col min="5" max="5" width="13.42578125" style="15" customWidth="1"/>
    <col min="6" max="6" width="12.42578125" style="15" customWidth="1"/>
    <col min="7" max="7" width="10.42578125" style="15" customWidth="1"/>
    <col min="8" max="8" width="9.85546875" style="15" customWidth="1"/>
    <col min="9" max="9" width="14" style="15" customWidth="1"/>
    <col min="10" max="10" width="16.5703125" style="15" customWidth="1"/>
    <col min="11" max="11" width="15.5703125" style="15" customWidth="1"/>
    <col min="12" max="12" width="95.42578125" style="62" customWidth="1"/>
    <col min="13" max="13" width="90.42578125" style="62" customWidth="1"/>
    <col min="14" max="14" width="13.7109375" style="15" customWidth="1"/>
    <col min="15" max="15" width="13.85546875" style="15" customWidth="1"/>
    <col min="16" max="16" width="12.140625" style="15" bestFit="1" customWidth="1"/>
    <col min="17" max="18" width="12.140625" style="15" customWidth="1"/>
    <col min="19" max="19" width="19.5703125" style="15" customWidth="1"/>
    <col min="20" max="20" width="12.42578125" style="15" bestFit="1" customWidth="1"/>
    <col min="21" max="16384" width="11.42578125" style="15"/>
  </cols>
  <sheetData>
    <row r="1" spans="1:19" ht="21.75" customHeight="1" x14ac:dyDescent="0.2">
      <c r="A1" s="99"/>
      <c r="B1" s="99"/>
      <c r="C1" s="99"/>
      <c r="D1" s="99"/>
      <c r="E1" s="99"/>
      <c r="F1" s="99"/>
      <c r="G1" s="99"/>
      <c r="H1" s="99"/>
      <c r="I1" s="99"/>
      <c r="J1" s="99"/>
      <c r="K1" s="99"/>
      <c r="L1" s="99"/>
      <c r="M1" s="99"/>
      <c r="N1" s="99"/>
      <c r="O1" s="99"/>
      <c r="P1" s="99"/>
      <c r="Q1" s="74"/>
      <c r="R1" s="74"/>
      <c r="S1" s="24" t="s">
        <v>0</v>
      </c>
    </row>
    <row r="2" spans="1:19" ht="30.75" customHeight="1" x14ac:dyDescent="0.2">
      <c r="A2" s="99"/>
      <c r="B2" s="99"/>
      <c r="C2" s="99"/>
      <c r="D2" s="99"/>
      <c r="E2" s="99"/>
      <c r="F2" s="99"/>
      <c r="G2" s="99"/>
      <c r="H2" s="99"/>
      <c r="I2" s="99"/>
      <c r="J2" s="99"/>
      <c r="K2" s="99"/>
      <c r="L2" s="99"/>
      <c r="M2" s="99"/>
      <c r="N2" s="99"/>
      <c r="O2" s="99"/>
      <c r="P2" s="99"/>
      <c r="Q2" s="74"/>
      <c r="R2" s="74"/>
      <c r="S2" s="26" t="s">
        <v>1</v>
      </c>
    </row>
    <row r="3" spans="1:19" ht="34.5" customHeight="1" x14ac:dyDescent="0.2">
      <c r="A3" s="80" t="s">
        <v>2</v>
      </c>
      <c r="B3" s="80"/>
      <c r="C3" s="80"/>
      <c r="D3" s="80"/>
      <c r="E3" s="80"/>
      <c r="F3" s="80"/>
      <c r="G3" s="80"/>
      <c r="H3" s="80"/>
      <c r="I3" s="80"/>
      <c r="J3" s="80"/>
      <c r="K3" s="80"/>
      <c r="L3" s="80"/>
      <c r="M3" s="80"/>
      <c r="N3" s="80"/>
      <c r="O3" s="80"/>
      <c r="P3" s="80"/>
      <c r="Q3" s="80"/>
      <c r="R3" s="80"/>
      <c r="S3" s="80"/>
    </row>
    <row r="4" spans="1:19" x14ac:dyDescent="0.2">
      <c r="A4" s="100" t="s">
        <v>3</v>
      </c>
      <c r="B4" s="100"/>
      <c r="C4" s="100"/>
      <c r="D4" s="100"/>
      <c r="E4" s="100"/>
      <c r="F4" s="100"/>
      <c r="G4" s="100"/>
      <c r="H4" s="100"/>
      <c r="I4" s="100"/>
      <c r="J4" s="100"/>
      <c r="K4" s="100"/>
      <c r="L4" s="100"/>
      <c r="M4" s="100"/>
      <c r="N4" s="100"/>
      <c r="O4" s="100"/>
      <c r="P4" s="100"/>
      <c r="Q4" s="100"/>
      <c r="R4" s="100"/>
      <c r="S4" s="100"/>
    </row>
    <row r="5" spans="1:19" x14ac:dyDescent="0.2">
      <c r="A5" s="101"/>
      <c r="B5" s="102"/>
      <c r="C5" s="102"/>
      <c r="D5" s="102"/>
      <c r="E5" s="102"/>
      <c r="F5" s="102"/>
      <c r="G5" s="102"/>
      <c r="H5" s="102"/>
      <c r="I5" s="102"/>
      <c r="J5" s="102"/>
      <c r="K5" s="102"/>
      <c r="L5" s="102"/>
      <c r="M5" s="102"/>
      <c r="N5" s="102"/>
      <c r="O5" s="102"/>
      <c r="P5" s="102"/>
      <c r="Q5" s="103"/>
      <c r="R5" s="103"/>
      <c r="S5" s="103"/>
    </row>
    <row r="6" spans="1:19" x14ac:dyDescent="0.2">
      <c r="A6" s="104" t="s">
        <v>4</v>
      </c>
      <c r="B6" s="104"/>
      <c r="C6" s="104"/>
      <c r="D6" s="104"/>
      <c r="E6" s="104"/>
      <c r="F6" s="104"/>
      <c r="G6" s="104"/>
      <c r="H6" s="104"/>
      <c r="I6" s="104"/>
      <c r="J6" s="104"/>
      <c r="K6" s="104"/>
      <c r="L6" s="104"/>
      <c r="M6" s="104"/>
      <c r="N6" s="104"/>
      <c r="O6" s="104"/>
      <c r="P6" s="104"/>
      <c r="Q6" s="104"/>
      <c r="R6" s="104"/>
      <c r="S6" s="104"/>
    </row>
    <row r="8" spans="1:19" x14ac:dyDescent="0.2">
      <c r="A8" s="105" t="s">
        <v>5</v>
      </c>
      <c r="B8" s="105"/>
      <c r="C8" s="105"/>
      <c r="D8" s="105"/>
      <c r="E8" s="105"/>
      <c r="F8" s="105"/>
      <c r="G8" s="105"/>
      <c r="H8" s="105"/>
      <c r="I8" s="105"/>
      <c r="J8" s="105"/>
      <c r="K8" s="14"/>
      <c r="L8" s="57"/>
      <c r="M8" s="57"/>
      <c r="N8" s="10"/>
      <c r="O8" s="10"/>
      <c r="P8" s="10"/>
      <c r="Q8" s="10"/>
      <c r="R8" s="10"/>
    </row>
    <row r="9" spans="1:19" x14ac:dyDescent="0.2">
      <c r="A9" s="106" t="s">
        <v>6</v>
      </c>
      <c r="B9" s="106"/>
      <c r="C9" s="106"/>
      <c r="D9" s="12"/>
      <c r="E9" s="1"/>
      <c r="F9" s="2"/>
      <c r="G9" s="2"/>
      <c r="H9" s="2"/>
      <c r="I9" s="2"/>
      <c r="J9" s="9"/>
      <c r="K9" s="9"/>
      <c r="L9" s="58"/>
      <c r="M9" s="58"/>
      <c r="N9" s="11"/>
      <c r="O9" s="11"/>
      <c r="P9" s="11"/>
      <c r="Q9" s="11"/>
      <c r="R9" s="11"/>
    </row>
    <row r="10" spans="1:19" x14ac:dyDescent="0.2">
      <c r="A10" s="107">
        <f>K24</f>
        <v>122433000</v>
      </c>
      <c r="B10" s="98"/>
      <c r="C10" s="98"/>
      <c r="D10" s="13"/>
      <c r="E10" s="3"/>
      <c r="F10" s="2"/>
      <c r="G10" s="2"/>
      <c r="H10" s="1"/>
      <c r="I10" s="8"/>
      <c r="J10" s="108" t="s">
        <v>7</v>
      </c>
      <c r="K10" s="109"/>
      <c r="L10" s="109"/>
      <c r="M10" s="109"/>
      <c r="N10" s="109"/>
      <c r="O10" s="109"/>
      <c r="P10" s="109"/>
      <c r="Q10" s="109"/>
      <c r="R10" s="109"/>
      <c r="S10" s="110"/>
    </row>
    <row r="11" spans="1:19" x14ac:dyDescent="0.2">
      <c r="A11" s="97" t="s">
        <v>8</v>
      </c>
      <c r="B11" s="98"/>
      <c r="C11" s="98"/>
      <c r="D11" s="13"/>
      <c r="E11" s="3"/>
      <c r="F11" s="2"/>
      <c r="G11" s="2"/>
      <c r="H11" s="2"/>
      <c r="I11" s="8"/>
      <c r="J11" s="4" t="s">
        <v>9</v>
      </c>
      <c r="K11" s="109" t="s">
        <v>10</v>
      </c>
      <c r="L11" s="109"/>
      <c r="M11" s="109"/>
      <c r="N11" s="109"/>
      <c r="O11" s="109"/>
      <c r="P11" s="109"/>
      <c r="Q11" s="109"/>
      <c r="R11" s="109"/>
      <c r="S11" s="110"/>
    </row>
    <row r="12" spans="1:19" ht="22.5" x14ac:dyDescent="0.2">
      <c r="A12" s="97" t="s">
        <v>11</v>
      </c>
      <c r="B12" s="98"/>
      <c r="C12" s="98"/>
      <c r="D12" s="13"/>
      <c r="E12" s="5"/>
      <c r="F12" s="2"/>
      <c r="G12" s="2"/>
      <c r="H12" s="2"/>
      <c r="I12" s="8"/>
      <c r="J12" s="2" t="s">
        <v>12</v>
      </c>
      <c r="K12" s="4" t="s">
        <v>13</v>
      </c>
      <c r="L12" s="4"/>
      <c r="M12" s="4"/>
      <c r="N12" s="4"/>
      <c r="O12" s="4"/>
      <c r="P12" s="4"/>
      <c r="Q12" s="4"/>
      <c r="R12" s="4"/>
      <c r="S12" s="16"/>
    </row>
    <row r="13" spans="1:19" ht="42.75" customHeight="1" x14ac:dyDescent="0.2">
      <c r="A13" s="89" t="s">
        <v>14</v>
      </c>
      <c r="B13" s="85" t="s">
        <v>15</v>
      </c>
      <c r="C13" s="85" t="s">
        <v>16</v>
      </c>
      <c r="D13" s="85" t="s">
        <v>17</v>
      </c>
      <c r="E13" s="85" t="s">
        <v>18</v>
      </c>
      <c r="F13" s="93" t="s">
        <v>19</v>
      </c>
      <c r="G13" s="94"/>
      <c r="H13" s="82" t="s">
        <v>20</v>
      </c>
      <c r="I13" s="82"/>
      <c r="J13" s="83" t="s">
        <v>21</v>
      </c>
      <c r="K13" s="83" t="s">
        <v>22</v>
      </c>
      <c r="L13" s="59"/>
      <c r="M13" s="59"/>
      <c r="N13" s="83" t="s">
        <v>21</v>
      </c>
      <c r="O13" s="83" t="s">
        <v>22</v>
      </c>
      <c r="P13" s="25" t="s">
        <v>23</v>
      </c>
      <c r="Q13" s="80" t="s">
        <v>24</v>
      </c>
      <c r="R13" s="80" t="s">
        <v>25</v>
      </c>
      <c r="S13" s="80" t="s">
        <v>26</v>
      </c>
    </row>
    <row r="14" spans="1:19" ht="30.75" customHeight="1" x14ac:dyDescent="0.2">
      <c r="A14" s="90"/>
      <c r="B14" s="92"/>
      <c r="C14" s="92"/>
      <c r="D14" s="92"/>
      <c r="E14" s="92"/>
      <c r="F14" s="95"/>
      <c r="G14" s="96"/>
      <c r="H14" s="85" t="s">
        <v>27</v>
      </c>
      <c r="I14" s="85" t="s">
        <v>28</v>
      </c>
      <c r="J14" s="84"/>
      <c r="K14" s="84"/>
      <c r="L14" s="60"/>
      <c r="M14" s="60"/>
      <c r="N14" s="84"/>
      <c r="O14" s="84"/>
      <c r="P14" s="27" t="s">
        <v>29</v>
      </c>
      <c r="Q14" s="80"/>
      <c r="R14" s="80"/>
      <c r="S14" s="80"/>
    </row>
    <row r="15" spans="1:19" ht="18" customHeight="1" x14ac:dyDescent="0.2">
      <c r="A15" s="91"/>
      <c r="B15" s="86"/>
      <c r="C15" s="86"/>
      <c r="D15" s="86"/>
      <c r="E15" s="86"/>
      <c r="F15" s="6" t="s">
        <v>30</v>
      </c>
      <c r="G15" s="6" t="s">
        <v>31</v>
      </c>
      <c r="H15" s="86"/>
      <c r="I15" s="86"/>
      <c r="J15" s="87" t="s">
        <v>32</v>
      </c>
      <c r="K15" s="88"/>
      <c r="L15" s="61" t="s">
        <v>33</v>
      </c>
      <c r="M15" s="61" t="s">
        <v>34</v>
      </c>
      <c r="N15" s="87" t="s">
        <v>226</v>
      </c>
      <c r="O15" s="88"/>
      <c r="P15" s="7"/>
      <c r="Q15" s="7"/>
      <c r="R15" s="7"/>
      <c r="S15" s="65"/>
    </row>
    <row r="16" spans="1:19" s="77" customFormat="1" ht="47.25" x14ac:dyDescent="0.25">
      <c r="A16" s="43" t="s">
        <v>36</v>
      </c>
      <c r="B16" s="75" t="s">
        <v>37</v>
      </c>
      <c r="C16" s="56" t="s">
        <v>38</v>
      </c>
      <c r="D16" s="75" t="s">
        <v>39</v>
      </c>
      <c r="E16" s="79">
        <v>1</v>
      </c>
      <c r="F16" s="76">
        <v>4</v>
      </c>
      <c r="G16" s="76">
        <v>11</v>
      </c>
      <c r="H16" s="73">
        <v>45117</v>
      </c>
      <c r="I16" s="73" t="s">
        <v>40</v>
      </c>
      <c r="J16" s="55">
        <f>3330000</f>
        <v>3330000</v>
      </c>
      <c r="K16" s="47">
        <f t="shared" ref="K16" si="0">(F16*J16+(J16/30*G16))*E16</f>
        <v>14541000</v>
      </c>
      <c r="L16" s="56" t="s">
        <v>41</v>
      </c>
      <c r="M16" s="56" t="s">
        <v>42</v>
      </c>
      <c r="N16" s="29">
        <f t="shared" ref="N16:O16" si="1">+J16</f>
        <v>3330000</v>
      </c>
      <c r="O16" s="18">
        <f t="shared" si="1"/>
        <v>14541000</v>
      </c>
      <c r="P16" s="47" t="s">
        <v>43</v>
      </c>
      <c r="Q16" s="47"/>
      <c r="R16" s="47" t="s">
        <v>44</v>
      </c>
      <c r="S16" s="47" t="s">
        <v>45</v>
      </c>
    </row>
    <row r="17" spans="1:21" s="77" customFormat="1" ht="31.5" x14ac:dyDescent="0.25">
      <c r="A17" s="43" t="s">
        <v>36</v>
      </c>
      <c r="B17" s="75" t="s">
        <v>37</v>
      </c>
      <c r="C17" s="56" t="s">
        <v>46</v>
      </c>
      <c r="D17" s="75" t="s">
        <v>39</v>
      </c>
      <c r="E17" s="76">
        <v>1</v>
      </c>
      <c r="F17" s="76">
        <v>5</v>
      </c>
      <c r="G17" s="72">
        <v>5</v>
      </c>
      <c r="H17" s="73">
        <v>45117</v>
      </c>
      <c r="I17" s="73" t="s">
        <v>47</v>
      </c>
      <c r="J17" s="55">
        <f t="shared" ref="J17:J20" si="2">3330000</f>
        <v>3330000</v>
      </c>
      <c r="K17" s="47">
        <f t="shared" ref="K17:K21" si="3">(F17*J17+(J17/30*G17))*E17</f>
        <v>17205000</v>
      </c>
      <c r="L17" s="56" t="s">
        <v>48</v>
      </c>
      <c r="M17" s="56" t="s">
        <v>49</v>
      </c>
      <c r="N17" s="29">
        <f t="shared" ref="N17:N21" si="4">+J17</f>
        <v>3330000</v>
      </c>
      <c r="O17" s="18">
        <f t="shared" ref="O17:O21" si="5">+K17</f>
        <v>17205000</v>
      </c>
      <c r="P17" s="47" t="s">
        <v>43</v>
      </c>
      <c r="Q17" s="47"/>
      <c r="R17" s="47" t="s">
        <v>44</v>
      </c>
      <c r="S17" s="47" t="s">
        <v>45</v>
      </c>
    </row>
    <row r="18" spans="1:21" s="77" customFormat="1" ht="47.25" x14ac:dyDescent="0.25">
      <c r="A18" s="75" t="s">
        <v>36</v>
      </c>
      <c r="B18" s="75" t="s">
        <v>37</v>
      </c>
      <c r="C18" s="56" t="s">
        <v>50</v>
      </c>
      <c r="D18" s="75" t="s">
        <v>39</v>
      </c>
      <c r="E18" s="76">
        <v>1</v>
      </c>
      <c r="F18" s="76">
        <v>5</v>
      </c>
      <c r="G18" s="72">
        <v>5</v>
      </c>
      <c r="H18" s="73">
        <v>45117</v>
      </c>
      <c r="I18" s="73" t="s">
        <v>47</v>
      </c>
      <c r="J18" s="55">
        <f t="shared" si="2"/>
        <v>3330000</v>
      </c>
      <c r="K18" s="18">
        <f t="shared" si="3"/>
        <v>17205000</v>
      </c>
      <c r="L18" s="56" t="s">
        <v>51</v>
      </c>
      <c r="M18" s="56" t="s">
        <v>52</v>
      </c>
      <c r="N18" s="29">
        <f t="shared" si="4"/>
        <v>3330000</v>
      </c>
      <c r="O18" s="18">
        <f t="shared" si="5"/>
        <v>17205000</v>
      </c>
      <c r="P18" s="18" t="s">
        <v>43</v>
      </c>
      <c r="Q18" s="18"/>
      <c r="R18" s="18" t="s">
        <v>44</v>
      </c>
      <c r="S18" s="47" t="s">
        <v>45</v>
      </c>
    </row>
    <row r="19" spans="1:21" s="77" customFormat="1" ht="47.25" x14ac:dyDescent="0.25">
      <c r="A19" s="43" t="s">
        <v>36</v>
      </c>
      <c r="B19" s="75" t="s">
        <v>37</v>
      </c>
      <c r="C19" s="56" t="s">
        <v>53</v>
      </c>
      <c r="D19" s="75" t="s">
        <v>39</v>
      </c>
      <c r="E19" s="76">
        <v>1</v>
      </c>
      <c r="F19" s="76">
        <v>5</v>
      </c>
      <c r="G19" s="72">
        <v>5</v>
      </c>
      <c r="H19" s="73">
        <v>45117</v>
      </c>
      <c r="I19" s="73" t="s">
        <v>47</v>
      </c>
      <c r="J19" s="55">
        <f t="shared" si="2"/>
        <v>3330000</v>
      </c>
      <c r="K19" s="47">
        <f t="shared" si="3"/>
        <v>17205000</v>
      </c>
      <c r="L19" s="56" t="s">
        <v>54</v>
      </c>
      <c r="M19" s="56" t="s">
        <v>55</v>
      </c>
      <c r="N19" s="29">
        <f t="shared" si="4"/>
        <v>3330000</v>
      </c>
      <c r="O19" s="18">
        <f t="shared" si="5"/>
        <v>17205000</v>
      </c>
      <c r="P19" s="47" t="s">
        <v>43</v>
      </c>
      <c r="Q19" s="47"/>
      <c r="R19" s="47" t="s">
        <v>44</v>
      </c>
      <c r="S19" s="47" t="s">
        <v>45</v>
      </c>
    </row>
    <row r="20" spans="1:21" s="77" customFormat="1" ht="47.25" x14ac:dyDescent="0.25">
      <c r="A20" s="43" t="s">
        <v>36</v>
      </c>
      <c r="B20" s="75" t="s">
        <v>37</v>
      </c>
      <c r="C20" s="56" t="s">
        <v>56</v>
      </c>
      <c r="D20" s="75" t="s">
        <v>39</v>
      </c>
      <c r="E20" s="76">
        <v>1</v>
      </c>
      <c r="F20" s="76">
        <v>5</v>
      </c>
      <c r="G20" s="72">
        <v>5</v>
      </c>
      <c r="H20" s="73">
        <v>45117</v>
      </c>
      <c r="I20" s="73" t="s">
        <v>47</v>
      </c>
      <c r="J20" s="55">
        <f t="shared" si="2"/>
        <v>3330000</v>
      </c>
      <c r="K20" s="47">
        <f t="shared" si="3"/>
        <v>17205000</v>
      </c>
      <c r="L20" s="56" t="s">
        <v>57</v>
      </c>
      <c r="M20" s="56" t="s">
        <v>58</v>
      </c>
      <c r="N20" s="29">
        <f t="shared" si="4"/>
        <v>3330000</v>
      </c>
      <c r="O20" s="18">
        <f t="shared" si="5"/>
        <v>17205000</v>
      </c>
      <c r="P20" s="47" t="s">
        <v>43</v>
      </c>
      <c r="Q20" s="47"/>
      <c r="R20" s="47" t="s">
        <v>44</v>
      </c>
      <c r="S20" s="47" t="s">
        <v>45</v>
      </c>
    </row>
    <row r="21" spans="1:21" ht="126" x14ac:dyDescent="0.2">
      <c r="A21" s="75" t="s">
        <v>36</v>
      </c>
      <c r="B21" s="75" t="s">
        <v>37</v>
      </c>
      <c r="C21" s="56" t="s">
        <v>59</v>
      </c>
      <c r="D21" s="75" t="s">
        <v>39</v>
      </c>
      <c r="E21" s="76">
        <v>1</v>
      </c>
      <c r="F21" s="76">
        <v>3</v>
      </c>
      <c r="G21" s="76">
        <v>22</v>
      </c>
      <c r="H21" s="73">
        <v>45117</v>
      </c>
      <c r="I21" s="73">
        <v>45232</v>
      </c>
      <c r="J21" s="55">
        <f>3330000</f>
        <v>3330000</v>
      </c>
      <c r="K21" s="47">
        <f t="shared" si="3"/>
        <v>12432000</v>
      </c>
      <c r="L21" s="56" t="s">
        <v>60</v>
      </c>
      <c r="M21" s="56" t="s">
        <v>61</v>
      </c>
      <c r="N21" s="29">
        <f t="shared" si="4"/>
        <v>3330000</v>
      </c>
      <c r="O21" s="18">
        <f t="shared" si="5"/>
        <v>12432000</v>
      </c>
      <c r="P21" s="18" t="s">
        <v>62</v>
      </c>
      <c r="Q21" s="18"/>
      <c r="R21" s="18" t="s">
        <v>44</v>
      </c>
      <c r="S21" s="47" t="s">
        <v>45</v>
      </c>
    </row>
    <row r="22" spans="1:21" ht="126" x14ac:dyDescent="0.2">
      <c r="A22" s="75" t="s">
        <v>36</v>
      </c>
      <c r="B22" s="75" t="s">
        <v>37</v>
      </c>
      <c r="C22" s="56" t="s">
        <v>59</v>
      </c>
      <c r="D22" s="75" t="s">
        <v>39</v>
      </c>
      <c r="E22" s="76">
        <v>2</v>
      </c>
      <c r="F22" s="76">
        <v>4</v>
      </c>
      <c r="G22" s="76">
        <v>0</v>
      </c>
      <c r="H22" s="73">
        <v>45117</v>
      </c>
      <c r="I22" s="73">
        <v>45239</v>
      </c>
      <c r="J22" s="55">
        <f>3330000</f>
        <v>3330000</v>
      </c>
      <c r="K22" s="47">
        <f t="shared" ref="K22" si="6">(F22*J22+(J22/30*G22))*E22</f>
        <v>26640000</v>
      </c>
      <c r="L22" s="56" t="s">
        <v>60</v>
      </c>
      <c r="M22" s="56" t="s">
        <v>61</v>
      </c>
      <c r="N22" s="29">
        <f t="shared" ref="N22" si="7">+J22</f>
        <v>3330000</v>
      </c>
      <c r="O22" s="18">
        <f t="shared" ref="O22" si="8">+K22</f>
        <v>26640000</v>
      </c>
      <c r="P22" s="18" t="s">
        <v>62</v>
      </c>
      <c r="Q22" s="18"/>
      <c r="R22" s="18" t="s">
        <v>44</v>
      </c>
      <c r="S22" s="47" t="s">
        <v>45</v>
      </c>
    </row>
    <row r="23" spans="1:21" x14ac:dyDescent="0.2">
      <c r="A23" s="30" t="s">
        <v>63</v>
      </c>
      <c r="B23" s="31"/>
      <c r="C23" s="32"/>
      <c r="D23" s="33"/>
      <c r="E23" s="38">
        <f>SUM(E16:E22)</f>
        <v>8</v>
      </c>
      <c r="F23" s="35"/>
      <c r="G23" s="34"/>
      <c r="H23" s="3"/>
      <c r="I23" s="16"/>
      <c r="J23" s="36"/>
      <c r="L23" s="63"/>
      <c r="M23" s="63"/>
      <c r="N23" s="36"/>
      <c r="O23" s="18"/>
      <c r="P23" s="16"/>
      <c r="Q23" s="16"/>
      <c r="R23" s="16"/>
      <c r="S23" s="39"/>
      <c r="T23" s="42" t="s">
        <v>64</v>
      </c>
      <c r="U23" s="42"/>
    </row>
    <row r="24" spans="1:21" ht="29.25" customHeight="1" x14ac:dyDescent="0.2">
      <c r="B24" s="20"/>
      <c r="K24" s="37">
        <f>SUM(K16:K22)</f>
        <v>122433000</v>
      </c>
      <c r="N24" s="21"/>
      <c r="S24" s="19"/>
    </row>
    <row r="25" spans="1:21" ht="30.75" customHeight="1" x14ac:dyDescent="0.2">
      <c r="K25" s="22"/>
      <c r="L25" s="64"/>
      <c r="M25" s="64"/>
      <c r="N25" s="22"/>
      <c r="O25" s="22"/>
      <c r="S25" s="23"/>
    </row>
    <row r="26" spans="1:21" ht="30.75" customHeight="1" x14ac:dyDescent="0.2">
      <c r="K26" s="22"/>
      <c r="L26" s="64"/>
      <c r="M26" s="64"/>
      <c r="N26" s="22"/>
      <c r="O26" s="22"/>
      <c r="S26" s="23"/>
    </row>
    <row r="27" spans="1:21" ht="30.75" customHeight="1" x14ac:dyDescent="0.2">
      <c r="K27" s="22"/>
      <c r="L27" s="64"/>
      <c r="M27" s="64"/>
      <c r="N27" s="22"/>
      <c r="O27" s="22"/>
      <c r="S27" s="23"/>
    </row>
    <row r="28" spans="1:21" ht="15" x14ac:dyDescent="0.25">
      <c r="A28" s="81" t="s">
        <v>65</v>
      </c>
      <c r="B28" s="81"/>
      <c r="C28" s="81"/>
      <c r="D28" s="81"/>
      <c r="E28" s="81"/>
      <c r="F28" s="81"/>
      <c r="G28" s="81"/>
      <c r="H28" s="81"/>
      <c r="I28" s="81"/>
      <c r="J28" s="81"/>
      <c r="K28" s="81"/>
      <c r="L28" s="81"/>
      <c r="M28" s="81"/>
      <c r="N28" s="81"/>
      <c r="O28" s="81"/>
      <c r="P28" s="81"/>
      <c r="Q28" s="81"/>
      <c r="R28" s="81"/>
      <c r="S28" s="81"/>
    </row>
    <row r="29" spans="1:21" ht="15" x14ac:dyDescent="0.25">
      <c r="A29" s="81" t="s">
        <v>66</v>
      </c>
      <c r="B29" s="81"/>
      <c r="C29" s="81"/>
      <c r="D29" s="81"/>
      <c r="E29" s="81"/>
      <c r="F29" s="81"/>
      <c r="G29" s="81"/>
      <c r="H29" s="81"/>
      <c r="I29" s="81"/>
      <c r="J29" s="81"/>
      <c r="K29" s="81"/>
      <c r="L29" s="81"/>
      <c r="M29" s="81"/>
      <c r="N29" s="81"/>
      <c r="O29" s="81"/>
      <c r="P29" s="81"/>
      <c r="Q29" s="81"/>
      <c r="R29" s="81"/>
      <c r="S29" s="81"/>
    </row>
    <row r="30" spans="1:21" x14ac:dyDescent="0.2">
      <c r="I30" s="42"/>
    </row>
    <row r="31" spans="1:21" x14ac:dyDescent="0.2">
      <c r="J31" s="42"/>
    </row>
    <row r="32" spans="1:21" x14ac:dyDescent="0.2">
      <c r="B32" s="78"/>
      <c r="H32" s="42"/>
    </row>
    <row r="33" spans="2:8" x14ac:dyDescent="0.2">
      <c r="B33" s="78"/>
      <c r="H33" s="42"/>
    </row>
  </sheetData>
  <mergeCells count="32">
    <mergeCell ref="A8:J8"/>
    <mergeCell ref="A9:C9"/>
    <mergeCell ref="A10:C10"/>
    <mergeCell ref="J10:S10"/>
    <mergeCell ref="A11:C11"/>
    <mergeCell ref="K11:S11"/>
    <mergeCell ref="A1:P2"/>
    <mergeCell ref="A3:S3"/>
    <mergeCell ref="A4:S4"/>
    <mergeCell ref="A5:S5"/>
    <mergeCell ref="A6:S6"/>
    <mergeCell ref="C13:C15"/>
    <mergeCell ref="D13:D15"/>
    <mergeCell ref="E13:E15"/>
    <mergeCell ref="F13:G14"/>
    <mergeCell ref="A12:C12"/>
    <mergeCell ref="Q13:Q14"/>
    <mergeCell ref="R13:R14"/>
    <mergeCell ref="A28:S28"/>
    <mergeCell ref="A29:S29"/>
    <mergeCell ref="H13:I13"/>
    <mergeCell ref="J13:J14"/>
    <mergeCell ref="K13:K14"/>
    <mergeCell ref="N13:N14"/>
    <mergeCell ref="O13:O14"/>
    <mergeCell ref="S13:S14"/>
    <mergeCell ref="H14:H15"/>
    <mergeCell ref="I14:I15"/>
    <mergeCell ref="J15:K15"/>
    <mergeCell ref="N15:O15"/>
    <mergeCell ref="A13:A15"/>
    <mergeCell ref="B13:B15"/>
  </mergeCells>
  <pageMargins left="0.7" right="0.7" top="0.75" bottom="0.75" header="0.3" footer="0.3"/>
  <pageSetup scale="26" orientation="landscape"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EFD3A-3113-45C3-90AF-983D00ADE3B2}">
  <dimension ref="B2:C7"/>
  <sheetViews>
    <sheetView topLeftCell="B1" workbookViewId="0">
      <selection activeCell="C4" sqref="C4"/>
    </sheetView>
  </sheetViews>
  <sheetFormatPr baseColWidth="10" defaultColWidth="11.42578125" defaultRowHeight="15" x14ac:dyDescent="0.25"/>
  <cols>
    <col min="2" max="2" width="14.42578125" style="66" customWidth="1"/>
    <col min="3" max="3" width="161.28515625" customWidth="1"/>
  </cols>
  <sheetData>
    <row r="2" spans="2:3" x14ac:dyDescent="0.25">
      <c r="B2" s="66" t="s">
        <v>67</v>
      </c>
    </row>
    <row r="3" spans="2:3" ht="150" x14ac:dyDescent="0.25">
      <c r="C3" s="71" t="s">
        <v>68</v>
      </c>
    </row>
    <row r="7" spans="2:3" x14ac:dyDescent="0.25">
      <c r="C7" s="70"/>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E7298-50A2-4B6C-9D67-FBC54B96759F}">
  <dimension ref="A1:O34"/>
  <sheetViews>
    <sheetView zoomScale="84" zoomScaleNormal="84" workbookViewId="0">
      <selection activeCell="G34" sqref="G34"/>
    </sheetView>
  </sheetViews>
  <sheetFormatPr baseColWidth="10" defaultColWidth="11.42578125" defaultRowHeight="15" x14ac:dyDescent="0.25"/>
  <cols>
    <col min="1" max="1" width="15.5703125" customWidth="1"/>
    <col min="6" max="6" width="18.5703125" customWidth="1"/>
    <col min="7" max="7" width="17.5703125" customWidth="1"/>
    <col min="13" max="13" width="20.28515625" customWidth="1"/>
  </cols>
  <sheetData>
    <row r="1" spans="1:15" ht="15.75" thickBot="1" x14ac:dyDescent="0.3">
      <c r="A1" s="111" t="s">
        <v>69</v>
      </c>
      <c r="B1" s="114" t="s">
        <v>70</v>
      </c>
      <c r="C1" s="114" t="s">
        <v>71</v>
      </c>
      <c r="D1" s="114" t="s">
        <v>72</v>
      </c>
      <c r="E1" s="114" t="s">
        <v>73</v>
      </c>
      <c r="F1" s="111" t="s">
        <v>74</v>
      </c>
      <c r="G1" s="111" t="s">
        <v>75</v>
      </c>
      <c r="H1" s="114" t="s">
        <v>76</v>
      </c>
      <c r="I1" s="114" t="s">
        <v>77</v>
      </c>
      <c r="J1" s="114" t="s">
        <v>78</v>
      </c>
      <c r="K1" s="114" t="s">
        <v>79</v>
      </c>
      <c r="L1" s="122" t="s">
        <v>80</v>
      </c>
      <c r="M1" s="117" t="s">
        <v>81</v>
      </c>
      <c r="N1" s="120" t="s">
        <v>82</v>
      </c>
      <c r="O1" s="121"/>
    </row>
    <row r="2" spans="1:15" x14ac:dyDescent="0.25">
      <c r="A2" s="112"/>
      <c r="B2" s="115"/>
      <c r="C2" s="115"/>
      <c r="D2" s="115"/>
      <c r="E2" s="115"/>
      <c r="F2" s="112"/>
      <c r="G2" s="112"/>
      <c r="H2" s="115"/>
      <c r="I2" s="115"/>
      <c r="J2" s="115"/>
      <c r="K2" s="115"/>
      <c r="L2" s="124"/>
      <c r="M2" s="118"/>
      <c r="N2" s="122" t="s">
        <v>76</v>
      </c>
      <c r="O2" s="122" t="s">
        <v>77</v>
      </c>
    </row>
    <row r="3" spans="1:15" ht="15.75" thickBot="1" x14ac:dyDescent="0.3">
      <c r="A3" s="113"/>
      <c r="B3" s="116"/>
      <c r="C3" s="116"/>
      <c r="D3" s="116"/>
      <c r="E3" s="116"/>
      <c r="F3" s="113"/>
      <c r="G3" s="113"/>
      <c r="H3" s="116"/>
      <c r="I3" s="116"/>
      <c r="J3" s="116"/>
      <c r="K3" s="116"/>
      <c r="L3" s="123"/>
      <c r="M3" s="119"/>
      <c r="N3" s="123"/>
      <c r="O3" s="123"/>
    </row>
    <row r="4" spans="1:15" ht="162.75" customHeight="1" thickBot="1" x14ac:dyDescent="0.3">
      <c r="A4" s="67">
        <v>1</v>
      </c>
      <c r="B4" s="68" t="s">
        <v>83</v>
      </c>
      <c r="C4" s="68" t="s">
        <v>84</v>
      </c>
      <c r="D4" s="68" t="s">
        <v>85</v>
      </c>
      <c r="E4" s="68" t="s">
        <v>86</v>
      </c>
      <c r="F4" s="69" t="s">
        <v>87</v>
      </c>
      <c r="G4" s="69" t="s">
        <v>88</v>
      </c>
      <c r="H4" s="67">
        <v>2</v>
      </c>
      <c r="I4" s="67">
        <v>3</v>
      </c>
      <c r="J4" s="67">
        <v>6</v>
      </c>
      <c r="K4" s="67" t="s">
        <v>89</v>
      </c>
      <c r="L4" s="68" t="s">
        <v>90</v>
      </c>
      <c r="M4" s="69" t="s">
        <v>91</v>
      </c>
      <c r="N4" s="67">
        <v>2</v>
      </c>
      <c r="O4" s="67">
        <v>2</v>
      </c>
    </row>
    <row r="5" spans="1:15" ht="160.5" thickBot="1" x14ac:dyDescent="0.3">
      <c r="A5" s="67">
        <v>2</v>
      </c>
      <c r="B5" s="68" t="s">
        <v>83</v>
      </c>
      <c r="C5" s="68" t="s">
        <v>84</v>
      </c>
      <c r="D5" s="68" t="s">
        <v>85</v>
      </c>
      <c r="E5" s="68" t="s">
        <v>86</v>
      </c>
      <c r="F5" s="69" t="s">
        <v>92</v>
      </c>
      <c r="G5" s="69" t="s">
        <v>93</v>
      </c>
      <c r="H5" s="67">
        <v>2</v>
      </c>
      <c r="I5" s="67">
        <v>2</v>
      </c>
      <c r="J5" s="67">
        <v>6</v>
      </c>
      <c r="K5" s="67" t="s">
        <v>89</v>
      </c>
      <c r="L5" s="68" t="s">
        <v>94</v>
      </c>
      <c r="M5" s="69" t="s">
        <v>95</v>
      </c>
      <c r="N5" s="67">
        <v>1</v>
      </c>
      <c r="O5" s="67">
        <v>2</v>
      </c>
    </row>
    <row r="6" spans="1:15" ht="160.5" thickBot="1" x14ac:dyDescent="0.3">
      <c r="A6" s="67">
        <v>3</v>
      </c>
      <c r="B6" s="68" t="s">
        <v>83</v>
      </c>
      <c r="C6" s="68" t="s">
        <v>84</v>
      </c>
      <c r="D6" s="68" t="s">
        <v>85</v>
      </c>
      <c r="E6" s="68" t="s">
        <v>86</v>
      </c>
      <c r="F6" s="69" t="s">
        <v>96</v>
      </c>
      <c r="G6" s="69" t="s">
        <v>93</v>
      </c>
      <c r="H6" s="67">
        <v>2</v>
      </c>
      <c r="I6" s="67">
        <v>3</v>
      </c>
      <c r="J6" s="67">
        <v>6</v>
      </c>
      <c r="K6" s="67" t="s">
        <v>89</v>
      </c>
      <c r="L6" s="68" t="s">
        <v>90</v>
      </c>
      <c r="M6" s="69" t="s">
        <v>97</v>
      </c>
      <c r="N6" s="67">
        <v>1</v>
      </c>
      <c r="O6" s="67">
        <v>2</v>
      </c>
    </row>
    <row r="7" spans="1:15" ht="160.5" thickBot="1" x14ac:dyDescent="0.3">
      <c r="A7" s="67">
        <v>4</v>
      </c>
      <c r="B7" s="68" t="s">
        <v>83</v>
      </c>
      <c r="C7" s="68" t="s">
        <v>84</v>
      </c>
      <c r="D7" s="68" t="s">
        <v>85</v>
      </c>
      <c r="E7" s="68" t="s">
        <v>86</v>
      </c>
      <c r="F7" s="69" t="s">
        <v>98</v>
      </c>
      <c r="G7" s="69" t="s">
        <v>99</v>
      </c>
      <c r="H7" s="67">
        <v>2</v>
      </c>
      <c r="I7" s="67">
        <v>3</v>
      </c>
      <c r="J7" s="67">
        <v>6</v>
      </c>
      <c r="K7" s="67" t="s">
        <v>89</v>
      </c>
      <c r="L7" s="68" t="s">
        <v>90</v>
      </c>
      <c r="M7" s="69" t="s">
        <v>100</v>
      </c>
      <c r="N7" s="67">
        <v>1</v>
      </c>
      <c r="O7" s="67">
        <v>2</v>
      </c>
    </row>
    <row r="8" spans="1:15" ht="160.5" thickBot="1" x14ac:dyDescent="0.3">
      <c r="A8" s="67">
        <v>5</v>
      </c>
      <c r="B8" s="68" t="s">
        <v>83</v>
      </c>
      <c r="C8" s="68" t="s">
        <v>84</v>
      </c>
      <c r="D8" s="68" t="s">
        <v>85</v>
      </c>
      <c r="E8" s="68" t="s">
        <v>86</v>
      </c>
      <c r="F8" s="69" t="s">
        <v>101</v>
      </c>
      <c r="G8" s="69" t="s">
        <v>102</v>
      </c>
      <c r="H8" s="67">
        <v>3</v>
      </c>
      <c r="I8" s="67">
        <v>3</v>
      </c>
      <c r="J8" s="67">
        <v>6</v>
      </c>
      <c r="K8" s="67" t="s">
        <v>89</v>
      </c>
      <c r="L8" s="68" t="s">
        <v>103</v>
      </c>
      <c r="M8" s="69" t="s">
        <v>104</v>
      </c>
      <c r="N8" s="67">
        <v>1</v>
      </c>
      <c r="O8" s="67">
        <v>2</v>
      </c>
    </row>
    <row r="9" spans="1:15" ht="129" customHeight="1" thickBot="1" x14ac:dyDescent="0.3">
      <c r="A9" s="67">
        <v>6</v>
      </c>
      <c r="B9" s="68" t="s">
        <v>105</v>
      </c>
      <c r="C9" s="68" t="s">
        <v>84</v>
      </c>
      <c r="D9" s="68" t="s">
        <v>106</v>
      </c>
      <c r="E9" s="68" t="s">
        <v>86</v>
      </c>
      <c r="F9" s="69" t="s">
        <v>107</v>
      </c>
      <c r="G9" s="69" t="s">
        <v>108</v>
      </c>
      <c r="H9" s="67">
        <v>1</v>
      </c>
      <c r="I9" s="67">
        <v>3</v>
      </c>
      <c r="J9" s="67">
        <v>3</v>
      </c>
      <c r="K9" s="67" t="s">
        <v>109</v>
      </c>
      <c r="L9" s="68" t="s">
        <v>94</v>
      </c>
      <c r="M9" s="69" t="s">
        <v>110</v>
      </c>
      <c r="N9" s="67">
        <v>1</v>
      </c>
      <c r="O9" s="67">
        <v>2</v>
      </c>
    </row>
    <row r="10" spans="1:15" ht="106.5" customHeight="1" thickBot="1" x14ac:dyDescent="0.3">
      <c r="A10" s="67">
        <v>7</v>
      </c>
      <c r="B10" s="68" t="s">
        <v>105</v>
      </c>
      <c r="C10" s="68" t="s">
        <v>84</v>
      </c>
      <c r="D10" s="68" t="s">
        <v>106</v>
      </c>
      <c r="E10" s="68" t="s">
        <v>86</v>
      </c>
      <c r="F10" s="69" t="s">
        <v>111</v>
      </c>
      <c r="G10" s="69" t="s">
        <v>112</v>
      </c>
      <c r="H10" s="67">
        <v>2</v>
      </c>
      <c r="I10" s="67">
        <v>3</v>
      </c>
      <c r="J10" s="67">
        <v>6</v>
      </c>
      <c r="K10" s="67" t="s">
        <v>89</v>
      </c>
      <c r="L10" s="68" t="s">
        <v>94</v>
      </c>
      <c r="M10" s="69" t="s">
        <v>113</v>
      </c>
      <c r="N10" s="67">
        <v>1</v>
      </c>
      <c r="O10" s="67">
        <v>2</v>
      </c>
    </row>
    <row r="11" spans="1:15" ht="119.25" customHeight="1" thickBot="1" x14ac:dyDescent="0.3">
      <c r="A11" s="67">
        <v>8</v>
      </c>
      <c r="B11" s="68" t="s">
        <v>105</v>
      </c>
      <c r="C11" s="68" t="s">
        <v>114</v>
      </c>
      <c r="D11" s="68" t="s">
        <v>106</v>
      </c>
      <c r="E11" s="68" t="s">
        <v>86</v>
      </c>
      <c r="F11" s="69" t="s">
        <v>115</v>
      </c>
      <c r="G11" s="69" t="s">
        <v>116</v>
      </c>
      <c r="H11" s="67">
        <v>2</v>
      </c>
      <c r="I11" s="67">
        <v>4</v>
      </c>
      <c r="J11" s="67">
        <v>8</v>
      </c>
      <c r="K11" s="67" t="s">
        <v>89</v>
      </c>
      <c r="L11" s="68" t="s">
        <v>94</v>
      </c>
      <c r="M11" s="69" t="s">
        <v>117</v>
      </c>
      <c r="N11" s="67">
        <v>1</v>
      </c>
      <c r="O11" s="67">
        <v>3</v>
      </c>
    </row>
    <row r="12" spans="1:15" ht="43.5" thickBot="1" x14ac:dyDescent="0.3">
      <c r="A12" s="67">
        <v>9</v>
      </c>
      <c r="B12" s="68" t="s">
        <v>105</v>
      </c>
      <c r="C12" s="68" t="s">
        <v>114</v>
      </c>
      <c r="D12" s="68" t="s">
        <v>106</v>
      </c>
      <c r="E12" s="68" t="s">
        <v>86</v>
      </c>
      <c r="F12" s="69" t="s">
        <v>118</v>
      </c>
      <c r="G12" s="69" t="s">
        <v>119</v>
      </c>
      <c r="H12" s="67">
        <v>2</v>
      </c>
      <c r="I12" s="67">
        <v>4</v>
      </c>
      <c r="J12" s="67">
        <v>8</v>
      </c>
      <c r="K12" s="67" t="s">
        <v>89</v>
      </c>
      <c r="L12" s="68" t="s">
        <v>94</v>
      </c>
      <c r="M12" s="69" t="s">
        <v>120</v>
      </c>
      <c r="N12" s="67">
        <v>1</v>
      </c>
      <c r="O12" s="67">
        <v>3</v>
      </c>
    </row>
    <row r="13" spans="1:15" ht="160.5" thickBot="1" x14ac:dyDescent="0.3">
      <c r="A13" s="67">
        <v>10</v>
      </c>
      <c r="B13" s="68" t="s">
        <v>105</v>
      </c>
      <c r="C13" s="68" t="s">
        <v>114</v>
      </c>
      <c r="D13" s="68" t="s">
        <v>85</v>
      </c>
      <c r="E13" s="68" t="s">
        <v>86</v>
      </c>
      <c r="F13" s="69" t="s">
        <v>121</v>
      </c>
      <c r="G13" s="69" t="s">
        <v>102</v>
      </c>
      <c r="H13" s="67">
        <v>2</v>
      </c>
      <c r="I13" s="67">
        <v>3</v>
      </c>
      <c r="J13" s="67">
        <v>6</v>
      </c>
      <c r="K13" s="67" t="s">
        <v>89</v>
      </c>
      <c r="L13" s="68" t="s">
        <v>94</v>
      </c>
      <c r="M13" s="69" t="s">
        <v>122</v>
      </c>
      <c r="N13" s="67">
        <v>1</v>
      </c>
      <c r="O13" s="67">
        <v>2</v>
      </c>
    </row>
    <row r="14" spans="1:15" ht="192" thickBot="1" x14ac:dyDescent="0.3">
      <c r="A14" s="67">
        <v>11</v>
      </c>
      <c r="B14" s="68" t="s">
        <v>83</v>
      </c>
      <c r="C14" s="68" t="s">
        <v>114</v>
      </c>
      <c r="D14" s="68" t="s">
        <v>85</v>
      </c>
      <c r="E14" s="68" t="s">
        <v>86</v>
      </c>
      <c r="F14" s="69" t="s">
        <v>123</v>
      </c>
      <c r="G14" s="69" t="s">
        <v>102</v>
      </c>
      <c r="H14" s="67">
        <v>2</v>
      </c>
      <c r="I14" s="67">
        <v>3</v>
      </c>
      <c r="J14" s="67">
        <v>6</v>
      </c>
      <c r="K14" s="67" t="s">
        <v>89</v>
      </c>
      <c r="L14" s="68" t="s">
        <v>94</v>
      </c>
      <c r="M14" s="69" t="s">
        <v>124</v>
      </c>
      <c r="N14" s="67">
        <v>1</v>
      </c>
      <c r="O14" s="67">
        <v>2</v>
      </c>
    </row>
    <row r="15" spans="1:15" ht="144" customHeight="1" thickBot="1" x14ac:dyDescent="0.3">
      <c r="A15" s="67">
        <v>12</v>
      </c>
      <c r="B15" s="68" t="s">
        <v>83</v>
      </c>
      <c r="C15" s="68" t="s">
        <v>84</v>
      </c>
      <c r="D15" s="68" t="s">
        <v>125</v>
      </c>
      <c r="E15" s="68" t="s">
        <v>86</v>
      </c>
      <c r="F15" s="69" t="s">
        <v>126</v>
      </c>
      <c r="G15" s="69" t="s">
        <v>127</v>
      </c>
      <c r="H15" s="67">
        <v>2</v>
      </c>
      <c r="I15" s="67">
        <v>3</v>
      </c>
      <c r="J15" s="67">
        <v>6</v>
      </c>
      <c r="K15" s="67" t="s">
        <v>89</v>
      </c>
      <c r="L15" s="68" t="s">
        <v>103</v>
      </c>
      <c r="M15" s="69" t="s">
        <v>128</v>
      </c>
      <c r="N15" s="67">
        <v>1</v>
      </c>
      <c r="O15" s="67">
        <v>2</v>
      </c>
    </row>
    <row r="16" spans="1:15" ht="111" customHeight="1" thickBot="1" x14ac:dyDescent="0.3">
      <c r="A16" s="67">
        <v>13</v>
      </c>
      <c r="B16" s="68" t="s">
        <v>83</v>
      </c>
      <c r="C16" s="68" t="s">
        <v>84</v>
      </c>
      <c r="D16" s="68" t="s">
        <v>106</v>
      </c>
      <c r="E16" s="68" t="s">
        <v>86</v>
      </c>
      <c r="F16" s="69" t="s">
        <v>129</v>
      </c>
      <c r="G16" s="69" t="s">
        <v>130</v>
      </c>
      <c r="H16" s="67">
        <v>2</v>
      </c>
      <c r="I16" s="67">
        <v>3</v>
      </c>
      <c r="J16" s="67">
        <v>6</v>
      </c>
      <c r="K16" s="67" t="s">
        <v>89</v>
      </c>
      <c r="L16" s="68" t="s">
        <v>103</v>
      </c>
      <c r="M16" s="69" t="s">
        <v>131</v>
      </c>
      <c r="N16" s="67">
        <v>1</v>
      </c>
      <c r="O16" s="67">
        <v>2</v>
      </c>
    </row>
    <row r="17" spans="1:15" ht="135.75" thickBot="1" x14ac:dyDescent="0.3">
      <c r="A17" s="67">
        <v>14</v>
      </c>
      <c r="B17" s="68" t="s">
        <v>83</v>
      </c>
      <c r="C17" s="68" t="s">
        <v>84</v>
      </c>
      <c r="D17" s="68" t="s">
        <v>106</v>
      </c>
      <c r="E17" s="68" t="s">
        <v>86</v>
      </c>
      <c r="F17" s="69" t="s">
        <v>132</v>
      </c>
      <c r="G17" s="69" t="s">
        <v>133</v>
      </c>
      <c r="H17" s="67">
        <v>2</v>
      </c>
      <c r="I17" s="67">
        <v>3</v>
      </c>
      <c r="J17" s="67">
        <v>6</v>
      </c>
      <c r="K17" s="67" t="s">
        <v>89</v>
      </c>
      <c r="L17" s="68" t="s">
        <v>103</v>
      </c>
      <c r="M17" s="69" t="s">
        <v>97</v>
      </c>
      <c r="N17" s="67">
        <v>1</v>
      </c>
      <c r="O17" s="67">
        <v>2</v>
      </c>
    </row>
    <row r="18" spans="1:15" ht="102" thickBot="1" x14ac:dyDescent="0.3">
      <c r="A18" s="67">
        <v>15</v>
      </c>
      <c r="B18" s="68" t="s">
        <v>83</v>
      </c>
      <c r="C18" s="68" t="s">
        <v>84</v>
      </c>
      <c r="D18" s="68" t="s">
        <v>106</v>
      </c>
      <c r="E18" s="68" t="s">
        <v>86</v>
      </c>
      <c r="F18" s="69" t="s">
        <v>134</v>
      </c>
      <c r="G18" s="69" t="s">
        <v>135</v>
      </c>
      <c r="H18" s="67">
        <v>1</v>
      </c>
      <c r="I18" s="67">
        <v>3</v>
      </c>
      <c r="J18" s="67">
        <v>3</v>
      </c>
      <c r="K18" s="67" t="s">
        <v>109</v>
      </c>
      <c r="L18" s="68" t="s">
        <v>94</v>
      </c>
      <c r="M18" s="69" t="s">
        <v>136</v>
      </c>
      <c r="N18" s="67">
        <v>1</v>
      </c>
      <c r="O18" s="67">
        <v>2</v>
      </c>
    </row>
    <row r="19" spans="1:15" ht="192" thickBot="1" x14ac:dyDescent="0.3">
      <c r="A19" s="67">
        <v>16</v>
      </c>
      <c r="B19" s="68" t="s">
        <v>83</v>
      </c>
      <c r="C19" s="68" t="s">
        <v>84</v>
      </c>
      <c r="D19" s="68" t="s">
        <v>106</v>
      </c>
      <c r="E19" s="68" t="s">
        <v>86</v>
      </c>
      <c r="F19" s="69" t="s">
        <v>137</v>
      </c>
      <c r="G19" s="69" t="s">
        <v>138</v>
      </c>
      <c r="H19" s="67">
        <v>1</v>
      </c>
      <c r="I19" s="67">
        <v>3</v>
      </c>
      <c r="J19" s="67">
        <v>3</v>
      </c>
      <c r="K19" s="67" t="s">
        <v>109</v>
      </c>
      <c r="L19" s="68" t="s">
        <v>103</v>
      </c>
      <c r="M19" s="69" t="s">
        <v>124</v>
      </c>
      <c r="N19" s="67">
        <v>1</v>
      </c>
      <c r="O19" s="67">
        <v>2</v>
      </c>
    </row>
    <row r="20" spans="1:15" ht="192" customHeight="1" thickBot="1" x14ac:dyDescent="0.3">
      <c r="A20" s="67">
        <v>17</v>
      </c>
      <c r="B20" s="68" t="s">
        <v>83</v>
      </c>
      <c r="C20" s="68" t="s">
        <v>84</v>
      </c>
      <c r="D20" s="68" t="s">
        <v>106</v>
      </c>
      <c r="E20" s="68" t="s">
        <v>86</v>
      </c>
      <c r="F20" s="69" t="s">
        <v>139</v>
      </c>
      <c r="G20" s="69" t="s">
        <v>140</v>
      </c>
      <c r="H20" s="67">
        <v>2</v>
      </c>
      <c r="I20" s="67">
        <v>3</v>
      </c>
      <c r="J20" s="67">
        <v>6</v>
      </c>
      <c r="K20" s="67" t="s">
        <v>89</v>
      </c>
      <c r="L20" s="68" t="s">
        <v>94</v>
      </c>
      <c r="M20" s="69" t="s">
        <v>136</v>
      </c>
      <c r="N20" s="67">
        <v>1</v>
      </c>
      <c r="O20" s="67">
        <v>2</v>
      </c>
    </row>
    <row r="21" spans="1:15" ht="176.25" customHeight="1" thickBot="1" x14ac:dyDescent="0.3">
      <c r="A21" s="67">
        <v>18</v>
      </c>
      <c r="B21" s="68" t="s">
        <v>83</v>
      </c>
      <c r="C21" s="68" t="s">
        <v>84</v>
      </c>
      <c r="D21" s="68" t="s">
        <v>106</v>
      </c>
      <c r="E21" s="68" t="s">
        <v>86</v>
      </c>
      <c r="F21" s="69" t="s">
        <v>141</v>
      </c>
      <c r="G21" s="69" t="s">
        <v>99</v>
      </c>
      <c r="H21" s="67">
        <v>2</v>
      </c>
      <c r="I21" s="67">
        <v>3</v>
      </c>
      <c r="J21" s="67">
        <v>6</v>
      </c>
      <c r="K21" s="67" t="s">
        <v>89</v>
      </c>
      <c r="L21" s="68" t="s">
        <v>94</v>
      </c>
      <c r="M21" s="69" t="s">
        <v>142</v>
      </c>
      <c r="N21" s="67">
        <v>1</v>
      </c>
      <c r="O21" s="67">
        <v>2</v>
      </c>
    </row>
    <row r="22" spans="1:15" ht="138" customHeight="1" thickBot="1" x14ac:dyDescent="0.3">
      <c r="A22" s="67">
        <v>19</v>
      </c>
      <c r="B22" s="68" t="s">
        <v>83</v>
      </c>
      <c r="C22" s="68" t="s">
        <v>84</v>
      </c>
      <c r="D22" s="68" t="s">
        <v>143</v>
      </c>
      <c r="E22" s="68" t="s">
        <v>86</v>
      </c>
      <c r="F22" s="69" t="s">
        <v>144</v>
      </c>
      <c r="G22" s="69" t="s">
        <v>145</v>
      </c>
      <c r="H22" s="67">
        <v>1</v>
      </c>
      <c r="I22" s="67">
        <v>2</v>
      </c>
      <c r="J22" s="67">
        <v>2</v>
      </c>
      <c r="K22" s="67" t="s">
        <v>109</v>
      </c>
      <c r="L22" s="68" t="s">
        <v>94</v>
      </c>
      <c r="M22" s="69" t="s">
        <v>146</v>
      </c>
      <c r="N22" s="67">
        <v>1</v>
      </c>
      <c r="O22" s="67">
        <v>2</v>
      </c>
    </row>
    <row r="23" spans="1:15" ht="141.75" customHeight="1" thickBot="1" x14ac:dyDescent="0.3">
      <c r="A23" s="67">
        <v>20</v>
      </c>
      <c r="B23" s="68" t="s">
        <v>83</v>
      </c>
      <c r="C23" s="68" t="s">
        <v>84</v>
      </c>
      <c r="D23" s="68" t="s">
        <v>143</v>
      </c>
      <c r="E23" s="68" t="s">
        <v>86</v>
      </c>
      <c r="F23" s="69" t="s">
        <v>147</v>
      </c>
      <c r="G23" s="69" t="s">
        <v>148</v>
      </c>
      <c r="H23" s="67">
        <v>1</v>
      </c>
      <c r="I23" s="67">
        <v>2</v>
      </c>
      <c r="J23" s="67">
        <v>2</v>
      </c>
      <c r="K23" s="67" t="s">
        <v>109</v>
      </c>
      <c r="L23" s="68" t="s">
        <v>94</v>
      </c>
      <c r="M23" s="69" t="s">
        <v>146</v>
      </c>
      <c r="N23" s="67">
        <v>1</v>
      </c>
      <c r="O23" s="67">
        <v>2</v>
      </c>
    </row>
    <row r="24" spans="1:15" ht="154.5" customHeight="1" thickBot="1" x14ac:dyDescent="0.3">
      <c r="A24" s="67">
        <v>21</v>
      </c>
      <c r="B24" s="68" t="s">
        <v>83</v>
      </c>
      <c r="C24" s="68" t="s">
        <v>84</v>
      </c>
      <c r="D24" s="68" t="s">
        <v>143</v>
      </c>
      <c r="E24" s="68" t="s">
        <v>86</v>
      </c>
      <c r="F24" s="69" t="s">
        <v>149</v>
      </c>
      <c r="G24" s="69" t="s">
        <v>150</v>
      </c>
      <c r="H24" s="67">
        <v>2</v>
      </c>
      <c r="I24" s="67">
        <v>3</v>
      </c>
      <c r="J24" s="67">
        <v>6</v>
      </c>
      <c r="K24" s="67" t="s">
        <v>89</v>
      </c>
      <c r="L24" s="68" t="s">
        <v>94</v>
      </c>
      <c r="M24" s="69" t="s">
        <v>151</v>
      </c>
      <c r="N24" s="67">
        <v>1</v>
      </c>
      <c r="O24" s="67">
        <v>2</v>
      </c>
    </row>
    <row r="25" spans="1:15" ht="141.75" customHeight="1" thickBot="1" x14ac:dyDescent="0.3">
      <c r="A25" s="67">
        <v>22</v>
      </c>
      <c r="B25" s="68" t="s">
        <v>83</v>
      </c>
      <c r="C25" s="68" t="s">
        <v>84</v>
      </c>
      <c r="D25" s="68" t="s">
        <v>143</v>
      </c>
      <c r="E25" s="68" t="s">
        <v>86</v>
      </c>
      <c r="F25" s="69" t="s">
        <v>152</v>
      </c>
      <c r="G25" s="69" t="s">
        <v>153</v>
      </c>
      <c r="H25" s="67">
        <v>2</v>
      </c>
      <c r="I25" s="67">
        <v>3</v>
      </c>
      <c r="J25" s="67">
        <v>6</v>
      </c>
      <c r="K25" s="67" t="s">
        <v>89</v>
      </c>
      <c r="L25" s="68" t="s">
        <v>94</v>
      </c>
      <c r="M25" s="69" t="s">
        <v>154</v>
      </c>
      <c r="N25" s="67">
        <v>1</v>
      </c>
      <c r="O25" s="67">
        <v>2</v>
      </c>
    </row>
    <row r="26" spans="1:15" ht="141.75" customHeight="1" thickBot="1" x14ac:dyDescent="0.3">
      <c r="A26" s="67">
        <v>23</v>
      </c>
      <c r="B26" s="68" t="s">
        <v>83</v>
      </c>
      <c r="C26" s="68" t="s">
        <v>84</v>
      </c>
      <c r="D26" s="68" t="s">
        <v>106</v>
      </c>
      <c r="E26" s="68" t="s">
        <v>86</v>
      </c>
      <c r="F26" s="69" t="s">
        <v>155</v>
      </c>
      <c r="G26" s="69" t="s">
        <v>156</v>
      </c>
      <c r="H26" s="67">
        <v>2</v>
      </c>
      <c r="I26" s="67">
        <v>3</v>
      </c>
      <c r="J26" s="67">
        <v>6</v>
      </c>
      <c r="K26" s="67" t="s">
        <v>89</v>
      </c>
      <c r="L26" s="68" t="s">
        <v>103</v>
      </c>
      <c r="M26" s="69" t="s">
        <v>151</v>
      </c>
      <c r="N26" s="67">
        <v>1</v>
      </c>
      <c r="O26" s="67">
        <v>2</v>
      </c>
    </row>
    <row r="27" spans="1:15" ht="141.75" customHeight="1" thickBot="1" x14ac:dyDescent="0.3">
      <c r="A27" s="67">
        <v>24</v>
      </c>
      <c r="B27" s="68" t="s">
        <v>83</v>
      </c>
      <c r="C27" s="68" t="s">
        <v>84</v>
      </c>
      <c r="D27" s="68" t="s">
        <v>106</v>
      </c>
      <c r="E27" s="68" t="s">
        <v>86</v>
      </c>
      <c r="F27" s="69" t="s">
        <v>157</v>
      </c>
      <c r="G27" s="69" t="s">
        <v>158</v>
      </c>
      <c r="H27" s="67">
        <v>2</v>
      </c>
      <c r="I27" s="67">
        <v>3</v>
      </c>
      <c r="J27" s="67">
        <v>6</v>
      </c>
      <c r="K27" s="67" t="s">
        <v>89</v>
      </c>
      <c r="L27" s="68" t="s">
        <v>103</v>
      </c>
      <c r="M27" s="69" t="s">
        <v>159</v>
      </c>
      <c r="N27" s="67">
        <v>1</v>
      </c>
      <c r="O27" s="67">
        <v>2</v>
      </c>
    </row>
    <row r="28" spans="1:15" ht="141.75" customHeight="1" thickBot="1" x14ac:dyDescent="0.3">
      <c r="A28" s="67">
        <v>25</v>
      </c>
      <c r="B28" s="68" t="s">
        <v>83</v>
      </c>
      <c r="C28" s="68" t="s">
        <v>84</v>
      </c>
      <c r="D28" s="68" t="s">
        <v>106</v>
      </c>
      <c r="E28" s="68" t="s">
        <v>86</v>
      </c>
      <c r="F28" s="69" t="s">
        <v>160</v>
      </c>
      <c r="G28" s="69" t="s">
        <v>161</v>
      </c>
      <c r="H28" s="67">
        <v>2</v>
      </c>
      <c r="I28" s="67">
        <v>3</v>
      </c>
      <c r="J28" s="67">
        <v>6</v>
      </c>
      <c r="K28" s="67" t="s">
        <v>89</v>
      </c>
      <c r="L28" s="68" t="s">
        <v>103</v>
      </c>
      <c r="M28" s="69" t="s">
        <v>154</v>
      </c>
      <c r="N28" s="67">
        <v>1</v>
      </c>
      <c r="O28" s="67">
        <v>2</v>
      </c>
    </row>
    <row r="29" spans="1:15" ht="143.25" customHeight="1" thickBot="1" x14ac:dyDescent="0.3">
      <c r="A29" s="67">
        <v>26</v>
      </c>
      <c r="B29" s="68" t="s">
        <v>83</v>
      </c>
      <c r="C29" s="68" t="s">
        <v>84</v>
      </c>
      <c r="D29" s="68" t="s">
        <v>106</v>
      </c>
      <c r="E29" s="68" t="s">
        <v>86</v>
      </c>
      <c r="F29" s="69" t="s">
        <v>162</v>
      </c>
      <c r="G29" s="69" t="s">
        <v>163</v>
      </c>
      <c r="H29" s="67">
        <v>2</v>
      </c>
      <c r="I29" s="67">
        <v>3</v>
      </c>
      <c r="J29" s="67">
        <v>6</v>
      </c>
      <c r="K29" s="67" t="s">
        <v>89</v>
      </c>
      <c r="L29" s="68" t="s">
        <v>94</v>
      </c>
      <c r="M29" s="69" t="s">
        <v>164</v>
      </c>
      <c r="N29" s="67">
        <v>1</v>
      </c>
      <c r="O29" s="67">
        <v>2</v>
      </c>
    </row>
    <row r="30" spans="1:15" ht="153.75" customHeight="1" thickBot="1" x14ac:dyDescent="0.3">
      <c r="A30" s="67">
        <v>27</v>
      </c>
      <c r="B30" s="68" t="s">
        <v>83</v>
      </c>
      <c r="C30" s="68" t="s">
        <v>84</v>
      </c>
      <c r="D30" s="68" t="s">
        <v>106</v>
      </c>
      <c r="E30" s="68" t="s">
        <v>86</v>
      </c>
      <c r="F30" s="69" t="s">
        <v>165</v>
      </c>
      <c r="G30" s="69" t="s">
        <v>166</v>
      </c>
      <c r="H30" s="67">
        <v>2</v>
      </c>
      <c r="I30" s="67">
        <v>3</v>
      </c>
      <c r="J30" s="67">
        <v>6</v>
      </c>
      <c r="K30" s="67" t="s">
        <v>89</v>
      </c>
      <c r="L30" s="68" t="s">
        <v>94</v>
      </c>
      <c r="M30" s="69" t="s">
        <v>151</v>
      </c>
      <c r="N30" s="67">
        <v>1</v>
      </c>
      <c r="O30" s="67">
        <v>2</v>
      </c>
    </row>
    <row r="31" spans="1:15" ht="163.5" customHeight="1" thickBot="1" x14ac:dyDescent="0.3">
      <c r="A31" s="67">
        <v>28</v>
      </c>
      <c r="B31" s="68" t="s">
        <v>83</v>
      </c>
      <c r="C31" s="68" t="s">
        <v>84</v>
      </c>
      <c r="D31" s="68" t="s">
        <v>106</v>
      </c>
      <c r="E31" s="68" t="s">
        <v>86</v>
      </c>
      <c r="F31" s="69" t="s">
        <v>167</v>
      </c>
      <c r="G31" s="69" t="s">
        <v>168</v>
      </c>
      <c r="H31" s="67">
        <v>2</v>
      </c>
      <c r="I31" s="67">
        <v>3</v>
      </c>
      <c r="J31" s="67">
        <v>6</v>
      </c>
      <c r="K31" s="67" t="s">
        <v>89</v>
      </c>
      <c r="L31" s="68" t="s">
        <v>94</v>
      </c>
      <c r="M31" s="69" t="s">
        <v>154</v>
      </c>
      <c r="N31" s="67">
        <v>1</v>
      </c>
      <c r="O31" s="67">
        <v>2</v>
      </c>
    </row>
    <row r="32" spans="1:15" ht="163.5" customHeight="1" thickBot="1" x14ac:dyDescent="0.3">
      <c r="A32" s="67">
        <v>29</v>
      </c>
      <c r="B32" s="68" t="s">
        <v>83</v>
      </c>
      <c r="C32" s="68" t="s">
        <v>84</v>
      </c>
      <c r="D32" s="68" t="s">
        <v>106</v>
      </c>
      <c r="E32" s="68" t="s">
        <v>86</v>
      </c>
      <c r="F32" s="69" t="s">
        <v>169</v>
      </c>
      <c r="G32" s="69" t="s">
        <v>170</v>
      </c>
      <c r="H32" s="67">
        <v>2</v>
      </c>
      <c r="I32" s="67">
        <v>3</v>
      </c>
      <c r="J32" s="67">
        <v>6</v>
      </c>
      <c r="K32" s="67" t="s">
        <v>89</v>
      </c>
      <c r="L32" s="68" t="s">
        <v>94</v>
      </c>
      <c r="M32" s="69" t="s">
        <v>154</v>
      </c>
      <c r="N32" s="67">
        <v>1</v>
      </c>
      <c r="O32" s="67">
        <v>2</v>
      </c>
    </row>
    <row r="33" spans="1:15" ht="163.5" customHeight="1" thickBot="1" x14ac:dyDescent="0.3">
      <c r="A33" s="67">
        <v>30</v>
      </c>
      <c r="B33" s="68" t="s">
        <v>83</v>
      </c>
      <c r="C33" s="68" t="s">
        <v>84</v>
      </c>
      <c r="D33" s="68" t="s">
        <v>106</v>
      </c>
      <c r="E33" s="68" t="s">
        <v>86</v>
      </c>
      <c r="F33" s="69" t="s">
        <v>171</v>
      </c>
      <c r="G33" s="69" t="s">
        <v>172</v>
      </c>
      <c r="H33" s="67">
        <v>1</v>
      </c>
      <c r="I33" s="67">
        <v>2</v>
      </c>
      <c r="J33" s="67">
        <v>2</v>
      </c>
      <c r="K33" s="67" t="s">
        <v>109</v>
      </c>
      <c r="L33" s="68" t="s">
        <v>94</v>
      </c>
      <c r="M33" s="69" t="s">
        <v>154</v>
      </c>
      <c r="N33" s="67">
        <v>1</v>
      </c>
      <c r="O33" s="67">
        <v>2</v>
      </c>
    </row>
    <row r="34" spans="1:15" ht="163.5" customHeight="1" thickBot="1" x14ac:dyDescent="0.3">
      <c r="A34" s="67">
        <v>31</v>
      </c>
      <c r="B34" s="68" t="s">
        <v>83</v>
      </c>
      <c r="C34" s="68" t="s">
        <v>84</v>
      </c>
      <c r="D34" s="68" t="s">
        <v>106</v>
      </c>
      <c r="E34" s="68" t="s">
        <v>86</v>
      </c>
      <c r="F34" s="69" t="s">
        <v>173</v>
      </c>
      <c r="G34" s="69" t="s">
        <v>174</v>
      </c>
      <c r="H34" s="67">
        <v>1</v>
      </c>
      <c r="I34" s="67">
        <v>2</v>
      </c>
      <c r="J34" s="67">
        <v>2</v>
      </c>
      <c r="K34" s="67" t="s">
        <v>109</v>
      </c>
      <c r="L34" s="68" t="s">
        <v>94</v>
      </c>
      <c r="M34" s="69" t="s">
        <v>154</v>
      </c>
      <c r="N34" s="67">
        <v>1</v>
      </c>
      <c r="O34" s="67">
        <v>2</v>
      </c>
    </row>
  </sheetData>
  <mergeCells count="16">
    <mergeCell ref="M1:M3"/>
    <mergeCell ref="N1:O1"/>
    <mergeCell ref="N2:N3"/>
    <mergeCell ref="O2:O3"/>
    <mergeCell ref="G1:G3"/>
    <mergeCell ref="H1:H3"/>
    <mergeCell ref="I1:I3"/>
    <mergeCell ref="J1:J3"/>
    <mergeCell ref="K1:K3"/>
    <mergeCell ref="L1:L3"/>
    <mergeCell ref="F1:F3"/>
    <mergeCell ref="A1:A3"/>
    <mergeCell ref="B1:B3"/>
    <mergeCell ref="C1:C3"/>
    <mergeCell ref="D1:D3"/>
    <mergeCell ref="E1:E3"/>
  </mergeCells>
  <pageMargins left="0.7" right="0.7" top="0.75" bottom="0.75" header="0.3" footer="0.3"/>
  <pageSetup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2"/>
  <sheetViews>
    <sheetView view="pageBreakPreview" topLeftCell="K8" zoomScale="78" zoomScaleNormal="78" zoomScaleSheetLayoutView="78" workbookViewId="0">
      <selection activeCell="N16" sqref="N16:O16"/>
    </sheetView>
  </sheetViews>
  <sheetFormatPr baseColWidth="10" defaultColWidth="11.42578125" defaultRowHeight="14.25" x14ac:dyDescent="0.2"/>
  <cols>
    <col min="1" max="1" width="22.28515625" style="15" bestFit="1" customWidth="1"/>
    <col min="2" max="2" width="23.5703125" style="15" bestFit="1" customWidth="1"/>
    <col min="3" max="3" width="43.42578125" style="15" customWidth="1"/>
    <col min="4" max="4" width="29.5703125" style="15" customWidth="1"/>
    <col min="5" max="5" width="13.42578125" style="15" bestFit="1" customWidth="1"/>
    <col min="6" max="6" width="12.42578125" style="15" bestFit="1" customWidth="1"/>
    <col min="7" max="7" width="10.42578125" style="15" bestFit="1" customWidth="1"/>
    <col min="8" max="8" width="9.85546875" style="15" bestFit="1" customWidth="1"/>
    <col min="9" max="9" width="14" style="15" bestFit="1" customWidth="1"/>
    <col min="10" max="10" width="16.5703125" style="15" bestFit="1" customWidth="1"/>
    <col min="11" max="11" width="15.5703125" style="15" bestFit="1" customWidth="1"/>
    <col min="12" max="12" width="95.42578125" style="15" customWidth="1"/>
    <col min="13" max="13" width="90.42578125" style="15" bestFit="1" customWidth="1"/>
    <col min="14" max="14" width="13.7109375" style="15" bestFit="1" customWidth="1"/>
    <col min="15" max="15" width="13.85546875" style="15" bestFit="1" customWidth="1"/>
    <col min="16" max="16" width="12.140625" style="15" bestFit="1" customWidth="1"/>
    <col min="17" max="17" width="19.5703125" style="15" bestFit="1" customWidth="1"/>
    <col min="18" max="16384" width="11.42578125" style="15"/>
  </cols>
  <sheetData>
    <row r="1" spans="1:17" ht="21.75" customHeight="1" x14ac:dyDescent="0.2">
      <c r="A1" s="99"/>
      <c r="B1" s="99"/>
      <c r="C1" s="99"/>
      <c r="D1" s="99"/>
      <c r="E1" s="99"/>
      <c r="F1" s="99"/>
      <c r="G1" s="99"/>
      <c r="H1" s="99"/>
      <c r="I1" s="99"/>
      <c r="J1" s="99"/>
      <c r="K1" s="99"/>
      <c r="L1" s="99"/>
      <c r="M1" s="99"/>
      <c r="N1" s="99"/>
      <c r="O1" s="99"/>
      <c r="P1" s="99"/>
      <c r="Q1" s="24" t="s">
        <v>0</v>
      </c>
    </row>
    <row r="2" spans="1:17" ht="30.75" customHeight="1" x14ac:dyDescent="0.2">
      <c r="A2" s="99"/>
      <c r="B2" s="99"/>
      <c r="C2" s="99"/>
      <c r="D2" s="99"/>
      <c r="E2" s="99"/>
      <c r="F2" s="99"/>
      <c r="G2" s="99"/>
      <c r="H2" s="99"/>
      <c r="I2" s="99"/>
      <c r="J2" s="99"/>
      <c r="K2" s="99"/>
      <c r="L2" s="99"/>
      <c r="M2" s="99"/>
      <c r="N2" s="99"/>
      <c r="O2" s="99"/>
      <c r="P2" s="99"/>
      <c r="Q2" s="26" t="s">
        <v>1</v>
      </c>
    </row>
    <row r="3" spans="1:17" ht="34.5" customHeight="1" x14ac:dyDescent="0.2">
      <c r="A3" s="80" t="s">
        <v>2</v>
      </c>
      <c r="B3" s="80"/>
      <c r="C3" s="80"/>
      <c r="D3" s="80"/>
      <c r="E3" s="80"/>
      <c r="F3" s="80"/>
      <c r="G3" s="80"/>
      <c r="H3" s="80"/>
      <c r="I3" s="80"/>
      <c r="J3" s="80"/>
      <c r="K3" s="80"/>
      <c r="L3" s="80"/>
      <c r="M3" s="80"/>
      <c r="N3" s="80"/>
      <c r="O3" s="80"/>
      <c r="P3" s="80"/>
      <c r="Q3" s="80"/>
    </row>
    <row r="4" spans="1:17" x14ac:dyDescent="0.2">
      <c r="A4" s="100" t="s">
        <v>3</v>
      </c>
      <c r="B4" s="100"/>
      <c r="C4" s="100"/>
      <c r="D4" s="100"/>
      <c r="E4" s="100"/>
      <c r="F4" s="100"/>
      <c r="G4" s="100"/>
      <c r="H4" s="100"/>
      <c r="I4" s="100"/>
      <c r="J4" s="100"/>
      <c r="K4" s="100"/>
      <c r="L4" s="100"/>
      <c r="M4" s="100"/>
      <c r="N4" s="100"/>
      <c r="O4" s="100"/>
      <c r="P4" s="100"/>
      <c r="Q4" s="100"/>
    </row>
    <row r="5" spans="1:17" x14ac:dyDescent="0.2">
      <c r="A5" s="101"/>
      <c r="B5" s="102"/>
      <c r="C5" s="102"/>
      <c r="D5" s="102"/>
      <c r="E5" s="102"/>
      <c r="F5" s="102"/>
      <c r="G5" s="102"/>
      <c r="H5" s="102"/>
      <c r="I5" s="102"/>
      <c r="J5" s="102"/>
      <c r="K5" s="102"/>
      <c r="L5" s="102"/>
      <c r="M5" s="102"/>
      <c r="N5" s="102"/>
      <c r="O5" s="102"/>
      <c r="P5" s="102"/>
      <c r="Q5" s="103"/>
    </row>
    <row r="6" spans="1:17" x14ac:dyDescent="0.2">
      <c r="A6" s="104" t="s">
        <v>4</v>
      </c>
      <c r="B6" s="104"/>
      <c r="C6" s="104"/>
      <c r="D6" s="104"/>
      <c r="E6" s="104"/>
      <c r="F6" s="104"/>
      <c r="G6" s="104"/>
      <c r="H6" s="104"/>
      <c r="I6" s="104"/>
      <c r="J6" s="104"/>
      <c r="K6" s="104"/>
      <c r="L6" s="104"/>
      <c r="M6" s="104"/>
      <c r="N6" s="104"/>
      <c r="O6" s="104"/>
      <c r="P6" s="104"/>
      <c r="Q6" s="104"/>
    </row>
    <row r="8" spans="1:17" x14ac:dyDescent="0.2">
      <c r="A8" s="105" t="s">
        <v>175</v>
      </c>
      <c r="B8" s="105"/>
      <c r="C8" s="105"/>
      <c r="D8" s="105"/>
      <c r="E8" s="105"/>
      <c r="F8" s="105"/>
      <c r="G8" s="105"/>
      <c r="H8" s="105"/>
      <c r="I8" s="105"/>
      <c r="J8" s="105"/>
      <c r="K8" s="14"/>
      <c r="L8" s="10"/>
      <c r="M8" s="10"/>
      <c r="N8" s="10"/>
      <c r="O8" s="10"/>
      <c r="P8" s="10"/>
    </row>
    <row r="9" spans="1:17" x14ac:dyDescent="0.2">
      <c r="A9" s="106" t="s">
        <v>6</v>
      </c>
      <c r="B9" s="106"/>
      <c r="C9" s="106"/>
      <c r="D9" s="12"/>
      <c r="E9" s="1"/>
      <c r="F9" s="2"/>
      <c r="G9" s="2"/>
      <c r="H9" s="2"/>
      <c r="I9" s="2"/>
      <c r="J9" s="9"/>
      <c r="K9" s="9"/>
      <c r="L9" s="11"/>
      <c r="M9" s="11"/>
      <c r="N9" s="11"/>
      <c r="O9" s="11"/>
      <c r="P9" s="11"/>
    </row>
    <row r="10" spans="1:17" x14ac:dyDescent="0.2">
      <c r="A10" s="107">
        <f>K24</f>
        <v>51348640</v>
      </c>
      <c r="B10" s="98"/>
      <c r="C10" s="98"/>
      <c r="D10" s="13"/>
      <c r="E10" s="3"/>
      <c r="F10" s="2"/>
      <c r="G10" s="2"/>
      <c r="H10" s="1"/>
      <c r="I10" s="8"/>
      <c r="J10" s="108" t="s">
        <v>7</v>
      </c>
      <c r="K10" s="109"/>
      <c r="L10" s="109"/>
      <c r="M10" s="109"/>
      <c r="N10" s="109"/>
      <c r="O10" s="109"/>
      <c r="P10" s="109"/>
      <c r="Q10" s="110"/>
    </row>
    <row r="11" spans="1:17" x14ac:dyDescent="0.2">
      <c r="A11" s="97" t="s">
        <v>8</v>
      </c>
      <c r="B11" s="98"/>
      <c r="C11" s="98"/>
      <c r="D11" s="13"/>
      <c r="E11" s="3"/>
      <c r="F11" s="2"/>
      <c r="G11" s="2"/>
      <c r="H11" s="2"/>
      <c r="I11" s="8"/>
      <c r="J11" s="4" t="s">
        <v>9</v>
      </c>
      <c r="K11" s="109" t="s">
        <v>10</v>
      </c>
      <c r="L11" s="109"/>
      <c r="M11" s="109"/>
      <c r="N11" s="109"/>
      <c r="O11" s="109"/>
      <c r="P11" s="109"/>
      <c r="Q11" s="110"/>
    </row>
    <row r="12" spans="1:17" ht="22.5" x14ac:dyDescent="0.2">
      <c r="A12" s="97" t="s">
        <v>11</v>
      </c>
      <c r="B12" s="98"/>
      <c r="C12" s="98"/>
      <c r="D12" s="13"/>
      <c r="E12" s="5"/>
      <c r="F12" s="2"/>
      <c r="G12" s="2"/>
      <c r="H12" s="2"/>
      <c r="I12" s="8"/>
      <c r="J12" s="2" t="s">
        <v>12</v>
      </c>
      <c r="K12" s="4" t="s">
        <v>13</v>
      </c>
      <c r="L12" s="4"/>
      <c r="M12" s="4"/>
      <c r="N12" s="4"/>
      <c r="O12" s="4"/>
      <c r="P12" s="4"/>
      <c r="Q12" s="16"/>
    </row>
    <row r="13" spans="1:17" ht="42.75" customHeight="1" x14ac:dyDescent="0.2">
      <c r="A13" s="89" t="s">
        <v>14</v>
      </c>
      <c r="B13" s="85" t="s">
        <v>15</v>
      </c>
      <c r="C13" s="85" t="s">
        <v>16</v>
      </c>
      <c r="D13" s="85" t="s">
        <v>17</v>
      </c>
      <c r="E13" s="85" t="s">
        <v>18</v>
      </c>
      <c r="F13" s="93" t="s">
        <v>19</v>
      </c>
      <c r="G13" s="94"/>
      <c r="H13" s="82" t="s">
        <v>20</v>
      </c>
      <c r="I13" s="82"/>
      <c r="J13" s="83" t="s">
        <v>21</v>
      </c>
      <c r="K13" s="83" t="s">
        <v>22</v>
      </c>
      <c r="L13" s="40"/>
      <c r="M13" s="40"/>
      <c r="N13" s="83" t="s">
        <v>21</v>
      </c>
      <c r="O13" s="83" t="s">
        <v>22</v>
      </c>
      <c r="P13" s="25" t="s">
        <v>23</v>
      </c>
      <c r="Q13" s="128" t="s">
        <v>26</v>
      </c>
    </row>
    <row r="14" spans="1:17" ht="30.75" customHeight="1" x14ac:dyDescent="0.2">
      <c r="A14" s="90"/>
      <c r="B14" s="92"/>
      <c r="C14" s="92"/>
      <c r="D14" s="92"/>
      <c r="E14" s="92"/>
      <c r="F14" s="95"/>
      <c r="G14" s="96"/>
      <c r="H14" s="85" t="s">
        <v>27</v>
      </c>
      <c r="I14" s="85" t="s">
        <v>28</v>
      </c>
      <c r="J14" s="84"/>
      <c r="K14" s="84"/>
      <c r="L14" s="27"/>
      <c r="M14" s="27"/>
      <c r="N14" s="84"/>
      <c r="O14" s="84"/>
      <c r="P14" s="27" t="s">
        <v>29</v>
      </c>
      <c r="Q14" s="80"/>
    </row>
    <row r="15" spans="1:17" ht="18" customHeight="1" x14ac:dyDescent="0.2">
      <c r="A15" s="91"/>
      <c r="B15" s="86"/>
      <c r="C15" s="86"/>
      <c r="D15" s="86"/>
      <c r="E15" s="86"/>
      <c r="F15" s="6" t="s">
        <v>30</v>
      </c>
      <c r="G15" s="6" t="s">
        <v>31</v>
      </c>
      <c r="H15" s="86"/>
      <c r="I15" s="86"/>
      <c r="J15" s="87" t="s">
        <v>32</v>
      </c>
      <c r="K15" s="88"/>
      <c r="L15" s="41" t="s">
        <v>33</v>
      </c>
      <c r="M15" s="41" t="s">
        <v>34</v>
      </c>
      <c r="N15" s="87" t="s">
        <v>35</v>
      </c>
      <c r="O15" s="88"/>
      <c r="P15" s="7"/>
      <c r="Q15" s="17"/>
    </row>
    <row r="16" spans="1:17" ht="34.5" customHeight="1" x14ac:dyDescent="0.2">
      <c r="A16" s="43" t="s">
        <v>36</v>
      </c>
      <c r="B16" s="43" t="s">
        <v>176</v>
      </c>
      <c r="C16" s="43" t="s">
        <v>177</v>
      </c>
      <c r="D16" s="43" t="s">
        <v>39</v>
      </c>
      <c r="E16" s="44">
        <v>1</v>
      </c>
      <c r="F16" s="45">
        <v>1</v>
      </c>
      <c r="G16" s="45">
        <v>8</v>
      </c>
      <c r="H16" s="46">
        <v>44516</v>
      </c>
      <c r="I16" s="46" t="s">
        <v>178</v>
      </c>
      <c r="J16" s="28">
        <v>3810000</v>
      </c>
      <c r="K16" s="47">
        <f>(F16*J16+(J16/30*G16))*E16</f>
        <v>4826000</v>
      </c>
      <c r="L16" s="18" t="s">
        <v>179</v>
      </c>
      <c r="M16" s="47" t="s">
        <v>180</v>
      </c>
      <c r="N16" s="29">
        <f>+J16</f>
        <v>3810000</v>
      </c>
      <c r="O16" s="18">
        <f>+K16</f>
        <v>4826000</v>
      </c>
      <c r="P16" s="47" t="s">
        <v>181</v>
      </c>
      <c r="Q16" s="125" t="s">
        <v>182</v>
      </c>
    </row>
    <row r="17" spans="1:17" ht="142.5" customHeight="1" x14ac:dyDescent="0.2">
      <c r="A17" s="43" t="s">
        <v>36</v>
      </c>
      <c r="B17" s="43" t="s">
        <v>183</v>
      </c>
      <c r="C17" s="43" t="s">
        <v>184</v>
      </c>
      <c r="D17" s="43" t="s">
        <v>39</v>
      </c>
      <c r="E17" s="44">
        <v>2</v>
      </c>
      <c r="F17" s="45">
        <v>1</v>
      </c>
      <c r="G17" s="45">
        <v>8</v>
      </c>
      <c r="H17" s="46">
        <v>44516</v>
      </c>
      <c r="I17" s="46" t="s">
        <v>178</v>
      </c>
      <c r="J17" s="28">
        <v>3810000</v>
      </c>
      <c r="K17" s="47">
        <f>(F17*J17+(J17/30*G17))*E17</f>
        <v>9652000</v>
      </c>
      <c r="L17" s="18" t="s">
        <v>185</v>
      </c>
      <c r="M17" s="47" t="s">
        <v>186</v>
      </c>
      <c r="N17" s="29">
        <f t="shared" ref="N17:N22" si="0">+J17</f>
        <v>3810000</v>
      </c>
      <c r="O17" s="18">
        <f t="shared" ref="O17:O22" si="1">+K17</f>
        <v>9652000</v>
      </c>
      <c r="P17" s="47" t="s">
        <v>187</v>
      </c>
      <c r="Q17" s="126"/>
    </row>
    <row r="18" spans="1:17" ht="34.5" customHeight="1" x14ac:dyDescent="0.2">
      <c r="A18" s="43" t="s">
        <v>36</v>
      </c>
      <c r="B18" s="43" t="s">
        <v>188</v>
      </c>
      <c r="C18" s="43" t="s">
        <v>189</v>
      </c>
      <c r="D18" s="43" t="s">
        <v>39</v>
      </c>
      <c r="E18" s="44">
        <v>1</v>
      </c>
      <c r="F18" s="45">
        <v>1</v>
      </c>
      <c r="G18" s="45">
        <v>8</v>
      </c>
      <c r="H18" s="46">
        <v>44516</v>
      </c>
      <c r="I18" s="46">
        <v>44546</v>
      </c>
      <c r="J18" s="53">
        <v>3038400</v>
      </c>
      <c r="K18" s="47">
        <f t="shared" ref="K18:K22" si="2">(F18*J18+(J18/30*G18))*E18</f>
        <v>3848640</v>
      </c>
      <c r="L18" s="47" t="s">
        <v>190</v>
      </c>
      <c r="M18" s="47" t="s">
        <v>191</v>
      </c>
      <c r="N18" s="54">
        <f t="shared" si="0"/>
        <v>3038400</v>
      </c>
      <c r="O18" s="47">
        <f t="shared" si="1"/>
        <v>3848640</v>
      </c>
      <c r="P18" s="47" t="s">
        <v>43</v>
      </c>
      <c r="Q18" s="126"/>
    </row>
    <row r="19" spans="1:17" ht="34.5" customHeight="1" x14ac:dyDescent="0.2">
      <c r="A19" s="43" t="s">
        <v>36</v>
      </c>
      <c r="B19" s="43" t="s">
        <v>183</v>
      </c>
      <c r="C19" s="43" t="s">
        <v>192</v>
      </c>
      <c r="D19" s="43" t="s">
        <v>39</v>
      </c>
      <c r="E19" s="44">
        <v>2</v>
      </c>
      <c r="F19" s="45">
        <v>1</v>
      </c>
      <c r="G19" s="45">
        <v>8</v>
      </c>
      <c r="H19" s="46">
        <v>44516</v>
      </c>
      <c r="I19" s="46" t="s">
        <v>178</v>
      </c>
      <c r="J19" s="53">
        <v>3810000</v>
      </c>
      <c r="K19" s="47">
        <f t="shared" si="2"/>
        <v>9652000</v>
      </c>
      <c r="L19" s="47" t="s">
        <v>193</v>
      </c>
      <c r="M19" s="47" t="s">
        <v>194</v>
      </c>
      <c r="N19" s="54">
        <f t="shared" si="0"/>
        <v>3810000</v>
      </c>
      <c r="O19" s="47">
        <f t="shared" si="1"/>
        <v>9652000</v>
      </c>
      <c r="P19" s="47" t="s">
        <v>187</v>
      </c>
      <c r="Q19" s="126"/>
    </row>
    <row r="20" spans="1:17" ht="137.25" customHeight="1" x14ac:dyDescent="0.2">
      <c r="A20" s="43" t="s">
        <v>36</v>
      </c>
      <c r="B20" s="43" t="s">
        <v>183</v>
      </c>
      <c r="C20" s="43" t="s">
        <v>195</v>
      </c>
      <c r="D20" s="43" t="s">
        <v>39</v>
      </c>
      <c r="E20" s="44">
        <v>1</v>
      </c>
      <c r="F20" s="45">
        <v>1</v>
      </c>
      <c r="G20" s="45">
        <v>8</v>
      </c>
      <c r="H20" s="46">
        <v>44516</v>
      </c>
      <c r="I20" s="46" t="s">
        <v>178</v>
      </c>
      <c r="J20" s="28">
        <v>3510000</v>
      </c>
      <c r="K20" s="47">
        <f t="shared" si="2"/>
        <v>4446000</v>
      </c>
      <c r="L20" s="18" t="s">
        <v>196</v>
      </c>
      <c r="M20" s="18" t="s">
        <v>197</v>
      </c>
      <c r="N20" s="29">
        <f t="shared" si="0"/>
        <v>3510000</v>
      </c>
      <c r="O20" s="18">
        <f t="shared" si="1"/>
        <v>4446000</v>
      </c>
      <c r="P20" s="47" t="s">
        <v>187</v>
      </c>
      <c r="Q20" s="126"/>
    </row>
    <row r="21" spans="1:17" ht="147.75" customHeight="1" x14ac:dyDescent="0.2">
      <c r="A21" s="43" t="s">
        <v>36</v>
      </c>
      <c r="B21" s="43" t="s">
        <v>183</v>
      </c>
      <c r="C21" s="43" t="s">
        <v>198</v>
      </c>
      <c r="D21" s="43" t="s">
        <v>39</v>
      </c>
      <c r="E21" s="44">
        <v>1</v>
      </c>
      <c r="F21" s="45">
        <v>1</v>
      </c>
      <c r="G21" s="45">
        <v>8</v>
      </c>
      <c r="H21" s="46">
        <v>44516</v>
      </c>
      <c r="I21" s="46" t="s">
        <v>178</v>
      </c>
      <c r="J21" s="28">
        <v>3510000</v>
      </c>
      <c r="K21" s="47">
        <f t="shared" ref="K21" si="3">(F21*J21+(J21/30*G21))*E21</f>
        <v>4446000</v>
      </c>
      <c r="L21" s="18" t="s">
        <v>199</v>
      </c>
      <c r="M21" s="47" t="s">
        <v>200</v>
      </c>
      <c r="N21" s="29">
        <f t="shared" si="0"/>
        <v>3510000</v>
      </c>
      <c r="O21" s="18">
        <f t="shared" si="1"/>
        <v>4446000</v>
      </c>
      <c r="P21" s="47" t="s">
        <v>187</v>
      </c>
      <c r="Q21" s="126"/>
    </row>
    <row r="22" spans="1:17" ht="96" customHeight="1" x14ac:dyDescent="0.2">
      <c r="A22" s="43" t="s">
        <v>36</v>
      </c>
      <c r="B22" s="43" t="s">
        <v>201</v>
      </c>
      <c r="C22" s="43" t="s">
        <v>202</v>
      </c>
      <c r="D22" s="43" t="s">
        <v>39</v>
      </c>
      <c r="E22" s="44">
        <v>3</v>
      </c>
      <c r="F22" s="45">
        <v>1</v>
      </c>
      <c r="G22" s="45">
        <v>8</v>
      </c>
      <c r="H22" s="46">
        <v>44516</v>
      </c>
      <c r="I22" s="46" t="s">
        <v>178</v>
      </c>
      <c r="J22" s="28">
        <v>3810000</v>
      </c>
      <c r="K22" s="47">
        <f t="shared" si="2"/>
        <v>14478000</v>
      </c>
      <c r="L22" s="47" t="s">
        <v>203</v>
      </c>
      <c r="M22" s="47" t="s">
        <v>204</v>
      </c>
      <c r="N22" s="29">
        <f t="shared" si="0"/>
        <v>3810000</v>
      </c>
      <c r="O22" s="18">
        <f t="shared" si="1"/>
        <v>14478000</v>
      </c>
      <c r="P22" s="47" t="s">
        <v>181</v>
      </c>
      <c r="Q22" s="127"/>
    </row>
    <row r="23" spans="1:17" x14ac:dyDescent="0.2">
      <c r="O23" s="18"/>
    </row>
    <row r="24" spans="1:17" x14ac:dyDescent="0.2">
      <c r="A24" s="30" t="s">
        <v>63</v>
      </c>
      <c r="B24" s="31"/>
      <c r="C24" s="32"/>
      <c r="D24" s="33"/>
      <c r="E24" s="38">
        <f>SUM(E16:E23)</f>
        <v>11</v>
      </c>
      <c r="F24" s="35"/>
      <c r="G24" s="34"/>
      <c r="H24" s="3"/>
      <c r="I24" s="16"/>
      <c r="J24" s="36"/>
      <c r="K24" s="37">
        <f>+K16+K17+K18+K19+K20+K21+K22</f>
        <v>51348640</v>
      </c>
      <c r="L24" s="37"/>
      <c r="M24" s="37"/>
      <c r="N24" s="36"/>
      <c r="O24" s="18"/>
      <c r="P24" s="16"/>
      <c r="Q24" s="39"/>
    </row>
    <row r="25" spans="1:17" ht="29.25" customHeight="1" x14ac:dyDescent="0.2">
      <c r="B25" s="20"/>
      <c r="K25" s="42"/>
      <c r="N25" s="21"/>
      <c r="Q25" s="19"/>
    </row>
    <row r="26" spans="1:17" ht="30.75" customHeight="1" x14ac:dyDescent="0.2">
      <c r="K26" s="22"/>
      <c r="L26" s="22"/>
      <c r="M26" s="22"/>
      <c r="N26" s="22"/>
      <c r="O26" s="22"/>
      <c r="Q26" s="23"/>
    </row>
    <row r="27" spans="1:17" ht="15" x14ac:dyDescent="0.25">
      <c r="A27" s="81" t="s">
        <v>205</v>
      </c>
      <c r="B27" s="81"/>
      <c r="C27" s="81"/>
      <c r="D27" s="81"/>
      <c r="E27" s="81"/>
      <c r="F27" s="81"/>
      <c r="G27" s="81"/>
      <c r="H27" s="81"/>
      <c r="I27" s="81"/>
      <c r="J27" s="81"/>
      <c r="K27" s="81"/>
      <c r="L27" s="81"/>
      <c r="M27" s="81"/>
      <c r="N27" s="81"/>
      <c r="O27" s="81"/>
      <c r="P27" s="81"/>
      <c r="Q27" s="81"/>
    </row>
    <row r="28" spans="1:17" ht="15" x14ac:dyDescent="0.25">
      <c r="A28" s="81" t="s">
        <v>206</v>
      </c>
      <c r="B28" s="81"/>
      <c r="C28" s="81"/>
      <c r="D28" s="81"/>
      <c r="E28" s="81"/>
      <c r="F28" s="81"/>
      <c r="G28" s="81"/>
      <c r="H28" s="81"/>
      <c r="I28" s="81"/>
      <c r="J28" s="81"/>
      <c r="K28" s="81"/>
      <c r="L28" s="81"/>
      <c r="M28" s="81"/>
      <c r="N28" s="81"/>
      <c r="O28" s="81"/>
      <c r="P28" s="81"/>
      <c r="Q28" s="81"/>
    </row>
    <row r="29" spans="1:17" x14ac:dyDescent="0.2">
      <c r="I29" s="42"/>
    </row>
    <row r="30" spans="1:17" x14ac:dyDescent="0.2">
      <c r="J30" s="42"/>
    </row>
    <row r="31" spans="1:17" x14ac:dyDescent="0.2">
      <c r="H31" s="42"/>
    </row>
    <row r="32" spans="1:17" x14ac:dyDescent="0.2">
      <c r="J32" s="42"/>
    </row>
  </sheetData>
  <mergeCells count="31">
    <mergeCell ref="A1:P2"/>
    <mergeCell ref="A3:Q3"/>
    <mergeCell ref="A4:Q4"/>
    <mergeCell ref="A5:Q5"/>
    <mergeCell ref="A6:Q6"/>
    <mergeCell ref="J10:Q10"/>
    <mergeCell ref="A11:C11"/>
    <mergeCell ref="K11:Q11"/>
    <mergeCell ref="A12:C12"/>
    <mergeCell ref="A8:J8"/>
    <mergeCell ref="D13:D15"/>
    <mergeCell ref="E13:E15"/>
    <mergeCell ref="F13:G14"/>
    <mergeCell ref="A9:C9"/>
    <mergeCell ref="A10:C10"/>
    <mergeCell ref="Q16:Q22"/>
    <mergeCell ref="A27:Q27"/>
    <mergeCell ref="A28:Q28"/>
    <mergeCell ref="H13:I13"/>
    <mergeCell ref="J13:J14"/>
    <mergeCell ref="K13:K14"/>
    <mergeCell ref="N13:N14"/>
    <mergeCell ref="O13:O14"/>
    <mergeCell ref="Q13:Q14"/>
    <mergeCell ref="H14:H15"/>
    <mergeCell ref="I14:I15"/>
    <mergeCell ref="J15:K15"/>
    <mergeCell ref="N15:O15"/>
    <mergeCell ref="A13:A15"/>
    <mergeCell ref="B13:B15"/>
    <mergeCell ref="C13:C15"/>
  </mergeCells>
  <phoneticPr fontId="15" type="noConversion"/>
  <pageMargins left="0.7" right="0.7" top="0.75" bottom="0.75" header="0.3" footer="0.3"/>
  <pageSetup scale="26" orientation="landscape"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E9E776-72FF-4757-8BA7-4079DCD60272}">
  <dimension ref="C3:K19"/>
  <sheetViews>
    <sheetView workbookViewId="0">
      <selection activeCell="E14" sqref="E14"/>
    </sheetView>
  </sheetViews>
  <sheetFormatPr baseColWidth="10" defaultColWidth="10.7109375" defaultRowHeight="15" x14ac:dyDescent="0.25"/>
  <cols>
    <col min="3" max="3" width="54.42578125" customWidth="1"/>
    <col min="4" max="4" width="14.140625" bestFit="1" customWidth="1"/>
    <col min="10" max="10" width="13.7109375" bestFit="1" customWidth="1"/>
  </cols>
  <sheetData>
    <row r="3" spans="3:11" x14ac:dyDescent="0.25">
      <c r="C3" s="48" t="s">
        <v>207</v>
      </c>
      <c r="D3" s="49">
        <v>15150400</v>
      </c>
      <c r="H3" t="s">
        <v>208</v>
      </c>
    </row>
    <row r="4" spans="3:11" x14ac:dyDescent="0.25">
      <c r="C4" s="48" t="s">
        <v>209</v>
      </c>
      <c r="D4" s="49">
        <v>13462000</v>
      </c>
      <c r="H4" s="50">
        <f>'ANEXO 2 (IISem)'!K24</f>
        <v>51348640</v>
      </c>
    </row>
    <row r="5" spans="3:11" x14ac:dyDescent="0.25">
      <c r="C5" s="48" t="s">
        <v>210</v>
      </c>
      <c r="D5" s="49">
        <v>13462000</v>
      </c>
      <c r="H5" s="51">
        <f>D8</f>
        <v>62053300</v>
      </c>
    </row>
    <row r="6" spans="3:11" x14ac:dyDescent="0.25">
      <c r="C6" s="48" t="s">
        <v>211</v>
      </c>
      <c r="D6" s="49">
        <v>13462000</v>
      </c>
      <c r="H6">
        <f>D16</f>
        <v>45453000</v>
      </c>
      <c r="J6" t="s">
        <v>212</v>
      </c>
    </row>
    <row r="7" spans="3:11" x14ac:dyDescent="0.25">
      <c r="C7" s="48" t="s">
        <v>213</v>
      </c>
      <c r="D7" s="49">
        <v>6516900</v>
      </c>
      <c r="I7" s="52">
        <v>215272900</v>
      </c>
      <c r="J7" t="s">
        <v>214</v>
      </c>
    </row>
    <row r="8" spans="3:11" x14ac:dyDescent="0.25">
      <c r="D8" s="51">
        <f>SUM(D3:D7)</f>
        <v>62053300</v>
      </c>
      <c r="J8" s="52">
        <f>SUM(D14)</f>
        <v>29636400</v>
      </c>
      <c r="K8" t="s">
        <v>215</v>
      </c>
    </row>
    <row r="9" spans="3:11" x14ac:dyDescent="0.25">
      <c r="J9" s="52">
        <f>SUM(J7:J8)</f>
        <v>29636400</v>
      </c>
      <c r="K9" t="s">
        <v>216</v>
      </c>
    </row>
    <row r="10" spans="3:11" x14ac:dyDescent="0.25">
      <c r="C10" s="129" t="s">
        <v>217</v>
      </c>
      <c r="D10" s="130"/>
      <c r="J10" s="52">
        <v>9115200</v>
      </c>
      <c r="K10" t="s">
        <v>218</v>
      </c>
    </row>
    <row r="11" spans="3:11" x14ac:dyDescent="0.25">
      <c r="C11" s="48" t="s">
        <v>219</v>
      </c>
      <c r="D11" s="49">
        <v>16383000</v>
      </c>
      <c r="J11" s="50" t="e">
        <f>#REF!</f>
        <v>#REF!</v>
      </c>
      <c r="K11" t="s">
        <v>220</v>
      </c>
    </row>
    <row r="12" spans="3:11" x14ac:dyDescent="0.25">
      <c r="C12" s="48" t="s">
        <v>221</v>
      </c>
      <c r="D12" s="49">
        <v>4010400</v>
      </c>
      <c r="J12" s="52" t="e">
        <f>J9-J10-J11</f>
        <v>#REF!</v>
      </c>
      <c r="K12" t="s">
        <v>222</v>
      </c>
    </row>
    <row r="13" spans="3:11" x14ac:dyDescent="0.25">
      <c r="C13" s="48" t="s">
        <v>223</v>
      </c>
      <c r="D13" s="49">
        <v>9243000</v>
      </c>
    </row>
    <row r="14" spans="3:11" x14ac:dyDescent="0.25">
      <c r="D14" s="51">
        <f>SUM(D11:D13)</f>
        <v>29636400</v>
      </c>
    </row>
    <row r="16" spans="3:11" x14ac:dyDescent="0.25">
      <c r="C16" s="48" t="s">
        <v>224</v>
      </c>
      <c r="D16" s="48">
        <v>45453000</v>
      </c>
    </row>
    <row r="17" spans="3:10" x14ac:dyDescent="0.25">
      <c r="J17">
        <v>25681400</v>
      </c>
    </row>
    <row r="19" spans="3:10" x14ac:dyDescent="0.25">
      <c r="C19" s="48" t="s">
        <v>225</v>
      </c>
      <c r="D19" s="49">
        <f>+D3+D4+D5+D6+D7+D11+D12+D13+'ANEXO 2 (IISem)'!K24</f>
        <v>143038340</v>
      </c>
    </row>
  </sheetData>
  <mergeCells count="1">
    <mergeCell ref="C10:D1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ANEXO 2_VIRTUAL_2023</vt:lpstr>
      <vt:lpstr>JUSTIFICACION_ÓBLIGACIONES</vt:lpstr>
      <vt:lpstr>MATRIZ</vt:lpstr>
      <vt:lpstr>ANEXO 2 (IISem)</vt:lpstr>
      <vt:lpstr>Hoja1</vt:lpstr>
      <vt:lpstr>'ANEXO 2 (IISem)'!Área_de_impresión</vt:lpstr>
      <vt:lpstr>'ANEXO 2_VIRTUAL_2023'!Área_de_impresión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ADMINISTRADOR1</dc:creator>
  <cp:keywords/>
  <dc:description/>
  <cp:lastModifiedBy>Ana Sofia Botello Gordillo</cp:lastModifiedBy>
  <cp:revision/>
  <dcterms:created xsi:type="dcterms:W3CDTF">2020-02-28T20:30:41Z</dcterms:created>
  <dcterms:modified xsi:type="dcterms:W3CDTF">2023-06-26T20:10:04Z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2023-04-12T15:06:33Z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fd1ca22c-a935-4bb7-9570-4b61ff853769</vt:lpwstr>
  </property>
  <property fmtid="{D5CDD505-2E9C-101B-9397-08002B2CF9AE}" pid="8" name="MSIP_Label_1299739c-ad3d-4908-806e-4d91151a6e13_ContentBits">
    <vt:lpwstr>0</vt:lpwstr>
  </property>
</Properties>
</file>