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mc:AlternateContent xmlns:mc="http://schemas.openxmlformats.org/markup-compatibility/2006">
    <mc:Choice Requires="x15">
      <x15ac:absPath xmlns:x15ac="http://schemas.microsoft.com/office/spreadsheetml/2010/11/ac" url="https://sena4-my.sharepoint.com/personal/asbotello_sena_edu_co/Documents/Escritorio/ESCRITORIO PORTATIL/CCYS 2023/07-03-2023/"/>
    </mc:Choice>
  </mc:AlternateContent>
  <xr:revisionPtr revIDLastSave="0" documentId="8_{C64199E9-CDCF-48FE-80FB-6FE5B8528E54}" xr6:coauthVersionLast="47" xr6:coauthVersionMax="47" xr10:uidLastSave="{00000000-0000-0000-0000-000000000000}"/>
  <bookViews>
    <workbookView xWindow="-120" yWindow="-120" windowWidth="29040" windowHeight="15840" tabRatio="598" xr2:uid="{00000000-000D-0000-FFFF-FFFF00000000}"/>
  </bookViews>
  <sheets>
    <sheet name="ANEXO 2_COMPLEMENTARIA_REG_2022" sheetId="28" r:id="rId1"/>
    <sheet name="JUSTIFICACION_ÓBLIGACIONES" sheetId="29" r:id="rId2"/>
    <sheet name="MATRIZ" sheetId="31" r:id="rId3"/>
    <sheet name="ANEXO 2 (IISem)" sheetId="26" state="hidden" r:id="rId4"/>
    <sheet name="Hoja1" sheetId="27" state="hidden" r:id="rId5"/>
  </sheets>
  <definedNames>
    <definedName name="_xlnm._FilterDatabase" localSheetId="3" hidden="1">'ANEXO 2 (IISem)'!$A$15:$Q$24</definedName>
    <definedName name="_xlnm._FilterDatabase" localSheetId="0" hidden="1">'ANEXO 2_COMPLEMENTARIA_REG_2022'!$A$15:$S$28</definedName>
    <definedName name="_xlnm.Print_Area" localSheetId="3">'ANEXO 2 (IISem)'!$A$1:$Q$35</definedName>
    <definedName name="_xlnm.Print_Area" localSheetId="0">'ANEXO 2_COMPLEMENTARIA_REG_2022'!$A$1:$S$37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5" i="28" l="1"/>
  <c r="O25" i="28" s="1"/>
  <c r="J25" i="28"/>
  <c r="N25" i="28" s="1"/>
  <c r="J21" i="28" l="1"/>
  <c r="K21" i="28" s="1"/>
  <c r="J26" i="28"/>
  <c r="J18" i="28"/>
  <c r="J17" i="28"/>
  <c r="N21" i="28" l="1"/>
  <c r="O21" i="28"/>
  <c r="J19" i="28"/>
  <c r="J20" i="28"/>
  <c r="J22" i="28"/>
  <c r="J23" i="28"/>
  <c r="J24" i="28"/>
  <c r="J16" i="28"/>
  <c r="N26" i="28" l="1"/>
  <c r="K26" i="28"/>
  <c r="O26" i="28" s="1"/>
  <c r="K23" i="28" l="1"/>
  <c r="O23" i="28" s="1"/>
  <c r="N23" i="28"/>
  <c r="K24" i="28"/>
  <c r="O24" i="28" s="1"/>
  <c r="N24" i="28"/>
  <c r="K20" i="28"/>
  <c r="O20" i="28" s="1"/>
  <c r="N20" i="28"/>
  <c r="K22" i="28"/>
  <c r="O22" i="28" s="1"/>
  <c r="K16" i="28"/>
  <c r="N16" i="28"/>
  <c r="K17" i="28"/>
  <c r="K18" i="28"/>
  <c r="O18" i="28" s="1"/>
  <c r="K19" i="28"/>
  <c r="O19" i="28" s="1"/>
  <c r="N17" i="28"/>
  <c r="N18" i="28"/>
  <c r="N19" i="28"/>
  <c r="N22" i="28"/>
  <c r="E28" i="28"/>
  <c r="K18" i="26"/>
  <c r="O18" i="26"/>
  <c r="O22" i="26"/>
  <c r="N17" i="26"/>
  <c r="N18" i="26"/>
  <c r="N19" i="26"/>
  <c r="N20" i="26"/>
  <c r="N21" i="26"/>
  <c r="N22" i="26"/>
  <c r="N16" i="26"/>
  <c r="K21" i="26"/>
  <c r="O21" i="26"/>
  <c r="K20" i="26"/>
  <c r="O20" i="26"/>
  <c r="K19" i="26"/>
  <c r="O19" i="26"/>
  <c r="K22" i="26"/>
  <c r="K17" i="26"/>
  <c r="O17" i="26"/>
  <c r="K16" i="26"/>
  <c r="O16" i="26"/>
  <c r="E24" i="26"/>
  <c r="J8" i="27"/>
  <c r="J9" i="27"/>
  <c r="D14" i="27"/>
  <c r="H6" i="27"/>
  <c r="D8" i="27"/>
  <c r="H5" i="27"/>
  <c r="J11" i="27"/>
  <c r="J12" i="27"/>
  <c r="K24" i="26"/>
  <c r="D19" i="27"/>
  <c r="H4" i="27"/>
  <c r="A10" i="26"/>
  <c r="O16" i="28" l="1"/>
  <c r="K28" i="28"/>
  <c r="A10" i="28" s="1"/>
  <c r="O17" i="28"/>
</calcChain>
</file>

<file path=xl/sharedStrings.xml><?xml version="1.0" encoding="utf-8"?>
<sst xmlns="http://schemas.openxmlformats.org/spreadsheetml/2006/main" count="573" uniqueCount="243">
  <si>
    <t>Versión: 01</t>
  </si>
  <si>
    <t>Código: 
GFPI-F-139</t>
  </si>
  <si>
    <t>GESTIÓN DE FORMACIÓN PROFESIONAL INTEGRAL</t>
  </si>
  <si>
    <t>ANEXO 2: PLAN DE CONTRATACIÓN DE INSTRUCTORES  -  APOYOS ADMINISTRATIVOS Y OTROS PERFILES RELACIONADOS CON LA FORMACIÓN PROFESIONAL</t>
  </si>
  <si>
    <t>PRIMERA OFERTA</t>
  </si>
  <si>
    <t>PERIODO : AÑO 2023</t>
  </si>
  <si>
    <t>TOPE GLOBAL PROGRAMADO</t>
  </si>
  <si>
    <t xml:space="preserve">ELABORADO POR:  </t>
  </si>
  <si>
    <t>SALDO</t>
  </si>
  <si>
    <t>Nombre:</t>
  </si>
  <si>
    <t>ANA ALEXANDRA RODRIGUEZ VARGAS</t>
  </si>
  <si>
    <t xml:space="preserve">% UTILIZADO: </t>
  </si>
  <si>
    <t>Teléfono:</t>
  </si>
  <si>
    <t>8220122
EXT 22413</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</si>
  <si>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</si>
  <si>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</si>
  <si>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</si>
  <si>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</si>
  <si>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</si>
  <si>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</si>
  <si>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</si>
  <si>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</si>
  <si>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</si>
  <si>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</si>
  <si>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OBJETO</t>
  </si>
  <si>
    <t>MUNICIPIO</t>
  </si>
  <si>
    <t>OBSERVACIONES</t>
  </si>
  <si>
    <t>Inicio
 (D-M-A)</t>
  </si>
  <si>
    <t>Terminación
(D-M-A)</t>
  </si>
  <si>
    <t>LECTIVA</t>
  </si>
  <si>
    <t>MESES</t>
  </si>
  <si>
    <t>DIAS</t>
  </si>
  <si>
    <t>PROFESIONALES</t>
  </si>
  <si>
    <t>Requisitos Academicos</t>
  </si>
  <si>
    <t>Experiencia</t>
  </si>
  <si>
    <t>TECNICOS Y/O TECNOLOGOS</t>
  </si>
  <si>
    <t>Regional Cauca-Centro de Comercio y Servicios</t>
  </si>
  <si>
    <t>COMPLEMENTARIA REGULAR</t>
  </si>
  <si>
    <t>EN EL AREA DE INGLES. INGLES A1+ WAYSTAGE</t>
  </si>
  <si>
    <t>Prestación de servicios</t>
  </si>
  <si>
    <t>14/12/2023</t>
  </si>
  <si>
    <t xml:space="preserve">LICENCIADO (A) O PROFESIONAL ENLENGUAS MODERNAS, EDUCACIÓN BILINGÜE, LENGUA EXTRANJERA INGLES U OTRAS RELACIONADAS CON LA ENSEÑANZA EN IDIOMAS. </t>
  </si>
  <si>
    <t>UN (1) AÑO EN EL ÁREA ESPECÍFICA y SEIS (6) MESES EN DOCENCIA</t>
  </si>
  <si>
    <t>100 HORAS</t>
  </si>
  <si>
    <t>Los Diferentes Municipios del Departamento del Cauca</t>
  </si>
  <si>
    <t>Argelia</t>
  </si>
  <si>
    <t>Argelia, Balboa, Bolivar, Florencia, Mercaderes, Patía, Sucre</t>
  </si>
  <si>
    <t>EN EL AREA DE PANADERIA Y PASTELERIA. ELABORACION DE PRODUCTOS PANIFICABLES DE MASAS DULCES (Incluye CampeSENA)</t>
  </si>
  <si>
    <t xml:space="preserve">TECNÓLOGO. INGENIERO DE ALIMENTOS, INGENIERO AGROINDUSTRIAL, Y/O DEMÁS PROFESIONES AFINES </t>
  </si>
  <si>
    <t xml:space="preserve">MÍNIMO 12 MESES DE DESEMPEÑO LABORAL CON EL ÁREA DE SU PROFESIÓN </t>
  </si>
  <si>
    <t>40 HORAS</t>
  </si>
  <si>
    <t>EN EL AREA DE TRANSPORTE.  COMPETENCIAS CIUDADANAS EN LA SEGURIDAD VIAL.</t>
  </si>
  <si>
    <t xml:space="preserve">OPCIÓN 1 TÉCNICO/TECNÓLOGO/ PROFESIONAL ÁREAS AFINES CON EL SECTOR TRANSPORTE CON FORMACIÓN EN SEGURIDAD VIAL 
OPCIÓN 2 PROFESIONAL, TECNÓLOGO O TÉCNICO EN SALUD OCUPACIONAL CON EXPERIENCIA CERTIFICADA EN SEGURIDAD VIAL. </t>
  </si>
  <si>
    <t>UN (1) AÑO EN EL ÁREA ESPECÍFICA y SEIS MESES COMO DOCENTE ORIENTANDO PROCESOS DE FORMACIÓN EN LOS TEMAS RELACIONADOS CON SEGURIDAD VIAL, SALUD OCUPACIONAL OPCIONAL EXPERIENCIA EN TÉCNICAS DE CONDUCCIÓN</t>
  </si>
  <si>
    <t>60 HORAS</t>
  </si>
  <si>
    <t>EN EL ÁREA DE ARTESANIAS, ADORNOS Y MANUALIDADES. DESARROLLO DE PROYECTOS DECORATIVOS Y UTILITARIOS CON MATERIALES RECICLABLES</t>
  </si>
  <si>
    <t>ALTERNATIVA 1: TECNICA PROFESIONAL EN PRODUCCION ARTESANAL SOSTENIBLE.
ALTERNATIVA 2: TECNOLOGO EN ARTESANÍAS, TECNOLOGO EN DESARROLLO ARTESANAL.
ALTERNATIVA 3: MAESTRO EN ARTES PLASTICAS, LICENCIADO EN EDUCACIÓN ARTES
PLASTICAS, MAESTRO EN ARTES PLASTICAS, VISUALES Y AFINES, PROFESIONAL EN ARTES</t>
  </si>
  <si>
    <t>ALTERNATIVA 1: TREINTA Y SEIS (36) MESES DE EXPERIENCIA RELACIONADA DISTRIBUIDA
ASÍ: VEINTICUATRO (24) MESES DE EXPERIENCIA RELACIONADA CON EL EJERCICIO DE
ARTESANÍAS MADERABLES Y NO MADERABLES Y DOCE (12) MESES EN DOCENCIA
ALTERNATIVA 2: TREINTA (30) MESES DE EXPERIENCIA RELACIONADA DISTRIBUIDA ASÍ:
DIECIOCHO (18) MESES DE EXPERIENCIA RELACIONADA CON EL EJERCICIO DE ARTESANÍAS
MADERABLES Y NO MADERABLES Y DOCE (12) MESES EN DOCENCIA
ALTERNATIVA 3: VEINTICUATRO (24) MESES DE EXPERIENCIA DISTRIBUIDA ASÍ:
DOCE (12) MESES DE EXPERIENCIA RELACIONADA CON EL EJERCICIO DE ARTESANÍAS
MADERABLES Y NO MADERABLES Y DOCE(12) MESES EN DOCENCIA</t>
  </si>
  <si>
    <t>48 HORAS</t>
  </si>
  <si>
    <t>EN EL AREA DE GASTRONOMIA. HIGIENE Y MANIPULACION DE ALIMENTOS (Incluye CampeSENA)</t>
  </si>
  <si>
    <t>TECNÓLOGO FORMADO EN PROGRAMAS RELACIONADOS CON LAS ÁREAS DE
PROCESAMIENTO DE ALIMENTOS Y/O CONTROL DE CALIDAD DE ALIMENTOS.
INGENIERO DE ALIMENTOS Y/O INGENIERO QUÍMICO Y/O MICROBIÓLOGO CON ÉNFASIS EN
ALIMENTOS.
REQUISITO ADICIONAL: AVALADO POR LA RESOLUCIÓN DE LA SECRETARIA DE SALUD DEPARTAMENTAL</t>
  </si>
  <si>
    <t>MÍNIMO 18 MESES DE LOS CUALES 12 MESES DEBEN ESTAR RELACIONADOS CON EL
EJERCICIO DE LA PROFESIÓN U OBJETO DE LA FORMACIÓN PROFESIONAL Y 6 MESES EN
LABORES DE DOCENCIA EN EL ÁREA DE ALIMENTOS.</t>
  </si>
  <si>
    <t>EN EL ÁREA DE SALUD - BIOSEGURIDAD. PRIMEROS  AUXILIOS</t>
  </si>
  <si>
    <t xml:space="preserve">PROFESIONAL EN MEDICINA O ENFERMERÍA O TECNÓLOGO (A) EN ATENCIÓN PREHOSPITALARIA </t>
  </si>
  <si>
    <t>MÍNIMO 24 MESES DE EXPERIENCIA EN ÁREAS ASISTENCIALES MÍNIMO 12 MESES DE EXPERIENCIA EN FORMACIÓN Y/O EDUCACION</t>
  </si>
  <si>
    <t>EN EL ÁREA DE TECNOLOGIA. CIUDADANIA DIGITAL PARA LA PAZ</t>
  </si>
  <si>
    <t xml:space="preserve">PROFESIONALES, TECNÓLOGOS O TÉCNICOS EN CUALQUIER ÁREA DEL CONOCIMIENTO CON ESTUDIOS EN TECNOLOGÍAS DE LA INFORMACIÓN Y LA COMUNICACIÓN. </t>
  </si>
  <si>
    <t>VEINTICUATRO (24) MESES DE EXPERIENCIADE LOS CUALES DIECIOCHO (18) MESES ESTARÁN RELACIONADOS CON EL EJERCICIO DE LA PROFESIÓN U OFICIO OBJETO DE LA FORMACIÓN PROFESIONAL Y SEIS (6) MESES EN LABORES DE DOCENCIA</t>
  </si>
  <si>
    <t>EN EL AREA DERECHOS. EJERCICIO DERECHOS FUNDAMENTALES EN EL TRABAJO. (habilidades para articulación con la media)</t>
  </si>
  <si>
    <t>CERTIFICADO DE APTITUD PROFESIONAL SENA, O CERTIFICADO POR AUTORIDAD COMPETENTE EN CUALQUIERA DE LAS NUEVE ÁREAS DE DESEMPEÑO DE LA CNO Y EN EL NIVEL OCUPACIONAL 2,3 O 4 (VER ANEXO C. N.O)
ALTERNATIVA 1. CERTIFICADO DE TÉCNICO, O CERTIFICADO POR AUTORIDAD COMPETENTE EN CUALQUIERA DE LAS NUEVE ÁREAS DE DESEMPEÑO DE LA CNO Y EN EL NIVEL OCUPACIONAL 3 O 4 (VER ANEXO C. N.O)
ALTERNATIVA 2. TÍTULO DE TÉCNICO PROFESIONAL EN CUALQUIERA DE LOS 55 NÚCLEOS BÁSICOS DE CONOCIMIENTO, O EN NULL O SIN CLASIFICAR. VER ANEXOS: (N.B.C.), (TITULOS SENA).
ALTERNATIVA 3.  TÍTULO DE TECNÓLOGO EN CUALQUIERA DE LOS 55 NÚCLEOS BÁSICOS DE CONOCIMIENTO, O SIN CLASIFICAR. VER ANEXOS: (N.B.C.), (TITULOS SENA)
ALTERNATIVA 4.  TÍTULO PROFESIONAL UNIVERSITARIO EN CUALQUIERA DE LOS 55 NÚCLEOS BÁSICOS DE CONOCIMIENTO, O SIN CLASIFICAR. (VER ANEXO N.B.C) TARJETA PROFESIONAL EN LOS CASOS EXIGIDOS POR LA LEY</t>
  </si>
  <si>
    <t>ALTERNATIVA 1. TREINTA (30) MESES DE EXPERIENCIA RELACIONADA CON EL EJERCICIO DE LOS DERECHOS HUMANOS Y FUNDAMENTALES DEL TRABAJO Y DOCE (12) MESES EN DOCENCIA O INSTRUCCIÓN CERTIFICADA POR ENTIDAD LEGALMENTE RECONOCIDA.
ALTERNATIVA 2. TREINTA Y SEIS (36) MESES DE EXPERIENCIA RELACIONADA DISTRIBUIDA ASÍ: VEINTICUATRO (24) MESES DE EXPERIENCIA RELACIONADA CON EL EJERCICIO DE LOS DERECHOS HUMANOS Y FUNDAMENTALES DEL TRABAJO Y DOCE (12) MESES EN DOCENCIA O INSTRUCCIÓN CERTIFICADA POR ENTIDAD LEGALMENTE RECONOCIDA
ALTERNATIVA 3.  TREINTA (30) MESES DE EXPERIENCIA RELACIONADA DISTRIBUIDA ASÍ: DIECIOCHO (18) MESES DE EXPERIENCIA RELACIONADA CON EL EJERCICIO DE LOS DERECHOS HUMANOS Y FUNDAMENTALES DEL TRABAJO Y DOCE (12) MESES EN DOCENCIA O INSTRUCCIÓN CERTIFICADA POR ENTIDAD LEGALMENTE RECONOCIDA
ALTERNATIVA 4.  VEINTICUATRO (24) MESES DE EXPERIENCIA RELACIONADA DISTRIBUIDA ASÍ: DOCE (12) MESES DE EXPERIENCIA RELACIONADA CON EL EJERCICIO DE LOS DERECHOS HUMANOS Y FUNDAMENTALES DEL TRABAJO Y DOCE (12) MESES EN DOCENCIA O INSTRUCCIÓN CERTIFICADA POR ENTIDAD</t>
  </si>
  <si>
    <t>EN EL ÁREA COMERCIO Y VENTAS. COMPORTAMIENTO EMPRENDEDOR</t>
  </si>
  <si>
    <t>PROFESIONAL TITULADO EN CIENCIAS ECONÓMICAS, ADMINISTRATIVAS, FINANCIERAS, DE
MERCADEO E INGENIERÍAS.</t>
  </si>
  <si>
    <t>VEINTICUATRO (24) MESES DE EXPERIENCIA RELACIONADA DISTRIBUIDA ASÍ: DOCE (12) MESES DE EXPERIENCIA RELACIONADA CON EL EJERCICIO DE LA ACTIVIDAD EMPRENDEDORA Y DOCE (12) MESES EN DOCENCIA.</t>
  </si>
  <si>
    <t>EN EL ÁREA COMERCIO Y VENTAS. ELABORACION DEL PLAN DE MERCADEO (CampeSENA)</t>
  </si>
  <si>
    <t>REQUISITOS ACADÉMICOS: PROFESIONAL EN MERCADEO, INGENIERO DE MERCADOS,
ADMINISTRACIÓN DE EMPRESAS U OTRAS ÁREAS CON ESPECIALIZACIÓN EN MERCADEO Y
PUBLICIDAD. FORMACIÓN PEDAGÓGICA PARA DOCENCIA.</t>
  </si>
  <si>
    <t>VEINTICUATRO (24) MESES DE EXPERIENCIA RELACIONADA DISTRIBUIDA ASÍ: DOCE (12)
MESES DE EXPERIENCIA RELACIONADA CON EL EJERCICIO DE VENTAS Y DOCE (12) MESES
EN DOCENCIA</t>
  </si>
  <si>
    <t xml:space="preserve">EN EL ÁREA AUDIOVISUALES. DISEÑO DE SONIDO DE UN PROYECTO AUDIOVISUAL TRANSMEDIA. </t>
  </si>
  <si>
    <t>TÍTULO DE TECNÓLOGO EN NÚCLEOS BÁSICOS DE CONOCIMIENTO DE: INGENIERÍA DE
SISTEMAS, INGENIERÍA DE SONIDO, TELEMÁTICA Y AFINES. VER ANEXOS: (N.B.C.), (TITULOS
SENA).
ALTERNATIVA 1: TÍTULO DE PROFESIONAL UNIVERSITARIO EN NÚCLEOS BÁSICOS DE
CONOCIMIENTO DE: INGENIERÍA DE SISTEMAS, INGENIERÍA DE SONIDO, TELEMÁTICA Y
AFINES; O EDUCACIÓN. (VER
ANEXO N.B.C).</t>
  </si>
  <si>
    <r>
      <rPr>
        <sz val="11"/>
        <color rgb="FF000000"/>
        <rFont val="Calibri"/>
        <family val="2"/>
      </rPr>
      <t xml:space="preserve">ALTERNATIVA 1:
TREINTA (30) MESES DE EXPERIENCIA RELACIONADA DISTRIBUIDA ASÍ: </t>
    </r>
    <r>
      <rPr>
        <sz val="11"/>
        <color rgb="FFFF0000"/>
        <rFont val="Calibri"/>
        <family val="2"/>
      </rPr>
      <t xml:space="preserve">DIECIOCHO </t>
    </r>
    <r>
      <rPr>
        <sz val="11"/>
        <color rgb="FF000000"/>
        <rFont val="Calibri"/>
        <family val="2"/>
      </rPr>
      <t>(18)
MESES DE EXPERIENCIA RELACIONADA CON EL EJERCICIO DE LOS DATACENTER O
CENTROS DE DATOS Y SERVICIOS DE REDES DE DATOS Y/O TELECOMUNICACIONES Y
DOCE (12) MESES EN DOCENCIA.
ALTERNATIVA 2:
TREINTA (30) MESES DE EXPERIENCIA RELACIONADA DISTRIBUIDA ASÍ: DIECIOCHO (18)
MESES DE EXPERIENCIA RELACIONADA CON EL EJERCICIO DE LOS DATACENTER O
CENTROS DE DATOS Y SERVICIOS DE REDES DE DATOS Y/O TELECOMUNICACIONES Y
DOCE (12) MESES EN DOCENCIA.</t>
    </r>
  </si>
  <si>
    <t>TOTALES</t>
  </si>
  <si>
    <t>HAROL ARMANDO ROSERO SALAZAR</t>
  </si>
  <si>
    <t>Subdirector (E) del Centro de Comercio y Servicios</t>
  </si>
  <si>
    <t>Justificación</t>
  </si>
  <si>
    <t>La formación complementaria es un servicio del SENA representado en acciones de capacitación, diseñadas y ejecutadas por los centros de formación, que permiten la actualización o el desarrollo de competencias o elementos de competencia y corresponde a demandas específicas del sector productivo y la comunidad en general.
El Centro de Comercio y Servicios de la Regional Cauca, dinamiza formaciones complementarias presenciales o común mente llamados cursos cortos, en las diferentes redes de conocimiento en que se encuentra asociado y pretende seguir desarrolando estas acciones de formación en el 2023.
Sin embargo, el Centro de Formación, no cuenta con el suficiente número de instructores de Carrera Administrativa para la atención del programa, se requieren entonces la vinculación de profesionales que permitan dinamizar la formación complementaria para orientar Formación Profesional Integral en modalidad presencial.</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</si>
  <si>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</si>
  <si>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</si>
  <si>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</si>
  <si>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</si>
  <si>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</si>
  <si>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</si>
  <si>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</si>
  <si>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</si>
  <si>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</si>
  <si>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</si>
  <si>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</si>
  <si>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</si>
  <si>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</si>
  <si>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</si>
  <si>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General</t>
  </si>
  <si>
    <t>Interno/Externo</t>
  </si>
  <si>
    <t>Planeación/Selección/Contratación/Ejecución</t>
  </si>
  <si>
    <t xml:space="preserve"> Ambiental</t>
  </si>
  <si>
    <t>Uso de equipos eléctricos y electrónicos, uso de equipos de computo en todas las formaciones en ambientes presenciales y virtuales</t>
  </si>
  <si>
    <t xml:space="preserve">Generación de Residuos RAES </t>
  </si>
  <si>
    <t>Medio</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</si>
  <si>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</si>
  <si>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</si>
  <si>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Consumo de agua en todas las formaciones en ambientes virtuales y presenciales</t>
  </si>
  <si>
    <t>Disminución de los recursos naturales</t>
  </si>
  <si>
    <t>Entidad Estatal</t>
  </si>
  <si>
    <t>Realizar la caracterización de agua para consumo humano realizada por un laboratorio acreditado por el Instituto nacional de Salud, limpieza y desinfección de puntos de dispensadores. Implementación del programa de cambio climático, enfocándose en el plan de uso eficiente y ahorro de agua.</t>
  </si>
  <si>
    <t>Consumo  energía en todas las formaciones en ambientes virtuales y presenciales</t>
  </si>
  <si>
    <t>Implementación del programa de cambio climático, enfocándose en el plan de uso eficiente y ahorro de agua. Implementación de alternativa de energías limpias, capacitación y sensibilización al personal para el uso eficiente del recurso, aprovechamiento de iluminación natural</t>
  </si>
  <si>
    <t>Consumo  papel en todas las formaciones en ambientes virtuales y presenciales</t>
  </si>
  <si>
    <t>Generación de Residuos y agotamiento de los recursos naturales</t>
  </si>
  <si>
    <t>una de las estrategias utilizadas para la disminución de consumo de materias primas, son el reciclaje de papel y posterior suministro para impresión y demás actividades administrativas que requieran este tipo de material</t>
  </si>
  <si>
    <t>Generación de residuos en todas las formaciones en ambientes virtuales y presenciales</t>
  </si>
  <si>
    <t>Generación de olores ofensivos, contaminación de los recursos naturales, exposición a enfermedades causadas por vectores trasmisores de enfermedades y agentes patógenos</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</si>
  <si>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</si>
  <si>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</si>
  <si>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Especifico</t>
  </si>
  <si>
    <t>Ejecución</t>
  </si>
  <si>
    <t>Generación de emisiones</t>
  </si>
  <si>
    <t>Emisiones atmosféricas movilización de contratistas con formación en ambientes presenciales, contaminación del aire y enfermedades respiratorias</t>
  </si>
  <si>
    <t>Bajo</t>
  </si>
  <si>
    <t>Mantener el control de  revisión tecno mecánica de gases de los vehículos través de inspecciones rutinarias.</t>
  </si>
  <si>
    <t>Consumo de combustible para vehículos y plantas eléctricas</t>
  </si>
  <si>
    <t>Riesgo de derrame de combustible en el área de maquinas, por inadecuado manejo y suministro del mismo a las plantas eléctricas</t>
  </si>
  <si>
    <t>Elaborar e implementar el Plan de Emergencias con posibles contingencias ambientales</t>
  </si>
  <si>
    <t>Interno</t>
  </si>
  <si>
    <t>Generación de Residuos peligros en los ambientes Gastronomía, Cocina, Servicio de Bar y Restaurante</t>
  </si>
  <si>
    <t xml:space="preserve">Riesgo de derrame de líquidos inflamables como el aceite de cocina </t>
  </si>
  <si>
    <t>Programa de riesgo químico y PGIRHS el cual toma medidas de rotulado, etiquetado y separación de residuos peligrosos y especiales, los cuales se les da el tratamiento adecuado ya que se disponen con la empresa especial RH</t>
  </si>
  <si>
    <t>Generación de ruido en el ambiente de Gastronomía</t>
  </si>
  <si>
    <t>Extractores de aire en el ambiente de formación  Gastronomía</t>
  </si>
  <si>
    <t>Realizar mantenimiento preventivo y uso intermitente</t>
  </si>
  <si>
    <t>Almacenamiento de residuos en el ambiente de Gastronomía</t>
  </si>
  <si>
    <t>Protocolo de limpieza y desinfección de la Unidad de Almacenamiento Temporal de residuos,  Control de plagas cada 6 meses</t>
  </si>
  <si>
    <t>Generación de vertimientos domésticos e industriales de todas las formaciones en ambientes presenciales</t>
  </si>
  <si>
    <t>Los vertimientos domésticos generados son contralados por el sistema de alcantarillado al que se esta conectado. por ser aguas residuales de tipo domestico no requiere mayor tratamiento. Para los vertimientos que podrían clasificarse como Industriales, se requiere realizar seguimiento mediante una caracterización de aguas residuales realizada por un laboratorio certificado por el IDEAM</t>
  </si>
  <si>
    <t xml:space="preserve">Ejecución </t>
  </si>
  <si>
    <t>Generación de residuos peligros de origen  biológicos formaciones  Peluquería, Primeros Auxilios, Salud Pública, Enfermería, Servicios Farmacéuticos</t>
  </si>
  <si>
    <t>Enfermedades por contacto con residuos peligrosos de origen biológico</t>
  </si>
  <si>
    <t>Diseñar e implementar el Plan de Gestión Integral de residuos Hospitalarios -PGIRHS el cual toma medidas de rotulado, etiquetado y separación de residuos biológicos peligrosos  y especiales, los cuales se les da el tratamiento adecuado ya que se disponen con la empresa especial RH</t>
  </si>
  <si>
    <t>Generación de residuos peligros de origen químico formaciones  Peluquería, Primeros Auxilios, Salud Publica, Enfermería, Servicios Farmacéuticos</t>
  </si>
  <si>
    <t xml:space="preserve">Enfermedades respiratorias, enfermedades en la piel, intoxicación, contaminación de fuentes hídricas, concentración de gases </t>
  </si>
  <si>
    <t>Diseñar e implementar el Plan de Gestión de Residuos Hospitalarios y Similares y Elaborar e implementar el Plan de Emergencias con posibles contingencias ambientales, contar con Kit antiderrames</t>
  </si>
  <si>
    <t>Consumo de energía  formaciones  Peluquería, Primeros Auxilios, Salud Publica, Enfermería, Servicios Farmacéuticos</t>
  </si>
  <si>
    <t xml:space="preserve"> contaminación del aire por GEI</t>
  </si>
  <si>
    <t>Consumo de agua   formaciones  Peluquería, Primeros Auxilios, Salud Publica, Enfermería, Servicios Farmacéuticos</t>
  </si>
  <si>
    <t>Contaminación de fuentes hídricas</t>
  </si>
  <si>
    <t xml:space="preserve"> Implementación del programa de cambio climático, enfocándose en el plan de uso eficiente y ahorro de agua, sensibilización a Instructores y Aprendices en el uso adecuado del recurso</t>
  </si>
  <si>
    <t>Generación de Residuos electrónico RAES en las formaciones en ambientes virtuales</t>
  </si>
  <si>
    <t>Contaminación del suelo</t>
  </si>
  <si>
    <t>Consumo de energía  formaciones en ambientes virtuales</t>
  </si>
  <si>
    <t>contaminación del aire por GEI</t>
  </si>
  <si>
    <t>Consumo de papel en las formaciones GESTIÓN DOCUMENTAL, ASISTENCIA ADMINSITRATIVA, ASISTENCIA EN ORGANIZACIÓN DE ARCHIVOS, GESTIÓN DE TALENTO HUMANO, ADMINISTRACIÓN DOCUMENTAL EN EL ENTORNO LABORAL</t>
  </si>
  <si>
    <t>Implementación del programa de gestión integral de residuos y lo establecido en el PGIRS, sensibilizar a los contratistas en los impactos ambientales del alto consumo de materias primas y la generación de todo tipo de residuos, generar una Política de consumo adecuado de papel</t>
  </si>
  <si>
    <t>Planeación/Selección/Contratación</t>
  </si>
  <si>
    <t>GENERACIÓN DE RESIDUOS PELIGROSOS EN LABORES ADMINISTRATIVAS RUTINARIAS.</t>
  </si>
  <si>
    <t xml:space="preserve"> Contaminación del suelo por generación de toners de impresora sin disposición identificada.</t>
  </si>
  <si>
    <t>Implementación del PGIRS y de la Política cero papel</t>
  </si>
  <si>
    <t>CONSUMO DE SUSTANCIAS QUÍMICAS EN LABORES ADMINISTRATIVAS RUTINARIAS.</t>
  </si>
  <si>
    <t xml:space="preserve"> Se genera agotamiento de los recursos minerales por el uso de la tinta de impresora ya que son necesarios en la fabricación de las mismas.</t>
  </si>
  <si>
    <t>CONSUMO DE ENERGÍA ELÉCTRICA EN LABORES ADMINISTRATIVAS RUTINARIAS.</t>
  </si>
  <si>
    <t xml:space="preserve"> Se genera agotamiento del recurso porque se impacta sobre el recurso energético con el consumo de energía para el uso de equipos de computo y la iluminación de las oficinas.</t>
  </si>
  <si>
    <t>Implementación del programa de gestión para el uso eficiente de energía.</t>
  </si>
  <si>
    <t>GENERACIÓN DE RESIDUOS CONVENCIONALES EN LABORES ADMINISTRATIVAS RUTINARIAS.</t>
  </si>
  <si>
    <t xml:space="preserve"> Contaminación del suelo</t>
  </si>
  <si>
    <t>Implementación del PGIRS</t>
  </si>
  <si>
    <t>CONSUMO DE ENERGÍA ELÉCTRICA EN TODAS LAS FORMACIONES COMPLEMENTARIAS EN AMBIENTES PRESENCIALES.</t>
  </si>
  <si>
    <t>Se impacta sobre el recurso energético</t>
  </si>
  <si>
    <t>CONSUMO DE AGUA EN TODAS LAS FORMACIONES COMPLEMENTARIAS EN AMBIENTES PRESENCIALES.</t>
  </si>
  <si>
    <t>AGOTAMIENTO DEL RECURSO</t>
  </si>
  <si>
    <t>Implementación del programa para el uso eficiente del agua.</t>
  </si>
  <si>
    <t>GENERACIÓN DE RESIDUOS CONVENCIONALES EN TODAS LAS FORMACIONES COMPLEMENTARIAS EN AMBIENTES PRESENCIALES.</t>
  </si>
  <si>
    <t xml:space="preserve"> Contaminación del suelo, sobrecarga al relleno sanitario</t>
  </si>
  <si>
    <t>CONSUMO DE AGUA EN LAS FORMACIONES COMPLEMENTARIAS RELACIONADAS CON LA PREPARACIÓN DE ALIMENTOS O BEBIDAS (COCINA BÁSICA, PANADERÍA, BARISMO)</t>
  </si>
  <si>
    <t>AGOTAMIENTO DEL RECURSO.
Disminución en el recurso por consumo  de agua en la preparación de alimentos y  bebidas, así como el lavado utensilios de cocina</t>
  </si>
  <si>
    <t xml:space="preserve"> Implementar el programa de uso eficiente y ahorro de agua.</t>
  </si>
  <si>
    <t>CONSUMO DE ENERGIA ELÉCTRICA EN LAS FORMACIONES COMPLEMENTARIAS RELACIONADAS CON LA PREPARACIÓN DE ALIMENTOS O BEBIDAS (COCINA BÁSICA, PANADERÍA, BARISMO)</t>
  </si>
  <si>
    <t>AGOTAMIENTO DEL RECURSO.
Impacto sobre el recurso por el consumo normal  de energía en la preparación de bebidas y alimentos</t>
  </si>
  <si>
    <t>GENERACIÓN DE RESIDUOS CONVENCIONALES EN LAS FORMACIONES COMPLEMENTARIAS RELACIONADAS CON LA PREPARACIÓN DE ALIMENTOS O BEBIDAS (COCINA BÁSICA, PANADERÍA, BARISMO)</t>
  </si>
  <si>
    <t>CONTAMINACIÓN DEL SUELO.
SOBRECARGA AL RELLENO SANITARIO.
Generación de residuos convencionales  como desechables  y envolturas de alimentos.</t>
  </si>
  <si>
    <t>GENERACIÓN DE VERTIMIENTOS EN LAS FORMACIONES COMPLEMENTARIAS RELACIONADAS CON LA PREPARACIÓN DE ALIMENTOS O BEBIDAS (COCINA BÁSICA, PANADERÍA, BARISMO)</t>
  </si>
  <si>
    <t>CONTAMINACIÓN DEL RECURSO HÍDRICO.
Generación de vertimientos de tipo doméstico por la preparación de bebidas, así como el lavado utensilios de cocina</t>
  </si>
  <si>
    <t>GENERACIÓN DE RESIDUOS CONVENCIONALES EN LA FORMACIÓN COMPLEMENTARIA DE ARTESANÍA</t>
  </si>
  <si>
    <t xml:space="preserve">CONTAMINACIÓN DEL SUELO.
Generación de residuos convencionales como residuos de madera, retazos de tela, viruta, papel craft y lijas. </t>
  </si>
  <si>
    <t>GENERACIÓN DE RESIDUOS PELIGROSOS EN LA FORMACIÓN COMPLEMENTARIA DE ARTESANÍA</t>
  </si>
  <si>
    <t xml:space="preserve">CONTAMINACIÓN DEL AIRE Y DEL SUELO.
Generación de envases y demás empaques que contienen sustancias químicas y deterioro de la calidad del aire por liberación de olores fuertes provenientes de pintura, sellantes, lacas y similares. </t>
  </si>
  <si>
    <t>PERIODO : AÑO 2022</t>
  </si>
  <si>
    <t>Tecnico</t>
  </si>
  <si>
    <t xml:space="preserve">TITULADA 
Servicos Farmacéuticos
</t>
  </si>
  <si>
    <t>2212/2021</t>
  </si>
  <si>
    <t>químico farmacéutico o regente de farmacia</t>
  </si>
  <si>
    <t>Experiencia Relacionada: mínimo 24 meses de vinculación laboral en el desempeño de funciones relacionadas con los procesos farmacéuticos mínimo 6 meses de experiencia en formación y/o educación</t>
  </si>
  <si>
    <t>6 MESES</t>
  </si>
  <si>
    <t>La fecha de terminanción , se establace de acuerdo con la Resolución 1-1403 de 2020, en la cual se establece el calendario academico 2021.</t>
  </si>
  <si>
    <t>Tecnico - Tecnologo</t>
  </si>
  <si>
    <t>TITULADA 
SEGUIMIENTOS Red Administrativa</t>
  </si>
  <si>
    <t>Alternativa 1
Requisitos Académicos:
Profesional en Administrador de empresas, gestión empresarial, ciencias administrativas o afines, preferiblemente especialista y/o actualización en servicio al cliente; Tarjeta profesional.                                                                                                                                         Alternativa 2
Requisitos Académicos:
Tecnólogo en Gestión Empresarial o áreas afines o cuatro (4) años de estudios universitarios en mercadeo, logística o áreas afines.</t>
  </si>
  <si>
    <t>Alternativa 1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                                                                                                                                                 Alternativa 2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</si>
  <si>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24 MESES</t>
  </si>
  <si>
    <t>Complementaria</t>
  </si>
  <si>
    <t xml:space="preserve">Turismo </t>
  </si>
  <si>
    <t>REQUISITOS ACADÉMICOS: TECNÓLOGO EN GUIANZA TURÍSTICA, TECNÓLOGO O PROFESIONAL EN ADMINISTRACIÓN TURÍSTICA.TECNÓLOGOS EN PROCESOS RECREATIVOS Y TURÍSTICOS.</t>
  </si>
  <si>
    <t>EXPERIENCIA RELACIONADA: DOS AÑOS EN ACTIVIDADES RELACIONADAS CON LA INFORMACIÓN TURÍSTICA.
EXPERIENCIA DOCENTE: SEIS (6) MESES EN EL EJERCICIO DE LAS ACTIVIDADES DE DIVULGACIÓN DEL CONOCIMIENTO OBTENIDA EN INSTITUCIONES EDUCATIVAS DEBIDAMENTE RECONOCIDAS.</t>
  </si>
  <si>
    <t>TITULADA 
SEGUIMIENTOS Red informatica, diseño y desarrollo de software</t>
  </si>
  <si>
    <t>Opción 1: 
Requisitos Académicos:
Profesional universitario en desarrollo de Software o Ingeniero de Sistemas.                                                                 Opción 2: 
Requisitos Académicos:
Tecnologo en Análisis, diseño y desarrollo de software o afines.
Tarjeta profesional.</t>
  </si>
  <si>
    <t>Opción 1:                                                                                                                                                                                                                               Experiencia Relacionada: Dieciocho (18) meses estarán relacionados con el ejercicio de empleos, actividades u oficios afines con el desarrollo de software.
Experiencia Docente: Seis (6) meses en el ejercicio de las actividades de divulgación del conocimiento obtenida en instituciones educativas debidamente reconocidas. Experiencia Relacionada:                                                   Opción 2: Treinta (30) meses estarán relacionados con el ejercicio de empleos, actividades u oficios afines con el desarrollo de software.
Experiencia Docente: Seis (6) meses en el ejercicio de las actividades de divulgación del conocimiento obtenida en instituciones educativas debidamente reconocidas.</t>
  </si>
  <si>
    <t>APOYO ADMINISTRATIVO EN SALUD - VIRTUAL</t>
  </si>
  <si>
    <t>Requisitos Académicos:
Profesionales en el área de la salud, Administración en Salud con Especialización Calidad en Salud o Auditoria o Seguridad Social o Gerencia en Salud.</t>
  </si>
  <si>
    <t>Experiencia Relacionada: Doce (12) meses estarán relacionados con el ejercicio de empleos, actividades u oficios afines con su profesión objeto de la contratación.
Experiencia Docente: Doce (12) meses en el ejercicio de las actividades de divulgación del conocimiento obtenida en instituciones educativas debidamente reconocidas.</t>
  </si>
  <si>
    <t>MERCADOS - VIRTUAL</t>
  </si>
  <si>
    <t>Alternativa 1
Requisitos Académicos:
Profesional en Administrador de empresas, gestión empresarial, ciencias administrativas o afines, preferiblemente especialista y/o actualización en servicio al cliente; Tarjeta profesional.
          Alternativa 2
Requisitos Académicos:
Tecnólogo en Gestión Empresarial o áreas afines o cuatro (4) años de estudios universitarios en mercadeo, logística o áreas afines.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</si>
  <si>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Alternativa 1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                                                                                                                                   Alternativa 2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</si>
  <si>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Operario,Tecnico</t>
  </si>
  <si>
    <t xml:space="preserve">TITULADA 
Herramientas Ofimaticas-Tecnico en Sistemas - Computación en la nube </t>
  </si>
  <si>
    <t>Requisitos académicos:
TECNÓLOGO O PROFESIONAL EN ÁREAS AFINES CON TECNOLOGÍAS DE LA INFORMACIÓN Y LA COMUNICACIÓN</t>
  </si>
  <si>
    <t>MÍNIMO, DIECIOCHO (18) MESES DE EXPERIENCIA LABORAL, DE LOS CUALES DOCE (12) MESES ESTARÁN
RELACIONADOS CON EL EJERCICIO DE LA PROFESIÓN U OFICIO OBJETO DE LA FORMACIÓN PROFESIONAL Y
SEIS (6) MESES EN LABORES DE DOCENCIA EN EL ÁREA.</t>
  </si>
  <si>
    <t>JOHN JAIRO MOTTA CALDERON</t>
  </si>
  <si>
    <t>Subdirector del Centro de Comercio y Servicios</t>
  </si>
  <si>
    <t>2 Contratos nuevos de Peluqueria</t>
  </si>
  <si>
    <t>SOLICITUDES TITUALDA</t>
  </si>
  <si>
    <t xml:space="preserve">1 de Software </t>
  </si>
  <si>
    <t>1 Archivo</t>
  </si>
  <si>
    <t>1 Enfermeria</t>
  </si>
  <si>
    <t>EXISTENCIA DEL CENTRO}</t>
  </si>
  <si>
    <t>1 Adicion tiempo completo peluqueria</t>
  </si>
  <si>
    <t>PPTO  4421</t>
  </si>
  <si>
    <t>REVERSAR EL RECURSO DE CONTRATOS</t>
  </si>
  <si>
    <t>TOTAL DISPONIBLE DEL CENTRO</t>
  </si>
  <si>
    <t>Reversión de recurso</t>
  </si>
  <si>
    <t>alexandra COMPLEMENTARIA</t>
  </si>
  <si>
    <t>Contrato No CO1.PCCNTR.2734831 (Wilson Campo)</t>
  </si>
  <si>
    <t>TITULADA</t>
  </si>
  <si>
    <t>Contrato No  CO1.PCCNTR.2154269 (Jeison Solarte)</t>
  </si>
  <si>
    <t>SALDO A REVERSAR</t>
  </si>
  <si>
    <t>Contrato No CO1.PCCNTR.2405212 (Andrés Mongollón)</t>
  </si>
  <si>
    <t>Valor Adiciones</t>
  </si>
  <si>
    <t>VALOR TOTAL</t>
  </si>
  <si>
    <t>TECNOLOGOS Y/O PROFESIONALES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</si>
</sst>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_(* #,##0.00_);_(* \(#,##0.00\);_(* &quot;-&quot;??_);_(@_)"/>
    <numFmt numFmtId="165" formatCode="_(* #,##0_);_(* \(#,##0\);_(* &quot;-&quot;??_);_(@_)"/>
    <numFmt numFmtId="166" formatCode="&quot;$&quot;\ #,##0"/>
  </numFmts>
  <fonts count="27" x14ac:knownFonts="1">
    <font>
      <sz val="11"/>
      <color theme="1"/>
      <name val="Calibri"/>
      <family val="2"/>
      <scheme val="minor"/>
    </font>
    <font>
      <sz val="10"/>
      <name val="Arial"/>
      <family val="2"/>
    </font>
    <font>
      <b/>
      <sz val="8"/>
      <name val="Arial"/>
      <family val="2"/>
    </font>
    <font>
      <sz val="8"/>
      <name val="Arial"/>
      <family val="2"/>
    </font>
    <font>
      <sz val="9"/>
      <name val="Arial"/>
      <family val="2"/>
    </font>
    <font>
      <sz val="11"/>
      <name val="Arial"/>
      <family val="2"/>
    </font>
    <font>
      <sz val="11"/>
      <color theme="1"/>
      <name val="Calibri"/>
      <family val="2"/>
      <scheme val="minor"/>
    </font>
    <font>
      <sz val="12"/>
      <color theme="1"/>
      <name val="Calibri"/>
      <family val="2"/>
      <scheme val="minor"/>
    </font>
    <font>
      <sz val="11"/>
      <color theme="1"/>
      <name val="Arial"/>
      <family val="2"/>
    </font>
    <font>
      <sz val="8"/>
      <color theme="1"/>
      <name val="Arial"/>
      <family val="2"/>
    </font>
    <font>
      <sz val="10"/>
      <color theme="1"/>
      <name val="Arial"/>
      <family val="2"/>
    </font>
    <font>
      <b/>
      <sz val="11"/>
      <color theme="1"/>
      <name val="Arial"/>
      <family val="2"/>
    </font>
    <font>
      <sz val="9"/>
      <color theme="1"/>
      <name val="Arial"/>
      <family val="2"/>
    </font>
    <font>
      <b/>
      <sz val="8"/>
      <color theme="1"/>
      <name val="Arial"/>
      <family val="2"/>
    </font>
    <font>
      <b/>
      <sz val="10"/>
      <color theme="1"/>
      <name val="Arial"/>
      <family val="2"/>
    </font>
    <font>
      <sz val="8"/>
      <name val="Calibri"/>
      <family val="2"/>
      <scheme val="minor"/>
    </font>
    <font>
      <b/>
      <sz val="10"/>
      <name val="Arial"/>
      <family val="2"/>
    </font>
    <font>
      <b/>
      <sz val="11"/>
      <color theme="1"/>
      <name val="Calibri"/>
      <family val="2"/>
      <scheme val="minor"/>
    </font>
    <font>
      <sz val="8"/>
      <color rgb="FFFFFFFF"/>
      <name val="Arial"/>
      <family val="2"/>
    </font>
    <font>
      <sz val="8"/>
      <color rgb="FF000000"/>
      <name val="Arial"/>
      <family val="2"/>
    </font>
    <font>
      <sz val="11"/>
      <name val="Calibri"/>
      <family val="2"/>
      <scheme val="minor"/>
    </font>
    <font>
      <b/>
      <sz val="9"/>
      <name val="Arial"/>
      <family val="2"/>
    </font>
    <font>
      <b/>
      <sz val="12"/>
      <color theme="1"/>
      <name val="Calibri"/>
      <family val="2"/>
      <scheme val="minor"/>
    </font>
    <font>
      <sz val="11"/>
      <color rgb="FF000000"/>
      <name val="Calibri"/>
      <family val="2"/>
    </font>
    <font>
      <sz val="11"/>
      <color rgb="FFFF0000"/>
      <name val="Calibri"/>
      <family val="2"/>
    </font>
    <font>
      <sz val="11"/>
      <color theme="1"/>
      <name val="Calibri"/>
      <family val="2"/>
    </font>
    <font>
      <sz val="11"/>
      <name val="Calibri"/>
      <family val="2"/>
    </font>
  </fonts>
  <fills count="7">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s>
  <cellStyleXfs count="13">
    <xf numFmtId="0" fontId="0" fillId="0" borderId="0"/>
    <xf numFmtId="43" fontId="6" fillId="0" borderId="0" applyFont="0" applyFill="0" applyBorder="0" applyAlignment="0" applyProtection="0"/>
    <xf numFmtId="41" fontId="6"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7" fillId="0" borderId="0"/>
    <xf numFmtId="43" fontId="6"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0" fontId="6" fillId="0" borderId="0"/>
    <xf numFmtId="0" fontId="1" fillId="0" borderId="0"/>
    <xf numFmtId="0" fontId="6" fillId="0" borderId="0"/>
  </cellStyleXfs>
  <cellXfs count="139">
    <xf numFmtId="0" fontId="0" fillId="0" borderId="0" xfId="0"/>
    <xf numFmtId="0" fontId="3" fillId="0" borderId="1" xfId="5" applyFont="1" applyBorder="1" applyAlignment="1">
      <alignment horizontal="center" vertical="center"/>
    </xf>
    <xf numFmtId="165" fontId="2" fillId="0" borderId="1" xfId="3" applyNumberFormat="1" applyFont="1" applyFill="1" applyBorder="1" applyAlignment="1">
      <alignment horizontal="center" vertical="center" wrapText="1"/>
    </xf>
    <xf numFmtId="3" fontId="2" fillId="0" borderId="1" xfId="5" applyNumberFormat="1" applyFont="1" applyBorder="1" applyAlignment="1">
      <alignment horizontal="center" vertical="center" wrapText="1"/>
    </xf>
    <xf numFmtId="165" fontId="2" fillId="0" borderId="1" xfId="3" applyNumberFormat="1" applyFont="1" applyFill="1" applyBorder="1" applyAlignment="1">
      <alignment horizontal="left" vertical="center" wrapText="1"/>
    </xf>
    <xf numFmtId="9" fontId="2" fillId="0" borderId="1" xfId="5" applyNumberFormat="1" applyFont="1" applyBorder="1" applyAlignment="1">
      <alignment horizontal="center" vertical="center" wrapText="1"/>
    </xf>
    <xf numFmtId="0" fontId="3" fillId="2" borderId="1" xfId="5" applyFont="1" applyFill="1" applyBorder="1" applyAlignment="1">
      <alignment horizontal="center" vertical="center" wrapText="1"/>
    </xf>
    <xf numFmtId="3" fontId="3" fillId="2" borderId="1" xfId="5" applyNumberFormat="1" applyFont="1" applyFill="1" applyBorder="1" applyAlignment="1">
      <alignment horizontal="center" vertical="center" wrapText="1"/>
    </xf>
    <xf numFmtId="165" fontId="2" fillId="0" borderId="2" xfId="3" applyNumberFormat="1" applyFont="1" applyFill="1" applyBorder="1" applyAlignment="1">
      <alignment horizontal="center" vertical="center" wrapText="1"/>
    </xf>
    <xf numFmtId="165" fontId="2" fillId="0" borderId="3" xfId="3" applyNumberFormat="1" applyFont="1" applyFill="1" applyBorder="1" applyAlignment="1">
      <alignment horizontal="center" vertical="center" wrapText="1"/>
    </xf>
    <xf numFmtId="0" fontId="2" fillId="0" borderId="0" xfId="5" applyFont="1" applyAlignment="1">
      <alignment horizontal="left"/>
    </xf>
    <xf numFmtId="165" fontId="2" fillId="0" borderId="0" xfId="3" applyNumberFormat="1" applyFont="1" applyFill="1" applyBorder="1" applyAlignment="1">
      <alignment horizontal="center" vertical="center" wrapText="1"/>
    </xf>
    <xf numFmtId="0" fontId="3" fillId="0" borderId="1" xfId="5" applyFont="1" applyBorder="1" applyAlignment="1">
      <alignment horizontal="left" vertical="center"/>
    </xf>
    <xf numFmtId="0" fontId="3" fillId="0" borderId="1" xfId="5" applyFont="1" applyBorder="1" applyAlignment="1">
      <alignment horizontal="left" vertical="center" wrapText="1"/>
    </xf>
    <xf numFmtId="0" fontId="2" fillId="0" borderId="1" xfId="5" applyFont="1" applyBorder="1" applyAlignment="1">
      <alignment horizontal="left"/>
    </xf>
    <xf numFmtId="0" fontId="8" fillId="0" borderId="0" xfId="0" applyFont="1"/>
    <xf numFmtId="0" fontId="8" fillId="0" borderId="1" xfId="0" applyFont="1" applyBorder="1"/>
    <xf numFmtId="0" fontId="8" fillId="2" borderId="3" xfId="0" applyFont="1" applyFill="1" applyBorder="1"/>
    <xf numFmtId="3" fontId="4" fillId="0" borderId="1" xfId="5" applyNumberFormat="1" applyFont="1" applyBorder="1" applyAlignment="1">
      <alignment horizontal="center" vertical="center" wrapText="1"/>
    </xf>
    <xf numFmtId="41" fontId="8" fillId="0" borderId="0" xfId="2" applyFont="1" applyFill="1" applyBorder="1"/>
    <xf numFmtId="0" fontId="9" fillId="0" borderId="0" xfId="0" applyFont="1"/>
    <xf numFmtId="43" fontId="8" fillId="0" borderId="0" xfId="1" applyFont="1"/>
    <xf numFmtId="43" fontId="8" fillId="0" borderId="0" xfId="0" applyNumberFormat="1" applyFont="1"/>
    <xf numFmtId="41" fontId="8" fillId="0" borderId="0" xfId="2" applyFont="1"/>
    <xf numFmtId="0" fontId="10" fillId="0" borderId="1" xfId="0" applyFont="1" applyBorder="1" applyAlignment="1">
      <alignment horizontal="center" vertical="center"/>
    </xf>
    <xf numFmtId="3" fontId="2" fillId="3" borderId="2" xfId="5" applyNumberFormat="1" applyFont="1" applyFill="1" applyBorder="1" applyAlignment="1">
      <alignment horizontal="center" vertical="center" wrapText="1"/>
    </xf>
    <xf numFmtId="0" fontId="1" fillId="0" borderId="1" xfId="0" applyFont="1" applyBorder="1" applyAlignment="1">
      <alignment horizontal="center" vertical="center" wrapText="1"/>
    </xf>
    <xf numFmtId="3" fontId="2" fillId="3" borderId="1" xfId="5" applyNumberFormat="1" applyFont="1" applyFill="1" applyBorder="1" applyAlignment="1">
      <alignment horizontal="center" vertical="center" wrapText="1"/>
    </xf>
    <xf numFmtId="41" fontId="4" fillId="0" borderId="1" xfId="2" applyFont="1" applyFill="1" applyBorder="1" applyAlignment="1">
      <alignment vertical="center"/>
    </xf>
    <xf numFmtId="41" fontId="4" fillId="0" borderId="1" xfId="2" applyFont="1" applyFill="1" applyBorder="1" applyAlignment="1">
      <alignment horizontal="center" vertical="center"/>
    </xf>
    <xf numFmtId="0" fontId="4" fillId="0" borderId="1" xfId="0" applyFont="1" applyBorder="1" applyAlignment="1">
      <alignment horizontal="center"/>
    </xf>
    <xf numFmtId="0" fontId="3" fillId="0" borderId="1" xfId="0" applyFont="1" applyBorder="1" applyAlignment="1">
      <alignment wrapText="1"/>
    </xf>
    <xf numFmtId="0" fontId="3" fillId="0" borderId="1" xfId="0" applyFont="1" applyBorder="1" applyAlignment="1">
      <alignment horizontal="center"/>
    </xf>
    <xf numFmtId="0" fontId="5" fillId="0" borderId="1" xfId="0" applyFont="1" applyBorder="1" applyAlignment="1">
      <alignment horizontal="center"/>
    </xf>
    <xf numFmtId="3" fontId="3" fillId="0" borderId="1" xfId="5" applyNumberFormat="1" applyFont="1" applyBorder="1" applyAlignment="1">
      <alignment horizontal="center" vertical="center" wrapText="1"/>
    </xf>
    <xf numFmtId="14" fontId="3" fillId="0" borderId="1" xfId="5" applyNumberFormat="1" applyFont="1" applyBorder="1" applyAlignment="1">
      <alignment horizontal="center" vertical="center" wrapText="1"/>
    </xf>
    <xf numFmtId="3" fontId="12" fillId="0" borderId="1" xfId="0" applyNumberFormat="1" applyFont="1" applyBorder="1"/>
    <xf numFmtId="3" fontId="14" fillId="0" borderId="1" xfId="0" applyNumberFormat="1" applyFont="1" applyBorder="1" applyAlignment="1">
      <alignment horizontal="center"/>
    </xf>
    <xf numFmtId="3" fontId="16" fillId="0" borderId="1" xfId="5" applyNumberFormat="1" applyFont="1" applyBorder="1" applyAlignment="1">
      <alignment horizontal="center" vertical="center" wrapText="1"/>
    </xf>
    <xf numFmtId="41" fontId="8" fillId="0" borderId="1" xfId="2" applyFont="1" applyFill="1" applyBorder="1"/>
    <xf numFmtId="3" fontId="2" fillId="3" borderId="11" xfId="5" applyNumberFormat="1" applyFont="1" applyFill="1" applyBorder="1" applyAlignment="1">
      <alignment horizontal="center" vertical="center" wrapText="1"/>
    </xf>
    <xf numFmtId="3" fontId="2" fillId="2" borderId="5" xfId="5" applyNumberFormat="1" applyFont="1" applyFill="1" applyBorder="1" applyAlignment="1">
      <alignment horizontal="center" vertical="center" wrapText="1"/>
    </xf>
    <xf numFmtId="3" fontId="8" fillId="0" borderId="0" xfId="0" applyNumberFormat="1" applyFont="1"/>
    <xf numFmtId="0" fontId="4" fillId="4" borderId="1" xfId="0" applyFont="1" applyFill="1" applyBorder="1" applyAlignment="1">
      <alignment horizontal="center" vertical="center" wrapText="1"/>
    </xf>
    <xf numFmtId="0" fontId="12" fillId="4" borderId="1" xfId="0" applyFont="1" applyFill="1" applyBorder="1" applyAlignment="1">
      <alignment horizontal="center" vertical="center"/>
    </xf>
    <xf numFmtId="0" fontId="4" fillId="4" borderId="1" xfId="0" applyFont="1" applyFill="1" applyBorder="1" applyAlignment="1">
      <alignment horizontal="center" vertical="center"/>
    </xf>
    <xf numFmtId="14" fontId="4" fillId="4" borderId="1" xfId="0" applyNumberFormat="1" applyFont="1" applyFill="1" applyBorder="1" applyAlignment="1">
      <alignment horizontal="center" vertical="center"/>
    </xf>
    <xf numFmtId="3" fontId="4" fillId="4" borderId="1" xfId="5" applyNumberFormat="1" applyFont="1" applyFill="1" applyBorder="1" applyAlignment="1">
      <alignment horizontal="center" vertical="center" wrapText="1"/>
    </xf>
    <xf numFmtId="0" fontId="0" fillId="0" borderId="1" xfId="0" applyBorder="1"/>
    <xf numFmtId="166" fontId="0" fillId="0" borderId="1" xfId="0" applyNumberFormat="1" applyBorder="1"/>
    <xf numFmtId="3" fontId="0" fillId="0" borderId="0" xfId="0" applyNumberFormat="1"/>
    <xf numFmtId="166" fontId="0" fillId="0" borderId="0" xfId="0" applyNumberFormat="1"/>
    <xf numFmtId="4" fontId="0" fillId="0" borderId="0" xfId="0" applyNumberFormat="1"/>
    <xf numFmtId="41" fontId="4" fillId="4" borderId="1" xfId="2" applyFont="1" applyFill="1" applyBorder="1" applyAlignment="1">
      <alignment vertical="center"/>
    </xf>
    <xf numFmtId="41" fontId="4" fillId="4" borderId="1" xfId="2" applyFont="1" applyFill="1" applyBorder="1" applyAlignment="1">
      <alignment horizontal="center" vertical="center"/>
    </xf>
    <xf numFmtId="0" fontId="2" fillId="0" borderId="0" xfId="5" applyFont="1" applyAlignment="1">
      <alignment horizontal="left" vertical="center"/>
    </xf>
    <xf numFmtId="165" fontId="2" fillId="0" borderId="0" xfId="3" applyNumberFormat="1" applyFont="1" applyFill="1" applyBorder="1" applyAlignment="1">
      <alignment horizontal="left" vertical="center" wrapText="1"/>
    </xf>
    <xf numFmtId="3" fontId="2" fillId="3" borderId="11" xfId="5" applyNumberFormat="1" applyFont="1" applyFill="1" applyBorder="1" applyAlignment="1">
      <alignment horizontal="left" vertical="center" wrapText="1"/>
    </xf>
    <xf numFmtId="3" fontId="2" fillId="3" borderId="1" xfId="5" applyNumberFormat="1" applyFont="1" applyFill="1" applyBorder="1" applyAlignment="1">
      <alignment horizontal="left" vertical="center" wrapText="1"/>
    </xf>
    <xf numFmtId="3" fontId="2" fillId="2" borderId="5" xfId="5" applyNumberFormat="1" applyFont="1" applyFill="1" applyBorder="1" applyAlignment="1">
      <alignment horizontal="left" vertical="center" wrapText="1"/>
    </xf>
    <xf numFmtId="0" fontId="8" fillId="0" borderId="0" xfId="0" applyFont="1" applyAlignment="1">
      <alignment horizontal="left" vertical="center"/>
    </xf>
    <xf numFmtId="3" fontId="14" fillId="0" borderId="1" xfId="0" applyNumberFormat="1" applyFont="1" applyBorder="1" applyAlignment="1">
      <alignment horizontal="left" vertical="center"/>
    </xf>
    <xf numFmtId="43" fontId="8" fillId="0" borderId="0" xfId="0" applyNumberFormat="1" applyFont="1" applyAlignment="1">
      <alignment horizontal="left" vertical="center"/>
    </xf>
    <xf numFmtId="0" fontId="8" fillId="2" borderId="1" xfId="0" applyFont="1" applyFill="1" applyBorder="1"/>
    <xf numFmtId="0" fontId="17" fillId="0" borderId="0" xfId="0" applyFont="1"/>
    <xf numFmtId="0" fontId="9" fillId="0" borderId="16" xfId="0" applyFont="1" applyBorder="1" applyAlignment="1">
      <alignment horizontal="center" vertical="center"/>
    </xf>
    <xf numFmtId="0" fontId="9" fillId="0" borderId="17" xfId="0" applyFont="1" applyBorder="1" applyAlignment="1">
      <alignment horizontal="center" vertical="center" textRotation="90" wrapText="1"/>
    </xf>
    <xf numFmtId="0" fontId="9" fillId="0" borderId="17" xfId="0" applyFont="1" applyBorder="1" applyAlignment="1">
      <alignment horizontal="center" vertical="center" wrapText="1"/>
    </xf>
    <xf numFmtId="0" fontId="0" fillId="0" borderId="0" xfId="0" quotePrefix="1" applyAlignment="1">
      <alignment wrapText="1"/>
    </xf>
    <xf numFmtId="0" fontId="20" fillId="0" borderId="0" xfId="0" applyFont="1" applyAlignment="1">
      <alignment wrapText="1"/>
    </xf>
    <xf numFmtId="0" fontId="8" fillId="0" borderId="1" xfId="0" applyFont="1" applyBorder="1" applyAlignment="1">
      <alignment horizontal="center"/>
    </xf>
    <xf numFmtId="0" fontId="4"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9" fillId="0" borderId="1" xfId="10" applyFont="1" applyBorder="1" applyAlignment="1">
      <alignment horizontal="center" vertical="center"/>
    </xf>
    <xf numFmtId="0" fontId="3" fillId="0" borderId="1" xfId="5" applyFont="1" applyBorder="1" applyAlignment="1">
      <alignment horizontal="center" vertical="center" wrapText="1"/>
    </xf>
    <xf numFmtId="14" fontId="3" fillId="0" borderId="1" xfId="11" applyNumberFormat="1" applyFont="1" applyBorder="1" applyAlignment="1">
      <alignment horizontal="center" vertical="center" wrapText="1"/>
    </xf>
    <xf numFmtId="0" fontId="8" fillId="0" borderId="0" xfId="0" applyFont="1" applyAlignment="1">
      <alignment vertical="center"/>
    </xf>
    <xf numFmtId="3" fontId="8" fillId="0" borderId="0" xfId="0" applyNumberFormat="1" applyFont="1" applyAlignment="1">
      <alignment vertical="center"/>
    </xf>
    <xf numFmtId="0" fontId="13" fillId="0" borderId="1" xfId="10" applyFont="1" applyBorder="1" applyAlignment="1">
      <alignment horizontal="center" vertical="center" wrapText="1"/>
    </xf>
    <xf numFmtId="0" fontId="0" fillId="0" borderId="1" xfId="6" applyFont="1" applyBorder="1" applyAlignment="1">
      <alignment horizontal="left" vertical="center" wrapText="1"/>
    </xf>
    <xf numFmtId="0" fontId="4" fillId="0" borderId="1" xfId="0" applyFont="1" applyBorder="1" applyAlignment="1">
      <alignment vertical="center" wrapText="1"/>
    </xf>
    <xf numFmtId="0" fontId="7" fillId="0" borderId="1" xfId="6" applyBorder="1" applyAlignment="1">
      <alignment vertical="center" wrapText="1"/>
    </xf>
    <xf numFmtId="0" fontId="20" fillId="0" borderId="1" xfId="6" applyFont="1" applyBorder="1" applyAlignment="1">
      <alignment horizontal="left" vertical="center" wrapText="1"/>
    </xf>
    <xf numFmtId="3" fontId="4" fillId="0" borderId="0" xfId="5" applyNumberFormat="1" applyFont="1" applyAlignment="1">
      <alignment horizontal="center" vertical="center" wrapText="1"/>
    </xf>
    <xf numFmtId="0" fontId="22" fillId="0" borderId="1" xfId="6" applyFont="1" applyBorder="1" applyAlignment="1">
      <alignment vertical="center" wrapText="1"/>
    </xf>
    <xf numFmtId="0" fontId="25" fillId="0" borderId="1" xfId="6" applyFont="1" applyBorder="1" applyAlignment="1">
      <alignment horizontal="left" vertical="center" wrapText="1"/>
    </xf>
    <xf numFmtId="0" fontId="26" fillId="0" borderId="1" xfId="6" applyFont="1" applyBorder="1" applyAlignment="1">
      <alignment horizontal="left" vertical="center" wrapText="1"/>
    </xf>
    <xf numFmtId="3" fontId="2" fillId="3" borderId="3" xfId="5" applyNumberFormat="1" applyFont="1" applyFill="1" applyBorder="1" applyAlignment="1">
      <alignment horizontal="center" vertical="center" wrapText="1"/>
    </xf>
    <xf numFmtId="3" fontId="2" fillId="3" borderId="11" xfId="5" applyNumberFormat="1" applyFont="1" applyFill="1" applyBorder="1" applyAlignment="1">
      <alignment horizontal="center" vertical="center" wrapText="1"/>
    </xf>
    <xf numFmtId="0" fontId="11" fillId="0" borderId="0" xfId="0" applyFont="1" applyAlignment="1">
      <alignment horizontal="center"/>
    </xf>
    <xf numFmtId="0" fontId="2" fillId="3" borderId="7" xfId="5" applyFont="1" applyFill="1" applyBorder="1" applyAlignment="1">
      <alignment horizontal="center" vertical="center" wrapText="1"/>
    </xf>
    <xf numFmtId="0" fontId="2" fillId="3" borderId="8" xfId="5" applyFont="1" applyFill="1" applyBorder="1" applyAlignment="1">
      <alignment horizontal="center" vertical="center" wrapText="1"/>
    </xf>
    <xf numFmtId="0" fontId="2" fillId="3" borderId="9" xfId="5" applyFont="1" applyFill="1" applyBorder="1" applyAlignment="1">
      <alignment horizontal="center" vertical="center" wrapText="1"/>
    </xf>
    <xf numFmtId="0" fontId="2" fillId="3" borderId="10" xfId="5" applyFont="1" applyFill="1" applyBorder="1" applyAlignment="1">
      <alignment horizontal="center" vertical="center" wrapText="1"/>
    </xf>
    <xf numFmtId="165" fontId="2" fillId="3" borderId="1" xfId="3"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0" fontId="11" fillId="3" borderId="1" xfId="0" applyFont="1" applyFill="1" applyBorder="1" applyAlignment="1">
      <alignment horizontal="center" vertical="center"/>
    </xf>
    <xf numFmtId="0" fontId="2" fillId="3" borderId="3" xfId="5" applyFont="1" applyFill="1" applyBorder="1" applyAlignment="1">
      <alignment horizontal="center" vertical="center" wrapText="1"/>
    </xf>
    <xf numFmtId="0" fontId="2" fillId="3" borderId="11" xfId="5" applyFont="1" applyFill="1" applyBorder="1" applyAlignment="1">
      <alignment horizontal="center" vertical="center" wrapText="1"/>
    </xf>
    <xf numFmtId="3" fontId="2" fillId="2" borderId="2" xfId="5" applyNumberFormat="1" applyFont="1" applyFill="1" applyBorder="1" applyAlignment="1">
      <alignment horizontal="center" vertical="center" wrapText="1"/>
    </xf>
    <xf numFmtId="3" fontId="2" fillId="2" borderId="6" xfId="5" applyNumberFormat="1" applyFont="1" applyFill="1" applyBorder="1" applyAlignment="1">
      <alignment horizontal="center" vertical="center" wrapText="1"/>
    </xf>
    <xf numFmtId="0" fontId="13" fillId="3" borderId="3" xfId="0" applyFont="1" applyFill="1" applyBorder="1" applyAlignment="1">
      <alignment horizontal="center" vertical="center"/>
    </xf>
    <xf numFmtId="0" fontId="13" fillId="3" borderId="4" xfId="0" applyFont="1" applyFill="1" applyBorder="1" applyAlignment="1">
      <alignment horizontal="center" vertical="center"/>
    </xf>
    <xf numFmtId="0" fontId="13" fillId="3" borderId="11" xfId="0" applyFont="1" applyFill="1" applyBorder="1" applyAlignment="1">
      <alignment horizontal="center" vertical="center"/>
    </xf>
    <xf numFmtId="0" fontId="2" fillId="3" borderId="4" xfId="5" applyFont="1" applyFill="1" applyBorder="1" applyAlignment="1">
      <alignment horizontal="center" vertical="center" wrapText="1"/>
    </xf>
    <xf numFmtId="0" fontId="2" fillId="0" borderId="1" xfId="5" applyFont="1" applyBorder="1" applyAlignment="1">
      <alignment horizontal="left" vertical="center" wrapText="1"/>
    </xf>
    <xf numFmtId="0" fontId="3" fillId="0" borderId="1" xfId="5" applyFont="1" applyBorder="1" applyAlignment="1">
      <alignment horizontal="left" vertical="center" wrapText="1"/>
    </xf>
    <xf numFmtId="0" fontId="8" fillId="0" borderId="1" xfId="0" applyFont="1" applyBorder="1" applyAlignment="1">
      <alignment horizontal="center"/>
    </xf>
    <xf numFmtId="0" fontId="2" fillId="3" borderId="1" xfId="5" applyFont="1" applyFill="1" applyBorder="1" applyAlignment="1">
      <alignment horizontal="center" vertical="center"/>
    </xf>
    <xf numFmtId="0" fontId="2" fillId="0" borderId="6" xfId="5" applyFont="1" applyBorder="1" applyAlignment="1">
      <alignment horizontal="center"/>
    </xf>
    <xf numFmtId="0" fontId="2" fillId="0" borderId="1" xfId="5" applyFont="1" applyBorder="1" applyAlignment="1">
      <alignment horizontal="center"/>
    </xf>
    <xf numFmtId="0" fontId="2" fillId="0" borderId="2" xfId="5" applyFont="1" applyBorder="1" applyAlignment="1">
      <alignment horizontal="center"/>
    </xf>
    <xf numFmtId="0" fontId="2" fillId="0" borderId="1" xfId="0" applyFont="1" applyBorder="1" applyAlignment="1">
      <alignment horizontal="center"/>
    </xf>
    <xf numFmtId="0" fontId="2" fillId="0" borderId="1" xfId="5" applyFont="1" applyBorder="1" applyAlignment="1">
      <alignment horizontal="left"/>
    </xf>
    <xf numFmtId="0" fontId="2" fillId="0" borderId="1" xfId="5" applyFont="1" applyBorder="1" applyAlignment="1">
      <alignment horizontal="left" vertical="center"/>
    </xf>
    <xf numFmtId="3" fontId="3" fillId="0" borderId="1" xfId="5" applyNumberFormat="1" applyFont="1" applyBorder="1" applyAlignment="1">
      <alignment horizontal="left" vertical="center" wrapText="1"/>
    </xf>
    <xf numFmtId="165" fontId="2" fillId="0" borderId="2" xfId="3" applyNumberFormat="1" applyFont="1" applyFill="1" applyBorder="1" applyAlignment="1">
      <alignment horizontal="left" vertical="center" wrapText="1"/>
    </xf>
    <xf numFmtId="165" fontId="2" fillId="0" borderId="5" xfId="3" applyNumberFormat="1" applyFont="1" applyFill="1" applyBorder="1" applyAlignment="1">
      <alignment horizontal="left" vertical="center" wrapText="1"/>
    </xf>
    <xf numFmtId="165" fontId="2" fillId="0" borderId="6" xfId="3" applyNumberFormat="1" applyFont="1" applyFill="1" applyBorder="1" applyAlignment="1">
      <alignment horizontal="left" vertical="center" wrapText="1"/>
    </xf>
    <xf numFmtId="0" fontId="18" fillId="5" borderId="12"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8" fillId="5" borderId="16" xfId="0" applyFont="1" applyFill="1" applyBorder="1" applyAlignment="1">
      <alignment horizontal="center" vertical="center" wrapText="1"/>
    </xf>
    <xf numFmtId="0" fontId="18" fillId="5" borderId="12" xfId="0" applyFont="1" applyFill="1" applyBorder="1" applyAlignment="1">
      <alignment horizontal="center" vertical="center" textRotation="90" wrapText="1"/>
    </xf>
    <xf numFmtId="0" fontId="18" fillId="5" borderId="15" xfId="0" applyFont="1" applyFill="1" applyBorder="1" applyAlignment="1">
      <alignment horizontal="center" vertical="center" textRotation="90" wrapText="1"/>
    </xf>
    <xf numFmtId="0" fontId="18" fillId="5" borderId="16" xfId="0" applyFont="1" applyFill="1" applyBorder="1" applyAlignment="1">
      <alignment horizontal="center" vertical="center" textRotation="90" wrapText="1"/>
    </xf>
    <xf numFmtId="0" fontId="19" fillId="6" borderId="12" xfId="0" applyFont="1" applyFill="1" applyBorder="1" applyAlignment="1">
      <alignment horizontal="center" vertical="center" wrapText="1"/>
    </xf>
    <xf numFmtId="0" fontId="19" fillId="6" borderId="15" xfId="0" applyFont="1" applyFill="1" applyBorder="1" applyAlignment="1">
      <alignment horizontal="center" vertical="center" wrapText="1"/>
    </xf>
    <xf numFmtId="0" fontId="19" fillId="6" borderId="16" xfId="0" applyFont="1" applyFill="1" applyBorder="1" applyAlignment="1">
      <alignment horizontal="center" vertical="center" wrapText="1"/>
    </xf>
    <xf numFmtId="0" fontId="19" fillId="6" borderId="13" xfId="0" applyFont="1" applyFill="1" applyBorder="1" applyAlignment="1">
      <alignment horizontal="center" vertical="center" wrapText="1"/>
    </xf>
    <xf numFmtId="0" fontId="19" fillId="6" borderId="14" xfId="0" applyFont="1" applyFill="1" applyBorder="1" applyAlignment="1">
      <alignment horizontal="center" vertical="center" wrapText="1"/>
    </xf>
    <xf numFmtId="0" fontId="19" fillId="6" borderId="12" xfId="0" applyFont="1" applyFill="1" applyBorder="1" applyAlignment="1">
      <alignment horizontal="center" vertical="center" textRotation="90" wrapText="1"/>
    </xf>
    <xf numFmtId="0" fontId="19" fillId="6" borderId="16" xfId="0" applyFont="1" applyFill="1" applyBorder="1" applyAlignment="1">
      <alignment horizontal="center" vertical="center" textRotation="90" wrapText="1"/>
    </xf>
    <xf numFmtId="0" fontId="19" fillId="6" borderId="15" xfId="0" applyFont="1" applyFill="1" applyBorder="1" applyAlignment="1">
      <alignment horizontal="center" vertical="center" textRotation="90"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11" fillId="3" borderId="11" xfId="0" applyFont="1" applyFill="1" applyBorder="1" applyAlignment="1">
      <alignment horizontal="center" vertical="center"/>
    </xf>
    <xf numFmtId="0" fontId="0" fillId="0" borderId="2" xfId="0" applyBorder="1" applyAlignment="1">
      <alignment horizontal="center"/>
    </xf>
    <xf numFmtId="0" fontId="0" fillId="0" borderId="6" xfId="0" applyBorder="1" applyAlignment="1">
      <alignment horizontal="center"/>
    </xf>
  </cellXfs>
  <cellStyles count="13">
    <cellStyle name="Millares" xfId="1" builtinId="3"/>
    <cellStyle name="Millares [0]" xfId="2" builtinId="6"/>
    <cellStyle name="Millares [0] 2" xfId="8" xr:uid="{0EF1ABAF-CA96-41A0-97CE-200A7AC97200}"/>
    <cellStyle name="Millares 10" xfId="3" xr:uid="{00000000-0005-0000-0000-000002000000}"/>
    <cellStyle name="Millares 10 2" xfId="9" xr:uid="{D2958175-C115-464A-A9C4-25A4ABD192D1}"/>
    <cellStyle name="Millares 2" xfId="7" xr:uid="{C405BC14-11B3-4DF7-94E4-9C8DD12E098E}"/>
    <cellStyle name="Normal" xfId="0" builtinId="0"/>
    <cellStyle name="Normal 10 2" xfId="4" xr:uid="{00000000-0005-0000-0000-000004000000}"/>
    <cellStyle name="Normal 14" xfId="5" xr:uid="{00000000-0005-0000-0000-000005000000}"/>
    <cellStyle name="Normal 2" xfId="6" xr:uid="{00000000-0005-0000-0000-000006000000}"/>
    <cellStyle name="Normal 3" xfId="11" xr:uid="{9B0A05EA-C9B0-45B2-82A6-3835E9C30C94}"/>
    <cellStyle name="Normal 4 2" xfId="10" xr:uid="{83C14573-CE1C-4028-A564-D97634A9C758}"/>
    <cellStyle name="Normal 5" xfId="12" xr:uid="{5F1911EF-7515-4905-8705-B203C0BDF5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439370</xdr:colOff>
      <xdr:row>2</xdr:row>
      <xdr:rowOff>66675</xdr:rowOff>
    </xdr:to>
    <xdr:pic>
      <xdr:nvPicPr>
        <xdr:cNvPr id="2" name="Imagen 1" descr="Logotipo SENA">
          <a:extLst>
            <a:ext uri="{FF2B5EF4-FFF2-40B4-BE49-F238E27FC236}">
              <a16:creationId xmlns:a16="http://schemas.microsoft.com/office/drawing/2014/main" id="{E7354500-2EE3-4EEB-9281-38EEC845209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96500" y="38100"/>
          <a:ext cx="687021"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1378324</xdr:colOff>
      <xdr:row>28</xdr:row>
      <xdr:rowOff>56029</xdr:rowOff>
    </xdr:from>
    <xdr:to>
      <xdr:col>11</xdr:col>
      <xdr:colOff>3867416</xdr:colOff>
      <xdr:row>30</xdr:row>
      <xdr:rowOff>0</xdr:rowOff>
    </xdr:to>
    <xdr:pic>
      <xdr:nvPicPr>
        <xdr:cNvPr id="3" name="Imagen 2">
          <a:extLst>
            <a:ext uri="{FF2B5EF4-FFF2-40B4-BE49-F238E27FC236}">
              <a16:creationId xmlns:a16="http://schemas.microsoft.com/office/drawing/2014/main" id="{6DD07FDE-9EF9-D193-668B-0D6BC363FDDE}"/>
            </a:ext>
          </a:extLst>
        </xdr:cNvPr>
        <xdr:cNvPicPr>
          <a:picLocks noChangeAspect="1"/>
        </xdr:cNvPicPr>
      </xdr:nvPicPr>
      <xdr:blipFill>
        <a:blip xmlns:r="http://schemas.openxmlformats.org/officeDocument/2006/relationships" r:embed="rId2"/>
        <a:stretch>
          <a:fillRect/>
        </a:stretch>
      </xdr:blipFill>
      <xdr:spPr>
        <a:xfrm>
          <a:off x="13491883" y="18646588"/>
          <a:ext cx="2489092" cy="7059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439371</xdr:colOff>
      <xdr:row>2</xdr:row>
      <xdr:rowOff>66675</xdr:rowOff>
    </xdr:to>
    <xdr:pic>
      <xdr:nvPicPr>
        <xdr:cNvPr id="2" name="Imagen 1" descr="Logotipo SENA">
          <a:extLst>
            <a:ext uri="{FF2B5EF4-FFF2-40B4-BE49-F238E27FC236}">
              <a16:creationId xmlns:a16="http://schemas.microsoft.com/office/drawing/2014/main" id="{6D42393F-71CB-4B60-BC4C-29A893545B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20275" y="38100"/>
          <a:ext cx="7048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xdr:colOff>
      <xdr:row>24</xdr:row>
      <xdr:rowOff>36636</xdr:rowOff>
    </xdr:from>
    <xdr:to>
      <xdr:col>11</xdr:col>
      <xdr:colOff>1974273</xdr:colOff>
      <xdr:row>26</xdr:row>
      <xdr:rowOff>0</xdr:rowOff>
    </xdr:to>
    <xdr:pic>
      <xdr:nvPicPr>
        <xdr:cNvPr id="3" name="Imagen 2">
          <a:extLst>
            <a:ext uri="{FF2B5EF4-FFF2-40B4-BE49-F238E27FC236}">
              <a16:creationId xmlns:a16="http://schemas.microsoft.com/office/drawing/2014/main" id="{C402D607-B45F-46FD-8544-B972D0C12297}"/>
            </a:ext>
          </a:extLst>
        </xdr:cNvPr>
        <xdr:cNvPicPr>
          <a:picLocks noChangeAspect="1"/>
        </xdr:cNvPicPr>
      </xdr:nvPicPr>
      <xdr:blipFill>
        <a:blip xmlns:r="http://schemas.openxmlformats.org/officeDocument/2006/relationships" r:embed="rId2"/>
        <a:stretch>
          <a:fillRect/>
        </a:stretch>
      </xdr:blipFill>
      <xdr:spPr>
        <a:xfrm>
          <a:off x="14067693" y="12394713"/>
          <a:ext cx="1974272" cy="7204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63EF9-EDFA-49BF-BB59-869DA6C5F3B3}">
  <dimension ref="A1:Y36"/>
  <sheetViews>
    <sheetView tabSelected="1" topLeftCell="A23" zoomScale="85" zoomScaleNormal="85" zoomScaleSheetLayoutView="70" workbookViewId="0">
      <selection activeCell="K35" sqref="K35"/>
    </sheetView>
  </sheetViews>
  <sheetFormatPr baseColWidth="10" defaultColWidth="11.42578125" defaultRowHeight="14.25" x14ac:dyDescent="0.2"/>
  <cols>
    <col min="1" max="1" width="22.28515625" style="15" bestFit="1" customWidth="1"/>
    <col min="2" max="2" width="23.5703125" style="15" bestFit="1" customWidth="1"/>
    <col min="3" max="3" width="43.42578125" style="15" customWidth="1"/>
    <col min="4" max="4" width="29.5703125" style="15" hidden="1" customWidth="1"/>
    <col min="5" max="5" width="13.42578125" style="15" customWidth="1"/>
    <col min="6" max="6" width="12.42578125" style="15" customWidth="1"/>
    <col min="7" max="7" width="10.42578125" style="15" customWidth="1"/>
    <col min="8" max="8" width="9.85546875" style="15" customWidth="1"/>
    <col min="9" max="9" width="14" style="15" customWidth="1"/>
    <col min="10" max="10" width="16.5703125" style="15" customWidth="1"/>
    <col min="11" max="11" width="15.5703125" style="15" customWidth="1"/>
    <col min="12" max="12" width="95.42578125" style="60" customWidth="1"/>
    <col min="13" max="13" width="90.42578125" style="60" customWidth="1"/>
    <col min="14" max="14" width="13.7109375" style="15" customWidth="1"/>
    <col min="15" max="15" width="13.85546875" style="15" customWidth="1"/>
    <col min="16" max="18" width="12.140625" style="15" customWidth="1"/>
    <col min="19" max="19" width="19.5703125" style="15" customWidth="1"/>
    <col min="20" max="20" width="21" style="76" customWidth="1"/>
    <col min="21" max="16384" width="11.42578125" style="15"/>
  </cols>
  <sheetData>
    <row r="1" spans="1:20" ht="21.75" customHeight="1" x14ac:dyDescent="0.2">
      <c r="A1" s="107"/>
      <c r="B1" s="107"/>
      <c r="C1" s="107"/>
      <c r="D1" s="107"/>
      <c r="E1" s="107"/>
      <c r="F1" s="107"/>
      <c r="G1" s="107"/>
      <c r="H1" s="107"/>
      <c r="I1" s="107"/>
      <c r="J1" s="107"/>
      <c r="K1" s="107"/>
      <c r="L1" s="107"/>
      <c r="M1" s="107"/>
      <c r="N1" s="107"/>
      <c r="O1" s="107"/>
      <c r="P1" s="107"/>
      <c r="Q1" s="70"/>
      <c r="R1" s="70"/>
      <c r="S1" s="24" t="s">
        <v>0</v>
      </c>
    </row>
    <row r="2" spans="1:20" ht="30.75" customHeight="1" x14ac:dyDescent="0.2">
      <c r="A2" s="107"/>
      <c r="B2" s="107"/>
      <c r="C2" s="107"/>
      <c r="D2" s="107"/>
      <c r="E2" s="107"/>
      <c r="F2" s="107"/>
      <c r="G2" s="107"/>
      <c r="H2" s="107"/>
      <c r="I2" s="107"/>
      <c r="J2" s="107"/>
      <c r="K2" s="107"/>
      <c r="L2" s="107"/>
      <c r="M2" s="107"/>
      <c r="N2" s="107"/>
      <c r="O2" s="107"/>
      <c r="P2" s="107"/>
      <c r="Q2" s="70"/>
      <c r="R2" s="70"/>
      <c r="S2" s="26" t="s">
        <v>1</v>
      </c>
    </row>
    <row r="3" spans="1:20" ht="34.5" customHeight="1" x14ac:dyDescent="0.2">
      <c r="A3" s="96" t="s">
        <v>2</v>
      </c>
      <c r="B3" s="96"/>
      <c r="C3" s="96"/>
      <c r="D3" s="96"/>
      <c r="E3" s="96"/>
      <c r="F3" s="96"/>
      <c r="G3" s="96"/>
      <c r="H3" s="96"/>
      <c r="I3" s="96"/>
      <c r="J3" s="96"/>
      <c r="K3" s="96"/>
      <c r="L3" s="96"/>
      <c r="M3" s="96"/>
      <c r="N3" s="96"/>
      <c r="O3" s="96"/>
      <c r="P3" s="96"/>
      <c r="Q3" s="96"/>
      <c r="R3" s="96"/>
      <c r="S3" s="96"/>
    </row>
    <row r="4" spans="1:20" x14ac:dyDescent="0.2">
      <c r="A4" s="108" t="s">
        <v>3</v>
      </c>
      <c r="B4" s="108"/>
      <c r="C4" s="108"/>
      <c r="D4" s="108"/>
      <c r="E4" s="108"/>
      <c r="F4" s="108"/>
      <c r="G4" s="108"/>
      <c r="H4" s="108"/>
      <c r="I4" s="108"/>
      <c r="J4" s="108"/>
      <c r="K4" s="108"/>
      <c r="L4" s="108"/>
      <c r="M4" s="108"/>
      <c r="N4" s="108"/>
      <c r="O4" s="108"/>
      <c r="P4" s="108"/>
      <c r="Q4" s="108"/>
      <c r="R4" s="108"/>
      <c r="S4" s="108"/>
    </row>
    <row r="5" spans="1:20" x14ac:dyDescent="0.2">
      <c r="A5" s="109"/>
      <c r="B5" s="110"/>
      <c r="C5" s="110"/>
      <c r="D5" s="110"/>
      <c r="E5" s="110"/>
      <c r="F5" s="110"/>
      <c r="G5" s="110"/>
      <c r="H5" s="110"/>
      <c r="I5" s="110"/>
      <c r="J5" s="110"/>
      <c r="K5" s="110"/>
      <c r="L5" s="110"/>
      <c r="M5" s="110"/>
      <c r="N5" s="110"/>
      <c r="O5" s="110"/>
      <c r="P5" s="110"/>
      <c r="Q5" s="111"/>
      <c r="R5" s="111"/>
      <c r="S5" s="111"/>
    </row>
    <row r="6" spans="1:20" x14ac:dyDescent="0.2">
      <c r="A6" s="112" t="s">
        <v>4</v>
      </c>
      <c r="B6" s="112"/>
      <c r="C6" s="112"/>
      <c r="D6" s="112"/>
      <c r="E6" s="112"/>
      <c r="F6" s="112"/>
      <c r="G6" s="112"/>
      <c r="H6" s="112"/>
      <c r="I6" s="112"/>
      <c r="J6" s="112"/>
      <c r="K6" s="112"/>
      <c r="L6" s="112"/>
      <c r="M6" s="112"/>
      <c r="N6" s="112"/>
      <c r="O6" s="112"/>
      <c r="P6" s="112"/>
      <c r="Q6" s="112"/>
      <c r="R6" s="112"/>
      <c r="S6" s="112"/>
    </row>
    <row r="8" spans="1:20" x14ac:dyDescent="0.2">
      <c r="A8" s="113" t="s">
        <v>5</v>
      </c>
      <c r="B8" s="113"/>
      <c r="C8" s="113"/>
      <c r="D8" s="113"/>
      <c r="E8" s="113"/>
      <c r="F8" s="113"/>
      <c r="G8" s="113"/>
      <c r="H8" s="113"/>
      <c r="I8" s="113"/>
      <c r="J8" s="113"/>
      <c r="K8" s="14"/>
      <c r="L8" s="55"/>
      <c r="M8" s="55"/>
      <c r="N8" s="10"/>
      <c r="O8" s="10"/>
      <c r="P8" s="10"/>
      <c r="Q8" s="10"/>
      <c r="R8" s="10"/>
    </row>
    <row r="9" spans="1:20" x14ac:dyDescent="0.2">
      <c r="A9" s="114" t="s">
        <v>6</v>
      </c>
      <c r="B9" s="114"/>
      <c r="C9" s="114"/>
      <c r="D9" s="12"/>
      <c r="E9" s="1"/>
      <c r="F9" s="2"/>
      <c r="G9" s="2"/>
      <c r="H9" s="2"/>
      <c r="I9" s="2"/>
      <c r="J9" s="9"/>
      <c r="K9" s="9"/>
      <c r="L9" s="56"/>
      <c r="M9" s="56"/>
      <c r="N9" s="11"/>
      <c r="O9" s="11"/>
      <c r="P9" s="11"/>
      <c r="Q9" s="11"/>
      <c r="R9" s="11"/>
    </row>
    <row r="10" spans="1:20" x14ac:dyDescent="0.2">
      <c r="A10" s="115">
        <f>K28</f>
        <v>309690000</v>
      </c>
      <c r="B10" s="106"/>
      <c r="C10" s="106"/>
      <c r="D10" s="13"/>
      <c r="E10" s="3"/>
      <c r="F10" s="2"/>
      <c r="G10" s="2"/>
      <c r="H10" s="1"/>
      <c r="I10" s="8"/>
      <c r="J10" s="116" t="s">
        <v>7</v>
      </c>
      <c r="K10" s="117"/>
      <c r="L10" s="117"/>
      <c r="M10" s="117"/>
      <c r="N10" s="117"/>
      <c r="O10" s="117"/>
      <c r="P10" s="117"/>
      <c r="Q10" s="117"/>
      <c r="R10" s="117"/>
      <c r="S10" s="118"/>
    </row>
    <row r="11" spans="1:20" x14ac:dyDescent="0.2">
      <c r="A11" s="105" t="s">
        <v>8</v>
      </c>
      <c r="B11" s="106"/>
      <c r="C11" s="106"/>
      <c r="D11" s="13"/>
      <c r="E11" s="3"/>
      <c r="F11" s="2"/>
      <c r="G11" s="2"/>
      <c r="H11" s="2"/>
      <c r="I11" s="8"/>
      <c r="J11" s="4" t="s">
        <v>9</v>
      </c>
      <c r="K11" s="117" t="s">
        <v>10</v>
      </c>
      <c r="L11" s="117"/>
      <c r="M11" s="117"/>
      <c r="N11" s="117"/>
      <c r="O11" s="117"/>
      <c r="P11" s="117"/>
      <c r="Q11" s="117"/>
      <c r="R11" s="117"/>
      <c r="S11" s="118"/>
    </row>
    <row r="12" spans="1:20" ht="22.5" x14ac:dyDescent="0.2">
      <c r="A12" s="105" t="s">
        <v>11</v>
      </c>
      <c r="B12" s="106"/>
      <c r="C12" s="106"/>
      <c r="D12" s="13"/>
      <c r="E12" s="5"/>
      <c r="F12" s="2"/>
      <c r="G12" s="2"/>
      <c r="H12" s="2"/>
      <c r="I12" s="8"/>
      <c r="J12" s="2" t="s">
        <v>12</v>
      </c>
      <c r="K12" s="4" t="s">
        <v>13</v>
      </c>
      <c r="L12" s="4"/>
      <c r="M12" s="4"/>
      <c r="N12" s="4"/>
      <c r="O12" s="4"/>
      <c r="P12" s="4"/>
      <c r="Q12" s="4"/>
      <c r="R12" s="4"/>
      <c r="S12" s="16"/>
    </row>
    <row r="13" spans="1:20" ht="42.75" customHeight="1" x14ac:dyDescent="0.2">
      <c r="A13" s="101" t="s">
        <v>14</v>
      </c>
      <c r="B13" s="97" t="s">
        <v>15</v>
      </c>
      <c r="C13" s="97" t="s">
        <v>16</v>
      </c>
      <c r="D13" s="97" t="s">
        <v>17</v>
      </c>
      <c r="E13" s="97" t="s">
        <v>18</v>
      </c>
      <c r="F13" s="90" t="s">
        <v>19</v>
      </c>
      <c r="G13" s="91"/>
      <c r="H13" s="94" t="s">
        <v>20</v>
      </c>
      <c r="I13" s="94"/>
      <c r="J13" s="88" t="s">
        <v>21</v>
      </c>
      <c r="K13" s="88" t="s">
        <v>22</v>
      </c>
      <c r="L13" s="57"/>
      <c r="M13" s="57"/>
      <c r="N13" s="88" t="s">
        <v>21</v>
      </c>
      <c r="O13" s="88" t="s">
        <v>22</v>
      </c>
      <c r="P13" s="25" t="s">
        <v>23</v>
      </c>
      <c r="Q13" s="87" t="s">
        <v>24</v>
      </c>
      <c r="R13" s="87" t="s">
        <v>25</v>
      </c>
      <c r="S13" s="96" t="s">
        <v>26</v>
      </c>
    </row>
    <row r="14" spans="1:20" ht="30.75" customHeight="1" x14ac:dyDescent="0.2">
      <c r="A14" s="102"/>
      <c r="B14" s="104"/>
      <c r="C14" s="104"/>
      <c r="D14" s="104"/>
      <c r="E14" s="104"/>
      <c r="F14" s="92"/>
      <c r="G14" s="93"/>
      <c r="H14" s="97" t="s">
        <v>27</v>
      </c>
      <c r="I14" s="97" t="s">
        <v>28</v>
      </c>
      <c r="J14" s="95"/>
      <c r="K14" s="95"/>
      <c r="L14" s="58"/>
      <c r="M14" s="58"/>
      <c r="N14" s="95"/>
      <c r="O14" s="95"/>
      <c r="P14" s="27" t="s">
        <v>29</v>
      </c>
      <c r="Q14" s="88"/>
      <c r="R14" s="88"/>
      <c r="S14" s="96"/>
    </row>
    <row r="15" spans="1:20" ht="18" customHeight="1" x14ac:dyDescent="0.2">
      <c r="A15" s="103"/>
      <c r="B15" s="98"/>
      <c r="C15" s="98"/>
      <c r="D15" s="98"/>
      <c r="E15" s="98"/>
      <c r="F15" s="6" t="s">
        <v>30</v>
      </c>
      <c r="G15" s="6" t="s">
        <v>31</v>
      </c>
      <c r="H15" s="98"/>
      <c r="I15" s="98"/>
      <c r="J15" s="99" t="s">
        <v>32</v>
      </c>
      <c r="K15" s="100"/>
      <c r="L15" s="59" t="s">
        <v>33</v>
      </c>
      <c r="M15" s="59" t="s">
        <v>34</v>
      </c>
      <c r="N15" s="99" t="s">
        <v>242</v>
      </c>
      <c r="O15" s="100"/>
      <c r="P15" s="7"/>
      <c r="Q15" s="7"/>
      <c r="R15" s="7"/>
      <c r="S15" s="63"/>
    </row>
    <row r="16" spans="1:20" ht="72" x14ac:dyDescent="0.2">
      <c r="A16" s="71" t="s">
        <v>36</v>
      </c>
      <c r="B16" s="72" t="s">
        <v>37</v>
      </c>
      <c r="C16" s="81" t="s">
        <v>38</v>
      </c>
      <c r="D16" s="71" t="s">
        <v>39</v>
      </c>
      <c r="E16" s="78">
        <v>1</v>
      </c>
      <c r="F16" s="73">
        <v>5</v>
      </c>
      <c r="G16" s="74">
        <v>5</v>
      </c>
      <c r="H16" s="75">
        <v>45117</v>
      </c>
      <c r="I16" s="75" t="s">
        <v>40</v>
      </c>
      <c r="J16" s="34">
        <f>3330000</f>
        <v>3330000</v>
      </c>
      <c r="K16" s="18">
        <f t="shared" ref="K16" si="0">(F16*J16+(J16/30*G16))*E16</f>
        <v>17205000</v>
      </c>
      <c r="L16" s="79" t="s">
        <v>41</v>
      </c>
      <c r="M16" s="79" t="s">
        <v>42</v>
      </c>
      <c r="N16" s="29">
        <f t="shared" ref="N16:O16" si="1">+J16</f>
        <v>3330000</v>
      </c>
      <c r="O16" s="18">
        <f t="shared" si="1"/>
        <v>17205000</v>
      </c>
      <c r="P16" s="18" t="s">
        <v>43</v>
      </c>
      <c r="Q16" s="18"/>
      <c r="R16" s="18" t="s">
        <v>44</v>
      </c>
      <c r="S16" s="80" t="s">
        <v>45</v>
      </c>
      <c r="T16" s="76" t="s">
        <v>46</v>
      </c>
    </row>
    <row r="17" spans="1:25" ht="72" x14ac:dyDescent="0.2">
      <c r="A17" s="71" t="s">
        <v>36</v>
      </c>
      <c r="B17" s="72" t="s">
        <v>37</v>
      </c>
      <c r="C17" s="84" t="s">
        <v>47</v>
      </c>
      <c r="D17" s="71" t="s">
        <v>39</v>
      </c>
      <c r="E17" s="78">
        <v>2</v>
      </c>
      <c r="F17" s="73">
        <v>5</v>
      </c>
      <c r="G17" s="74">
        <v>5</v>
      </c>
      <c r="H17" s="75">
        <v>45117</v>
      </c>
      <c r="I17" s="75" t="s">
        <v>40</v>
      </c>
      <c r="J17" s="34">
        <f>3330000</f>
        <v>3330000</v>
      </c>
      <c r="K17" s="18">
        <f t="shared" ref="K17:K19" si="2">(F17*J17+(J17/30*G17))*E17</f>
        <v>34410000</v>
      </c>
      <c r="L17" s="79" t="s">
        <v>48</v>
      </c>
      <c r="M17" s="85" t="s">
        <v>49</v>
      </c>
      <c r="N17" s="29">
        <f t="shared" ref="N17:N22" si="3">+J17</f>
        <v>3330000</v>
      </c>
      <c r="O17" s="18">
        <f t="shared" ref="O17:O22" si="4">+K17</f>
        <v>34410000</v>
      </c>
      <c r="P17" s="18" t="s">
        <v>50</v>
      </c>
      <c r="Q17" s="18"/>
      <c r="R17" s="18" t="s">
        <v>44</v>
      </c>
      <c r="S17" s="80" t="s">
        <v>45</v>
      </c>
      <c r="T17" s="76" t="s">
        <v>46</v>
      </c>
    </row>
    <row r="18" spans="1:25" ht="72" x14ac:dyDescent="0.25">
      <c r="A18" s="71" t="s">
        <v>36</v>
      </c>
      <c r="B18" s="72" t="s">
        <v>37</v>
      </c>
      <c r="C18" s="81" t="s">
        <v>51</v>
      </c>
      <c r="D18" s="71" t="s">
        <v>39</v>
      </c>
      <c r="E18" s="78">
        <v>1</v>
      </c>
      <c r="F18" s="73">
        <v>5</v>
      </c>
      <c r="G18" s="74">
        <v>5</v>
      </c>
      <c r="H18" s="75">
        <v>45117</v>
      </c>
      <c r="I18" s="75" t="s">
        <v>40</v>
      </c>
      <c r="J18" s="34">
        <f>3330000</f>
        <v>3330000</v>
      </c>
      <c r="K18" s="18">
        <f t="shared" si="2"/>
        <v>17205000</v>
      </c>
      <c r="L18" s="79" t="s">
        <v>52</v>
      </c>
      <c r="M18" s="79" t="s">
        <v>53</v>
      </c>
      <c r="N18" s="29">
        <f t="shared" si="3"/>
        <v>3330000</v>
      </c>
      <c r="O18" s="18">
        <f t="shared" si="4"/>
        <v>17205000</v>
      </c>
      <c r="P18" s="18" t="s">
        <v>54</v>
      </c>
      <c r="Q18" s="18"/>
      <c r="R18" s="18" t="s">
        <v>44</v>
      </c>
      <c r="S18" s="80" t="s">
        <v>45</v>
      </c>
      <c r="T18" s="76" t="s">
        <v>46</v>
      </c>
      <c r="Y18">
        <v>84720108</v>
      </c>
    </row>
    <row r="19" spans="1:25" ht="165" x14ac:dyDescent="0.2">
      <c r="A19" s="71" t="s">
        <v>36</v>
      </c>
      <c r="B19" s="72" t="s">
        <v>37</v>
      </c>
      <c r="C19" s="81" t="s">
        <v>55</v>
      </c>
      <c r="D19" s="71" t="s">
        <v>39</v>
      </c>
      <c r="E19" s="78">
        <v>1</v>
      </c>
      <c r="F19" s="73">
        <v>5</v>
      </c>
      <c r="G19" s="74">
        <v>5</v>
      </c>
      <c r="H19" s="75">
        <v>45117</v>
      </c>
      <c r="I19" s="75" t="s">
        <v>40</v>
      </c>
      <c r="J19" s="34">
        <f t="shared" ref="J19:J26" si="5">3330000</f>
        <v>3330000</v>
      </c>
      <c r="K19" s="18">
        <f t="shared" si="2"/>
        <v>17205000</v>
      </c>
      <c r="L19" s="79" t="s">
        <v>56</v>
      </c>
      <c r="M19" s="79" t="s">
        <v>57</v>
      </c>
      <c r="N19" s="29">
        <f t="shared" si="3"/>
        <v>3330000</v>
      </c>
      <c r="O19" s="18">
        <f t="shared" si="4"/>
        <v>17205000</v>
      </c>
      <c r="P19" s="18" t="s">
        <v>58</v>
      </c>
      <c r="Q19" s="18"/>
      <c r="R19" s="18" t="s">
        <v>44</v>
      </c>
      <c r="S19" s="80" t="s">
        <v>45</v>
      </c>
      <c r="T19" s="76" t="s">
        <v>46</v>
      </c>
    </row>
    <row r="20" spans="1:25" ht="75" x14ac:dyDescent="0.2">
      <c r="A20" s="71" t="s">
        <v>36</v>
      </c>
      <c r="B20" s="72" t="s">
        <v>37</v>
      </c>
      <c r="C20" s="84" t="s">
        <v>59</v>
      </c>
      <c r="D20" s="71" t="s">
        <v>39</v>
      </c>
      <c r="E20" s="78">
        <v>3</v>
      </c>
      <c r="F20" s="73">
        <v>5</v>
      </c>
      <c r="G20" s="74">
        <v>5</v>
      </c>
      <c r="H20" s="75">
        <v>45117</v>
      </c>
      <c r="I20" s="75" t="s">
        <v>40</v>
      </c>
      <c r="J20" s="34">
        <f t="shared" si="5"/>
        <v>3330000</v>
      </c>
      <c r="K20" s="18">
        <f t="shared" ref="K20:K21" si="6">(F20*J20+(J20/30*G20))*E20</f>
        <v>51615000</v>
      </c>
      <c r="L20" s="79" t="s">
        <v>60</v>
      </c>
      <c r="M20" s="79" t="s">
        <v>61</v>
      </c>
      <c r="N20" s="29">
        <f t="shared" ref="N20:N21" si="7">+J20</f>
        <v>3330000</v>
      </c>
      <c r="O20" s="18">
        <f t="shared" ref="O20:O21" si="8">+K20</f>
        <v>51615000</v>
      </c>
      <c r="P20" s="18" t="s">
        <v>50</v>
      </c>
      <c r="Q20" s="18"/>
      <c r="R20" s="18" t="s">
        <v>44</v>
      </c>
      <c r="S20" s="80" t="s">
        <v>45</v>
      </c>
      <c r="T20" s="76" t="s">
        <v>46</v>
      </c>
    </row>
    <row r="21" spans="1:25" ht="72" x14ac:dyDescent="0.2">
      <c r="A21" s="71" t="s">
        <v>36</v>
      </c>
      <c r="B21" s="72" t="s">
        <v>37</v>
      </c>
      <c r="C21" s="81" t="s">
        <v>62</v>
      </c>
      <c r="D21" s="71" t="s">
        <v>39</v>
      </c>
      <c r="E21" s="78">
        <v>2</v>
      </c>
      <c r="F21" s="73">
        <v>5</v>
      </c>
      <c r="G21" s="74">
        <v>5</v>
      </c>
      <c r="H21" s="75">
        <v>45117</v>
      </c>
      <c r="I21" s="75" t="s">
        <v>40</v>
      </c>
      <c r="J21" s="34">
        <f>3330000</f>
        <v>3330000</v>
      </c>
      <c r="K21" s="18">
        <f t="shared" si="6"/>
        <v>34410000</v>
      </c>
      <c r="L21" s="79" t="s">
        <v>63</v>
      </c>
      <c r="M21" s="79" t="s">
        <v>64</v>
      </c>
      <c r="N21" s="29">
        <f t="shared" si="7"/>
        <v>3330000</v>
      </c>
      <c r="O21" s="18">
        <f t="shared" si="8"/>
        <v>34410000</v>
      </c>
      <c r="P21" s="18" t="s">
        <v>50</v>
      </c>
      <c r="Q21" s="18"/>
      <c r="R21" s="18" t="s">
        <v>44</v>
      </c>
      <c r="S21" s="80" t="s">
        <v>45</v>
      </c>
      <c r="T21" s="76" t="s">
        <v>46</v>
      </c>
    </row>
    <row r="22" spans="1:25" ht="72" x14ac:dyDescent="0.2">
      <c r="A22" s="71" t="s">
        <v>36</v>
      </c>
      <c r="B22" s="72" t="s">
        <v>37</v>
      </c>
      <c r="C22" s="81" t="s">
        <v>65</v>
      </c>
      <c r="D22" s="71" t="s">
        <v>39</v>
      </c>
      <c r="E22" s="78">
        <v>2</v>
      </c>
      <c r="F22" s="73">
        <v>5</v>
      </c>
      <c r="G22" s="74">
        <v>5</v>
      </c>
      <c r="H22" s="75">
        <v>45117</v>
      </c>
      <c r="I22" s="75" t="s">
        <v>40</v>
      </c>
      <c r="J22" s="34">
        <f t="shared" si="5"/>
        <v>3330000</v>
      </c>
      <c r="K22" s="18">
        <f>(F22*J22+(J22/30*G22))*E22</f>
        <v>34410000</v>
      </c>
      <c r="L22" s="79" t="s">
        <v>66</v>
      </c>
      <c r="M22" s="79" t="s">
        <v>67</v>
      </c>
      <c r="N22" s="29">
        <f t="shared" si="3"/>
        <v>3330000</v>
      </c>
      <c r="O22" s="18">
        <f t="shared" si="4"/>
        <v>34410000</v>
      </c>
      <c r="P22" s="18" t="s">
        <v>50</v>
      </c>
      <c r="Q22" s="18"/>
      <c r="R22" s="18" t="s">
        <v>44</v>
      </c>
      <c r="S22" s="80" t="s">
        <v>45</v>
      </c>
      <c r="T22" s="76" t="s">
        <v>46</v>
      </c>
    </row>
    <row r="23" spans="1:25" ht="225" x14ac:dyDescent="0.2">
      <c r="A23" s="71" t="s">
        <v>36</v>
      </c>
      <c r="B23" s="72" t="s">
        <v>37</v>
      </c>
      <c r="C23" s="81" t="s">
        <v>68</v>
      </c>
      <c r="D23" s="71" t="s">
        <v>39</v>
      </c>
      <c r="E23" s="78">
        <v>2</v>
      </c>
      <c r="F23" s="73">
        <v>5</v>
      </c>
      <c r="G23" s="74">
        <v>5</v>
      </c>
      <c r="H23" s="75">
        <v>45206</v>
      </c>
      <c r="I23" s="75" t="s">
        <v>40</v>
      </c>
      <c r="J23" s="34">
        <f t="shared" si="5"/>
        <v>3330000</v>
      </c>
      <c r="K23" s="18">
        <f>(F23*J23+(J23/30*G23))*E23</f>
        <v>34410000</v>
      </c>
      <c r="L23" s="79" t="s">
        <v>69</v>
      </c>
      <c r="M23" s="79" t="s">
        <v>70</v>
      </c>
      <c r="N23" s="29">
        <f t="shared" ref="N23:O25" si="9">+J23</f>
        <v>3330000</v>
      </c>
      <c r="O23" s="18">
        <f t="shared" si="9"/>
        <v>34410000</v>
      </c>
      <c r="P23" s="18" t="s">
        <v>58</v>
      </c>
      <c r="Q23" s="18"/>
      <c r="R23" s="18" t="s">
        <v>44</v>
      </c>
      <c r="S23" s="80" t="s">
        <v>45</v>
      </c>
      <c r="T23" s="76" t="s">
        <v>46</v>
      </c>
    </row>
    <row r="24" spans="1:25" ht="72" x14ac:dyDescent="0.2">
      <c r="A24" s="71" t="s">
        <v>36</v>
      </c>
      <c r="B24" s="72" t="s">
        <v>37</v>
      </c>
      <c r="C24" s="81" t="s">
        <v>71</v>
      </c>
      <c r="D24" s="71" t="s">
        <v>39</v>
      </c>
      <c r="E24" s="78">
        <v>2</v>
      </c>
      <c r="F24" s="73">
        <v>5</v>
      </c>
      <c r="G24" s="74">
        <v>5</v>
      </c>
      <c r="H24" s="75">
        <v>45206</v>
      </c>
      <c r="I24" s="75" t="s">
        <v>40</v>
      </c>
      <c r="J24" s="34">
        <f t="shared" si="5"/>
        <v>3330000</v>
      </c>
      <c r="K24" s="18">
        <f>(F24*J24+(J24/30*G24))*E24</f>
        <v>34410000</v>
      </c>
      <c r="L24" s="79" t="s">
        <v>72</v>
      </c>
      <c r="M24" s="79" t="s">
        <v>73</v>
      </c>
      <c r="N24" s="29">
        <f t="shared" si="9"/>
        <v>3330000</v>
      </c>
      <c r="O24" s="18">
        <f t="shared" si="9"/>
        <v>34410000</v>
      </c>
      <c r="P24" s="18" t="s">
        <v>58</v>
      </c>
      <c r="Q24" s="18"/>
      <c r="R24" s="18" t="s">
        <v>44</v>
      </c>
      <c r="S24" s="80" t="s">
        <v>45</v>
      </c>
      <c r="T24" s="76" t="s">
        <v>46</v>
      </c>
    </row>
    <row r="25" spans="1:25" ht="72" x14ac:dyDescent="0.2">
      <c r="A25" s="71" t="s">
        <v>36</v>
      </c>
      <c r="B25" s="72" t="s">
        <v>37</v>
      </c>
      <c r="C25" s="84" t="s">
        <v>74</v>
      </c>
      <c r="D25" s="71" t="s">
        <v>39</v>
      </c>
      <c r="E25" s="78">
        <v>1</v>
      </c>
      <c r="F25" s="73">
        <v>5</v>
      </c>
      <c r="G25" s="74">
        <v>5</v>
      </c>
      <c r="H25" s="75">
        <v>45206</v>
      </c>
      <c r="I25" s="75" t="s">
        <v>40</v>
      </c>
      <c r="J25" s="34">
        <f t="shared" si="5"/>
        <v>3330000</v>
      </c>
      <c r="K25" s="18">
        <f>(F25*J25+(J25/30*G25))*E25</f>
        <v>17205000</v>
      </c>
      <c r="L25" s="79" t="s">
        <v>75</v>
      </c>
      <c r="M25" s="79" t="s">
        <v>76</v>
      </c>
      <c r="N25" s="29">
        <f t="shared" si="9"/>
        <v>3330000</v>
      </c>
      <c r="O25" s="18">
        <f t="shared" si="9"/>
        <v>17205000</v>
      </c>
      <c r="P25" s="18" t="s">
        <v>58</v>
      </c>
      <c r="Q25" s="18"/>
      <c r="R25" s="18" t="s">
        <v>44</v>
      </c>
      <c r="S25" s="80" t="s">
        <v>45</v>
      </c>
      <c r="T25" s="76" t="s">
        <v>46</v>
      </c>
    </row>
    <row r="26" spans="1:25" ht="150" x14ac:dyDescent="0.2">
      <c r="A26" s="71" t="s">
        <v>36</v>
      </c>
      <c r="B26" s="72" t="s">
        <v>37</v>
      </c>
      <c r="C26" s="81" t="s">
        <v>77</v>
      </c>
      <c r="D26" s="71" t="s">
        <v>39</v>
      </c>
      <c r="E26" s="78">
        <v>1</v>
      </c>
      <c r="F26" s="73">
        <v>5</v>
      </c>
      <c r="G26" s="74">
        <v>5</v>
      </c>
      <c r="H26" s="75">
        <v>45206</v>
      </c>
      <c r="I26" s="75" t="s">
        <v>40</v>
      </c>
      <c r="J26" s="34">
        <f t="shared" si="5"/>
        <v>3330000</v>
      </c>
      <c r="K26" s="18">
        <f t="shared" ref="K26" si="10">(F26*J26+(J26/30*G26))*E26</f>
        <v>17205000</v>
      </c>
      <c r="L26" s="82" t="s">
        <v>78</v>
      </c>
      <c r="M26" s="86" t="s">
        <v>79</v>
      </c>
      <c r="N26" s="29">
        <f t="shared" ref="N26:O26" si="11">+J26</f>
        <v>3330000</v>
      </c>
      <c r="O26" s="18">
        <f t="shared" si="11"/>
        <v>17205000</v>
      </c>
      <c r="P26" s="18" t="s">
        <v>58</v>
      </c>
      <c r="Q26" s="83"/>
      <c r="R26" s="18" t="s">
        <v>44</v>
      </c>
      <c r="S26" s="80" t="s">
        <v>45</v>
      </c>
      <c r="T26" s="76" t="s">
        <v>46</v>
      </c>
    </row>
    <row r="27" spans="1:25" x14ac:dyDescent="0.2">
      <c r="O27" s="18"/>
    </row>
    <row r="28" spans="1:25" x14ac:dyDescent="0.2">
      <c r="A28" s="30" t="s">
        <v>80</v>
      </c>
      <c r="B28" s="31"/>
      <c r="C28" s="32"/>
      <c r="D28" s="33"/>
      <c r="E28" s="38">
        <f>SUM(E16:E27)</f>
        <v>18</v>
      </c>
      <c r="F28" s="35"/>
      <c r="G28" s="34"/>
      <c r="H28" s="3"/>
      <c r="I28" s="16"/>
      <c r="J28" s="36"/>
      <c r="K28" s="37">
        <f>SUM(K16:K27)</f>
        <v>309690000</v>
      </c>
      <c r="L28" s="61"/>
      <c r="M28" s="61"/>
      <c r="N28" s="36"/>
      <c r="O28" s="18"/>
      <c r="P28" s="16"/>
      <c r="Q28" s="16"/>
      <c r="R28" s="16"/>
      <c r="S28" s="39"/>
      <c r="T28" s="77"/>
      <c r="U28" s="42"/>
    </row>
    <row r="29" spans="1:25" ht="29.25" customHeight="1" x14ac:dyDescent="0.2">
      <c r="B29" s="20"/>
      <c r="K29" s="42"/>
      <c r="N29" s="21"/>
      <c r="S29" s="19"/>
    </row>
    <row r="30" spans="1:25" ht="30.75" customHeight="1" x14ac:dyDescent="0.2">
      <c r="K30" s="22"/>
      <c r="L30" s="62"/>
      <c r="M30" s="62"/>
      <c r="N30" s="22"/>
      <c r="O30" s="22"/>
      <c r="S30" s="23"/>
    </row>
    <row r="31" spans="1:25" ht="15" x14ac:dyDescent="0.25">
      <c r="A31" s="89" t="s">
        <v>81</v>
      </c>
      <c r="B31" s="89"/>
      <c r="C31" s="89"/>
      <c r="D31" s="89"/>
      <c r="E31" s="89"/>
      <c r="F31" s="89"/>
      <c r="G31" s="89"/>
      <c r="H31" s="89"/>
      <c r="I31" s="89"/>
      <c r="J31" s="89"/>
      <c r="K31" s="89"/>
      <c r="L31" s="89"/>
      <c r="M31" s="89"/>
      <c r="N31" s="89"/>
      <c r="O31" s="89"/>
      <c r="P31" s="89"/>
      <c r="Q31" s="89"/>
      <c r="R31" s="89"/>
      <c r="S31" s="89"/>
    </row>
    <row r="32" spans="1:25" ht="15" x14ac:dyDescent="0.25">
      <c r="A32" s="89" t="s">
        <v>82</v>
      </c>
      <c r="B32" s="89"/>
      <c r="C32" s="89"/>
      <c r="D32" s="89"/>
      <c r="E32" s="89"/>
      <c r="F32" s="89"/>
      <c r="G32" s="89"/>
      <c r="H32" s="89"/>
      <c r="I32" s="89"/>
      <c r="J32" s="89"/>
      <c r="K32" s="89"/>
      <c r="L32" s="89"/>
      <c r="M32" s="89"/>
      <c r="N32" s="89"/>
      <c r="O32" s="89"/>
      <c r="P32" s="89"/>
      <c r="Q32" s="89"/>
      <c r="R32" s="89"/>
      <c r="S32" s="89"/>
    </row>
    <row r="33" spans="8:10" x14ac:dyDescent="0.2">
      <c r="I33" s="42"/>
    </row>
    <row r="34" spans="8:10" x14ac:dyDescent="0.2">
      <c r="J34" s="42"/>
    </row>
    <row r="35" spans="8:10" x14ac:dyDescent="0.2">
      <c r="H35" s="42"/>
    </row>
    <row r="36" spans="8:10" x14ac:dyDescent="0.2">
      <c r="J36" s="42"/>
    </row>
  </sheetData>
  <mergeCells count="32">
    <mergeCell ref="A8:J8"/>
    <mergeCell ref="A9:C9"/>
    <mergeCell ref="A10:C10"/>
    <mergeCell ref="J10:S10"/>
    <mergeCell ref="A11:C11"/>
    <mergeCell ref="K11:S11"/>
    <mergeCell ref="A1:P2"/>
    <mergeCell ref="A3:S3"/>
    <mergeCell ref="A4:S4"/>
    <mergeCell ref="A5:S5"/>
    <mergeCell ref="A6:S6"/>
    <mergeCell ref="B13:B15"/>
    <mergeCell ref="C13:C15"/>
    <mergeCell ref="D13:D15"/>
    <mergeCell ref="E13:E15"/>
    <mergeCell ref="A12:C12"/>
    <mergeCell ref="R13:R14"/>
    <mergeCell ref="Q13:Q14"/>
    <mergeCell ref="A31:S31"/>
    <mergeCell ref="F13:G14"/>
    <mergeCell ref="A32:S32"/>
    <mergeCell ref="H13:I13"/>
    <mergeCell ref="J13:J14"/>
    <mergeCell ref="K13:K14"/>
    <mergeCell ref="N13:N14"/>
    <mergeCell ref="O13:O14"/>
    <mergeCell ref="S13:S14"/>
    <mergeCell ref="H14:H15"/>
    <mergeCell ref="I14:I15"/>
    <mergeCell ref="J15:K15"/>
    <mergeCell ref="N15:O15"/>
    <mergeCell ref="A13:A15"/>
  </mergeCells>
  <pageMargins left="0.7" right="0.7" top="0.75" bottom="0.75" header="0.3" footer="0.3"/>
  <pageSetup scale="26" orientation="landscape"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EFD3A-3113-45C3-90AF-983D00ADE3B2}">
  <dimension ref="B2:C7"/>
  <sheetViews>
    <sheetView workbookViewId="0">
      <selection activeCell="C4" sqref="C4"/>
    </sheetView>
  </sheetViews>
  <sheetFormatPr baseColWidth="10" defaultColWidth="11.42578125" defaultRowHeight="15" x14ac:dyDescent="0.25"/>
  <cols>
    <col min="2" max="2" width="14.42578125" style="64" customWidth="1"/>
    <col min="3" max="3" width="161.28515625" customWidth="1"/>
  </cols>
  <sheetData>
    <row r="2" spans="2:3" x14ac:dyDescent="0.25">
      <c r="B2" s="64" t="s">
        <v>83</v>
      </c>
    </row>
    <row r="3" spans="2:3" ht="120" x14ac:dyDescent="0.25">
      <c r="C3" s="69" t="s">
        <v>84</v>
      </c>
    </row>
    <row r="7" spans="2:3" x14ac:dyDescent="0.25">
      <c r="C7" s="68"/>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E9E6B-BB9B-4B11-A24F-B71922D0B1BA}">
  <dimension ref="A1:O34"/>
  <sheetViews>
    <sheetView zoomScale="84" zoomScaleNormal="84" workbookViewId="0">
      <selection activeCell="G34" sqref="G34"/>
    </sheetView>
  </sheetViews>
  <sheetFormatPr baseColWidth="10" defaultColWidth="11.42578125" defaultRowHeight="15" x14ac:dyDescent="0.25"/>
  <cols>
    <col min="1" max="1" width="15.5703125" customWidth="1"/>
    <col min="6" max="6" width="18.5703125" customWidth="1"/>
    <col min="7" max="7" width="17.5703125" customWidth="1"/>
    <col min="13" max="13" width="20.28515625" customWidth="1"/>
  </cols>
  <sheetData>
    <row r="1" spans="1:15" ht="15.75" thickBot="1" x14ac:dyDescent="0.3">
      <c r="A1" s="119" t="s">
        <v>85</v>
      </c>
      <c r="B1" s="122" t="s">
        <v>86</v>
      </c>
      <c r="C1" s="122" t="s">
        <v>87</v>
      </c>
      <c r="D1" s="122" t="s">
        <v>88</v>
      </c>
      <c r="E1" s="122" t="s">
        <v>89</v>
      </c>
      <c r="F1" s="119" t="s">
        <v>90</v>
      </c>
      <c r="G1" s="119" t="s">
        <v>91</v>
      </c>
      <c r="H1" s="122" t="s">
        <v>92</v>
      </c>
      <c r="I1" s="122" t="s">
        <v>93</v>
      </c>
      <c r="J1" s="122" t="s">
        <v>94</v>
      </c>
      <c r="K1" s="122" t="s">
        <v>95</v>
      </c>
      <c r="L1" s="130" t="s">
        <v>96</v>
      </c>
      <c r="M1" s="125" t="s">
        <v>97</v>
      </c>
      <c r="N1" s="128" t="s">
        <v>98</v>
      </c>
      <c r="O1" s="129"/>
    </row>
    <row r="2" spans="1:15" x14ac:dyDescent="0.25">
      <c r="A2" s="120"/>
      <c r="B2" s="123"/>
      <c r="C2" s="123"/>
      <c r="D2" s="123"/>
      <c r="E2" s="123"/>
      <c r="F2" s="120"/>
      <c r="G2" s="120"/>
      <c r="H2" s="123"/>
      <c r="I2" s="123"/>
      <c r="J2" s="123"/>
      <c r="K2" s="123"/>
      <c r="L2" s="132"/>
      <c r="M2" s="126"/>
      <c r="N2" s="130" t="s">
        <v>92</v>
      </c>
      <c r="O2" s="130" t="s">
        <v>93</v>
      </c>
    </row>
    <row r="3" spans="1:15" ht="15.75" thickBot="1" x14ac:dyDescent="0.3">
      <c r="A3" s="121"/>
      <c r="B3" s="124"/>
      <c r="C3" s="124"/>
      <c r="D3" s="124"/>
      <c r="E3" s="124"/>
      <c r="F3" s="121"/>
      <c r="G3" s="121"/>
      <c r="H3" s="124"/>
      <c r="I3" s="124"/>
      <c r="J3" s="124"/>
      <c r="K3" s="124"/>
      <c r="L3" s="131"/>
      <c r="M3" s="127"/>
      <c r="N3" s="131"/>
      <c r="O3" s="131"/>
    </row>
    <row r="4" spans="1:15" ht="162.75" customHeight="1" thickBot="1" x14ac:dyDescent="0.3">
      <c r="A4" s="65">
        <v>1</v>
      </c>
      <c r="B4" s="66" t="s">
        <v>99</v>
      </c>
      <c r="C4" s="66" t="s">
        <v>100</v>
      </c>
      <c r="D4" s="66" t="s">
        <v>101</v>
      </c>
      <c r="E4" s="66" t="s">
        <v>102</v>
      </c>
      <c r="F4" s="67" t="s">
        <v>103</v>
      </c>
      <c r="G4" s="67" t="s">
        <v>104</v>
      </c>
      <c r="H4" s="65">
        <v>2</v>
      </c>
      <c r="I4" s="65">
        <v>3</v>
      </c>
      <c r="J4" s="65">
        <v>6</v>
      </c>
      <c r="K4" s="65" t="s">
        <v>105</v>
      </c>
      <c r="L4" s="66" t="s">
        <v>106</v>
      </c>
      <c r="M4" s="67" t="s">
        <v>107</v>
      </c>
      <c r="N4" s="65">
        <v>2</v>
      </c>
      <c r="O4" s="65">
        <v>2</v>
      </c>
    </row>
    <row r="5" spans="1:15" ht="160.5" thickBot="1" x14ac:dyDescent="0.3">
      <c r="A5" s="65">
        <v>2</v>
      </c>
      <c r="B5" s="66" t="s">
        <v>99</v>
      </c>
      <c r="C5" s="66" t="s">
        <v>100</v>
      </c>
      <c r="D5" s="66" t="s">
        <v>101</v>
      </c>
      <c r="E5" s="66" t="s">
        <v>102</v>
      </c>
      <c r="F5" s="67" t="s">
        <v>108</v>
      </c>
      <c r="G5" s="67" t="s">
        <v>109</v>
      </c>
      <c r="H5" s="65">
        <v>2</v>
      </c>
      <c r="I5" s="65">
        <v>2</v>
      </c>
      <c r="J5" s="65">
        <v>6</v>
      </c>
      <c r="K5" s="65" t="s">
        <v>105</v>
      </c>
      <c r="L5" s="66" t="s">
        <v>110</v>
      </c>
      <c r="M5" s="67" t="s">
        <v>111</v>
      </c>
      <c r="N5" s="65">
        <v>1</v>
      </c>
      <c r="O5" s="65">
        <v>2</v>
      </c>
    </row>
    <row r="6" spans="1:15" ht="160.5" thickBot="1" x14ac:dyDescent="0.3">
      <c r="A6" s="65">
        <v>3</v>
      </c>
      <c r="B6" s="66" t="s">
        <v>99</v>
      </c>
      <c r="C6" s="66" t="s">
        <v>100</v>
      </c>
      <c r="D6" s="66" t="s">
        <v>101</v>
      </c>
      <c r="E6" s="66" t="s">
        <v>102</v>
      </c>
      <c r="F6" s="67" t="s">
        <v>112</v>
      </c>
      <c r="G6" s="67" t="s">
        <v>109</v>
      </c>
      <c r="H6" s="65">
        <v>2</v>
      </c>
      <c r="I6" s="65">
        <v>3</v>
      </c>
      <c r="J6" s="65">
        <v>6</v>
      </c>
      <c r="K6" s="65" t="s">
        <v>105</v>
      </c>
      <c r="L6" s="66" t="s">
        <v>106</v>
      </c>
      <c r="M6" s="67" t="s">
        <v>113</v>
      </c>
      <c r="N6" s="65">
        <v>1</v>
      </c>
      <c r="O6" s="65">
        <v>2</v>
      </c>
    </row>
    <row r="7" spans="1:15" ht="160.5" thickBot="1" x14ac:dyDescent="0.3">
      <c r="A7" s="65">
        <v>4</v>
      </c>
      <c r="B7" s="66" t="s">
        <v>99</v>
      </c>
      <c r="C7" s="66" t="s">
        <v>100</v>
      </c>
      <c r="D7" s="66" t="s">
        <v>101</v>
      </c>
      <c r="E7" s="66" t="s">
        <v>102</v>
      </c>
      <c r="F7" s="67" t="s">
        <v>114</v>
      </c>
      <c r="G7" s="67" t="s">
        <v>115</v>
      </c>
      <c r="H7" s="65">
        <v>2</v>
      </c>
      <c r="I7" s="65">
        <v>3</v>
      </c>
      <c r="J7" s="65">
        <v>6</v>
      </c>
      <c r="K7" s="65" t="s">
        <v>105</v>
      </c>
      <c r="L7" s="66" t="s">
        <v>106</v>
      </c>
      <c r="M7" s="67" t="s">
        <v>116</v>
      </c>
      <c r="N7" s="65">
        <v>1</v>
      </c>
      <c r="O7" s="65">
        <v>2</v>
      </c>
    </row>
    <row r="8" spans="1:15" ht="161.25" thickBot="1" x14ac:dyDescent="0.3">
      <c r="A8" s="65">
        <v>5</v>
      </c>
      <c r="B8" s="66" t="s">
        <v>99</v>
      </c>
      <c r="C8" s="66" t="s">
        <v>100</v>
      </c>
      <c r="D8" s="66" t="s">
        <v>101</v>
      </c>
      <c r="E8" s="66" t="s">
        <v>102</v>
      </c>
      <c r="F8" s="67" t="s">
        <v>117</v>
      </c>
      <c r="G8" s="67" t="s">
        <v>118</v>
      </c>
      <c r="H8" s="65">
        <v>3</v>
      </c>
      <c r="I8" s="65">
        <v>3</v>
      </c>
      <c r="J8" s="65">
        <v>6</v>
      </c>
      <c r="K8" s="65" t="s">
        <v>105</v>
      </c>
      <c r="L8" s="66" t="s">
        <v>119</v>
      </c>
      <c r="M8" s="67" t="s">
        <v>120</v>
      </c>
      <c r="N8" s="65">
        <v>1</v>
      </c>
      <c r="O8" s="65">
        <v>2</v>
      </c>
    </row>
    <row r="9" spans="1:15" ht="129" customHeight="1" thickBot="1" x14ac:dyDescent="0.3">
      <c r="A9" s="65">
        <v>6</v>
      </c>
      <c r="B9" s="66" t="s">
        <v>121</v>
      </c>
      <c r="C9" s="66" t="s">
        <v>100</v>
      </c>
      <c r="D9" s="66" t="s">
        <v>122</v>
      </c>
      <c r="E9" s="66" t="s">
        <v>102</v>
      </c>
      <c r="F9" s="67" t="s">
        <v>123</v>
      </c>
      <c r="G9" s="67" t="s">
        <v>124</v>
      </c>
      <c r="H9" s="65">
        <v>1</v>
      </c>
      <c r="I9" s="65">
        <v>3</v>
      </c>
      <c r="J9" s="65">
        <v>3</v>
      </c>
      <c r="K9" s="65" t="s">
        <v>125</v>
      </c>
      <c r="L9" s="66" t="s">
        <v>110</v>
      </c>
      <c r="M9" s="67" t="s">
        <v>126</v>
      </c>
      <c r="N9" s="65">
        <v>1</v>
      </c>
      <c r="O9" s="65">
        <v>2</v>
      </c>
    </row>
    <row r="10" spans="1:15" ht="106.5" customHeight="1" thickBot="1" x14ac:dyDescent="0.3">
      <c r="A10" s="65">
        <v>7</v>
      </c>
      <c r="B10" s="66" t="s">
        <v>121</v>
      </c>
      <c r="C10" s="66" t="s">
        <v>100</v>
      </c>
      <c r="D10" s="66" t="s">
        <v>122</v>
      </c>
      <c r="E10" s="66" t="s">
        <v>102</v>
      </c>
      <c r="F10" s="67" t="s">
        <v>127</v>
      </c>
      <c r="G10" s="67" t="s">
        <v>128</v>
      </c>
      <c r="H10" s="65">
        <v>2</v>
      </c>
      <c r="I10" s="65">
        <v>3</v>
      </c>
      <c r="J10" s="65">
        <v>6</v>
      </c>
      <c r="K10" s="65" t="s">
        <v>105</v>
      </c>
      <c r="L10" s="66" t="s">
        <v>110</v>
      </c>
      <c r="M10" s="67" t="s">
        <v>129</v>
      </c>
      <c r="N10" s="65">
        <v>1</v>
      </c>
      <c r="O10" s="65">
        <v>2</v>
      </c>
    </row>
    <row r="11" spans="1:15" ht="119.25" customHeight="1" thickBot="1" x14ac:dyDescent="0.3">
      <c r="A11" s="65">
        <v>8</v>
      </c>
      <c r="B11" s="66" t="s">
        <v>121</v>
      </c>
      <c r="C11" s="66" t="s">
        <v>130</v>
      </c>
      <c r="D11" s="66" t="s">
        <v>122</v>
      </c>
      <c r="E11" s="66" t="s">
        <v>102</v>
      </c>
      <c r="F11" s="67" t="s">
        <v>131</v>
      </c>
      <c r="G11" s="67" t="s">
        <v>132</v>
      </c>
      <c r="H11" s="65">
        <v>2</v>
      </c>
      <c r="I11" s="65">
        <v>4</v>
      </c>
      <c r="J11" s="65">
        <v>8</v>
      </c>
      <c r="K11" s="65" t="s">
        <v>105</v>
      </c>
      <c r="L11" s="66" t="s">
        <v>110</v>
      </c>
      <c r="M11" s="67" t="s">
        <v>133</v>
      </c>
      <c r="N11" s="65">
        <v>1</v>
      </c>
      <c r="O11" s="65">
        <v>3</v>
      </c>
    </row>
    <row r="12" spans="1:15" ht="43.5" thickBot="1" x14ac:dyDescent="0.3">
      <c r="A12" s="65">
        <v>9</v>
      </c>
      <c r="B12" s="66" t="s">
        <v>121</v>
      </c>
      <c r="C12" s="66" t="s">
        <v>130</v>
      </c>
      <c r="D12" s="66" t="s">
        <v>122</v>
      </c>
      <c r="E12" s="66" t="s">
        <v>102</v>
      </c>
      <c r="F12" s="67" t="s">
        <v>134</v>
      </c>
      <c r="G12" s="67" t="s">
        <v>135</v>
      </c>
      <c r="H12" s="65">
        <v>2</v>
      </c>
      <c r="I12" s="65">
        <v>4</v>
      </c>
      <c r="J12" s="65">
        <v>8</v>
      </c>
      <c r="K12" s="65" t="s">
        <v>105</v>
      </c>
      <c r="L12" s="66" t="s">
        <v>110</v>
      </c>
      <c r="M12" s="67" t="s">
        <v>136</v>
      </c>
      <c r="N12" s="65">
        <v>1</v>
      </c>
      <c r="O12" s="65">
        <v>3</v>
      </c>
    </row>
    <row r="13" spans="1:15" ht="161.25" thickBot="1" x14ac:dyDescent="0.3">
      <c r="A13" s="65">
        <v>10</v>
      </c>
      <c r="B13" s="66" t="s">
        <v>121</v>
      </c>
      <c r="C13" s="66" t="s">
        <v>130</v>
      </c>
      <c r="D13" s="66" t="s">
        <v>101</v>
      </c>
      <c r="E13" s="66" t="s">
        <v>102</v>
      </c>
      <c r="F13" s="67" t="s">
        <v>137</v>
      </c>
      <c r="G13" s="67" t="s">
        <v>118</v>
      </c>
      <c r="H13" s="65">
        <v>2</v>
      </c>
      <c r="I13" s="65">
        <v>3</v>
      </c>
      <c r="J13" s="65">
        <v>6</v>
      </c>
      <c r="K13" s="65" t="s">
        <v>105</v>
      </c>
      <c r="L13" s="66" t="s">
        <v>110</v>
      </c>
      <c r="M13" s="67" t="s">
        <v>138</v>
      </c>
      <c r="N13" s="65">
        <v>1</v>
      </c>
      <c r="O13" s="65">
        <v>2</v>
      </c>
    </row>
    <row r="14" spans="1:15" ht="192" thickBot="1" x14ac:dyDescent="0.3">
      <c r="A14" s="65">
        <v>11</v>
      </c>
      <c r="B14" s="66" t="s">
        <v>99</v>
      </c>
      <c r="C14" s="66" t="s">
        <v>130</v>
      </c>
      <c r="D14" s="66" t="s">
        <v>101</v>
      </c>
      <c r="E14" s="66" t="s">
        <v>102</v>
      </c>
      <c r="F14" s="67" t="s">
        <v>139</v>
      </c>
      <c r="G14" s="67" t="s">
        <v>118</v>
      </c>
      <c r="H14" s="65">
        <v>2</v>
      </c>
      <c r="I14" s="65">
        <v>3</v>
      </c>
      <c r="J14" s="65">
        <v>6</v>
      </c>
      <c r="K14" s="65" t="s">
        <v>105</v>
      </c>
      <c r="L14" s="66" t="s">
        <v>110</v>
      </c>
      <c r="M14" s="67" t="s">
        <v>140</v>
      </c>
      <c r="N14" s="65">
        <v>1</v>
      </c>
      <c r="O14" s="65">
        <v>2</v>
      </c>
    </row>
    <row r="15" spans="1:15" ht="144" customHeight="1" thickBot="1" x14ac:dyDescent="0.3">
      <c r="A15" s="65">
        <v>12</v>
      </c>
      <c r="B15" s="66" t="s">
        <v>99</v>
      </c>
      <c r="C15" s="66" t="s">
        <v>100</v>
      </c>
      <c r="D15" s="66" t="s">
        <v>141</v>
      </c>
      <c r="E15" s="66" t="s">
        <v>102</v>
      </c>
      <c r="F15" s="67" t="s">
        <v>142</v>
      </c>
      <c r="G15" s="67" t="s">
        <v>143</v>
      </c>
      <c r="H15" s="65">
        <v>2</v>
      </c>
      <c r="I15" s="65">
        <v>3</v>
      </c>
      <c r="J15" s="65">
        <v>6</v>
      </c>
      <c r="K15" s="65" t="s">
        <v>105</v>
      </c>
      <c r="L15" s="66" t="s">
        <v>119</v>
      </c>
      <c r="M15" s="67" t="s">
        <v>144</v>
      </c>
      <c r="N15" s="65">
        <v>1</v>
      </c>
      <c r="O15" s="65">
        <v>2</v>
      </c>
    </row>
    <row r="16" spans="1:15" ht="111" customHeight="1" thickBot="1" x14ac:dyDescent="0.3">
      <c r="A16" s="65">
        <v>13</v>
      </c>
      <c r="B16" s="66" t="s">
        <v>99</v>
      </c>
      <c r="C16" s="66" t="s">
        <v>100</v>
      </c>
      <c r="D16" s="66" t="s">
        <v>122</v>
      </c>
      <c r="E16" s="66" t="s">
        <v>102</v>
      </c>
      <c r="F16" s="67" t="s">
        <v>145</v>
      </c>
      <c r="G16" s="67" t="s">
        <v>146</v>
      </c>
      <c r="H16" s="65">
        <v>2</v>
      </c>
      <c r="I16" s="65">
        <v>3</v>
      </c>
      <c r="J16" s="65">
        <v>6</v>
      </c>
      <c r="K16" s="65" t="s">
        <v>105</v>
      </c>
      <c r="L16" s="66" t="s">
        <v>119</v>
      </c>
      <c r="M16" s="67" t="s">
        <v>147</v>
      </c>
      <c r="N16" s="65">
        <v>1</v>
      </c>
      <c r="O16" s="65">
        <v>2</v>
      </c>
    </row>
    <row r="17" spans="1:15" ht="135.75" thickBot="1" x14ac:dyDescent="0.3">
      <c r="A17" s="65">
        <v>14</v>
      </c>
      <c r="B17" s="66" t="s">
        <v>99</v>
      </c>
      <c r="C17" s="66" t="s">
        <v>100</v>
      </c>
      <c r="D17" s="66" t="s">
        <v>122</v>
      </c>
      <c r="E17" s="66" t="s">
        <v>102</v>
      </c>
      <c r="F17" s="67" t="s">
        <v>148</v>
      </c>
      <c r="G17" s="67" t="s">
        <v>149</v>
      </c>
      <c r="H17" s="65">
        <v>2</v>
      </c>
      <c r="I17" s="65">
        <v>3</v>
      </c>
      <c r="J17" s="65">
        <v>6</v>
      </c>
      <c r="K17" s="65" t="s">
        <v>105</v>
      </c>
      <c r="L17" s="66" t="s">
        <v>119</v>
      </c>
      <c r="M17" s="67" t="s">
        <v>113</v>
      </c>
      <c r="N17" s="65">
        <v>1</v>
      </c>
      <c r="O17" s="65">
        <v>2</v>
      </c>
    </row>
    <row r="18" spans="1:15" ht="102" thickBot="1" x14ac:dyDescent="0.3">
      <c r="A18" s="65">
        <v>15</v>
      </c>
      <c r="B18" s="66" t="s">
        <v>99</v>
      </c>
      <c r="C18" s="66" t="s">
        <v>100</v>
      </c>
      <c r="D18" s="66" t="s">
        <v>122</v>
      </c>
      <c r="E18" s="66" t="s">
        <v>102</v>
      </c>
      <c r="F18" s="67" t="s">
        <v>150</v>
      </c>
      <c r="G18" s="67" t="s">
        <v>151</v>
      </c>
      <c r="H18" s="65">
        <v>1</v>
      </c>
      <c r="I18" s="65">
        <v>3</v>
      </c>
      <c r="J18" s="65">
        <v>3</v>
      </c>
      <c r="K18" s="65" t="s">
        <v>125</v>
      </c>
      <c r="L18" s="66" t="s">
        <v>110</v>
      </c>
      <c r="M18" s="67" t="s">
        <v>152</v>
      </c>
      <c r="N18" s="65">
        <v>1</v>
      </c>
      <c r="O18" s="65">
        <v>2</v>
      </c>
    </row>
    <row r="19" spans="1:15" ht="192" thickBot="1" x14ac:dyDescent="0.3">
      <c r="A19" s="65">
        <v>16</v>
      </c>
      <c r="B19" s="66" t="s">
        <v>99</v>
      </c>
      <c r="C19" s="66" t="s">
        <v>100</v>
      </c>
      <c r="D19" s="66" t="s">
        <v>122</v>
      </c>
      <c r="E19" s="66" t="s">
        <v>102</v>
      </c>
      <c r="F19" s="67" t="s">
        <v>153</v>
      </c>
      <c r="G19" s="67" t="s">
        <v>154</v>
      </c>
      <c r="H19" s="65">
        <v>1</v>
      </c>
      <c r="I19" s="65">
        <v>3</v>
      </c>
      <c r="J19" s="65">
        <v>3</v>
      </c>
      <c r="K19" s="65" t="s">
        <v>125</v>
      </c>
      <c r="L19" s="66" t="s">
        <v>119</v>
      </c>
      <c r="M19" s="67" t="s">
        <v>140</v>
      </c>
      <c r="N19" s="65">
        <v>1</v>
      </c>
      <c r="O19" s="65">
        <v>2</v>
      </c>
    </row>
    <row r="20" spans="1:15" ht="192" customHeight="1" thickBot="1" x14ac:dyDescent="0.3">
      <c r="A20" s="65">
        <v>17</v>
      </c>
      <c r="B20" s="66" t="s">
        <v>99</v>
      </c>
      <c r="C20" s="66" t="s">
        <v>100</v>
      </c>
      <c r="D20" s="66" t="s">
        <v>122</v>
      </c>
      <c r="E20" s="66" t="s">
        <v>102</v>
      </c>
      <c r="F20" s="67" t="s">
        <v>155</v>
      </c>
      <c r="G20" s="67" t="s">
        <v>156</v>
      </c>
      <c r="H20" s="65">
        <v>2</v>
      </c>
      <c r="I20" s="65">
        <v>3</v>
      </c>
      <c r="J20" s="65">
        <v>6</v>
      </c>
      <c r="K20" s="65" t="s">
        <v>105</v>
      </c>
      <c r="L20" s="66" t="s">
        <v>110</v>
      </c>
      <c r="M20" s="67" t="s">
        <v>152</v>
      </c>
      <c r="N20" s="65">
        <v>1</v>
      </c>
      <c r="O20" s="65">
        <v>2</v>
      </c>
    </row>
    <row r="21" spans="1:15" ht="176.25" customHeight="1" thickBot="1" x14ac:dyDescent="0.3">
      <c r="A21" s="65">
        <v>18</v>
      </c>
      <c r="B21" s="66" t="s">
        <v>99</v>
      </c>
      <c r="C21" s="66" t="s">
        <v>100</v>
      </c>
      <c r="D21" s="66" t="s">
        <v>122</v>
      </c>
      <c r="E21" s="66" t="s">
        <v>102</v>
      </c>
      <c r="F21" s="67" t="s">
        <v>157</v>
      </c>
      <c r="G21" s="67" t="s">
        <v>115</v>
      </c>
      <c r="H21" s="65">
        <v>2</v>
      </c>
      <c r="I21" s="65">
        <v>3</v>
      </c>
      <c r="J21" s="65">
        <v>6</v>
      </c>
      <c r="K21" s="65" t="s">
        <v>105</v>
      </c>
      <c r="L21" s="66" t="s">
        <v>110</v>
      </c>
      <c r="M21" s="67" t="s">
        <v>158</v>
      </c>
      <c r="N21" s="65">
        <v>1</v>
      </c>
      <c r="O21" s="65">
        <v>2</v>
      </c>
    </row>
    <row r="22" spans="1:15" ht="138" customHeight="1" thickBot="1" x14ac:dyDescent="0.3">
      <c r="A22" s="65">
        <v>19</v>
      </c>
      <c r="B22" s="66" t="s">
        <v>99</v>
      </c>
      <c r="C22" s="66" t="s">
        <v>100</v>
      </c>
      <c r="D22" s="66" t="s">
        <v>159</v>
      </c>
      <c r="E22" s="66" t="s">
        <v>102</v>
      </c>
      <c r="F22" s="67" t="s">
        <v>160</v>
      </c>
      <c r="G22" s="67" t="s">
        <v>161</v>
      </c>
      <c r="H22" s="65">
        <v>1</v>
      </c>
      <c r="I22" s="65">
        <v>2</v>
      </c>
      <c r="J22" s="65">
        <v>2</v>
      </c>
      <c r="K22" s="65" t="s">
        <v>125</v>
      </c>
      <c r="L22" s="66" t="s">
        <v>110</v>
      </c>
      <c r="M22" s="67" t="s">
        <v>162</v>
      </c>
      <c r="N22" s="65">
        <v>1</v>
      </c>
      <c r="O22" s="65">
        <v>2</v>
      </c>
    </row>
    <row r="23" spans="1:15" ht="141.75" customHeight="1" thickBot="1" x14ac:dyDescent="0.3">
      <c r="A23" s="65">
        <v>20</v>
      </c>
      <c r="B23" s="66" t="s">
        <v>99</v>
      </c>
      <c r="C23" s="66" t="s">
        <v>100</v>
      </c>
      <c r="D23" s="66" t="s">
        <v>159</v>
      </c>
      <c r="E23" s="66" t="s">
        <v>102</v>
      </c>
      <c r="F23" s="67" t="s">
        <v>163</v>
      </c>
      <c r="G23" s="67" t="s">
        <v>164</v>
      </c>
      <c r="H23" s="65">
        <v>1</v>
      </c>
      <c r="I23" s="65">
        <v>2</v>
      </c>
      <c r="J23" s="65">
        <v>2</v>
      </c>
      <c r="K23" s="65" t="s">
        <v>125</v>
      </c>
      <c r="L23" s="66" t="s">
        <v>110</v>
      </c>
      <c r="M23" s="67" t="s">
        <v>162</v>
      </c>
      <c r="N23" s="65">
        <v>1</v>
      </c>
      <c r="O23" s="65">
        <v>2</v>
      </c>
    </row>
    <row r="24" spans="1:15" ht="154.5" customHeight="1" thickBot="1" x14ac:dyDescent="0.3">
      <c r="A24" s="65">
        <v>21</v>
      </c>
      <c r="B24" s="66" t="s">
        <v>99</v>
      </c>
      <c r="C24" s="66" t="s">
        <v>100</v>
      </c>
      <c r="D24" s="66" t="s">
        <v>159</v>
      </c>
      <c r="E24" s="66" t="s">
        <v>102</v>
      </c>
      <c r="F24" s="67" t="s">
        <v>165</v>
      </c>
      <c r="G24" s="67" t="s">
        <v>166</v>
      </c>
      <c r="H24" s="65">
        <v>2</v>
      </c>
      <c r="I24" s="65">
        <v>3</v>
      </c>
      <c r="J24" s="65">
        <v>6</v>
      </c>
      <c r="K24" s="65" t="s">
        <v>105</v>
      </c>
      <c r="L24" s="66" t="s">
        <v>110</v>
      </c>
      <c r="M24" s="67" t="s">
        <v>167</v>
      </c>
      <c r="N24" s="65">
        <v>1</v>
      </c>
      <c r="O24" s="65">
        <v>2</v>
      </c>
    </row>
    <row r="25" spans="1:15" ht="141.75" customHeight="1" thickBot="1" x14ac:dyDescent="0.3">
      <c r="A25" s="65">
        <v>22</v>
      </c>
      <c r="B25" s="66" t="s">
        <v>99</v>
      </c>
      <c r="C25" s="66" t="s">
        <v>100</v>
      </c>
      <c r="D25" s="66" t="s">
        <v>159</v>
      </c>
      <c r="E25" s="66" t="s">
        <v>102</v>
      </c>
      <c r="F25" s="67" t="s">
        <v>168</v>
      </c>
      <c r="G25" s="67" t="s">
        <v>169</v>
      </c>
      <c r="H25" s="65">
        <v>2</v>
      </c>
      <c r="I25" s="65">
        <v>3</v>
      </c>
      <c r="J25" s="65">
        <v>6</v>
      </c>
      <c r="K25" s="65" t="s">
        <v>105</v>
      </c>
      <c r="L25" s="66" t="s">
        <v>110</v>
      </c>
      <c r="M25" s="67" t="s">
        <v>170</v>
      </c>
      <c r="N25" s="65">
        <v>1</v>
      </c>
      <c r="O25" s="65">
        <v>2</v>
      </c>
    </row>
    <row r="26" spans="1:15" ht="141.75" customHeight="1" thickBot="1" x14ac:dyDescent="0.3">
      <c r="A26" s="65">
        <v>23</v>
      </c>
      <c r="B26" s="66" t="s">
        <v>99</v>
      </c>
      <c r="C26" s="66" t="s">
        <v>100</v>
      </c>
      <c r="D26" s="66" t="s">
        <v>122</v>
      </c>
      <c r="E26" s="66" t="s">
        <v>102</v>
      </c>
      <c r="F26" s="67" t="s">
        <v>171</v>
      </c>
      <c r="G26" s="67" t="s">
        <v>172</v>
      </c>
      <c r="H26" s="65">
        <v>2</v>
      </c>
      <c r="I26" s="65">
        <v>3</v>
      </c>
      <c r="J26" s="65">
        <v>6</v>
      </c>
      <c r="K26" s="65" t="s">
        <v>105</v>
      </c>
      <c r="L26" s="66" t="s">
        <v>119</v>
      </c>
      <c r="M26" s="67" t="s">
        <v>167</v>
      </c>
      <c r="N26" s="65">
        <v>1</v>
      </c>
      <c r="O26" s="65">
        <v>2</v>
      </c>
    </row>
    <row r="27" spans="1:15" ht="141.75" customHeight="1" thickBot="1" x14ac:dyDescent="0.3">
      <c r="A27" s="65">
        <v>24</v>
      </c>
      <c r="B27" s="66" t="s">
        <v>99</v>
      </c>
      <c r="C27" s="66" t="s">
        <v>100</v>
      </c>
      <c r="D27" s="66" t="s">
        <v>122</v>
      </c>
      <c r="E27" s="66" t="s">
        <v>102</v>
      </c>
      <c r="F27" s="67" t="s">
        <v>173</v>
      </c>
      <c r="G27" s="67" t="s">
        <v>174</v>
      </c>
      <c r="H27" s="65">
        <v>2</v>
      </c>
      <c r="I27" s="65">
        <v>3</v>
      </c>
      <c r="J27" s="65">
        <v>6</v>
      </c>
      <c r="K27" s="65" t="s">
        <v>105</v>
      </c>
      <c r="L27" s="66" t="s">
        <v>119</v>
      </c>
      <c r="M27" s="67" t="s">
        <v>175</v>
      </c>
      <c r="N27" s="65">
        <v>1</v>
      </c>
      <c r="O27" s="65">
        <v>2</v>
      </c>
    </row>
    <row r="28" spans="1:15" ht="141.75" customHeight="1" thickBot="1" x14ac:dyDescent="0.3">
      <c r="A28" s="65">
        <v>25</v>
      </c>
      <c r="B28" s="66" t="s">
        <v>99</v>
      </c>
      <c r="C28" s="66" t="s">
        <v>100</v>
      </c>
      <c r="D28" s="66" t="s">
        <v>122</v>
      </c>
      <c r="E28" s="66" t="s">
        <v>102</v>
      </c>
      <c r="F28" s="67" t="s">
        <v>176</v>
      </c>
      <c r="G28" s="67" t="s">
        <v>177</v>
      </c>
      <c r="H28" s="65">
        <v>2</v>
      </c>
      <c r="I28" s="65">
        <v>3</v>
      </c>
      <c r="J28" s="65">
        <v>6</v>
      </c>
      <c r="K28" s="65" t="s">
        <v>105</v>
      </c>
      <c r="L28" s="66" t="s">
        <v>119</v>
      </c>
      <c r="M28" s="67" t="s">
        <v>170</v>
      </c>
      <c r="N28" s="65">
        <v>1</v>
      </c>
      <c r="O28" s="65">
        <v>2</v>
      </c>
    </row>
    <row r="29" spans="1:15" ht="143.25" customHeight="1" thickBot="1" x14ac:dyDescent="0.3">
      <c r="A29" s="65">
        <v>26</v>
      </c>
      <c r="B29" s="66" t="s">
        <v>99</v>
      </c>
      <c r="C29" s="66" t="s">
        <v>100</v>
      </c>
      <c r="D29" s="66" t="s">
        <v>122</v>
      </c>
      <c r="E29" s="66" t="s">
        <v>102</v>
      </c>
      <c r="F29" s="67" t="s">
        <v>178</v>
      </c>
      <c r="G29" s="67" t="s">
        <v>179</v>
      </c>
      <c r="H29" s="65">
        <v>2</v>
      </c>
      <c r="I29" s="65">
        <v>3</v>
      </c>
      <c r="J29" s="65">
        <v>6</v>
      </c>
      <c r="K29" s="65" t="s">
        <v>105</v>
      </c>
      <c r="L29" s="66" t="s">
        <v>110</v>
      </c>
      <c r="M29" s="67" t="s">
        <v>180</v>
      </c>
      <c r="N29" s="65">
        <v>1</v>
      </c>
      <c r="O29" s="65">
        <v>2</v>
      </c>
    </row>
    <row r="30" spans="1:15" ht="153.75" customHeight="1" thickBot="1" x14ac:dyDescent="0.3">
      <c r="A30" s="65">
        <v>27</v>
      </c>
      <c r="B30" s="66" t="s">
        <v>99</v>
      </c>
      <c r="C30" s="66" t="s">
        <v>100</v>
      </c>
      <c r="D30" s="66" t="s">
        <v>122</v>
      </c>
      <c r="E30" s="66" t="s">
        <v>102</v>
      </c>
      <c r="F30" s="67" t="s">
        <v>181</v>
      </c>
      <c r="G30" s="67" t="s">
        <v>182</v>
      </c>
      <c r="H30" s="65">
        <v>2</v>
      </c>
      <c r="I30" s="65">
        <v>3</v>
      </c>
      <c r="J30" s="65">
        <v>6</v>
      </c>
      <c r="K30" s="65" t="s">
        <v>105</v>
      </c>
      <c r="L30" s="66" t="s">
        <v>110</v>
      </c>
      <c r="M30" s="67" t="s">
        <v>167</v>
      </c>
      <c r="N30" s="65">
        <v>1</v>
      </c>
      <c r="O30" s="65">
        <v>2</v>
      </c>
    </row>
    <row r="31" spans="1:15" ht="163.5" customHeight="1" thickBot="1" x14ac:dyDescent="0.3">
      <c r="A31" s="65">
        <v>28</v>
      </c>
      <c r="B31" s="66" t="s">
        <v>99</v>
      </c>
      <c r="C31" s="66" t="s">
        <v>100</v>
      </c>
      <c r="D31" s="66" t="s">
        <v>122</v>
      </c>
      <c r="E31" s="66" t="s">
        <v>102</v>
      </c>
      <c r="F31" s="67" t="s">
        <v>183</v>
      </c>
      <c r="G31" s="67" t="s">
        <v>184</v>
      </c>
      <c r="H31" s="65">
        <v>2</v>
      </c>
      <c r="I31" s="65">
        <v>3</v>
      </c>
      <c r="J31" s="65">
        <v>6</v>
      </c>
      <c r="K31" s="65" t="s">
        <v>105</v>
      </c>
      <c r="L31" s="66" t="s">
        <v>110</v>
      </c>
      <c r="M31" s="67" t="s">
        <v>170</v>
      </c>
      <c r="N31" s="65">
        <v>1</v>
      </c>
      <c r="O31" s="65">
        <v>2</v>
      </c>
    </row>
    <row r="32" spans="1:15" ht="163.5" customHeight="1" thickBot="1" x14ac:dyDescent="0.3">
      <c r="A32" s="65">
        <v>29</v>
      </c>
      <c r="B32" s="66" t="s">
        <v>99</v>
      </c>
      <c r="C32" s="66" t="s">
        <v>100</v>
      </c>
      <c r="D32" s="66" t="s">
        <v>122</v>
      </c>
      <c r="E32" s="66" t="s">
        <v>102</v>
      </c>
      <c r="F32" s="67" t="s">
        <v>185</v>
      </c>
      <c r="G32" s="67" t="s">
        <v>186</v>
      </c>
      <c r="H32" s="65">
        <v>2</v>
      </c>
      <c r="I32" s="65">
        <v>3</v>
      </c>
      <c r="J32" s="65">
        <v>6</v>
      </c>
      <c r="K32" s="65" t="s">
        <v>105</v>
      </c>
      <c r="L32" s="66" t="s">
        <v>110</v>
      </c>
      <c r="M32" s="67" t="s">
        <v>170</v>
      </c>
      <c r="N32" s="65">
        <v>1</v>
      </c>
      <c r="O32" s="65">
        <v>2</v>
      </c>
    </row>
    <row r="33" spans="1:15" ht="163.5" customHeight="1" thickBot="1" x14ac:dyDescent="0.3">
      <c r="A33" s="65">
        <v>30</v>
      </c>
      <c r="B33" s="66" t="s">
        <v>99</v>
      </c>
      <c r="C33" s="66" t="s">
        <v>100</v>
      </c>
      <c r="D33" s="66" t="s">
        <v>122</v>
      </c>
      <c r="E33" s="66" t="s">
        <v>102</v>
      </c>
      <c r="F33" s="67" t="s">
        <v>187</v>
      </c>
      <c r="G33" s="67" t="s">
        <v>188</v>
      </c>
      <c r="H33" s="65">
        <v>1</v>
      </c>
      <c r="I33" s="65">
        <v>2</v>
      </c>
      <c r="J33" s="65">
        <v>2</v>
      </c>
      <c r="K33" s="65" t="s">
        <v>125</v>
      </c>
      <c r="L33" s="66" t="s">
        <v>110</v>
      </c>
      <c r="M33" s="67" t="s">
        <v>170</v>
      </c>
      <c r="N33" s="65">
        <v>1</v>
      </c>
      <c r="O33" s="65">
        <v>2</v>
      </c>
    </row>
    <row r="34" spans="1:15" ht="163.5" customHeight="1" thickBot="1" x14ac:dyDescent="0.3">
      <c r="A34" s="65">
        <v>31</v>
      </c>
      <c r="B34" s="66" t="s">
        <v>99</v>
      </c>
      <c r="C34" s="66" t="s">
        <v>100</v>
      </c>
      <c r="D34" s="66" t="s">
        <v>122</v>
      </c>
      <c r="E34" s="66" t="s">
        <v>102</v>
      </c>
      <c r="F34" s="67" t="s">
        <v>189</v>
      </c>
      <c r="G34" s="67" t="s">
        <v>190</v>
      </c>
      <c r="H34" s="65">
        <v>1</v>
      </c>
      <c r="I34" s="65">
        <v>2</v>
      </c>
      <c r="J34" s="65">
        <v>2</v>
      </c>
      <c r="K34" s="65" t="s">
        <v>125</v>
      </c>
      <c r="L34" s="66" t="s">
        <v>110</v>
      </c>
      <c r="M34" s="67" t="s">
        <v>170</v>
      </c>
      <c r="N34" s="65">
        <v>1</v>
      </c>
      <c r="O34" s="65">
        <v>2</v>
      </c>
    </row>
  </sheetData>
  <mergeCells count="16">
    <mergeCell ref="M1:M3"/>
    <mergeCell ref="N1:O1"/>
    <mergeCell ref="N2:N3"/>
    <mergeCell ref="O2:O3"/>
    <mergeCell ref="G1:G3"/>
    <mergeCell ref="H1:H3"/>
    <mergeCell ref="I1:I3"/>
    <mergeCell ref="J1:J3"/>
    <mergeCell ref="K1:K3"/>
    <mergeCell ref="L1:L3"/>
    <mergeCell ref="F1:F3"/>
    <mergeCell ref="A1:A3"/>
    <mergeCell ref="B1:B3"/>
    <mergeCell ref="C1:C3"/>
    <mergeCell ref="D1:D3"/>
    <mergeCell ref="E1:E3"/>
  </mergeCells>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2"/>
  <sheetViews>
    <sheetView view="pageBreakPreview" topLeftCell="K8" zoomScale="78" zoomScaleNormal="78" zoomScaleSheetLayoutView="78" workbookViewId="0">
      <selection activeCell="N16" sqref="N16:O16"/>
    </sheetView>
  </sheetViews>
  <sheetFormatPr baseColWidth="10" defaultColWidth="11.42578125" defaultRowHeight="14.25" x14ac:dyDescent="0.2"/>
  <cols>
    <col min="1" max="1" width="22.28515625" style="15" bestFit="1" customWidth="1"/>
    <col min="2" max="2" width="23.5703125" style="15" bestFit="1" customWidth="1"/>
    <col min="3" max="3" width="43.42578125" style="15" customWidth="1"/>
    <col min="4" max="4" width="29.5703125" style="15" customWidth="1"/>
    <col min="5" max="5" width="13.42578125" style="15" bestFit="1" customWidth="1"/>
    <col min="6" max="6" width="12.42578125" style="15" bestFit="1" customWidth="1"/>
    <col min="7" max="7" width="10.42578125" style="15" bestFit="1" customWidth="1"/>
    <col min="8" max="8" width="9.85546875" style="15" bestFit="1" customWidth="1"/>
    <col min="9" max="9" width="14" style="15" bestFit="1" customWidth="1"/>
    <col min="10" max="10" width="16.5703125" style="15" bestFit="1" customWidth="1"/>
    <col min="11" max="11" width="15.5703125" style="15" bestFit="1" customWidth="1"/>
    <col min="12" max="12" width="95.42578125" style="15" customWidth="1"/>
    <col min="13" max="13" width="90.42578125" style="15" bestFit="1" customWidth="1"/>
    <col min="14" max="14" width="13.7109375" style="15" bestFit="1" customWidth="1"/>
    <col min="15" max="15" width="13.85546875" style="15" bestFit="1" customWidth="1"/>
    <col min="16" max="16" width="12.140625" style="15" bestFit="1" customWidth="1"/>
    <col min="17" max="17" width="19.5703125" style="15" bestFit="1" customWidth="1"/>
    <col min="18" max="16384" width="11.42578125" style="15"/>
  </cols>
  <sheetData>
    <row r="1" spans="1:17" ht="21.75" customHeight="1" x14ac:dyDescent="0.2">
      <c r="A1" s="107"/>
      <c r="B1" s="107"/>
      <c r="C1" s="107"/>
      <c r="D1" s="107"/>
      <c r="E1" s="107"/>
      <c r="F1" s="107"/>
      <c r="G1" s="107"/>
      <c r="H1" s="107"/>
      <c r="I1" s="107"/>
      <c r="J1" s="107"/>
      <c r="K1" s="107"/>
      <c r="L1" s="107"/>
      <c r="M1" s="107"/>
      <c r="N1" s="107"/>
      <c r="O1" s="107"/>
      <c r="P1" s="107"/>
      <c r="Q1" s="24" t="s">
        <v>0</v>
      </c>
    </row>
    <row r="2" spans="1:17" ht="30.75" customHeight="1" x14ac:dyDescent="0.2">
      <c r="A2" s="107"/>
      <c r="B2" s="107"/>
      <c r="C2" s="107"/>
      <c r="D2" s="107"/>
      <c r="E2" s="107"/>
      <c r="F2" s="107"/>
      <c r="G2" s="107"/>
      <c r="H2" s="107"/>
      <c r="I2" s="107"/>
      <c r="J2" s="107"/>
      <c r="K2" s="107"/>
      <c r="L2" s="107"/>
      <c r="M2" s="107"/>
      <c r="N2" s="107"/>
      <c r="O2" s="107"/>
      <c r="P2" s="107"/>
      <c r="Q2" s="26" t="s">
        <v>1</v>
      </c>
    </row>
    <row r="3" spans="1:17" ht="34.5" customHeight="1" x14ac:dyDescent="0.2">
      <c r="A3" s="96" t="s">
        <v>2</v>
      </c>
      <c r="B3" s="96"/>
      <c r="C3" s="96"/>
      <c r="D3" s="96"/>
      <c r="E3" s="96"/>
      <c r="F3" s="96"/>
      <c r="G3" s="96"/>
      <c r="H3" s="96"/>
      <c r="I3" s="96"/>
      <c r="J3" s="96"/>
      <c r="K3" s="96"/>
      <c r="L3" s="96"/>
      <c r="M3" s="96"/>
      <c r="N3" s="96"/>
      <c r="O3" s="96"/>
      <c r="P3" s="96"/>
      <c r="Q3" s="96"/>
    </row>
    <row r="4" spans="1:17" x14ac:dyDescent="0.2">
      <c r="A4" s="108" t="s">
        <v>3</v>
      </c>
      <c r="B4" s="108"/>
      <c r="C4" s="108"/>
      <c r="D4" s="108"/>
      <c r="E4" s="108"/>
      <c r="F4" s="108"/>
      <c r="G4" s="108"/>
      <c r="H4" s="108"/>
      <c r="I4" s="108"/>
      <c r="J4" s="108"/>
      <c r="K4" s="108"/>
      <c r="L4" s="108"/>
      <c r="M4" s="108"/>
      <c r="N4" s="108"/>
      <c r="O4" s="108"/>
      <c r="P4" s="108"/>
      <c r="Q4" s="108"/>
    </row>
    <row r="5" spans="1:17" x14ac:dyDescent="0.2">
      <c r="A5" s="109"/>
      <c r="B5" s="110"/>
      <c r="C5" s="110"/>
      <c r="D5" s="110"/>
      <c r="E5" s="110"/>
      <c r="F5" s="110"/>
      <c r="G5" s="110"/>
      <c r="H5" s="110"/>
      <c r="I5" s="110"/>
      <c r="J5" s="110"/>
      <c r="K5" s="110"/>
      <c r="L5" s="110"/>
      <c r="M5" s="110"/>
      <c r="N5" s="110"/>
      <c r="O5" s="110"/>
      <c r="P5" s="110"/>
      <c r="Q5" s="111"/>
    </row>
    <row r="6" spans="1:17" x14ac:dyDescent="0.2">
      <c r="A6" s="112" t="s">
        <v>4</v>
      </c>
      <c r="B6" s="112"/>
      <c r="C6" s="112"/>
      <c r="D6" s="112"/>
      <c r="E6" s="112"/>
      <c r="F6" s="112"/>
      <c r="G6" s="112"/>
      <c r="H6" s="112"/>
      <c r="I6" s="112"/>
      <c r="J6" s="112"/>
      <c r="K6" s="112"/>
      <c r="L6" s="112"/>
      <c r="M6" s="112"/>
      <c r="N6" s="112"/>
      <c r="O6" s="112"/>
      <c r="P6" s="112"/>
      <c r="Q6" s="112"/>
    </row>
    <row r="8" spans="1:17" x14ac:dyDescent="0.2">
      <c r="A8" s="113" t="s">
        <v>191</v>
      </c>
      <c r="B8" s="113"/>
      <c r="C8" s="113"/>
      <c r="D8" s="113"/>
      <c r="E8" s="113"/>
      <c r="F8" s="113"/>
      <c r="G8" s="113"/>
      <c r="H8" s="113"/>
      <c r="I8" s="113"/>
      <c r="J8" s="113"/>
      <c r="K8" s="14"/>
      <c r="L8" s="10"/>
      <c r="M8" s="10"/>
      <c r="N8" s="10"/>
      <c r="O8" s="10"/>
      <c r="P8" s="10"/>
    </row>
    <row r="9" spans="1:17" x14ac:dyDescent="0.2">
      <c r="A9" s="114" t="s">
        <v>6</v>
      </c>
      <c r="B9" s="114"/>
      <c r="C9" s="114"/>
      <c r="D9" s="12"/>
      <c r="E9" s="1"/>
      <c r="F9" s="2"/>
      <c r="G9" s="2"/>
      <c r="H9" s="2"/>
      <c r="I9" s="2"/>
      <c r="J9" s="9"/>
      <c r="K9" s="9"/>
      <c r="L9" s="11"/>
      <c r="M9" s="11"/>
      <c r="N9" s="11"/>
      <c r="O9" s="11"/>
      <c r="P9" s="11"/>
    </row>
    <row r="10" spans="1:17" x14ac:dyDescent="0.2">
      <c r="A10" s="115">
        <f>K24</f>
        <v>51348640</v>
      </c>
      <c r="B10" s="106"/>
      <c r="C10" s="106"/>
      <c r="D10" s="13"/>
      <c r="E10" s="3"/>
      <c r="F10" s="2"/>
      <c r="G10" s="2"/>
      <c r="H10" s="1"/>
      <c r="I10" s="8"/>
      <c r="J10" s="116" t="s">
        <v>7</v>
      </c>
      <c r="K10" s="117"/>
      <c r="L10" s="117"/>
      <c r="M10" s="117"/>
      <c r="N10" s="117"/>
      <c r="O10" s="117"/>
      <c r="P10" s="117"/>
      <c r="Q10" s="118"/>
    </row>
    <row r="11" spans="1:17" x14ac:dyDescent="0.2">
      <c r="A11" s="105" t="s">
        <v>8</v>
      </c>
      <c r="B11" s="106"/>
      <c r="C11" s="106"/>
      <c r="D11" s="13"/>
      <c r="E11" s="3"/>
      <c r="F11" s="2"/>
      <c r="G11" s="2"/>
      <c r="H11" s="2"/>
      <c r="I11" s="8"/>
      <c r="J11" s="4" t="s">
        <v>9</v>
      </c>
      <c r="K11" s="117" t="s">
        <v>10</v>
      </c>
      <c r="L11" s="117"/>
      <c r="M11" s="117"/>
      <c r="N11" s="117"/>
      <c r="O11" s="117"/>
      <c r="P11" s="117"/>
      <c r="Q11" s="118"/>
    </row>
    <row r="12" spans="1:17" ht="22.5" x14ac:dyDescent="0.2">
      <c r="A12" s="105" t="s">
        <v>11</v>
      </c>
      <c r="B12" s="106"/>
      <c r="C12" s="106"/>
      <c r="D12" s="13"/>
      <c r="E12" s="5"/>
      <c r="F12" s="2"/>
      <c r="G12" s="2"/>
      <c r="H12" s="2"/>
      <c r="I12" s="8"/>
      <c r="J12" s="2" t="s">
        <v>12</v>
      </c>
      <c r="K12" s="4" t="s">
        <v>13</v>
      </c>
      <c r="L12" s="4"/>
      <c r="M12" s="4"/>
      <c r="N12" s="4"/>
      <c r="O12" s="4"/>
      <c r="P12" s="4"/>
      <c r="Q12" s="16"/>
    </row>
    <row r="13" spans="1:17" ht="42.75" customHeight="1" x14ac:dyDescent="0.2">
      <c r="A13" s="101" t="s">
        <v>14</v>
      </c>
      <c r="B13" s="97" t="s">
        <v>15</v>
      </c>
      <c r="C13" s="97" t="s">
        <v>16</v>
      </c>
      <c r="D13" s="97" t="s">
        <v>17</v>
      </c>
      <c r="E13" s="97" t="s">
        <v>18</v>
      </c>
      <c r="F13" s="90" t="s">
        <v>19</v>
      </c>
      <c r="G13" s="91"/>
      <c r="H13" s="94" t="s">
        <v>20</v>
      </c>
      <c r="I13" s="94"/>
      <c r="J13" s="88" t="s">
        <v>21</v>
      </c>
      <c r="K13" s="88" t="s">
        <v>22</v>
      </c>
      <c r="L13" s="40"/>
      <c r="M13" s="40"/>
      <c r="N13" s="88" t="s">
        <v>21</v>
      </c>
      <c r="O13" s="88" t="s">
        <v>22</v>
      </c>
      <c r="P13" s="25" t="s">
        <v>23</v>
      </c>
      <c r="Q13" s="136" t="s">
        <v>26</v>
      </c>
    </row>
    <row r="14" spans="1:17" ht="30.75" customHeight="1" x14ac:dyDescent="0.2">
      <c r="A14" s="102"/>
      <c r="B14" s="104"/>
      <c r="C14" s="104"/>
      <c r="D14" s="104"/>
      <c r="E14" s="104"/>
      <c r="F14" s="92"/>
      <c r="G14" s="93"/>
      <c r="H14" s="97" t="s">
        <v>27</v>
      </c>
      <c r="I14" s="97" t="s">
        <v>28</v>
      </c>
      <c r="J14" s="95"/>
      <c r="K14" s="95"/>
      <c r="L14" s="27"/>
      <c r="M14" s="27"/>
      <c r="N14" s="95"/>
      <c r="O14" s="95"/>
      <c r="P14" s="27" t="s">
        <v>29</v>
      </c>
      <c r="Q14" s="96"/>
    </row>
    <row r="15" spans="1:17" ht="18" customHeight="1" x14ac:dyDescent="0.2">
      <c r="A15" s="103"/>
      <c r="B15" s="98"/>
      <c r="C15" s="98"/>
      <c r="D15" s="98"/>
      <c r="E15" s="98"/>
      <c r="F15" s="6" t="s">
        <v>30</v>
      </c>
      <c r="G15" s="6" t="s">
        <v>31</v>
      </c>
      <c r="H15" s="98"/>
      <c r="I15" s="98"/>
      <c r="J15" s="99" t="s">
        <v>32</v>
      </c>
      <c r="K15" s="100"/>
      <c r="L15" s="41" t="s">
        <v>33</v>
      </c>
      <c r="M15" s="41" t="s">
        <v>34</v>
      </c>
      <c r="N15" s="99" t="s">
        <v>35</v>
      </c>
      <c r="O15" s="100"/>
      <c r="P15" s="7"/>
      <c r="Q15" s="17"/>
    </row>
    <row r="16" spans="1:17" ht="34.5" customHeight="1" x14ac:dyDescent="0.2">
      <c r="A16" s="43" t="s">
        <v>36</v>
      </c>
      <c r="B16" s="43" t="s">
        <v>192</v>
      </c>
      <c r="C16" s="43" t="s">
        <v>193</v>
      </c>
      <c r="D16" s="43" t="s">
        <v>39</v>
      </c>
      <c r="E16" s="44">
        <v>1</v>
      </c>
      <c r="F16" s="45">
        <v>1</v>
      </c>
      <c r="G16" s="45">
        <v>8</v>
      </c>
      <c r="H16" s="46">
        <v>44516</v>
      </c>
      <c r="I16" s="46" t="s">
        <v>194</v>
      </c>
      <c r="J16" s="28">
        <v>3810000</v>
      </c>
      <c r="K16" s="47">
        <f>(F16*J16+(J16/30*G16))*E16</f>
        <v>4826000</v>
      </c>
      <c r="L16" s="18" t="s">
        <v>195</v>
      </c>
      <c r="M16" s="47" t="s">
        <v>196</v>
      </c>
      <c r="N16" s="29">
        <f>+J16</f>
        <v>3810000</v>
      </c>
      <c r="O16" s="18">
        <f>+K16</f>
        <v>4826000</v>
      </c>
      <c r="P16" s="47" t="s">
        <v>197</v>
      </c>
      <c r="Q16" s="133" t="s">
        <v>198</v>
      </c>
    </row>
    <row r="17" spans="1:17" ht="142.5" customHeight="1" x14ac:dyDescent="0.2">
      <c r="A17" s="43" t="s">
        <v>36</v>
      </c>
      <c r="B17" s="43" t="s">
        <v>199</v>
      </c>
      <c r="C17" s="43" t="s">
        <v>200</v>
      </c>
      <c r="D17" s="43" t="s">
        <v>39</v>
      </c>
      <c r="E17" s="44">
        <v>2</v>
      </c>
      <c r="F17" s="45">
        <v>1</v>
      </c>
      <c r="G17" s="45">
        <v>8</v>
      </c>
      <c r="H17" s="46">
        <v>44516</v>
      </c>
      <c r="I17" s="46" t="s">
        <v>194</v>
      </c>
      <c r="J17" s="28">
        <v>3810000</v>
      </c>
      <c r="K17" s="47">
        <f>(F17*J17+(J17/30*G17))*E17</f>
        <v>9652000</v>
      </c>
      <c r="L17" s="18" t="s">
        <v>201</v>
      </c>
      <c r="M17" s="47" t="s">
        <v>202</v>
      </c>
      <c r="N17" s="29">
        <f t="shared" ref="N17:N22" si="0">+J17</f>
        <v>3810000</v>
      </c>
      <c r="O17" s="18">
        <f t="shared" ref="O17:O22" si="1">+K17</f>
        <v>9652000</v>
      </c>
      <c r="P17" s="47" t="s">
        <v>203</v>
      </c>
      <c r="Q17" s="134"/>
    </row>
    <row r="18" spans="1:17" ht="34.5" customHeight="1" x14ac:dyDescent="0.2">
      <c r="A18" s="43" t="s">
        <v>36</v>
      </c>
      <c r="B18" s="43" t="s">
        <v>204</v>
      </c>
      <c r="C18" s="43" t="s">
        <v>205</v>
      </c>
      <c r="D18" s="43" t="s">
        <v>39</v>
      </c>
      <c r="E18" s="44">
        <v>1</v>
      </c>
      <c r="F18" s="45">
        <v>1</v>
      </c>
      <c r="G18" s="45">
        <v>8</v>
      </c>
      <c r="H18" s="46">
        <v>44516</v>
      </c>
      <c r="I18" s="46">
        <v>44546</v>
      </c>
      <c r="J18" s="53">
        <v>3038400</v>
      </c>
      <c r="K18" s="47">
        <f t="shared" ref="K18:K22" si="2">(F18*J18+(J18/30*G18))*E18</f>
        <v>3848640</v>
      </c>
      <c r="L18" s="47" t="s">
        <v>206</v>
      </c>
      <c r="M18" s="47" t="s">
        <v>207</v>
      </c>
      <c r="N18" s="54">
        <f t="shared" si="0"/>
        <v>3038400</v>
      </c>
      <c r="O18" s="47">
        <f t="shared" si="1"/>
        <v>3848640</v>
      </c>
      <c r="P18" s="47" t="s">
        <v>50</v>
      </c>
      <c r="Q18" s="134"/>
    </row>
    <row r="19" spans="1:17" ht="34.5" customHeight="1" x14ac:dyDescent="0.2">
      <c r="A19" s="43" t="s">
        <v>36</v>
      </c>
      <c r="B19" s="43" t="s">
        <v>199</v>
      </c>
      <c r="C19" s="43" t="s">
        <v>208</v>
      </c>
      <c r="D19" s="43" t="s">
        <v>39</v>
      </c>
      <c r="E19" s="44">
        <v>2</v>
      </c>
      <c r="F19" s="45">
        <v>1</v>
      </c>
      <c r="G19" s="45">
        <v>8</v>
      </c>
      <c r="H19" s="46">
        <v>44516</v>
      </c>
      <c r="I19" s="46" t="s">
        <v>194</v>
      </c>
      <c r="J19" s="53">
        <v>3810000</v>
      </c>
      <c r="K19" s="47">
        <f t="shared" si="2"/>
        <v>9652000</v>
      </c>
      <c r="L19" s="47" t="s">
        <v>209</v>
      </c>
      <c r="M19" s="47" t="s">
        <v>210</v>
      </c>
      <c r="N19" s="54">
        <f t="shared" si="0"/>
        <v>3810000</v>
      </c>
      <c r="O19" s="47">
        <f t="shared" si="1"/>
        <v>9652000</v>
      </c>
      <c r="P19" s="47" t="s">
        <v>203</v>
      </c>
      <c r="Q19" s="134"/>
    </row>
    <row r="20" spans="1:17" ht="137.25" customHeight="1" x14ac:dyDescent="0.2">
      <c r="A20" s="43" t="s">
        <v>36</v>
      </c>
      <c r="B20" s="43" t="s">
        <v>199</v>
      </c>
      <c r="C20" s="43" t="s">
        <v>211</v>
      </c>
      <c r="D20" s="43" t="s">
        <v>39</v>
      </c>
      <c r="E20" s="44">
        <v>1</v>
      </c>
      <c r="F20" s="45">
        <v>1</v>
      </c>
      <c r="G20" s="45">
        <v>8</v>
      </c>
      <c r="H20" s="46">
        <v>44516</v>
      </c>
      <c r="I20" s="46" t="s">
        <v>194</v>
      </c>
      <c r="J20" s="28">
        <v>3510000</v>
      </c>
      <c r="K20" s="47">
        <f t="shared" si="2"/>
        <v>4446000</v>
      </c>
      <c r="L20" s="18" t="s">
        <v>212</v>
      </c>
      <c r="M20" s="18" t="s">
        <v>213</v>
      </c>
      <c r="N20" s="29">
        <f t="shared" si="0"/>
        <v>3510000</v>
      </c>
      <c r="O20" s="18">
        <f t="shared" si="1"/>
        <v>4446000</v>
      </c>
      <c r="P20" s="47" t="s">
        <v>203</v>
      </c>
      <c r="Q20" s="134"/>
    </row>
    <row r="21" spans="1:17" ht="147.75" customHeight="1" x14ac:dyDescent="0.2">
      <c r="A21" s="43" t="s">
        <v>36</v>
      </c>
      <c r="B21" s="43" t="s">
        <v>199</v>
      </c>
      <c r="C21" s="43" t="s">
        <v>214</v>
      </c>
      <c r="D21" s="43" t="s">
        <v>39</v>
      </c>
      <c r="E21" s="44">
        <v>1</v>
      </c>
      <c r="F21" s="45">
        <v>1</v>
      </c>
      <c r="G21" s="45">
        <v>8</v>
      </c>
      <c r="H21" s="46">
        <v>44516</v>
      </c>
      <c r="I21" s="46" t="s">
        <v>194</v>
      </c>
      <c r="J21" s="28">
        <v>3510000</v>
      </c>
      <c r="K21" s="47">
        <f t="shared" ref="K21" si="3">(F21*J21+(J21/30*G21))*E21</f>
        <v>4446000</v>
      </c>
      <c r="L21" s="18" t="s">
        <v>215</v>
      </c>
      <c r="M21" s="47" t="s">
        <v>216</v>
      </c>
      <c r="N21" s="29">
        <f t="shared" si="0"/>
        <v>3510000</v>
      </c>
      <c r="O21" s="18">
        <f t="shared" si="1"/>
        <v>4446000</v>
      </c>
      <c r="P21" s="47" t="s">
        <v>203</v>
      </c>
      <c r="Q21" s="134"/>
    </row>
    <row r="22" spans="1:17" ht="96" customHeight="1" x14ac:dyDescent="0.2">
      <c r="A22" s="43" t="s">
        <v>36</v>
      </c>
      <c r="B22" s="43" t="s">
        <v>217</v>
      </c>
      <c r="C22" s="43" t="s">
        <v>218</v>
      </c>
      <c r="D22" s="43" t="s">
        <v>39</v>
      </c>
      <c r="E22" s="44">
        <v>3</v>
      </c>
      <c r="F22" s="45">
        <v>1</v>
      </c>
      <c r="G22" s="45">
        <v>8</v>
      </c>
      <c r="H22" s="46">
        <v>44516</v>
      </c>
      <c r="I22" s="46" t="s">
        <v>194</v>
      </c>
      <c r="J22" s="28">
        <v>3810000</v>
      </c>
      <c r="K22" s="47">
        <f t="shared" si="2"/>
        <v>14478000</v>
      </c>
      <c r="L22" s="47" t="s">
        <v>219</v>
      </c>
      <c r="M22" s="47" t="s">
        <v>220</v>
      </c>
      <c r="N22" s="29">
        <f t="shared" si="0"/>
        <v>3810000</v>
      </c>
      <c r="O22" s="18">
        <f t="shared" si="1"/>
        <v>14478000</v>
      </c>
      <c r="P22" s="47" t="s">
        <v>197</v>
      </c>
      <c r="Q22" s="135"/>
    </row>
    <row r="23" spans="1:17" x14ac:dyDescent="0.2">
      <c r="O23" s="18"/>
    </row>
    <row r="24" spans="1:17" x14ac:dyDescent="0.2">
      <c r="A24" s="30" t="s">
        <v>80</v>
      </c>
      <c r="B24" s="31"/>
      <c r="C24" s="32"/>
      <c r="D24" s="33"/>
      <c r="E24" s="38">
        <f>SUM(E16:E23)</f>
        <v>11</v>
      </c>
      <c r="F24" s="35"/>
      <c r="G24" s="34"/>
      <c r="H24" s="3"/>
      <c r="I24" s="16"/>
      <c r="J24" s="36"/>
      <c r="K24" s="37">
        <f>+K16+K17+K18+K19+K20+K21+K22</f>
        <v>51348640</v>
      </c>
      <c r="L24" s="37"/>
      <c r="M24" s="37"/>
      <c r="N24" s="36"/>
      <c r="O24" s="18"/>
      <c r="P24" s="16"/>
      <c r="Q24" s="39"/>
    </row>
    <row r="25" spans="1:17" ht="29.25" customHeight="1" x14ac:dyDescent="0.2">
      <c r="B25" s="20"/>
      <c r="K25" s="42"/>
      <c r="N25" s="21"/>
      <c r="Q25" s="19"/>
    </row>
    <row r="26" spans="1:17" ht="30.75" customHeight="1" x14ac:dyDescent="0.2">
      <c r="K26" s="22"/>
      <c r="L26" s="22"/>
      <c r="M26" s="22"/>
      <c r="N26" s="22"/>
      <c r="O26" s="22"/>
      <c r="Q26" s="23"/>
    </row>
    <row r="27" spans="1:17" ht="15" x14ac:dyDescent="0.25">
      <c r="A27" s="89" t="s">
        <v>221</v>
      </c>
      <c r="B27" s="89"/>
      <c r="C27" s="89"/>
      <c r="D27" s="89"/>
      <c r="E27" s="89"/>
      <c r="F27" s="89"/>
      <c r="G27" s="89"/>
      <c r="H27" s="89"/>
      <c r="I27" s="89"/>
      <c r="J27" s="89"/>
      <c r="K27" s="89"/>
      <c r="L27" s="89"/>
      <c r="M27" s="89"/>
      <c r="N27" s="89"/>
      <c r="O27" s="89"/>
      <c r="P27" s="89"/>
      <c r="Q27" s="89"/>
    </row>
    <row r="28" spans="1:17" ht="15" x14ac:dyDescent="0.25">
      <c r="A28" s="89" t="s">
        <v>222</v>
      </c>
      <c r="B28" s="89"/>
      <c r="C28" s="89"/>
      <c r="D28" s="89"/>
      <c r="E28" s="89"/>
      <c r="F28" s="89"/>
      <c r="G28" s="89"/>
      <c r="H28" s="89"/>
      <c r="I28" s="89"/>
      <c r="J28" s="89"/>
      <c r="K28" s="89"/>
      <c r="L28" s="89"/>
      <c r="M28" s="89"/>
      <c r="N28" s="89"/>
      <c r="O28" s="89"/>
      <c r="P28" s="89"/>
      <c r="Q28" s="89"/>
    </row>
    <row r="29" spans="1:17" x14ac:dyDescent="0.2">
      <c r="I29" s="42"/>
    </row>
    <row r="30" spans="1:17" x14ac:dyDescent="0.2">
      <c r="J30" s="42"/>
    </row>
    <row r="31" spans="1:17" x14ac:dyDescent="0.2">
      <c r="H31" s="42"/>
    </row>
    <row r="32" spans="1:17" x14ac:dyDescent="0.2">
      <c r="J32" s="42"/>
    </row>
  </sheetData>
  <mergeCells count="31">
    <mergeCell ref="A1:P2"/>
    <mergeCell ref="A3:Q3"/>
    <mergeCell ref="A4:Q4"/>
    <mergeCell ref="A5:Q5"/>
    <mergeCell ref="A6:Q6"/>
    <mergeCell ref="J10:Q10"/>
    <mergeCell ref="A11:C11"/>
    <mergeCell ref="K11:Q11"/>
    <mergeCell ref="A12:C12"/>
    <mergeCell ref="A8:J8"/>
    <mergeCell ref="D13:D15"/>
    <mergeCell ref="E13:E15"/>
    <mergeCell ref="F13:G14"/>
    <mergeCell ref="A9:C9"/>
    <mergeCell ref="A10:C10"/>
    <mergeCell ref="Q16:Q22"/>
    <mergeCell ref="A27:Q27"/>
    <mergeCell ref="A28:Q28"/>
    <mergeCell ref="H13:I13"/>
    <mergeCell ref="J13:J14"/>
    <mergeCell ref="K13:K14"/>
    <mergeCell ref="N13:N14"/>
    <mergeCell ref="O13:O14"/>
    <mergeCell ref="Q13:Q14"/>
    <mergeCell ref="H14:H15"/>
    <mergeCell ref="I14:I15"/>
    <mergeCell ref="J15:K15"/>
    <mergeCell ref="N15:O15"/>
    <mergeCell ref="A13:A15"/>
    <mergeCell ref="B13:B15"/>
    <mergeCell ref="C13:C15"/>
  </mergeCells>
  <phoneticPr fontId="15" type="noConversion"/>
  <pageMargins left="0.7" right="0.7" top="0.75" bottom="0.75" header="0.3" footer="0.3"/>
  <pageSetup scale="26" orientation="landscape"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9E776-72FF-4757-8BA7-4079DCD60272}">
  <dimension ref="C3:K19"/>
  <sheetViews>
    <sheetView workbookViewId="0">
      <selection activeCell="E14" sqref="E14"/>
    </sheetView>
  </sheetViews>
  <sheetFormatPr baseColWidth="10" defaultColWidth="10.7109375" defaultRowHeight="15" x14ac:dyDescent="0.25"/>
  <cols>
    <col min="3" max="3" width="54.42578125" customWidth="1"/>
    <col min="4" max="4" width="14.140625" bestFit="1" customWidth="1"/>
    <col min="10" max="10" width="13.7109375" bestFit="1" customWidth="1"/>
  </cols>
  <sheetData>
    <row r="3" spans="3:11" x14ac:dyDescent="0.25">
      <c r="C3" s="48" t="s">
        <v>223</v>
      </c>
      <c r="D3" s="49">
        <v>15150400</v>
      </c>
      <c r="H3" t="s">
        <v>224</v>
      </c>
    </row>
    <row r="4" spans="3:11" x14ac:dyDescent="0.25">
      <c r="C4" s="48" t="s">
        <v>225</v>
      </c>
      <c r="D4" s="49">
        <v>13462000</v>
      </c>
      <c r="H4" s="50">
        <f>'ANEXO 2 (IISem)'!K24</f>
        <v>51348640</v>
      </c>
    </row>
    <row r="5" spans="3:11" x14ac:dyDescent="0.25">
      <c r="C5" s="48" t="s">
        <v>226</v>
      </c>
      <c r="D5" s="49">
        <v>13462000</v>
      </c>
      <c r="H5" s="51">
        <f>D8</f>
        <v>62053300</v>
      </c>
    </row>
    <row r="6" spans="3:11" x14ac:dyDescent="0.25">
      <c r="C6" s="48" t="s">
        <v>227</v>
      </c>
      <c r="D6" s="49">
        <v>13462000</v>
      </c>
      <c r="H6">
        <f>D16</f>
        <v>45453000</v>
      </c>
      <c r="J6" t="s">
        <v>228</v>
      </c>
    </row>
    <row r="7" spans="3:11" x14ac:dyDescent="0.25">
      <c r="C7" s="48" t="s">
        <v>229</v>
      </c>
      <c r="D7" s="49">
        <v>6516900</v>
      </c>
      <c r="I7" s="52">
        <v>215272900</v>
      </c>
      <c r="J7" t="s">
        <v>230</v>
      </c>
    </row>
    <row r="8" spans="3:11" x14ac:dyDescent="0.25">
      <c r="D8" s="51">
        <f>SUM(D3:D7)</f>
        <v>62053300</v>
      </c>
      <c r="J8" s="52">
        <f>SUM(D14)</f>
        <v>29636400</v>
      </c>
      <c r="K8" t="s">
        <v>231</v>
      </c>
    </row>
    <row r="9" spans="3:11" x14ac:dyDescent="0.25">
      <c r="J9" s="52">
        <f>SUM(J7:J8)</f>
        <v>29636400</v>
      </c>
      <c r="K9" t="s">
        <v>232</v>
      </c>
    </row>
    <row r="10" spans="3:11" x14ac:dyDescent="0.25">
      <c r="C10" s="137" t="s">
        <v>233</v>
      </c>
      <c r="D10" s="138"/>
      <c r="J10" s="52">
        <v>9115200</v>
      </c>
      <c r="K10" t="s">
        <v>234</v>
      </c>
    </row>
    <row r="11" spans="3:11" x14ac:dyDescent="0.25">
      <c r="C11" s="48" t="s">
        <v>235</v>
      </c>
      <c r="D11" s="49">
        <v>16383000</v>
      </c>
      <c r="J11" s="50" t="e">
        <f>#REF!</f>
        <v>#REF!</v>
      </c>
      <c r="K11" t="s">
        <v>236</v>
      </c>
    </row>
    <row r="12" spans="3:11" x14ac:dyDescent="0.25">
      <c r="C12" s="48" t="s">
        <v>237</v>
      </c>
      <c r="D12" s="49">
        <v>4010400</v>
      </c>
      <c r="J12" s="52" t="e">
        <f>J9-J10-J11</f>
        <v>#REF!</v>
      </c>
      <c r="K12" t="s">
        <v>238</v>
      </c>
    </row>
    <row r="13" spans="3:11" x14ac:dyDescent="0.25">
      <c r="C13" s="48" t="s">
        <v>239</v>
      </c>
      <c r="D13" s="49">
        <v>9243000</v>
      </c>
    </row>
    <row r="14" spans="3:11" x14ac:dyDescent="0.25">
      <c r="D14" s="51">
        <f>SUM(D11:D13)</f>
        <v>29636400</v>
      </c>
    </row>
    <row r="16" spans="3:11" x14ac:dyDescent="0.25">
      <c r="C16" s="48" t="s">
        <v>240</v>
      </c>
      <c r="D16" s="48">
        <v>45453000</v>
      </c>
    </row>
    <row r="17" spans="3:10" x14ac:dyDescent="0.25">
      <c r="J17">
        <v>25681400</v>
      </c>
    </row>
    <row r="19" spans="3:10" x14ac:dyDescent="0.25">
      <c r="C19" s="48" t="s">
        <v>241</v>
      </c>
      <c r="D19" s="49">
        <f>+D3+D4+D5+D6+D7+D11+D12+D13+'ANEXO 2 (IISem)'!K24</f>
        <v>143038340</v>
      </c>
    </row>
  </sheetData>
  <mergeCells count="1">
    <mergeCell ref="C10:D1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ANEXO 2_COMPLEMENTARIA_REG_2022</vt:lpstr>
      <vt:lpstr>JUSTIFICACION_ÓBLIGACIONES</vt:lpstr>
      <vt:lpstr>MATRIZ</vt:lpstr>
      <vt:lpstr>ANEXO 2 (IISem)</vt:lpstr>
      <vt:lpstr>Hoja1</vt:lpstr>
      <vt:lpstr>'ANEXO 2 (IISem)'!Área_de_impresión</vt:lpstr>
      <vt:lpstr>'ANEXO 2_COMPLEMENTARIA_REG_2022'!Área_de_impresión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Ana Sofia</cp:lastModifiedBy>
  <cp:revision/>
  <dcterms:created xsi:type="dcterms:W3CDTF">2020-02-28T20:30:41Z</dcterms:created>
  <dcterms:modified xsi:type="dcterms:W3CDTF">2023-05-31T22:59:02Z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2023-04-17T20:42:34Z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55b16217-06eb-486f-9536-5a0b079b2f03</vt:lpwstr>
  </property>
  <property fmtid="{D5CDD505-2E9C-101B-9397-08002B2CF9AE}" pid="8" name="MSIP_Label_1299739c-ad3d-4908-806e-4d91151a6e13_ContentBits">
    <vt:lpwstr>0</vt:lpwstr>
  </property>
</Properties>
</file>