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john_zapata_cefit_edu_co/Documents/Contratacion 2023/Equipos de enseñanza - Ahumador/"/>
    </mc:Choice>
  </mc:AlternateContent>
  <xr:revisionPtr revIDLastSave="29" documentId="8_{F49DAAD8-66E3-417A-8860-468B521CA01C}" xr6:coauthVersionLast="47" xr6:coauthVersionMax="47" xr10:uidLastSave="{82934999-FC42-4CA0-A481-505DF84B66DF}"/>
  <bookViews>
    <workbookView xWindow="-120" yWindow="-120" windowWidth="24240" windowHeight="13140" activeTab="1" xr2:uid="{00000000-000D-0000-FFFF-FFFF00000000}"/>
  </bookViews>
  <sheets>
    <sheet name="BD" sheetId="2" r:id="rId1"/>
    <sheet name="MA" sheetId="12" r:id="rId2"/>
  </sheets>
  <definedNames>
    <definedName name="_xlnm.Print_Area" localSheetId="1">MA!$A$1:$Z$13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" i="12" l="1"/>
  <c r="L9" i="12"/>
  <c r="L10" i="12"/>
  <c r="L11" i="12"/>
  <c r="U9" i="12"/>
  <c r="U10" i="12"/>
  <c r="U11" i="12"/>
  <c r="U8" i="12" l="1"/>
  <c r="N9" i="12" l="1"/>
  <c r="N10" i="12"/>
  <c r="N8" i="12"/>
  <c r="L8" i="12" l="1"/>
  <c r="O11" i="12" l="1"/>
  <c r="O10" i="12"/>
  <c r="J9" i="12"/>
  <c r="O9" i="12" s="1"/>
  <c r="O8" i="12"/>
</calcChain>
</file>

<file path=xl/sharedStrings.xml><?xml version="1.0" encoding="utf-8"?>
<sst xmlns="http://schemas.openxmlformats.org/spreadsheetml/2006/main" count="117" uniqueCount="80">
  <si>
    <t>N°</t>
  </si>
  <si>
    <t>CLASE</t>
  </si>
  <si>
    <t>FUENTE</t>
  </si>
  <si>
    <t>ETAPA</t>
  </si>
  <si>
    <t>TIPO</t>
  </si>
  <si>
    <t xml:space="preserve">DESCRIPCION </t>
  </si>
  <si>
    <t>PROBABILDIAD</t>
  </si>
  <si>
    <t xml:space="preserve">IMPACTO </t>
  </si>
  <si>
    <t xml:space="preserve">VALORACION </t>
  </si>
  <si>
    <t xml:space="preserve">CATEGORIA </t>
  </si>
  <si>
    <t xml:space="preserve">CONTROLES </t>
  </si>
  <si>
    <t xml:space="preserve">IMPACTO DESPUES DEL TRATAMIENTO </t>
  </si>
  <si>
    <t>PROBABILIDAD</t>
  </si>
  <si>
    <t>IMPACTO</t>
  </si>
  <si>
    <t>AFECTA LA EJECUCION DEL CONTRATO</t>
  </si>
  <si>
    <t xml:space="preserve">A QUIEN SE LE ASIGNA </t>
  </si>
  <si>
    <t>RESPONSABLE</t>
  </si>
  <si>
    <t xml:space="preserve">FECHA  DE TRATAMIENTO </t>
  </si>
  <si>
    <t>INICIO</t>
  </si>
  <si>
    <t xml:space="preserve">TERMINA </t>
  </si>
  <si>
    <t xml:space="preserve">VALORACION CUANTITATIVA </t>
  </si>
  <si>
    <t>General</t>
  </si>
  <si>
    <t>Especifico</t>
  </si>
  <si>
    <t>Interna</t>
  </si>
  <si>
    <t>Externa</t>
  </si>
  <si>
    <t>Planeacion</t>
  </si>
  <si>
    <t>Selección</t>
  </si>
  <si>
    <t xml:space="preserve">Contratacion </t>
  </si>
  <si>
    <t xml:space="preserve">Ejecucion </t>
  </si>
  <si>
    <t>Economico</t>
  </si>
  <si>
    <t>Social o Politico</t>
  </si>
  <si>
    <t>Operacionales</t>
  </si>
  <si>
    <t>Financieros</t>
  </si>
  <si>
    <t>Regulatorios</t>
  </si>
  <si>
    <t>Naturaleza</t>
  </si>
  <si>
    <t>Ambientales</t>
  </si>
  <si>
    <t>Tecnologicos</t>
  </si>
  <si>
    <t xml:space="preserve">PROBABILIDAD </t>
  </si>
  <si>
    <t xml:space="preserve">CALIFICACION MONETARIA </t>
  </si>
  <si>
    <t>5% AL 15%</t>
  </si>
  <si>
    <t>15% AL 30%</t>
  </si>
  <si>
    <t>&gt; 30%</t>
  </si>
  <si>
    <t>CATEGORIA DEL RIESGO</t>
  </si>
  <si>
    <t>Riesgo extremo</t>
  </si>
  <si>
    <t>Riesgo alto</t>
  </si>
  <si>
    <t>Riesgo medio</t>
  </si>
  <si>
    <t>Riesgo bajo</t>
  </si>
  <si>
    <t>VALOR CONTRATO</t>
  </si>
  <si>
    <t>ASIGNACION</t>
  </si>
  <si>
    <t>Contratista</t>
  </si>
  <si>
    <t>Contratante</t>
  </si>
  <si>
    <t>FUNCIONARIOS</t>
  </si>
  <si>
    <t>PORCENTAJE IMPACTO DE LISTA</t>
  </si>
  <si>
    <t>PORCENTAJE IMPACTO ASIGNADO</t>
  </si>
  <si>
    <t xml:space="preserve">CONSECUENCIA </t>
  </si>
  <si>
    <t>SI</t>
  </si>
  <si>
    <t>ESTIMACIÓN DE RIESGOS PROCESOS DE CONTRATACIÓN</t>
  </si>
  <si>
    <t>Objeto del contrato:</t>
  </si>
  <si>
    <t xml:space="preserve">Nombre del técnico que diligencia: </t>
  </si>
  <si>
    <t>CÓDIGO: FO-GJC-034</t>
  </si>
  <si>
    <t>VERSIÓN:002</t>
  </si>
  <si>
    <t>NO</t>
  </si>
  <si>
    <t>Supervisor</t>
  </si>
  <si>
    <t>John Jairo Zapata Calderón.</t>
  </si>
  <si>
    <t xml:space="preserve">Incumplimiento de las obligaciones y/o actividades surgidas del contrato estatal.    
Insolvencia económica del contratista.                  
Planificación inadecuada del contratista para la ejecución del contrato.
Falta de recursos tecnológicos y humanos.                </t>
  </si>
  <si>
    <t xml:space="preserve">Demanda o indemnización por solidaridad laboral.
El no pago de salarios, prestaciones sociales e indemnizaciones laborales.  
Insolvencia económica del contratista.  
Descuido administrativo por no pagar a tiempo las obligaciones laborales por Ley.                                                                                                  </t>
  </si>
  <si>
    <t xml:space="preserve">Incumplimiento de las obligaciones surgidas del contrato.                                            
Inadecuada planeación para la ejecución del contrato.
No cumplimiento de las observaciones y/o sugerencias del supervisor del contrato.
                                        </t>
  </si>
  <si>
    <t xml:space="preserve">Imposición de sanciones legales y terminación del contrato </t>
  </si>
  <si>
    <t xml:space="preserve">Supervisor </t>
  </si>
  <si>
    <t xml:space="preserve">Imposibilidad para ejecutar el contrato por fuerza mayor o caso fortuito.
Fallecimiento del Contratista.    
Declaración de insolvencia económica por parte del contratista.                                                                </t>
  </si>
  <si>
    <t xml:space="preserve">Demoras y retrasos en el CEFIT para la realización de las actividades propias del contrato o pagos demorados durante la ejecución.                                                    </t>
  </si>
  <si>
    <t xml:space="preserve">Demoras y retrasos en el CEFIT para la realización de las actividades propias del contrato.                                                          Imposibilidad para el pago de facturas o cuentas de cobro. 
</t>
  </si>
  <si>
    <t>Verificar la garantia y calidad de los equipos de enseñanza.</t>
  </si>
  <si>
    <t>Demanda a las cuales se declare solidaridad al CEFIT en asuntos de derecho laboral.</t>
  </si>
  <si>
    <t>Reportes y pagos oportunos.</t>
  </si>
  <si>
    <t>Informe de supervisición y la documentación requerida para el pago.</t>
  </si>
  <si>
    <t>Entrega programada de equipos y pago de factura, de acuerdo a lo solicitado.</t>
  </si>
  <si>
    <t>Junio</t>
  </si>
  <si>
    <t>Julio</t>
  </si>
  <si>
    <t>Compra de equipos de enseñanza para el desarrollo de los programas técnicos de gastronomía, panadería y repostería que ofrece el Centro de Formación Integral para el Trabajo CEFIT.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</si>
</sst>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99">
    <xf numFmtId="0" fontId="0" fillId="0" borderId="0" xfId="0"/>
    <xf numFmtId="0" fontId="0" fillId="0" borderId="1" xfId="0" applyBorder="1"/>
    <xf numFmtId="0" fontId="0" fillId="0" borderId="2" xfId="0" applyBorder="1"/>
    <xf numFmtId="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0" fontId="2" fillId="2" borderId="0" xfId="3"/>
    <xf numFmtId="0" fontId="5" fillId="0" borderId="0" xfId="0" applyFont="1"/>
    <xf numFmtId="0" fontId="4" fillId="4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164" fontId="5" fillId="0" borderId="0" xfId="1" applyFont="1" applyAlignment="1">
      <alignment horizontal="center"/>
    </xf>
    <xf numFmtId="9" fontId="5" fillId="0" borderId="0" xfId="2" applyFont="1" applyAlignment="1" applyProtection="1">
      <alignment horizontal="center"/>
      <protection hidden="1"/>
    </xf>
    <xf numFmtId="9" fontId="5" fillId="0" borderId="0" xfId="2" applyFont="1" applyAlignment="1">
      <alignment horizontal="center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7" xfId="0" applyBorder="1"/>
    <xf numFmtId="0" fontId="4" fillId="14" borderId="1" xfId="0" applyFont="1" applyFill="1" applyBorder="1" applyAlignment="1" applyProtection="1">
      <alignment horizontal="center"/>
      <protection hidden="1"/>
    </xf>
    <xf numFmtId="0" fontId="4" fillId="14" borderId="1" xfId="0" applyFont="1" applyFill="1" applyBorder="1" applyAlignment="1" applyProtection="1">
      <alignment horizontal="center"/>
      <protection locked="0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8" xfId="0" applyFont="1" applyBorder="1"/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9" fontId="6" fillId="0" borderId="1" xfId="2" applyFont="1" applyBorder="1" applyAlignment="1" applyProtection="1">
      <alignment horizontal="center" vertical="center"/>
      <protection hidden="1"/>
    </xf>
    <xf numFmtId="9" fontId="6" fillId="0" borderId="1" xfId="2" applyFont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hidden="1"/>
    </xf>
    <xf numFmtId="0" fontId="6" fillId="12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13" borderId="1" xfId="0" applyFont="1" applyFill="1" applyBorder="1" applyAlignment="1" applyProtection="1">
      <alignment horizontal="left" vertical="center" wrapText="1"/>
      <protection locked="0"/>
    </xf>
    <xf numFmtId="0" fontId="0" fillId="0" borderId="19" xfId="0" applyBorder="1" applyAlignment="1">
      <alignment vertical="center"/>
    </xf>
    <xf numFmtId="0" fontId="0" fillId="0" borderId="30" xfId="0" applyBorder="1" applyAlignment="1">
      <alignment vertical="center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7" fillId="0" borderId="21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7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9" fontId="4" fillId="14" borderId="5" xfId="2" applyFont="1" applyFill="1" applyBorder="1" applyAlignment="1" applyProtection="1">
      <alignment horizontal="center" vertical="center" wrapText="1"/>
      <protection hidden="1"/>
    </xf>
    <xf numFmtId="9" fontId="4" fillId="14" borderId="6" xfId="2" applyFont="1" applyFill="1" applyBorder="1" applyAlignment="1" applyProtection="1">
      <alignment horizontal="center" vertical="center" wrapText="1"/>
      <protection hidden="1"/>
    </xf>
    <xf numFmtId="0" fontId="4" fillId="7" borderId="5" xfId="0" applyFont="1" applyFill="1" applyBorder="1" applyAlignment="1" applyProtection="1">
      <alignment horizontal="center" vertical="center"/>
      <protection locked="0"/>
    </xf>
    <xf numFmtId="0" fontId="4" fillId="7" borderId="6" xfId="0" applyFont="1" applyFill="1" applyBorder="1" applyAlignment="1" applyProtection="1">
      <alignment horizontal="center" vertical="center"/>
      <protection locked="0"/>
    </xf>
    <xf numFmtId="0" fontId="4" fillId="7" borderId="5" xfId="0" applyFont="1" applyFill="1" applyBorder="1" applyAlignment="1" applyProtection="1">
      <alignment horizontal="center" vertical="center" wrapText="1"/>
      <protection locked="0"/>
    </xf>
    <xf numFmtId="0" fontId="4" fillId="7" borderId="6" xfId="0" applyFont="1" applyFill="1" applyBorder="1" applyAlignment="1" applyProtection="1">
      <alignment horizontal="center" vertical="center" wrapText="1"/>
      <protection locked="0"/>
    </xf>
    <xf numFmtId="0" fontId="4" fillId="14" borderId="5" xfId="0" applyFont="1" applyFill="1" applyBorder="1" applyAlignment="1" applyProtection="1">
      <alignment horizontal="center" vertical="center"/>
      <protection locked="0"/>
    </xf>
    <xf numFmtId="0" fontId="4" fillId="14" borderId="6" xfId="0" applyFont="1" applyFill="1" applyBorder="1" applyAlignment="1" applyProtection="1">
      <alignment horizontal="center" vertical="center"/>
      <protection locked="0"/>
    </xf>
    <xf numFmtId="164" fontId="4" fillId="7" borderId="5" xfId="1" applyFont="1" applyFill="1" applyBorder="1" applyAlignment="1" applyProtection="1">
      <alignment horizontal="center" vertical="center" wrapText="1"/>
      <protection locked="0"/>
    </xf>
    <xf numFmtId="164" fontId="4" fillId="7" borderId="6" xfId="1" applyFont="1" applyFill="1" applyBorder="1" applyAlignment="1" applyProtection="1">
      <alignment horizontal="center" vertical="center" wrapText="1"/>
      <protection locked="0"/>
    </xf>
    <xf numFmtId="0" fontId="4" fillId="12" borderId="1" xfId="0" applyFont="1" applyFill="1" applyBorder="1" applyAlignment="1" applyProtection="1">
      <alignment horizontal="center" wrapText="1"/>
      <protection locked="0"/>
    </xf>
    <xf numFmtId="9" fontId="4" fillId="7" borderId="5" xfId="2" applyFont="1" applyFill="1" applyBorder="1" applyAlignment="1" applyProtection="1">
      <alignment horizontal="center" vertical="center" wrapText="1"/>
      <protection locked="0"/>
    </xf>
    <xf numFmtId="9" fontId="4" fillId="7" borderId="6" xfId="2" applyFont="1" applyFill="1" applyBorder="1" applyAlignment="1" applyProtection="1">
      <alignment horizontal="center" vertical="center" wrapText="1"/>
      <protection locked="0"/>
    </xf>
    <xf numFmtId="0" fontId="4" fillId="14" borderId="5" xfId="0" applyFont="1" applyFill="1" applyBorder="1" applyAlignment="1" applyProtection="1">
      <alignment horizontal="center" vertical="center" wrapText="1"/>
      <protection hidden="1"/>
    </xf>
    <xf numFmtId="0" fontId="4" fillId="14" borderId="6" xfId="0" applyFont="1" applyFill="1" applyBorder="1" applyAlignment="1" applyProtection="1">
      <alignment horizontal="center" vertical="center" wrapText="1"/>
      <protection hidden="1"/>
    </xf>
    <xf numFmtId="0" fontId="4" fillId="14" borderId="5" xfId="0" applyFont="1" applyFill="1" applyBorder="1" applyAlignment="1" applyProtection="1">
      <alignment horizontal="center" vertical="center"/>
      <protection hidden="1"/>
    </xf>
    <xf numFmtId="0" fontId="4" fillId="14" borderId="6" xfId="0" applyFont="1" applyFill="1" applyBorder="1" applyAlignment="1" applyProtection="1">
      <alignment horizontal="center" vertical="center"/>
      <protection hidden="1"/>
    </xf>
    <xf numFmtId="0" fontId="4" fillId="12" borderId="2" xfId="0" applyFont="1" applyFill="1" applyBorder="1" applyAlignment="1" applyProtection="1">
      <alignment horizontal="center"/>
      <protection locked="0"/>
    </xf>
    <xf numFmtId="0" fontId="4" fillId="12" borderId="3" xfId="0" applyFont="1" applyFill="1" applyBorder="1" applyAlignment="1" applyProtection="1">
      <alignment horizontal="center"/>
      <protection locked="0"/>
    </xf>
    <xf numFmtId="0" fontId="4" fillId="12" borderId="4" xfId="0" applyFont="1" applyFill="1" applyBorder="1" applyAlignment="1" applyProtection="1">
      <alignment horizontal="center"/>
      <protection locked="0"/>
    </xf>
  </cellXfs>
  <cellStyles count="4">
    <cellStyle name="Bueno" xfId="3" builtinId="26"/>
    <cellStyle name="Moneda" xfId="1" builtinId="4"/>
    <cellStyle name="Normal" xfId="0" builtinId="0"/>
    <cellStyle name="Porcentaje" xfId="2" builtinId="5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6500"/>
      </font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469324</xdr:colOff>
      <xdr:row>0</xdr:row>
      <xdr:rowOff>57150</xdr:rowOff>
    </xdr:from>
    <xdr:to>
      <xdr:col>24</xdr:col>
      <xdr:colOff>234102</xdr:colOff>
      <xdr:row>2</xdr:row>
      <xdr:rowOff>192059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81599" y="57150"/>
          <a:ext cx="1317353" cy="668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495300</xdr:colOff>
      <xdr:row>0</xdr:row>
      <xdr:rowOff>79375</xdr:rowOff>
    </xdr:from>
    <xdr:to>
      <xdr:col>4</xdr:col>
      <xdr:colOff>130175</xdr:colOff>
      <xdr:row>2</xdr:row>
      <xdr:rowOff>88900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675" y="79375"/>
          <a:ext cx="1016000" cy="54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workbookViewId="0">
      <selection activeCell="K10" sqref="K10"/>
    </sheetView>
  </sheetViews>
  <sheetFormatPr baseColWidth="10" defaultRowHeight="15" x14ac:dyDescent="0.25"/>
  <cols>
    <col min="1" max="1" width="11.28515625" customWidth="1"/>
    <col min="2" max="2" width="10.28515625" customWidth="1"/>
    <col min="3" max="3" width="14.42578125" customWidth="1"/>
    <col min="4" max="4" width="19.140625" customWidth="1"/>
    <col min="5" max="5" width="15.140625" customWidth="1"/>
    <col min="6" max="6" width="9.7109375" customWidth="1"/>
    <col min="7" max="7" width="20.140625" customWidth="1"/>
    <col min="8" max="8" width="15.7109375" customWidth="1"/>
    <col min="9" max="9" width="12.42578125" bestFit="1" customWidth="1"/>
    <col min="11" max="11" width="33.140625" customWidth="1"/>
  </cols>
  <sheetData>
    <row r="1" spans="1:11" ht="30" x14ac:dyDescent="0.25">
      <c r="A1" s="5" t="s">
        <v>1</v>
      </c>
      <c r="B1" s="6" t="s">
        <v>2</v>
      </c>
      <c r="C1" s="7" t="s">
        <v>3</v>
      </c>
      <c r="D1" s="8" t="s">
        <v>4</v>
      </c>
      <c r="E1" s="9" t="s">
        <v>37</v>
      </c>
      <c r="F1" s="10" t="s">
        <v>13</v>
      </c>
      <c r="G1" s="11" t="s">
        <v>38</v>
      </c>
      <c r="H1" s="12" t="s">
        <v>42</v>
      </c>
      <c r="I1" s="13" t="s">
        <v>48</v>
      </c>
      <c r="K1" s="1" t="s">
        <v>51</v>
      </c>
    </row>
    <row r="2" spans="1:11" x14ac:dyDescent="0.25">
      <c r="A2" s="1" t="s">
        <v>21</v>
      </c>
      <c r="B2" s="2" t="s">
        <v>23</v>
      </c>
      <c r="C2" s="2" t="s">
        <v>25</v>
      </c>
      <c r="D2" s="1" t="s">
        <v>29</v>
      </c>
      <c r="E2" s="1">
        <v>1</v>
      </c>
      <c r="F2" s="1">
        <v>1</v>
      </c>
      <c r="G2" s="3">
        <v>0.01</v>
      </c>
      <c r="H2" s="1" t="s">
        <v>43</v>
      </c>
      <c r="I2" s="1" t="s">
        <v>50</v>
      </c>
      <c r="K2" s="1"/>
    </row>
    <row r="3" spans="1:11" x14ac:dyDescent="0.25">
      <c r="A3" s="1" t="s">
        <v>22</v>
      </c>
      <c r="B3" s="2" t="s">
        <v>24</v>
      </c>
      <c r="C3" s="2" t="s">
        <v>26</v>
      </c>
      <c r="D3" s="1" t="s">
        <v>30</v>
      </c>
      <c r="E3" s="1">
        <v>2</v>
      </c>
      <c r="F3" s="1">
        <v>2</v>
      </c>
      <c r="G3" s="3">
        <v>0.05</v>
      </c>
      <c r="H3" s="1" t="s">
        <v>44</v>
      </c>
      <c r="I3" s="1" t="s">
        <v>49</v>
      </c>
      <c r="K3" s="1"/>
    </row>
    <row r="4" spans="1:11" x14ac:dyDescent="0.25">
      <c r="C4" s="2" t="s">
        <v>27</v>
      </c>
      <c r="D4" s="1" t="s">
        <v>31</v>
      </c>
      <c r="E4" s="1">
        <v>3</v>
      </c>
      <c r="F4" s="1">
        <v>3</v>
      </c>
      <c r="G4" s="4" t="s">
        <v>39</v>
      </c>
      <c r="H4" s="1" t="s">
        <v>45</v>
      </c>
      <c r="K4" s="1"/>
    </row>
    <row r="5" spans="1:11" x14ac:dyDescent="0.25">
      <c r="C5" s="2" t="s">
        <v>28</v>
      </c>
      <c r="D5" s="1" t="s">
        <v>32</v>
      </c>
      <c r="E5" s="1">
        <v>4</v>
      </c>
      <c r="F5" s="1">
        <v>4</v>
      </c>
      <c r="G5" s="4" t="s">
        <v>40</v>
      </c>
      <c r="H5" s="1" t="s">
        <v>46</v>
      </c>
      <c r="K5" s="1"/>
    </row>
    <row r="6" spans="1:11" x14ac:dyDescent="0.25">
      <c r="D6" s="1" t="s">
        <v>33</v>
      </c>
      <c r="E6" s="1">
        <v>5</v>
      </c>
      <c r="F6" s="1">
        <v>5</v>
      </c>
      <c r="G6" s="4" t="s">
        <v>41</v>
      </c>
      <c r="K6" s="1"/>
    </row>
    <row r="7" spans="1:11" x14ac:dyDescent="0.25">
      <c r="D7" s="1" t="s">
        <v>34</v>
      </c>
      <c r="K7" s="1"/>
    </row>
    <row r="8" spans="1:11" x14ac:dyDescent="0.25">
      <c r="D8" s="1" t="s">
        <v>35</v>
      </c>
      <c r="K8" s="1"/>
    </row>
    <row r="9" spans="1:11" x14ac:dyDescent="0.25">
      <c r="D9" s="1" t="s">
        <v>36</v>
      </c>
      <c r="K9" s="1"/>
    </row>
    <row r="10" spans="1:11" x14ac:dyDescent="0.25">
      <c r="K10" s="1"/>
    </row>
    <row r="11" spans="1:11" x14ac:dyDescent="0.25">
      <c r="K11" s="24"/>
    </row>
    <row r="12" spans="1:11" x14ac:dyDescent="0.25">
      <c r="K12" s="24"/>
    </row>
    <row r="13" spans="1:11" x14ac:dyDescent="0.25">
      <c r="K13" s="24"/>
    </row>
    <row r="14" spans="1:11" x14ac:dyDescent="0.25">
      <c r="K14" s="24"/>
    </row>
    <row r="15" spans="1:11" x14ac:dyDescent="0.25">
      <c r="K15" s="24"/>
    </row>
    <row r="16" spans="1:11" x14ac:dyDescent="0.25">
      <c r="K16" s="24"/>
    </row>
    <row r="17" spans="11:11" x14ac:dyDescent="0.25">
      <c r="K17" s="24"/>
    </row>
    <row r="18" spans="11:11" x14ac:dyDescent="0.25">
      <c r="K18" s="24"/>
    </row>
    <row r="19" spans="11:11" x14ac:dyDescent="0.25">
      <c r="K19" s="24"/>
    </row>
    <row r="20" spans="11:11" x14ac:dyDescent="0.25">
      <c r="K20" s="24"/>
    </row>
    <row r="21" spans="11:11" x14ac:dyDescent="0.25">
      <c r="K21" s="24"/>
    </row>
    <row r="22" spans="11:11" x14ac:dyDescent="0.25">
      <c r="K22" s="24"/>
    </row>
    <row r="23" spans="11:11" x14ac:dyDescent="0.25">
      <c r="K23" s="24"/>
    </row>
    <row r="24" spans="11:11" x14ac:dyDescent="0.25">
      <c r="K24" s="24"/>
    </row>
    <row r="25" spans="11:11" x14ac:dyDescent="0.25">
      <c r="K25" s="24"/>
    </row>
    <row r="26" spans="11:11" x14ac:dyDescent="0.25">
      <c r="K26" s="24"/>
    </row>
    <row r="27" spans="11:11" x14ac:dyDescent="0.25">
      <c r="K27" s="24"/>
    </row>
  </sheetData>
  <sortState xmlns:xlrd2="http://schemas.microsoft.com/office/spreadsheetml/2017/richdata2" ref="K2:K10">
    <sortCondition ref="K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11"/>
  <sheetViews>
    <sheetView tabSelected="1" topLeftCell="K6" zoomScaleNormal="100" workbookViewId="0">
      <selection activeCell="Y13" sqref="Y13"/>
    </sheetView>
  </sheetViews>
  <sheetFormatPr baseColWidth="10" defaultColWidth="11.42578125" defaultRowHeight="12.75" x14ac:dyDescent="0.2"/>
  <cols>
    <col min="1" max="1" width="3" style="14" bestFit="1" customWidth="1"/>
    <col min="2" max="2" width="9.5703125" style="14" bestFit="1" customWidth="1"/>
    <col min="3" max="3" width="9.5703125" style="14" customWidth="1"/>
    <col min="4" max="4" width="11.140625" style="14" customWidth="1"/>
    <col min="5" max="5" width="28.85546875" style="14" customWidth="1"/>
    <col min="6" max="6" width="47.42578125" style="17" bestFit="1" customWidth="1"/>
    <col min="7" max="7" width="41" style="17" customWidth="1"/>
    <col min="8" max="8" width="12.5703125" style="14" bestFit="1" customWidth="1"/>
    <col min="9" max="9" width="8.7109375" style="18" bestFit="1" customWidth="1"/>
    <col min="10" max="10" width="12" style="18" bestFit="1" customWidth="1"/>
    <col min="11" max="11" width="16.140625" style="19" bestFit="1" customWidth="1"/>
    <col min="12" max="12" width="25.85546875" style="20" bestFit="1" customWidth="1"/>
    <col min="13" max="13" width="16" style="21" customWidth="1"/>
    <col min="14" max="14" width="14.42578125" style="22" customWidth="1"/>
    <col min="15" max="15" width="12.28515625" style="22" bestFit="1" customWidth="1"/>
    <col min="16" max="16" width="12.7109375" style="14" customWidth="1"/>
    <col min="17" max="17" width="20.5703125" style="14" customWidth="1"/>
    <col min="18" max="18" width="12.5703125" style="18" bestFit="1" customWidth="1"/>
    <col min="19" max="19" width="8.28515625" style="18" bestFit="1" customWidth="1"/>
    <col min="20" max="20" width="12" style="23" bestFit="1" customWidth="1"/>
    <col min="21" max="21" width="12.85546875" style="22" customWidth="1"/>
    <col min="22" max="22" width="16.7109375" style="14" customWidth="1"/>
    <col min="23" max="23" width="13.7109375" style="14" customWidth="1"/>
    <col min="24" max="24" width="9.5703125" style="14" customWidth="1"/>
    <col min="25" max="25" width="12.85546875" style="14" customWidth="1"/>
    <col min="26" max="16384" width="11.42578125" style="14"/>
  </cols>
  <sheetData>
    <row r="1" spans="1:25" ht="18.75" customHeight="1" thickBot="1" x14ac:dyDescent="0.35">
      <c r="A1" s="68"/>
      <c r="B1" s="69"/>
      <c r="C1" s="69"/>
      <c r="D1" s="69"/>
      <c r="E1" s="70"/>
      <c r="F1" s="65" t="s">
        <v>56</v>
      </c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7"/>
      <c r="W1" s="50"/>
      <c r="X1" s="51"/>
      <c r="Y1" s="52"/>
    </row>
    <row r="2" spans="1:25" ht="23.25" customHeight="1" x14ac:dyDescent="0.2">
      <c r="A2" s="71"/>
      <c r="B2" s="72"/>
      <c r="C2" s="72"/>
      <c r="D2" s="72"/>
      <c r="E2" s="72"/>
      <c r="F2" s="75" t="s">
        <v>59</v>
      </c>
      <c r="G2" s="75"/>
      <c r="H2" s="75"/>
      <c r="I2" s="76"/>
      <c r="J2" s="59" t="s">
        <v>60</v>
      </c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1"/>
      <c r="W2" s="53"/>
      <c r="X2" s="54"/>
      <c r="Y2" s="55"/>
    </row>
    <row r="3" spans="1:25" ht="18.75" customHeight="1" thickBot="1" x14ac:dyDescent="0.25">
      <c r="A3" s="73"/>
      <c r="B3" s="74"/>
      <c r="C3" s="74"/>
      <c r="D3" s="74"/>
      <c r="E3" s="74"/>
      <c r="F3" s="77"/>
      <c r="G3" s="77"/>
      <c r="H3" s="77"/>
      <c r="I3" s="78"/>
      <c r="J3" s="62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4"/>
      <c r="W3" s="56"/>
      <c r="X3" s="57"/>
      <c r="Y3" s="58"/>
    </row>
    <row r="4" spans="1:25" ht="18.75" customHeight="1" x14ac:dyDescent="0.25">
      <c r="A4" s="43" t="s">
        <v>57</v>
      </c>
      <c r="B4" s="44"/>
      <c r="C4" s="44"/>
      <c r="D4" s="45"/>
      <c r="E4" s="41" t="s">
        <v>79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29"/>
      <c r="R4" s="29"/>
      <c r="S4" s="29"/>
      <c r="T4" s="29"/>
      <c r="U4" s="29"/>
      <c r="V4" s="29"/>
      <c r="W4" s="29"/>
      <c r="X4" s="29"/>
      <c r="Y4" s="29"/>
    </row>
    <row r="5" spans="1:25" ht="18.75" customHeight="1" x14ac:dyDescent="0.25">
      <c r="A5" s="46" t="s">
        <v>58</v>
      </c>
      <c r="B5" s="47"/>
      <c r="C5" s="47"/>
      <c r="D5" s="48"/>
      <c r="E5" s="49" t="s">
        <v>63</v>
      </c>
      <c r="F5" s="49"/>
      <c r="G5" s="49"/>
      <c r="H5" s="49"/>
      <c r="I5" s="49"/>
      <c r="J5" s="28"/>
      <c r="K5" s="28"/>
      <c r="L5" s="28"/>
      <c r="M5" s="28"/>
      <c r="N5" s="28"/>
      <c r="O5" s="28"/>
      <c r="P5" s="28"/>
      <c r="Q5" s="28"/>
      <c r="R5" s="27"/>
      <c r="S5" s="27"/>
      <c r="T5" s="27"/>
      <c r="U5" s="27"/>
      <c r="V5" s="28"/>
      <c r="W5" s="28"/>
      <c r="X5" s="27"/>
      <c r="Y5" s="27"/>
    </row>
    <row r="6" spans="1:25" ht="30.75" customHeight="1" x14ac:dyDescent="0.2">
      <c r="A6" s="81" t="s">
        <v>0</v>
      </c>
      <c r="B6" s="81" t="s">
        <v>1</v>
      </c>
      <c r="C6" s="81" t="s">
        <v>2</v>
      </c>
      <c r="D6" s="81" t="s">
        <v>3</v>
      </c>
      <c r="E6" s="81" t="s">
        <v>4</v>
      </c>
      <c r="F6" s="83" t="s">
        <v>5</v>
      </c>
      <c r="G6" s="83" t="s">
        <v>54</v>
      </c>
      <c r="H6" s="81" t="s">
        <v>6</v>
      </c>
      <c r="I6" s="81" t="s">
        <v>7</v>
      </c>
      <c r="J6" s="85" t="s">
        <v>8</v>
      </c>
      <c r="K6" s="87" t="s">
        <v>47</v>
      </c>
      <c r="L6" s="79" t="s">
        <v>52</v>
      </c>
      <c r="M6" s="90" t="s">
        <v>53</v>
      </c>
      <c r="N6" s="92" t="s">
        <v>20</v>
      </c>
      <c r="O6" s="94" t="s">
        <v>9</v>
      </c>
      <c r="P6" s="83" t="s">
        <v>15</v>
      </c>
      <c r="Q6" s="81" t="s">
        <v>10</v>
      </c>
      <c r="R6" s="96" t="s">
        <v>11</v>
      </c>
      <c r="S6" s="97"/>
      <c r="T6" s="97"/>
      <c r="U6" s="98"/>
      <c r="V6" s="83" t="s">
        <v>14</v>
      </c>
      <c r="W6" s="81" t="s">
        <v>16</v>
      </c>
      <c r="X6" s="89" t="s">
        <v>17</v>
      </c>
      <c r="Y6" s="89"/>
    </row>
    <row r="7" spans="1:25" ht="21" customHeight="1" x14ac:dyDescent="0.2">
      <c r="A7" s="82"/>
      <c r="B7" s="82"/>
      <c r="C7" s="82"/>
      <c r="D7" s="82"/>
      <c r="E7" s="82"/>
      <c r="F7" s="84"/>
      <c r="G7" s="84"/>
      <c r="H7" s="82"/>
      <c r="I7" s="82"/>
      <c r="J7" s="86"/>
      <c r="K7" s="88"/>
      <c r="L7" s="80"/>
      <c r="M7" s="91"/>
      <c r="N7" s="93"/>
      <c r="O7" s="95"/>
      <c r="P7" s="84"/>
      <c r="Q7" s="82"/>
      <c r="R7" s="15" t="s">
        <v>12</v>
      </c>
      <c r="S7" s="15" t="s">
        <v>13</v>
      </c>
      <c r="T7" s="25" t="s">
        <v>8</v>
      </c>
      <c r="U7" s="26" t="s">
        <v>9</v>
      </c>
      <c r="V7" s="84"/>
      <c r="W7" s="82"/>
      <c r="X7" s="15" t="s">
        <v>18</v>
      </c>
      <c r="Y7" s="15" t="s">
        <v>19</v>
      </c>
    </row>
    <row r="8" spans="1:25" ht="99" customHeight="1" x14ac:dyDescent="0.2">
      <c r="A8" s="30">
        <v>1</v>
      </c>
      <c r="B8" s="16" t="s">
        <v>22</v>
      </c>
      <c r="C8" s="16" t="s">
        <v>23</v>
      </c>
      <c r="D8" s="16" t="s">
        <v>28</v>
      </c>
      <c r="E8" s="16" t="s">
        <v>31</v>
      </c>
      <c r="F8" s="31" t="s">
        <v>64</v>
      </c>
      <c r="G8" s="31" t="s">
        <v>71</v>
      </c>
      <c r="H8" s="30">
        <v>2</v>
      </c>
      <c r="I8" s="30">
        <v>5</v>
      </c>
      <c r="J8" s="32">
        <v>7</v>
      </c>
      <c r="K8" s="33">
        <v>2000000</v>
      </c>
      <c r="L8" s="34" t="str">
        <f>IFERROR(VLOOKUP(I8,BD!$F$2:$G$6,2,FALSE),"INGRESAR EL IMPACTO")</f>
        <v>&gt; 30%</v>
      </c>
      <c r="M8" s="35">
        <v>0.35</v>
      </c>
      <c r="N8" s="36">
        <f>+K8*M8</f>
        <v>700000</v>
      </c>
      <c r="O8" s="37" t="str">
        <f>IF(AND(J8&gt;=2,J8&lt;=4),"Riesgo Bajo",IF(J8=5,"Riesgo Medio",IF(OR(J8=6,J8=7),"Riesgo Alto",IF(AND(J8&gt;=8,J8&lt;=10),"Riesto Extremo"," "))))</f>
        <v>Riesgo Alto</v>
      </c>
      <c r="P8" s="30" t="s">
        <v>49</v>
      </c>
      <c r="Q8" s="38" t="s">
        <v>72</v>
      </c>
      <c r="R8" s="30">
        <v>2</v>
      </c>
      <c r="S8" s="30">
        <v>5</v>
      </c>
      <c r="T8" s="39">
        <v>7</v>
      </c>
      <c r="U8" s="32" t="str">
        <f>IF(AND(T8&gt;=2,T8&lt;=4),"Riesgo Bajo",IF(T8=5,"Riesgo Medio",IF(OR(T8=6,T8=7),"Riesgo Alto",IF(AND(T8&gt;=8,T8&lt;=10),"Riesto Extremo",""))))</f>
        <v>Riesgo Alto</v>
      </c>
      <c r="V8" s="30" t="s">
        <v>55</v>
      </c>
      <c r="W8" s="38" t="s">
        <v>68</v>
      </c>
      <c r="X8" s="30" t="s">
        <v>77</v>
      </c>
      <c r="Y8" s="30" t="s">
        <v>78</v>
      </c>
    </row>
    <row r="9" spans="1:25" ht="81" customHeight="1" x14ac:dyDescent="0.2">
      <c r="A9" s="30">
        <v>2</v>
      </c>
      <c r="B9" s="16" t="s">
        <v>21</v>
      </c>
      <c r="C9" s="16" t="s">
        <v>23</v>
      </c>
      <c r="D9" s="16" t="s">
        <v>28</v>
      </c>
      <c r="E9" s="16" t="s">
        <v>31</v>
      </c>
      <c r="F9" s="40" t="s">
        <v>65</v>
      </c>
      <c r="G9" s="31" t="s">
        <v>73</v>
      </c>
      <c r="H9" s="30">
        <v>2</v>
      </c>
      <c r="I9" s="30">
        <v>5</v>
      </c>
      <c r="J9" s="32">
        <f t="shared" ref="J9" si="0">SUM(H9:I9)</f>
        <v>7</v>
      </c>
      <c r="K9" s="33">
        <v>2000000</v>
      </c>
      <c r="L9" s="34" t="str">
        <f>IFERROR(VLOOKUP(I9,BD!$F$2:$G$6,2,FALSE),"INGRESAR EL IMPACTO")</f>
        <v>&gt; 30%</v>
      </c>
      <c r="M9" s="35">
        <v>0.2</v>
      </c>
      <c r="N9" s="36">
        <f t="shared" ref="N9:N11" si="1">+K9*M9</f>
        <v>400000</v>
      </c>
      <c r="O9" s="37" t="str">
        <f t="shared" ref="O9:O11" si="2">IF(AND(J9&gt;=2,J9&lt;=4),"Riesgo Bajo",IF(J9=5,"Riesgo Medio",IF(OR(J9=6,J9=7),"Riesgo Alto",IF(AND(J9&gt;=8,J9&lt;=10),"Riesto Extremo"," "))))</f>
        <v>Riesgo Alto</v>
      </c>
      <c r="P9" s="30" t="s">
        <v>49</v>
      </c>
      <c r="Q9" s="38" t="s">
        <v>74</v>
      </c>
      <c r="R9" s="30">
        <v>2</v>
      </c>
      <c r="S9" s="30">
        <v>5</v>
      </c>
      <c r="T9" s="39">
        <v>7</v>
      </c>
      <c r="U9" s="32" t="str">
        <f t="shared" ref="U9:U11" si="3">IF(AND(T9&gt;=2,T9&lt;=4),"Riesgo Bajo",IF(T9=5,"Riesgo Medio",IF(OR(T9=6,T9=7),"Riesgo Alto",IF(AND(T9&gt;=8,T9&lt;=10),"Riesto Extremo",""))))</f>
        <v>Riesgo Alto</v>
      </c>
      <c r="V9" s="30" t="s">
        <v>61</v>
      </c>
      <c r="W9" s="38" t="s">
        <v>49</v>
      </c>
      <c r="X9" s="30" t="s">
        <v>77</v>
      </c>
      <c r="Y9" s="30" t="s">
        <v>78</v>
      </c>
    </row>
    <row r="10" spans="1:25" ht="85.5" customHeight="1" x14ac:dyDescent="0.2">
      <c r="A10" s="30">
        <v>3</v>
      </c>
      <c r="B10" s="16" t="s">
        <v>22</v>
      </c>
      <c r="C10" s="16" t="s">
        <v>23</v>
      </c>
      <c r="D10" s="16" t="s">
        <v>28</v>
      </c>
      <c r="E10" s="16" t="s">
        <v>31</v>
      </c>
      <c r="F10" s="31" t="s">
        <v>66</v>
      </c>
      <c r="G10" s="31" t="s">
        <v>67</v>
      </c>
      <c r="H10" s="30">
        <v>2</v>
      </c>
      <c r="I10" s="30">
        <v>5</v>
      </c>
      <c r="J10" s="32">
        <v>7</v>
      </c>
      <c r="K10" s="33">
        <v>2000000</v>
      </c>
      <c r="L10" s="34" t="str">
        <f>IFERROR(VLOOKUP(I10,BD!$F$2:$G$6,2,FALSE),"INGRESAR EL IMPACTO")</f>
        <v>&gt; 30%</v>
      </c>
      <c r="M10" s="35">
        <v>0.08</v>
      </c>
      <c r="N10" s="36">
        <f t="shared" si="1"/>
        <v>160000</v>
      </c>
      <c r="O10" s="37" t="str">
        <f t="shared" si="2"/>
        <v>Riesgo Alto</v>
      </c>
      <c r="P10" s="30" t="s">
        <v>49</v>
      </c>
      <c r="Q10" s="38" t="s">
        <v>75</v>
      </c>
      <c r="R10" s="30">
        <v>2</v>
      </c>
      <c r="S10" s="30">
        <v>5</v>
      </c>
      <c r="T10" s="39">
        <v>7</v>
      </c>
      <c r="U10" s="32" t="str">
        <f t="shared" si="3"/>
        <v>Riesgo Alto</v>
      </c>
      <c r="V10" s="30" t="s">
        <v>55</v>
      </c>
      <c r="W10" s="38" t="s">
        <v>49</v>
      </c>
      <c r="X10" s="30" t="s">
        <v>77</v>
      </c>
      <c r="Y10" s="30" t="s">
        <v>78</v>
      </c>
    </row>
    <row r="11" spans="1:25" ht="81.75" customHeight="1" x14ac:dyDescent="0.2">
      <c r="A11" s="30">
        <v>4</v>
      </c>
      <c r="B11" s="16" t="s">
        <v>22</v>
      </c>
      <c r="C11" s="16" t="s">
        <v>24</v>
      </c>
      <c r="D11" s="16" t="s">
        <v>28</v>
      </c>
      <c r="E11" s="16" t="s">
        <v>31</v>
      </c>
      <c r="F11" s="31" t="s">
        <v>69</v>
      </c>
      <c r="G11" s="31" t="s">
        <v>70</v>
      </c>
      <c r="H11" s="30">
        <v>2</v>
      </c>
      <c r="I11" s="30">
        <v>3</v>
      </c>
      <c r="J11" s="32">
        <v>3</v>
      </c>
      <c r="K11" s="33">
        <v>2000000</v>
      </c>
      <c r="L11" s="34" t="str">
        <f>IFERROR(VLOOKUP(I11,BD!$F$2:$G$6,2,FALSE),"INGRESAR EL IMPACTO")</f>
        <v>5% AL 15%</v>
      </c>
      <c r="M11" s="35">
        <v>0.3</v>
      </c>
      <c r="N11" s="36">
        <f t="shared" si="1"/>
        <v>600000</v>
      </c>
      <c r="O11" s="37" t="str">
        <f t="shared" si="2"/>
        <v>Riesgo Bajo</v>
      </c>
      <c r="P11" s="30" t="s">
        <v>49</v>
      </c>
      <c r="Q11" s="38" t="s">
        <v>76</v>
      </c>
      <c r="R11" s="30">
        <v>1</v>
      </c>
      <c r="S11" s="30">
        <v>3</v>
      </c>
      <c r="T11" s="39">
        <v>3</v>
      </c>
      <c r="U11" s="32" t="str">
        <f t="shared" si="3"/>
        <v>Riesgo Bajo</v>
      </c>
      <c r="V11" s="30" t="s">
        <v>55</v>
      </c>
      <c r="W11" s="38" t="s">
        <v>62</v>
      </c>
      <c r="X11" s="30" t="s">
        <v>77</v>
      </c>
      <c r="Y11" s="30" t="s">
        <v>78</v>
      </c>
    </row>
  </sheetData>
  <sheetProtection formatCells="0" formatColumns="0" selectLockedCells="1" autoFilter="0"/>
  <mergeCells count="29">
    <mergeCell ref="V6:V7"/>
    <mergeCell ref="W6:W7"/>
    <mergeCell ref="X6:Y6"/>
    <mergeCell ref="M6:M7"/>
    <mergeCell ref="N6:N7"/>
    <mergeCell ref="O6:O7"/>
    <mergeCell ref="P6:P7"/>
    <mergeCell ref="Q6:Q7"/>
    <mergeCell ref="R6:U6"/>
    <mergeCell ref="L6:L7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4:D4"/>
    <mergeCell ref="A5:D5"/>
    <mergeCell ref="E5:I5"/>
    <mergeCell ref="W1:Y3"/>
    <mergeCell ref="J2:V3"/>
    <mergeCell ref="F1:V1"/>
    <mergeCell ref="A1:E3"/>
    <mergeCell ref="F2:I3"/>
  </mergeCells>
  <phoneticPr fontId="8" type="noConversion"/>
  <conditionalFormatting sqref="O8:O11">
    <cfRule type="cellIs" dxfId="3" priority="1" operator="equal">
      <formula>"Riesto Extremo"</formula>
    </cfRule>
    <cfRule type="cellIs" dxfId="2" priority="2" operator="equal">
      <formula>"Riesgo Medio"</formula>
    </cfRule>
    <cfRule type="cellIs" dxfId="1" priority="3" operator="equal">
      <formula>"Riesgo Bajo"</formula>
    </cfRule>
    <cfRule type="cellIs" dxfId="0" priority="4" operator="equal">
      <formula>"Riesgo Alto"</formula>
    </cfRule>
  </conditionalFormatting>
  <dataValidations count="2">
    <dataValidation type="whole" allowBlank="1" showInputMessage="1" showErrorMessage="1" error="No se permiten valores menores a 1 o mayores a 5" prompt="Ingrese valores entre 1 y 5" sqref="H8:I10 S8:S10 R8:R11" xr:uid="{00000000-0002-0000-0100-000000000000}">
      <formula1>1</formula1>
      <formula2>5</formula2>
    </dataValidation>
    <dataValidation type="list" allowBlank="1" showInputMessage="1" showErrorMessage="1" sqref="V8:V11" xr:uid="{00000000-0002-0000-0100-000001000000}">
      <formula1>"SI,NO"</formula1>
    </dataValidation>
  </dataValidations>
  <printOptions horizontalCentered="1" verticalCentered="1"/>
  <pageMargins left="1.299212598425197" right="0.70866141732283472" top="0.74803149606299213" bottom="0.74803149606299213" header="0.31496062992125984" footer="0.31496062992125984"/>
  <pageSetup paperSize="5" scale="38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2000000}">
          <x14:formula1>
            <xm:f>BD!$A$2:$A$3</xm:f>
          </x14:formula1>
          <xm:sqref>B8:B11</xm:sqref>
        </x14:dataValidation>
        <x14:dataValidation type="list" allowBlank="1" showInputMessage="1" showErrorMessage="1" xr:uid="{00000000-0002-0000-0100-000003000000}">
          <x14:formula1>
            <xm:f>BD!$B$2:$B$3</xm:f>
          </x14:formula1>
          <xm:sqref>C8:C11</xm:sqref>
        </x14:dataValidation>
        <x14:dataValidation type="list" allowBlank="1" showInputMessage="1" showErrorMessage="1" xr:uid="{00000000-0002-0000-0100-000004000000}">
          <x14:formula1>
            <xm:f>BD!$C$2:$C$5</xm:f>
          </x14:formula1>
          <xm:sqref>D8:D11</xm:sqref>
        </x14:dataValidation>
        <x14:dataValidation type="list" allowBlank="1" showInputMessage="1" showErrorMessage="1" xr:uid="{00000000-0002-0000-0100-000005000000}">
          <x14:formula1>
            <xm:f>BD!$D$2:$D$9</xm:f>
          </x14:formula1>
          <xm:sqref>E8:E11</xm:sqref>
        </x14:dataValidation>
        <x14:dataValidation type="list" allowBlank="1" showInputMessage="1" showErrorMessage="1" xr:uid="{00000000-0002-0000-0100-000006000000}">
          <x14:formula1>
            <xm:f>BD!$I$2:$I$3</xm:f>
          </x14:formula1>
          <xm:sqref>P8:P11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BD</vt:lpstr>
      <vt:lpstr>MA</vt:lpstr>
      <vt:lpstr>MA!Área_de_impresión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MONTES</dc:creator>
  <cp:lastModifiedBy>John Jairo Zapata Calderon</cp:lastModifiedBy>
  <cp:lastPrinted>2022-01-21T19:36:29Z</cp:lastPrinted>
  <dcterms:created xsi:type="dcterms:W3CDTF">2014-02-13T21:20:26Z</dcterms:created>
  <dcterms:modified xsi:type="dcterms:W3CDTF">2023-06-23T16:21:59Z</dcterms:modified>
</cp:coreProperties>
</file>