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ASPC17\2019\2. SELECCIÓN ABREVIADA\SA-MC-067-BASPC17-2019 REPUESTO Y MTTO CARROS Y MOTOS\5. PDF\"/>
    </mc:Choice>
  </mc:AlternateContent>
  <xr:revisionPtr revIDLastSave="0" documentId="13_ncr:1_{F2BFB6AC-1740-4A3A-A183-38B38B31E872}" xr6:coauthVersionLast="44" xr6:coauthVersionMax="44" xr10:uidLastSave="{00000000-0000-0000-0000-000000000000}"/>
  <bookViews>
    <workbookView xWindow="-120" yWindow="-120" windowWidth="20730" windowHeight="11160" activeTab="1" xr2:uid="{00000000-000D-0000-FFFF-FFFF00000000}"/>
  </bookViews>
  <sheets>
    <sheet name="GRUPO II MOTOCICLETAS" sheetId="2" r:id="rId1"/>
    <sheet name="ANALISIS DE COTIZACIONES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7" i="5" l="1"/>
  <c r="J7" i="5"/>
  <c r="K7" i="5"/>
  <c r="L7" i="5"/>
  <c r="M7" i="5" s="1"/>
  <c r="I8" i="5"/>
  <c r="J8" i="5"/>
  <c r="K8" i="5"/>
  <c r="L8" i="5"/>
  <c r="M8" i="5" s="1"/>
  <c r="I9" i="5"/>
  <c r="J9" i="5"/>
  <c r="K9" i="5"/>
  <c r="L9" i="5"/>
  <c r="M9" i="5" s="1"/>
  <c r="I10" i="5"/>
  <c r="J10" i="5"/>
  <c r="K10" i="5"/>
  <c r="L10" i="5"/>
  <c r="M10" i="5" s="1"/>
  <c r="I11" i="5"/>
  <c r="J11" i="5"/>
  <c r="K11" i="5"/>
  <c r="L11" i="5"/>
  <c r="M11" i="5" s="1"/>
  <c r="I12" i="5"/>
  <c r="J12" i="5"/>
  <c r="K12" i="5"/>
  <c r="L12" i="5"/>
  <c r="M12" i="5" s="1"/>
  <c r="I13" i="5"/>
  <c r="J13" i="5"/>
  <c r="K13" i="5"/>
  <c r="L13" i="5"/>
  <c r="M13" i="5" s="1"/>
  <c r="I14" i="5"/>
  <c r="J14" i="5"/>
  <c r="K14" i="5"/>
  <c r="L14" i="5"/>
  <c r="M14" i="5" s="1"/>
  <c r="I15" i="5"/>
  <c r="J15" i="5"/>
  <c r="K15" i="5"/>
  <c r="L15" i="5"/>
  <c r="M15" i="5" s="1"/>
  <c r="I16" i="5"/>
  <c r="J16" i="5"/>
  <c r="K16" i="5"/>
  <c r="L16" i="5"/>
  <c r="M16" i="5" s="1"/>
  <c r="I17" i="5"/>
  <c r="J17" i="5"/>
  <c r="K17" i="5"/>
  <c r="L17" i="5"/>
  <c r="M17" i="5" s="1"/>
  <c r="I18" i="5"/>
  <c r="J18" i="5"/>
  <c r="K18" i="5"/>
  <c r="L18" i="5"/>
  <c r="M18" i="5" s="1"/>
  <c r="I19" i="5"/>
  <c r="J19" i="5"/>
  <c r="K19" i="5"/>
  <c r="L19" i="5"/>
  <c r="I20" i="5"/>
  <c r="J20" i="5"/>
  <c r="K20" i="5"/>
  <c r="L20" i="5"/>
  <c r="I21" i="5"/>
  <c r="J21" i="5"/>
  <c r="K21" i="5"/>
  <c r="L21" i="5"/>
  <c r="I22" i="5"/>
  <c r="J22" i="5"/>
  <c r="K22" i="5"/>
  <c r="L22" i="5"/>
  <c r="M22" i="5"/>
  <c r="I23" i="5"/>
  <c r="J23" i="5"/>
  <c r="K23" i="5"/>
  <c r="L23" i="5"/>
  <c r="M23" i="5" s="1"/>
  <c r="I24" i="5"/>
  <c r="J24" i="5"/>
  <c r="K24" i="5"/>
  <c r="L24" i="5"/>
  <c r="M24" i="5" s="1"/>
  <c r="I25" i="5"/>
  <c r="J25" i="5"/>
  <c r="K25" i="5"/>
  <c r="L25" i="5"/>
  <c r="M25" i="5" s="1"/>
  <c r="I26" i="5"/>
  <c r="J26" i="5"/>
  <c r="K26" i="5"/>
  <c r="L26" i="5"/>
  <c r="M26" i="5" s="1"/>
  <c r="I27" i="5"/>
  <c r="J27" i="5"/>
  <c r="K27" i="5"/>
  <c r="L27" i="5"/>
  <c r="I28" i="5"/>
  <c r="J28" i="5"/>
  <c r="K28" i="5"/>
  <c r="L28" i="5"/>
  <c r="I29" i="5"/>
  <c r="J29" i="5"/>
  <c r="K29" i="5"/>
  <c r="L29" i="5"/>
  <c r="M29" i="5" s="1"/>
  <c r="I30" i="5"/>
  <c r="J30" i="5"/>
  <c r="K30" i="5"/>
  <c r="L30" i="5"/>
  <c r="M30" i="5" s="1"/>
  <c r="I31" i="5"/>
  <c r="J31" i="5"/>
  <c r="K31" i="5"/>
  <c r="L31" i="5"/>
  <c r="M31" i="5" s="1"/>
  <c r="I32" i="5"/>
  <c r="J32" i="5"/>
  <c r="K32" i="5"/>
  <c r="L32" i="5"/>
  <c r="M32" i="5" s="1"/>
  <c r="I33" i="5"/>
  <c r="J33" i="5"/>
  <c r="K33" i="5"/>
  <c r="L33" i="5"/>
  <c r="M33" i="5" s="1"/>
  <c r="I34" i="5"/>
  <c r="J34" i="5"/>
  <c r="K34" i="5"/>
  <c r="L34" i="5"/>
  <c r="I35" i="5"/>
  <c r="J35" i="5"/>
  <c r="K35" i="5"/>
  <c r="L35" i="5"/>
  <c r="M35" i="5" s="1"/>
  <c r="I36" i="5"/>
  <c r="J36" i="5"/>
  <c r="K36" i="5"/>
  <c r="L36" i="5"/>
  <c r="M36" i="5" s="1"/>
  <c r="I37" i="5"/>
  <c r="J37" i="5"/>
  <c r="K37" i="5"/>
  <c r="L37" i="5"/>
  <c r="M37" i="5" s="1"/>
  <c r="I38" i="5"/>
  <c r="J38" i="5"/>
  <c r="K38" i="5"/>
  <c r="L38" i="5"/>
  <c r="I39" i="5"/>
  <c r="J39" i="5"/>
  <c r="K39" i="5"/>
  <c r="L39" i="5"/>
  <c r="M39" i="5" s="1"/>
  <c r="I40" i="5"/>
  <c r="J40" i="5"/>
  <c r="K40" i="5"/>
  <c r="L40" i="5"/>
  <c r="M40" i="5" s="1"/>
  <c r="I41" i="5"/>
  <c r="J41" i="5"/>
  <c r="K41" i="5"/>
  <c r="L41" i="5"/>
  <c r="M41" i="5" s="1"/>
  <c r="I42" i="5"/>
  <c r="J42" i="5"/>
  <c r="K42" i="5"/>
  <c r="L42" i="5"/>
  <c r="M42" i="5" s="1"/>
  <c r="I43" i="5"/>
  <c r="J43" i="5"/>
  <c r="K43" i="5"/>
  <c r="L43" i="5"/>
  <c r="I44" i="5"/>
  <c r="J44" i="5"/>
  <c r="K44" i="5"/>
  <c r="L44" i="5"/>
  <c r="I45" i="5"/>
  <c r="J45" i="5"/>
  <c r="K45" i="5"/>
  <c r="L45" i="5"/>
  <c r="I46" i="5"/>
  <c r="J46" i="5"/>
  <c r="K46" i="5"/>
  <c r="L46" i="5"/>
  <c r="M46" i="5"/>
  <c r="I47" i="5"/>
  <c r="J47" i="5"/>
  <c r="K47" i="5"/>
  <c r="L47" i="5"/>
  <c r="M47" i="5" s="1"/>
  <c r="I51" i="5"/>
  <c r="J51" i="5"/>
  <c r="K51" i="5"/>
  <c r="L51" i="5"/>
  <c r="M51" i="5" s="1"/>
  <c r="I52" i="5"/>
  <c r="J52" i="5"/>
  <c r="K52" i="5"/>
  <c r="L52" i="5"/>
  <c r="M52" i="5" s="1"/>
  <c r="I53" i="5"/>
  <c r="J53" i="5"/>
  <c r="K53" i="5"/>
  <c r="L53" i="5"/>
  <c r="M53" i="5" s="1"/>
  <c r="I54" i="5"/>
  <c r="J54" i="5"/>
  <c r="K54" i="5"/>
  <c r="L54" i="5"/>
  <c r="I55" i="5"/>
  <c r="J55" i="5"/>
  <c r="K55" i="5"/>
  <c r="L55" i="5"/>
  <c r="M55" i="5" s="1"/>
  <c r="I56" i="5"/>
  <c r="J56" i="5"/>
  <c r="K56" i="5"/>
  <c r="L56" i="5"/>
  <c r="M56" i="5" s="1"/>
  <c r="I57" i="5"/>
  <c r="J57" i="5"/>
  <c r="K57" i="5"/>
  <c r="L57" i="5"/>
  <c r="M57" i="5" s="1"/>
  <c r="I58" i="5"/>
  <c r="J58" i="5"/>
  <c r="K58" i="5"/>
  <c r="L58" i="5"/>
  <c r="I59" i="5"/>
  <c r="J59" i="5"/>
  <c r="K59" i="5"/>
  <c r="L59" i="5"/>
  <c r="M59" i="5" s="1"/>
  <c r="I60" i="5"/>
  <c r="J60" i="5"/>
  <c r="K60" i="5"/>
  <c r="L60" i="5"/>
  <c r="M60" i="5" s="1"/>
  <c r="I61" i="5"/>
  <c r="J61" i="5"/>
  <c r="K61" i="5"/>
  <c r="L61" i="5"/>
  <c r="M61" i="5" s="1"/>
  <c r="I62" i="5"/>
  <c r="J62" i="5"/>
  <c r="K62" i="5"/>
  <c r="L62" i="5"/>
  <c r="I63" i="5"/>
  <c r="J63" i="5"/>
  <c r="K63" i="5"/>
  <c r="L63" i="5"/>
  <c r="M63" i="5" s="1"/>
  <c r="I64" i="5"/>
  <c r="J64" i="5"/>
  <c r="K64" i="5"/>
  <c r="L64" i="5"/>
  <c r="M64" i="5" s="1"/>
  <c r="I65" i="5"/>
  <c r="J65" i="5"/>
  <c r="K65" i="5"/>
  <c r="L65" i="5"/>
  <c r="M65" i="5" s="1"/>
  <c r="I66" i="5"/>
  <c r="J66" i="5"/>
  <c r="K66" i="5"/>
  <c r="L66" i="5"/>
  <c r="I67" i="5"/>
  <c r="J67" i="5"/>
  <c r="K67" i="5"/>
  <c r="L67" i="5"/>
  <c r="M67" i="5" s="1"/>
  <c r="I68" i="5"/>
  <c r="J68" i="5"/>
  <c r="K68" i="5"/>
  <c r="L68" i="5"/>
  <c r="M68" i="5" s="1"/>
  <c r="I69" i="5"/>
  <c r="J69" i="5"/>
  <c r="K69" i="5"/>
  <c r="L69" i="5"/>
  <c r="M69" i="5" s="1"/>
  <c r="I70" i="5"/>
  <c r="J70" i="5"/>
  <c r="K70" i="5"/>
  <c r="L70" i="5"/>
  <c r="M70" i="5" s="1"/>
  <c r="I71" i="5"/>
  <c r="J71" i="5"/>
  <c r="K71" i="5"/>
  <c r="L71" i="5"/>
  <c r="I72" i="5"/>
  <c r="J72" i="5"/>
  <c r="K72" i="5"/>
  <c r="L72" i="5"/>
  <c r="I73" i="5"/>
  <c r="J73" i="5"/>
  <c r="K73" i="5"/>
  <c r="L73" i="5"/>
  <c r="I74" i="5"/>
  <c r="J74" i="5"/>
  <c r="K74" i="5"/>
  <c r="L74" i="5"/>
  <c r="M74" i="5"/>
  <c r="I75" i="5"/>
  <c r="J75" i="5"/>
  <c r="K75" i="5"/>
  <c r="L75" i="5"/>
  <c r="M75" i="5" s="1"/>
  <c r="I76" i="5"/>
  <c r="J76" i="5"/>
  <c r="K76" i="5"/>
  <c r="L76" i="5"/>
  <c r="M76" i="5" s="1"/>
  <c r="I77" i="5"/>
  <c r="J77" i="5"/>
  <c r="K77" i="5"/>
  <c r="L77" i="5"/>
  <c r="M77" i="5" s="1"/>
  <c r="I78" i="5"/>
  <c r="J78" i="5"/>
  <c r="K78" i="5"/>
  <c r="L78" i="5"/>
  <c r="M78" i="5" s="1"/>
  <c r="I79" i="5"/>
  <c r="J79" i="5"/>
  <c r="K79" i="5"/>
  <c r="L79" i="5"/>
  <c r="I80" i="5"/>
  <c r="J80" i="5"/>
  <c r="K80" i="5"/>
  <c r="L80" i="5"/>
  <c r="I81" i="5"/>
  <c r="J81" i="5"/>
  <c r="K81" i="5"/>
  <c r="L81" i="5"/>
  <c r="I82" i="5"/>
  <c r="M82" i="5" s="1"/>
  <c r="J82" i="5"/>
  <c r="K82" i="5"/>
  <c r="L82" i="5"/>
  <c r="I83" i="5"/>
  <c r="J83" i="5"/>
  <c r="K83" i="5"/>
  <c r="L83" i="5"/>
  <c r="M83" i="5" s="1"/>
  <c r="I84" i="5"/>
  <c r="J84" i="5"/>
  <c r="K84" i="5"/>
  <c r="L84" i="5"/>
  <c r="M84" i="5" s="1"/>
  <c r="I85" i="5"/>
  <c r="J85" i="5"/>
  <c r="K85" i="5"/>
  <c r="L85" i="5"/>
  <c r="M85" i="5" s="1"/>
  <c r="I86" i="5"/>
  <c r="J86" i="5"/>
  <c r="K86" i="5"/>
  <c r="L86" i="5"/>
  <c r="I87" i="5"/>
  <c r="J87" i="5"/>
  <c r="K87" i="5"/>
  <c r="L87" i="5"/>
  <c r="M87" i="5" s="1"/>
  <c r="I88" i="5"/>
  <c r="J88" i="5"/>
  <c r="K88" i="5"/>
  <c r="L88" i="5"/>
  <c r="M88" i="5" s="1"/>
  <c r="I89" i="5"/>
  <c r="J89" i="5"/>
  <c r="K89" i="5"/>
  <c r="L89" i="5"/>
  <c r="M89" i="5" s="1"/>
  <c r="I90" i="5"/>
  <c r="J90" i="5"/>
  <c r="K90" i="5"/>
  <c r="L90" i="5"/>
  <c r="M90" i="5" s="1"/>
  <c r="I91" i="5"/>
  <c r="J91" i="5"/>
  <c r="K91" i="5"/>
  <c r="L91" i="5"/>
  <c r="I92" i="5"/>
  <c r="J92" i="5"/>
  <c r="K92" i="5"/>
  <c r="L92" i="5"/>
  <c r="I98" i="5"/>
  <c r="J98" i="5"/>
  <c r="K98" i="5"/>
  <c r="L98" i="5"/>
  <c r="M98" i="5" s="1"/>
  <c r="I99" i="5"/>
  <c r="J99" i="5"/>
  <c r="K99" i="5"/>
  <c r="L99" i="5"/>
  <c r="I100" i="5"/>
  <c r="J100" i="5"/>
  <c r="K100" i="5"/>
  <c r="L100" i="5"/>
  <c r="I101" i="5"/>
  <c r="J101" i="5"/>
  <c r="K101" i="5"/>
  <c r="L101" i="5"/>
  <c r="I102" i="5"/>
  <c r="M102" i="5" s="1"/>
  <c r="J102" i="5"/>
  <c r="K102" i="5"/>
  <c r="L102" i="5"/>
  <c r="I103" i="5"/>
  <c r="J103" i="5"/>
  <c r="K103" i="5"/>
  <c r="L103" i="5"/>
  <c r="I104" i="5"/>
  <c r="J104" i="5"/>
  <c r="K104" i="5"/>
  <c r="L104" i="5"/>
  <c r="I105" i="5"/>
  <c r="J105" i="5"/>
  <c r="K105" i="5"/>
  <c r="L105" i="5"/>
  <c r="I106" i="5"/>
  <c r="M106" i="5" s="1"/>
  <c r="J106" i="5"/>
  <c r="K106" i="5"/>
  <c r="L106" i="5"/>
  <c r="I107" i="5"/>
  <c r="J107" i="5"/>
  <c r="K107" i="5"/>
  <c r="L107" i="5"/>
  <c r="I108" i="5"/>
  <c r="J108" i="5"/>
  <c r="K108" i="5"/>
  <c r="L108" i="5"/>
  <c r="I109" i="5"/>
  <c r="J109" i="5"/>
  <c r="K109" i="5"/>
  <c r="L109" i="5"/>
  <c r="I110" i="5"/>
  <c r="M110" i="5" s="1"/>
  <c r="J110" i="5"/>
  <c r="K110" i="5"/>
  <c r="L110" i="5"/>
  <c r="I111" i="5"/>
  <c r="J111" i="5"/>
  <c r="K111" i="5"/>
  <c r="L111" i="5"/>
  <c r="I112" i="5"/>
  <c r="J112" i="5"/>
  <c r="K112" i="5"/>
  <c r="L112" i="5"/>
  <c r="I113" i="5"/>
  <c r="J113" i="5"/>
  <c r="K113" i="5"/>
  <c r="L113" i="5"/>
  <c r="I114" i="5"/>
  <c r="M114" i="5" s="1"/>
  <c r="J114" i="5"/>
  <c r="K114" i="5"/>
  <c r="L114" i="5"/>
  <c r="I115" i="5"/>
  <c r="J115" i="5"/>
  <c r="K115" i="5"/>
  <c r="L115" i="5"/>
  <c r="I116" i="5"/>
  <c r="J116" i="5"/>
  <c r="K116" i="5"/>
  <c r="L116" i="5"/>
  <c r="I117" i="5"/>
  <c r="J117" i="5"/>
  <c r="K117" i="5"/>
  <c r="L117" i="5"/>
  <c r="I118" i="5"/>
  <c r="M118" i="5" s="1"/>
  <c r="J118" i="5"/>
  <c r="K118" i="5"/>
  <c r="L118" i="5"/>
  <c r="I119" i="5"/>
  <c r="J119" i="5"/>
  <c r="K119" i="5"/>
  <c r="L119" i="5"/>
  <c r="I120" i="5"/>
  <c r="J120" i="5"/>
  <c r="K120" i="5"/>
  <c r="L120" i="5"/>
  <c r="I121" i="5"/>
  <c r="J121" i="5"/>
  <c r="K121" i="5"/>
  <c r="L121" i="5"/>
  <c r="I122" i="5"/>
  <c r="M122" i="5" s="1"/>
  <c r="J122" i="5"/>
  <c r="K122" i="5"/>
  <c r="L122" i="5"/>
  <c r="I123" i="5"/>
  <c r="J123" i="5"/>
  <c r="K123" i="5"/>
  <c r="L123" i="5"/>
  <c r="I124" i="5"/>
  <c r="J124" i="5"/>
  <c r="K124" i="5"/>
  <c r="L124" i="5"/>
  <c r="I125" i="5"/>
  <c r="J125" i="5"/>
  <c r="K125" i="5"/>
  <c r="L125" i="5"/>
  <c r="I126" i="5"/>
  <c r="M126" i="5" s="1"/>
  <c r="J126" i="5"/>
  <c r="K126" i="5"/>
  <c r="L126" i="5"/>
  <c r="I127" i="5"/>
  <c r="J127" i="5"/>
  <c r="K127" i="5"/>
  <c r="L127" i="5"/>
  <c r="I128" i="5"/>
  <c r="J128" i="5"/>
  <c r="K128" i="5"/>
  <c r="L128" i="5"/>
  <c r="I129" i="5"/>
  <c r="J129" i="5"/>
  <c r="K129" i="5"/>
  <c r="L129" i="5"/>
  <c r="I130" i="5"/>
  <c r="M130" i="5" s="1"/>
  <c r="J130" i="5"/>
  <c r="K130" i="5"/>
  <c r="L130" i="5"/>
  <c r="I131" i="5"/>
  <c r="J131" i="5"/>
  <c r="K131" i="5"/>
  <c r="L131" i="5"/>
  <c r="I132" i="5"/>
  <c r="J132" i="5"/>
  <c r="K132" i="5"/>
  <c r="L132" i="5"/>
  <c r="I133" i="5"/>
  <c r="J133" i="5"/>
  <c r="K133" i="5"/>
  <c r="L133" i="5"/>
  <c r="I134" i="5"/>
  <c r="M134" i="5" s="1"/>
  <c r="J134" i="5"/>
  <c r="K134" i="5"/>
  <c r="L134" i="5"/>
  <c r="I135" i="5"/>
  <c r="J135" i="5"/>
  <c r="K135" i="5"/>
  <c r="L135" i="5"/>
  <c r="I136" i="5"/>
  <c r="J136" i="5"/>
  <c r="K136" i="5"/>
  <c r="L136" i="5"/>
  <c r="I137" i="5"/>
  <c r="J137" i="5"/>
  <c r="K137" i="5"/>
  <c r="L137" i="5"/>
  <c r="I138" i="5"/>
  <c r="M138" i="5" s="1"/>
  <c r="J138" i="5"/>
  <c r="K138" i="5"/>
  <c r="L138" i="5"/>
  <c r="I139" i="5"/>
  <c r="J139" i="5"/>
  <c r="K139" i="5"/>
  <c r="L139" i="5"/>
  <c r="I143" i="5"/>
  <c r="J143" i="5"/>
  <c r="K143" i="5"/>
  <c r="L143" i="5"/>
  <c r="I144" i="5"/>
  <c r="J144" i="5"/>
  <c r="K144" i="5"/>
  <c r="L144" i="5"/>
  <c r="I145" i="5"/>
  <c r="J145" i="5"/>
  <c r="K145" i="5"/>
  <c r="L145" i="5"/>
  <c r="I146" i="5"/>
  <c r="M146" i="5" s="1"/>
  <c r="J146" i="5"/>
  <c r="K146" i="5"/>
  <c r="L146" i="5"/>
  <c r="I147" i="5"/>
  <c r="J147" i="5"/>
  <c r="K147" i="5"/>
  <c r="L147" i="5"/>
  <c r="I148" i="5"/>
  <c r="J148" i="5"/>
  <c r="K148" i="5"/>
  <c r="L148" i="5"/>
  <c r="I149" i="5"/>
  <c r="J149" i="5"/>
  <c r="K149" i="5"/>
  <c r="L149" i="5"/>
  <c r="I150" i="5"/>
  <c r="M150" i="5" s="1"/>
  <c r="J150" i="5"/>
  <c r="K150" i="5"/>
  <c r="L150" i="5"/>
  <c r="I151" i="5"/>
  <c r="J151" i="5"/>
  <c r="K151" i="5"/>
  <c r="L151" i="5"/>
  <c r="I152" i="5"/>
  <c r="J152" i="5"/>
  <c r="K152" i="5"/>
  <c r="L152" i="5"/>
  <c r="I153" i="5"/>
  <c r="J153" i="5"/>
  <c r="K153" i="5"/>
  <c r="L153" i="5"/>
  <c r="I154" i="5"/>
  <c r="M154" i="5" s="1"/>
  <c r="J154" i="5"/>
  <c r="K154" i="5"/>
  <c r="L154" i="5"/>
  <c r="I155" i="5"/>
  <c r="J155" i="5"/>
  <c r="K155" i="5"/>
  <c r="L155" i="5"/>
  <c r="I156" i="5"/>
  <c r="J156" i="5"/>
  <c r="K156" i="5"/>
  <c r="L156" i="5"/>
  <c r="I157" i="5"/>
  <c r="J157" i="5"/>
  <c r="K157" i="5"/>
  <c r="L157" i="5"/>
  <c r="I158" i="5"/>
  <c r="M158" i="5" s="1"/>
  <c r="J158" i="5"/>
  <c r="K158" i="5"/>
  <c r="L158" i="5"/>
  <c r="I159" i="5"/>
  <c r="J159" i="5"/>
  <c r="K159" i="5"/>
  <c r="L159" i="5"/>
  <c r="I160" i="5"/>
  <c r="J160" i="5"/>
  <c r="K160" i="5"/>
  <c r="L160" i="5"/>
  <c r="I161" i="5"/>
  <c r="J161" i="5"/>
  <c r="K161" i="5"/>
  <c r="L161" i="5"/>
  <c r="I162" i="5"/>
  <c r="M162" i="5" s="1"/>
  <c r="J162" i="5"/>
  <c r="K162" i="5"/>
  <c r="L162" i="5"/>
  <c r="I163" i="5"/>
  <c r="J163" i="5"/>
  <c r="K163" i="5"/>
  <c r="L163" i="5"/>
  <c r="I164" i="5"/>
  <c r="J164" i="5"/>
  <c r="K164" i="5"/>
  <c r="L164" i="5"/>
  <c r="I165" i="5"/>
  <c r="J165" i="5"/>
  <c r="K165" i="5"/>
  <c r="L165" i="5"/>
  <c r="I166" i="5"/>
  <c r="M166" i="5" s="1"/>
  <c r="J166" i="5"/>
  <c r="K166" i="5"/>
  <c r="L166" i="5"/>
  <c r="I167" i="5"/>
  <c r="J167" i="5"/>
  <c r="K167" i="5"/>
  <c r="L167" i="5"/>
  <c r="I168" i="5"/>
  <c r="J168" i="5"/>
  <c r="K168" i="5"/>
  <c r="L168" i="5"/>
  <c r="I169" i="5"/>
  <c r="J169" i="5"/>
  <c r="K169" i="5"/>
  <c r="L169" i="5"/>
  <c r="I170" i="5"/>
  <c r="M170" i="5" s="1"/>
  <c r="J170" i="5"/>
  <c r="K170" i="5"/>
  <c r="L170" i="5"/>
  <c r="I171" i="5"/>
  <c r="J171" i="5"/>
  <c r="K171" i="5"/>
  <c r="L171" i="5"/>
  <c r="I172" i="5"/>
  <c r="J172" i="5"/>
  <c r="K172" i="5"/>
  <c r="L172" i="5"/>
  <c r="I173" i="5"/>
  <c r="J173" i="5"/>
  <c r="K173" i="5"/>
  <c r="L173" i="5"/>
  <c r="I174" i="5"/>
  <c r="M174" i="5" s="1"/>
  <c r="J174" i="5"/>
  <c r="K174" i="5"/>
  <c r="L174" i="5"/>
  <c r="I175" i="5"/>
  <c r="J175" i="5"/>
  <c r="K175" i="5"/>
  <c r="L175" i="5"/>
  <c r="I176" i="5"/>
  <c r="J176" i="5"/>
  <c r="K176" i="5"/>
  <c r="L176" i="5"/>
  <c r="I177" i="5"/>
  <c r="J177" i="5"/>
  <c r="K177" i="5"/>
  <c r="L177" i="5"/>
  <c r="I178" i="5"/>
  <c r="M178" i="5" s="1"/>
  <c r="J178" i="5"/>
  <c r="K178" i="5"/>
  <c r="L178" i="5"/>
  <c r="I179" i="5"/>
  <c r="J179" i="5"/>
  <c r="K179" i="5"/>
  <c r="L179" i="5"/>
  <c r="I180" i="5"/>
  <c r="J180" i="5"/>
  <c r="K180" i="5"/>
  <c r="L180" i="5"/>
  <c r="I181" i="5"/>
  <c r="J181" i="5"/>
  <c r="K181" i="5"/>
  <c r="L181" i="5"/>
  <c r="I182" i="5"/>
  <c r="M182" i="5" s="1"/>
  <c r="J182" i="5"/>
  <c r="K182" i="5"/>
  <c r="L182" i="5"/>
  <c r="I183" i="5"/>
  <c r="J183" i="5"/>
  <c r="K183" i="5"/>
  <c r="L183" i="5"/>
  <c r="I184" i="5"/>
  <c r="J184" i="5"/>
  <c r="K184" i="5"/>
  <c r="L184" i="5"/>
  <c r="L6" i="5"/>
  <c r="M6" i="5" s="1"/>
  <c r="K6" i="5"/>
  <c r="J6" i="5"/>
  <c r="I6" i="5"/>
  <c r="P183" i="2"/>
  <c r="O183" i="2"/>
  <c r="O182" i="2"/>
  <c r="P182" i="2" s="1"/>
  <c r="P181" i="2"/>
  <c r="O181" i="2"/>
  <c r="O180" i="2"/>
  <c r="P180" i="2" s="1"/>
  <c r="P179" i="2"/>
  <c r="O179" i="2"/>
  <c r="O178" i="2"/>
  <c r="P178" i="2" s="1"/>
  <c r="P177" i="2"/>
  <c r="O177" i="2"/>
  <c r="O176" i="2"/>
  <c r="P176" i="2" s="1"/>
  <c r="P175" i="2"/>
  <c r="O175" i="2"/>
  <c r="O174" i="2"/>
  <c r="P174" i="2" s="1"/>
  <c r="P173" i="2"/>
  <c r="O173" i="2"/>
  <c r="O172" i="2"/>
  <c r="P172" i="2" s="1"/>
  <c r="P171" i="2"/>
  <c r="O171" i="2"/>
  <c r="O170" i="2"/>
  <c r="P170" i="2" s="1"/>
  <c r="P169" i="2"/>
  <c r="O169" i="2"/>
  <c r="O168" i="2"/>
  <c r="P168" i="2" s="1"/>
  <c r="P167" i="2"/>
  <c r="O167" i="2"/>
  <c r="O166" i="2"/>
  <c r="P166" i="2" s="1"/>
  <c r="P165" i="2"/>
  <c r="O165" i="2"/>
  <c r="O164" i="2"/>
  <c r="P164" i="2" s="1"/>
  <c r="P163" i="2"/>
  <c r="O163" i="2"/>
  <c r="O162" i="2"/>
  <c r="P162" i="2" s="1"/>
  <c r="P161" i="2"/>
  <c r="O161" i="2"/>
  <c r="O160" i="2"/>
  <c r="P160" i="2" s="1"/>
  <c r="P159" i="2"/>
  <c r="O159" i="2"/>
  <c r="O158" i="2"/>
  <c r="P158" i="2" s="1"/>
  <c r="P157" i="2"/>
  <c r="O157" i="2"/>
  <c r="O156" i="2"/>
  <c r="P156" i="2" s="1"/>
  <c r="P155" i="2"/>
  <c r="O155" i="2"/>
  <c r="O154" i="2"/>
  <c r="P154" i="2" s="1"/>
  <c r="P153" i="2"/>
  <c r="O153" i="2"/>
  <c r="O152" i="2"/>
  <c r="P152" i="2" s="1"/>
  <c r="P151" i="2"/>
  <c r="O151" i="2"/>
  <c r="O150" i="2"/>
  <c r="P150" i="2" s="1"/>
  <c r="P149" i="2"/>
  <c r="O149" i="2"/>
  <c r="O148" i="2"/>
  <c r="P148" i="2" s="1"/>
  <c r="P147" i="2"/>
  <c r="O147" i="2"/>
  <c r="O146" i="2"/>
  <c r="P146" i="2" s="1"/>
  <c r="P145" i="2"/>
  <c r="O145" i="2"/>
  <c r="O144" i="2"/>
  <c r="P144" i="2" s="1"/>
  <c r="P143" i="2"/>
  <c r="O143" i="2"/>
  <c r="O142" i="2"/>
  <c r="P142" i="2" s="1"/>
  <c r="O138" i="2"/>
  <c r="P138" i="2" s="1"/>
  <c r="P137" i="2"/>
  <c r="O137" i="2"/>
  <c r="O136" i="2"/>
  <c r="P136" i="2" s="1"/>
  <c r="P135" i="2"/>
  <c r="O135" i="2"/>
  <c r="O134" i="2"/>
  <c r="P134" i="2" s="1"/>
  <c r="P133" i="2"/>
  <c r="O133" i="2"/>
  <c r="O132" i="2"/>
  <c r="P132" i="2" s="1"/>
  <c r="P131" i="2"/>
  <c r="O131" i="2"/>
  <c r="O130" i="2"/>
  <c r="P130" i="2" s="1"/>
  <c r="P129" i="2"/>
  <c r="O129" i="2"/>
  <c r="O128" i="2"/>
  <c r="P128" i="2" s="1"/>
  <c r="P127" i="2"/>
  <c r="O127" i="2"/>
  <c r="O126" i="2"/>
  <c r="P126" i="2" s="1"/>
  <c r="P125" i="2"/>
  <c r="O125" i="2"/>
  <c r="O124" i="2"/>
  <c r="P124" i="2" s="1"/>
  <c r="P123" i="2"/>
  <c r="O123" i="2"/>
  <c r="O122" i="2"/>
  <c r="P122" i="2" s="1"/>
  <c r="P121" i="2"/>
  <c r="O121" i="2"/>
  <c r="O120" i="2"/>
  <c r="P120" i="2" s="1"/>
  <c r="P119" i="2"/>
  <c r="O119" i="2"/>
  <c r="O118" i="2"/>
  <c r="P118" i="2" s="1"/>
  <c r="P117" i="2"/>
  <c r="O117" i="2"/>
  <c r="O116" i="2"/>
  <c r="P116" i="2" s="1"/>
  <c r="P115" i="2"/>
  <c r="O115" i="2"/>
  <c r="O114" i="2"/>
  <c r="P114" i="2" s="1"/>
  <c r="P113" i="2"/>
  <c r="O113" i="2"/>
  <c r="O112" i="2"/>
  <c r="P112" i="2" s="1"/>
  <c r="P111" i="2"/>
  <c r="O111" i="2"/>
  <c r="O110" i="2"/>
  <c r="P110" i="2" s="1"/>
  <c r="P109" i="2"/>
  <c r="O109" i="2"/>
  <c r="O108" i="2"/>
  <c r="P108" i="2" s="1"/>
  <c r="P107" i="2"/>
  <c r="O107" i="2"/>
  <c r="O106" i="2"/>
  <c r="P106" i="2" s="1"/>
  <c r="P105" i="2"/>
  <c r="O105" i="2"/>
  <c r="O104" i="2"/>
  <c r="P104" i="2" s="1"/>
  <c r="P103" i="2"/>
  <c r="O103" i="2"/>
  <c r="O102" i="2"/>
  <c r="P102" i="2" s="1"/>
  <c r="O101" i="2"/>
  <c r="P101" i="2" s="1"/>
  <c r="O100" i="2"/>
  <c r="P100" i="2" s="1"/>
  <c r="P99" i="2"/>
  <c r="O99" i="2"/>
  <c r="O98" i="2"/>
  <c r="P98" i="2" s="1"/>
  <c r="O97" i="2"/>
  <c r="P97" i="2" s="1"/>
  <c r="O91" i="2"/>
  <c r="P91" i="2" s="1"/>
  <c r="O90" i="2"/>
  <c r="P90" i="2" s="1"/>
  <c r="O89" i="2"/>
  <c r="P89" i="2" s="1"/>
  <c r="O88" i="2"/>
  <c r="P88" i="2" s="1"/>
  <c r="O87" i="2"/>
  <c r="P87" i="2" s="1"/>
  <c r="P86" i="2"/>
  <c r="O86" i="2"/>
  <c r="O85" i="2"/>
  <c r="P85" i="2" s="1"/>
  <c r="O84" i="2"/>
  <c r="P84" i="2" s="1"/>
  <c r="O83" i="2"/>
  <c r="P83" i="2" s="1"/>
  <c r="O82" i="2"/>
  <c r="P82" i="2" s="1"/>
  <c r="O81" i="2"/>
  <c r="P81" i="2" s="1"/>
  <c r="O80" i="2"/>
  <c r="P80" i="2" s="1"/>
  <c r="O79" i="2"/>
  <c r="P79" i="2" s="1"/>
  <c r="P78" i="2"/>
  <c r="O78" i="2"/>
  <c r="O77" i="2"/>
  <c r="P77" i="2" s="1"/>
  <c r="O76" i="2"/>
  <c r="P76" i="2" s="1"/>
  <c r="O75" i="2"/>
  <c r="P75" i="2" s="1"/>
  <c r="O74" i="2"/>
  <c r="P74" i="2" s="1"/>
  <c r="O73" i="2"/>
  <c r="P73" i="2" s="1"/>
  <c r="O72" i="2"/>
  <c r="P72" i="2" s="1"/>
  <c r="O71" i="2"/>
  <c r="P71" i="2" s="1"/>
  <c r="P70" i="2"/>
  <c r="O70" i="2"/>
  <c r="O69" i="2"/>
  <c r="P69" i="2" s="1"/>
  <c r="O68" i="2"/>
  <c r="P68" i="2" s="1"/>
  <c r="O67" i="2"/>
  <c r="P67" i="2" s="1"/>
  <c r="O66" i="2"/>
  <c r="P66" i="2" s="1"/>
  <c r="O65" i="2"/>
  <c r="P65" i="2" s="1"/>
  <c r="O64" i="2"/>
  <c r="P64" i="2" s="1"/>
  <c r="O63" i="2"/>
  <c r="P63" i="2" s="1"/>
  <c r="P62" i="2"/>
  <c r="O62" i="2"/>
  <c r="O61" i="2"/>
  <c r="P61" i="2" s="1"/>
  <c r="O60" i="2"/>
  <c r="P60" i="2" s="1"/>
  <c r="O59" i="2"/>
  <c r="P59" i="2" s="1"/>
  <c r="O58" i="2"/>
  <c r="P58" i="2" s="1"/>
  <c r="O57" i="2"/>
  <c r="P57" i="2" s="1"/>
  <c r="O56" i="2"/>
  <c r="P56" i="2" s="1"/>
  <c r="O55" i="2"/>
  <c r="P55" i="2" s="1"/>
  <c r="P54" i="2"/>
  <c r="O54" i="2"/>
  <c r="O53" i="2"/>
  <c r="P53" i="2" s="1"/>
  <c r="O52" i="2"/>
  <c r="P52" i="2" s="1"/>
  <c r="O51" i="2"/>
  <c r="P51" i="2" s="1"/>
  <c r="O50" i="2"/>
  <c r="P50" i="2" s="1"/>
  <c r="O46" i="2"/>
  <c r="P46" i="2" s="1"/>
  <c r="P45" i="2"/>
  <c r="O45" i="2"/>
  <c r="O44" i="2"/>
  <c r="P44" i="2" s="1"/>
  <c r="P43" i="2"/>
  <c r="O43" i="2"/>
  <c r="O42" i="2"/>
  <c r="P42" i="2" s="1"/>
  <c r="P41" i="2"/>
  <c r="O41" i="2"/>
  <c r="O40" i="2"/>
  <c r="P40" i="2" s="1"/>
  <c r="P39" i="2"/>
  <c r="O39" i="2"/>
  <c r="O38" i="2"/>
  <c r="P38" i="2" s="1"/>
  <c r="P37" i="2"/>
  <c r="O37" i="2"/>
  <c r="O36" i="2"/>
  <c r="P36" i="2" s="1"/>
  <c r="P35" i="2"/>
  <c r="O35" i="2"/>
  <c r="O34" i="2"/>
  <c r="P34" i="2" s="1"/>
  <c r="P33" i="2"/>
  <c r="O33" i="2"/>
  <c r="O32" i="2"/>
  <c r="P32" i="2" s="1"/>
  <c r="P31" i="2"/>
  <c r="O31" i="2"/>
  <c r="O30" i="2"/>
  <c r="P30" i="2" s="1"/>
  <c r="P29" i="2"/>
  <c r="O29" i="2"/>
  <c r="O28" i="2"/>
  <c r="P28" i="2" s="1"/>
  <c r="P27" i="2"/>
  <c r="O27" i="2"/>
  <c r="O26" i="2"/>
  <c r="P26" i="2" s="1"/>
  <c r="P25" i="2"/>
  <c r="O25" i="2"/>
  <c r="O24" i="2"/>
  <c r="P24" i="2" s="1"/>
  <c r="P23" i="2"/>
  <c r="O23" i="2"/>
  <c r="O22" i="2"/>
  <c r="P22" i="2" s="1"/>
  <c r="P21" i="2"/>
  <c r="O21" i="2"/>
  <c r="O20" i="2"/>
  <c r="P20" i="2" s="1"/>
  <c r="P19" i="2"/>
  <c r="O19" i="2"/>
  <c r="O18" i="2"/>
  <c r="P18" i="2" s="1"/>
  <c r="P17" i="2"/>
  <c r="O17" i="2"/>
  <c r="O16" i="2"/>
  <c r="P16" i="2" s="1"/>
  <c r="P15" i="2"/>
  <c r="O15" i="2"/>
  <c r="O14" i="2"/>
  <c r="P14" i="2" s="1"/>
  <c r="P13" i="2"/>
  <c r="O13" i="2"/>
  <c r="O12" i="2"/>
  <c r="P12" i="2" s="1"/>
  <c r="P11" i="2"/>
  <c r="O11" i="2"/>
  <c r="O10" i="2"/>
  <c r="P10" i="2" s="1"/>
  <c r="P9" i="2"/>
  <c r="O9" i="2"/>
  <c r="O8" i="2"/>
  <c r="P8" i="2" s="1"/>
  <c r="P7" i="2"/>
  <c r="O7" i="2"/>
  <c r="O6" i="2"/>
  <c r="P6" i="2" s="1"/>
  <c r="P5" i="2"/>
  <c r="O5" i="2"/>
  <c r="M183" i="5" l="1"/>
  <c r="M180" i="5"/>
  <c r="M175" i="5"/>
  <c r="M172" i="5"/>
  <c r="M171" i="5"/>
  <c r="M167" i="5"/>
  <c r="M165" i="5"/>
  <c r="M164" i="5"/>
  <c r="M163" i="5"/>
  <c r="M161" i="5"/>
  <c r="M160" i="5"/>
  <c r="M159" i="5"/>
  <c r="M157" i="5"/>
  <c r="M156" i="5"/>
  <c r="M155" i="5"/>
  <c r="M153" i="5"/>
  <c r="M152" i="5"/>
  <c r="M151" i="5"/>
  <c r="M149" i="5"/>
  <c r="M148" i="5"/>
  <c r="M147" i="5"/>
  <c r="M145" i="5"/>
  <c r="M144" i="5"/>
  <c r="M143" i="5"/>
  <c r="M139" i="5"/>
  <c r="M137" i="5"/>
  <c r="M136" i="5"/>
  <c r="M135" i="5"/>
  <c r="M133" i="5"/>
  <c r="M132" i="5"/>
  <c r="M131" i="5"/>
  <c r="M129" i="5"/>
  <c r="M128" i="5"/>
  <c r="M127" i="5"/>
  <c r="M125" i="5"/>
  <c r="M124" i="5"/>
  <c r="M123" i="5"/>
  <c r="M121" i="5"/>
  <c r="M120" i="5"/>
  <c r="M119" i="5"/>
  <c r="M117" i="5"/>
  <c r="M116" i="5"/>
  <c r="M115" i="5"/>
  <c r="M113" i="5"/>
  <c r="M112" i="5"/>
  <c r="M111" i="5"/>
  <c r="M109" i="5"/>
  <c r="M108" i="5"/>
  <c r="M107" i="5"/>
  <c r="M105" i="5"/>
  <c r="M104" i="5"/>
  <c r="M103" i="5"/>
  <c r="M101" i="5"/>
  <c r="M100" i="5"/>
  <c r="M99" i="5"/>
  <c r="M81" i="5"/>
  <c r="M80" i="5"/>
  <c r="M79" i="5"/>
  <c r="M45" i="5"/>
  <c r="M44" i="5"/>
  <c r="M43" i="5"/>
  <c r="M38" i="5"/>
  <c r="M34" i="5"/>
  <c r="M21" i="5"/>
  <c r="M20" i="5"/>
  <c r="M19" i="5"/>
  <c r="M181" i="5"/>
  <c r="M177" i="5"/>
  <c r="M169" i="5"/>
  <c r="M184" i="5"/>
  <c r="M179" i="5"/>
  <c r="M176" i="5"/>
  <c r="M173" i="5"/>
  <c r="M168" i="5"/>
  <c r="M92" i="5"/>
  <c r="M91" i="5"/>
  <c r="M86" i="5"/>
  <c r="M73" i="5"/>
  <c r="M72" i="5"/>
  <c r="M71" i="5"/>
  <c r="M66" i="5"/>
  <c r="M62" i="5"/>
  <c r="M58" i="5"/>
  <c r="M54" i="5"/>
  <c r="M28" i="5"/>
  <c r="M27" i="5"/>
  <c r="J183" i="2"/>
  <c r="K183" i="2" s="1"/>
  <c r="J182" i="2"/>
  <c r="K182" i="2" s="1"/>
  <c r="J181" i="2"/>
  <c r="K181" i="2" s="1"/>
  <c r="J180" i="2"/>
  <c r="K180" i="2" s="1"/>
  <c r="J179" i="2"/>
  <c r="K179" i="2" s="1"/>
  <c r="J178" i="2"/>
  <c r="K178" i="2" s="1"/>
  <c r="J177" i="2"/>
  <c r="K177" i="2" s="1"/>
  <c r="J176" i="2"/>
  <c r="K176" i="2" s="1"/>
  <c r="J175" i="2"/>
  <c r="K175" i="2" s="1"/>
  <c r="J174" i="2"/>
  <c r="K174" i="2" s="1"/>
  <c r="J173" i="2"/>
  <c r="K173" i="2" s="1"/>
  <c r="K172" i="2"/>
  <c r="J172" i="2"/>
  <c r="J171" i="2"/>
  <c r="K171" i="2" s="1"/>
  <c r="J170" i="2"/>
  <c r="K170" i="2" s="1"/>
  <c r="J169" i="2"/>
  <c r="K169" i="2" s="1"/>
  <c r="J168" i="2"/>
  <c r="K168" i="2" s="1"/>
  <c r="J167" i="2"/>
  <c r="K167" i="2" s="1"/>
  <c r="J166" i="2"/>
  <c r="K166" i="2" s="1"/>
  <c r="J165" i="2"/>
  <c r="K165" i="2" s="1"/>
  <c r="K164" i="2"/>
  <c r="J164" i="2"/>
  <c r="J163" i="2"/>
  <c r="K163" i="2" s="1"/>
  <c r="J162" i="2"/>
  <c r="K162" i="2" s="1"/>
  <c r="J161" i="2"/>
  <c r="K161" i="2" s="1"/>
  <c r="J160" i="2"/>
  <c r="K160" i="2" s="1"/>
  <c r="J159" i="2"/>
  <c r="K159" i="2" s="1"/>
  <c r="J158" i="2"/>
  <c r="K158" i="2" s="1"/>
  <c r="J157" i="2"/>
  <c r="K157" i="2" s="1"/>
  <c r="K156" i="2"/>
  <c r="J156" i="2"/>
  <c r="J155" i="2"/>
  <c r="K155" i="2" s="1"/>
  <c r="J154" i="2"/>
  <c r="K154" i="2" s="1"/>
  <c r="J153" i="2"/>
  <c r="K153" i="2" s="1"/>
  <c r="J152" i="2"/>
  <c r="K152" i="2" s="1"/>
  <c r="J151" i="2"/>
  <c r="K151" i="2" s="1"/>
  <c r="J150" i="2"/>
  <c r="K150" i="2" s="1"/>
  <c r="J149" i="2"/>
  <c r="K149" i="2" s="1"/>
  <c r="K148" i="2"/>
  <c r="J148" i="2"/>
  <c r="J147" i="2"/>
  <c r="K147" i="2" s="1"/>
  <c r="J146" i="2"/>
  <c r="K146" i="2" s="1"/>
  <c r="J145" i="2"/>
  <c r="K145" i="2" s="1"/>
  <c r="J144" i="2"/>
  <c r="K144" i="2" s="1"/>
  <c r="J143" i="2"/>
  <c r="K143" i="2" s="1"/>
  <c r="J142" i="2"/>
  <c r="K142" i="2" s="1"/>
  <c r="J138" i="2"/>
  <c r="K138" i="2" s="1"/>
  <c r="K137" i="2"/>
  <c r="J137" i="2"/>
  <c r="J136" i="2"/>
  <c r="I136" i="2"/>
  <c r="J135" i="2"/>
  <c r="I135" i="2" s="1"/>
  <c r="J134" i="2"/>
  <c r="I134" i="2"/>
  <c r="J133" i="2"/>
  <c r="I133" i="2" s="1"/>
  <c r="J132" i="2"/>
  <c r="I132" i="2"/>
  <c r="J131" i="2"/>
  <c r="I131" i="2" s="1"/>
  <c r="J130" i="2"/>
  <c r="I130" i="2"/>
  <c r="J129" i="2"/>
  <c r="I129" i="2" s="1"/>
  <c r="J128" i="2"/>
  <c r="I128" i="2"/>
  <c r="K127" i="2"/>
  <c r="J126" i="2"/>
  <c r="I126" i="2"/>
  <c r="J125" i="2"/>
  <c r="I125" i="2" s="1"/>
  <c r="J124" i="2"/>
  <c r="I124" i="2"/>
  <c r="J123" i="2"/>
  <c r="I123" i="2" s="1"/>
  <c r="J122" i="2"/>
  <c r="I122" i="2"/>
  <c r="J121" i="2"/>
  <c r="I121" i="2" s="1"/>
  <c r="J120" i="2"/>
  <c r="I120" i="2"/>
  <c r="J119" i="2"/>
  <c r="I119" i="2" s="1"/>
  <c r="J118" i="2"/>
  <c r="I118" i="2"/>
  <c r="J117" i="2"/>
  <c r="I117" i="2" s="1"/>
  <c r="J116" i="2"/>
  <c r="I116" i="2"/>
  <c r="J115" i="2"/>
  <c r="I115" i="2" s="1"/>
  <c r="J114" i="2"/>
  <c r="I114" i="2"/>
  <c r="J113" i="2"/>
  <c r="I113" i="2" s="1"/>
  <c r="J112" i="2"/>
  <c r="I112" i="2"/>
  <c r="J111" i="2"/>
  <c r="I111" i="2" s="1"/>
  <c r="J110" i="2"/>
  <c r="I110" i="2"/>
  <c r="J109" i="2"/>
  <c r="I109" i="2" s="1"/>
  <c r="J108" i="2"/>
  <c r="I108" i="2"/>
  <c r="J107" i="2"/>
  <c r="I107" i="2" s="1"/>
  <c r="J106" i="2"/>
  <c r="I106" i="2"/>
  <c r="J105" i="2"/>
  <c r="I105" i="2" s="1"/>
  <c r="J104" i="2"/>
  <c r="I104" i="2"/>
  <c r="J103" i="2"/>
  <c r="I103" i="2" s="1"/>
  <c r="J102" i="2"/>
  <c r="I102" i="2"/>
  <c r="J101" i="2"/>
  <c r="I101" i="2" s="1"/>
  <c r="J100" i="2"/>
  <c r="I100" i="2"/>
  <c r="J99" i="2"/>
  <c r="I99" i="2" s="1"/>
  <c r="J98" i="2"/>
  <c r="I98" i="2"/>
  <c r="J97" i="2"/>
  <c r="I97" i="2" s="1"/>
  <c r="J91" i="2"/>
  <c r="K91" i="2" s="1"/>
  <c r="K90" i="2"/>
  <c r="J90" i="2"/>
  <c r="J89" i="2"/>
  <c r="K89" i="2" s="1"/>
  <c r="K88" i="2"/>
  <c r="J88" i="2"/>
  <c r="J87" i="2"/>
  <c r="K87" i="2" s="1"/>
  <c r="K86" i="2"/>
  <c r="J86" i="2"/>
  <c r="J85" i="2"/>
  <c r="K85" i="2" s="1"/>
  <c r="K84" i="2"/>
  <c r="J84" i="2"/>
  <c r="J83" i="2"/>
  <c r="K83" i="2" s="1"/>
  <c r="K82" i="2"/>
  <c r="J82" i="2"/>
  <c r="J81" i="2"/>
  <c r="K81" i="2" s="1"/>
  <c r="K80" i="2"/>
  <c r="J80" i="2"/>
  <c r="J79" i="2"/>
  <c r="K79" i="2" s="1"/>
  <c r="K78" i="2"/>
  <c r="J78" i="2"/>
  <c r="J77" i="2"/>
  <c r="K77" i="2" s="1"/>
  <c r="K76" i="2"/>
  <c r="J76" i="2"/>
  <c r="J75" i="2"/>
  <c r="K75" i="2" s="1"/>
  <c r="K74" i="2"/>
  <c r="J74" i="2"/>
  <c r="J73" i="2"/>
  <c r="K73" i="2" s="1"/>
  <c r="K72" i="2"/>
  <c r="J72" i="2"/>
  <c r="J71" i="2"/>
  <c r="K71" i="2" s="1"/>
  <c r="K70" i="2"/>
  <c r="J70" i="2"/>
  <c r="J69" i="2"/>
  <c r="K69" i="2" s="1"/>
  <c r="K68" i="2"/>
  <c r="J68" i="2"/>
  <c r="J67" i="2"/>
  <c r="K67" i="2" s="1"/>
  <c r="K66" i="2"/>
  <c r="J66" i="2"/>
  <c r="J65" i="2"/>
  <c r="K65" i="2" s="1"/>
  <c r="K64" i="2"/>
  <c r="J64" i="2"/>
  <c r="J63" i="2"/>
  <c r="K63" i="2" s="1"/>
  <c r="K62" i="2"/>
  <c r="J62" i="2"/>
  <c r="J61" i="2"/>
  <c r="K61" i="2" s="1"/>
  <c r="K60" i="2"/>
  <c r="J60" i="2"/>
  <c r="J59" i="2"/>
  <c r="K59" i="2" s="1"/>
  <c r="K58" i="2"/>
  <c r="J58" i="2"/>
  <c r="J57" i="2"/>
  <c r="K57" i="2" s="1"/>
  <c r="K56" i="2"/>
  <c r="J56" i="2"/>
  <c r="J55" i="2"/>
  <c r="K55" i="2" s="1"/>
  <c r="K54" i="2"/>
  <c r="J54" i="2"/>
  <c r="J53" i="2"/>
  <c r="K53" i="2" s="1"/>
  <c r="K52" i="2"/>
  <c r="J52" i="2"/>
  <c r="J51" i="2"/>
  <c r="K51" i="2" s="1"/>
  <c r="K50" i="2"/>
  <c r="J50" i="2"/>
  <c r="J46" i="2"/>
  <c r="K46" i="2" s="1"/>
  <c r="K45" i="2"/>
  <c r="J45" i="2"/>
  <c r="J44" i="2"/>
  <c r="K44" i="2" s="1"/>
  <c r="K43" i="2"/>
  <c r="J43" i="2"/>
  <c r="J42" i="2"/>
  <c r="K42" i="2" s="1"/>
  <c r="K41" i="2"/>
  <c r="J41" i="2"/>
  <c r="J40" i="2"/>
  <c r="K40" i="2" s="1"/>
  <c r="K39" i="2"/>
  <c r="J39" i="2"/>
  <c r="J38" i="2"/>
  <c r="K38" i="2" s="1"/>
  <c r="K37" i="2"/>
  <c r="J37" i="2"/>
  <c r="J36" i="2"/>
  <c r="K36" i="2" s="1"/>
  <c r="K35" i="2"/>
  <c r="J35" i="2"/>
  <c r="J34" i="2"/>
  <c r="K34" i="2" s="1"/>
  <c r="K33" i="2"/>
  <c r="J33" i="2"/>
  <c r="J32" i="2"/>
  <c r="K32" i="2" s="1"/>
  <c r="K31" i="2"/>
  <c r="J31" i="2"/>
  <c r="J30" i="2"/>
  <c r="K30" i="2" s="1"/>
  <c r="K29" i="2"/>
  <c r="J29" i="2"/>
  <c r="J28" i="2"/>
  <c r="K28" i="2" s="1"/>
  <c r="K27" i="2"/>
  <c r="J27" i="2"/>
  <c r="J26" i="2"/>
  <c r="K26" i="2" s="1"/>
  <c r="K25" i="2"/>
  <c r="J25" i="2"/>
  <c r="J24" i="2"/>
  <c r="K24" i="2" s="1"/>
  <c r="K23" i="2"/>
  <c r="J23" i="2"/>
  <c r="J22" i="2"/>
  <c r="K22" i="2" s="1"/>
  <c r="K21" i="2"/>
  <c r="J21" i="2"/>
  <c r="J20" i="2"/>
  <c r="K20" i="2" s="1"/>
  <c r="K19" i="2"/>
  <c r="J19" i="2"/>
  <c r="J18" i="2"/>
  <c r="K18" i="2" s="1"/>
  <c r="K17" i="2"/>
  <c r="J17" i="2"/>
  <c r="J16" i="2"/>
  <c r="K16" i="2" s="1"/>
  <c r="K15" i="2"/>
  <c r="J15" i="2"/>
  <c r="J14" i="2"/>
  <c r="K14" i="2" s="1"/>
  <c r="K13" i="2"/>
  <c r="J13" i="2"/>
  <c r="J12" i="2"/>
  <c r="K12" i="2" s="1"/>
  <c r="K11" i="2"/>
  <c r="J11" i="2"/>
  <c r="J10" i="2"/>
  <c r="K10" i="2" s="1"/>
  <c r="K9" i="2"/>
  <c r="J9" i="2"/>
  <c r="J8" i="2"/>
  <c r="K8" i="2" s="1"/>
  <c r="K7" i="2"/>
  <c r="J7" i="2"/>
  <c r="J6" i="2"/>
  <c r="K6" i="2" s="1"/>
  <c r="K5" i="2"/>
  <c r="J5" i="2"/>
  <c r="I127" i="2" l="1"/>
  <c r="J127" i="2"/>
</calcChain>
</file>

<file path=xl/sharedStrings.xml><?xml version="1.0" encoding="utf-8"?>
<sst xmlns="http://schemas.openxmlformats.org/spreadsheetml/2006/main" count="1611" uniqueCount="187">
  <si>
    <t>ITEM</t>
  </si>
  <si>
    <t>CODIGO DANE</t>
  </si>
  <si>
    <t>Código de Clasificación Presupuestal</t>
  </si>
  <si>
    <t>Nombre de la Cuenta CCP</t>
  </si>
  <si>
    <t>CODIGOS UNSPSC</t>
  </si>
  <si>
    <t xml:space="preserve">DESCRIPCION </t>
  </si>
  <si>
    <t>UNIDAD DE MEDIDA</t>
  </si>
  <si>
    <t xml:space="preserve">CANTIDAD </t>
  </si>
  <si>
    <t>1.1</t>
  </si>
  <si>
    <t>OTRO EQUIPO ELÉCTRICO Y SUS PARTES Y PIEZAS</t>
  </si>
  <si>
    <t>UN</t>
  </si>
  <si>
    <t>1.2</t>
  </si>
  <si>
    <t>1.3</t>
  </si>
  <si>
    <t>1.4</t>
  </si>
  <si>
    <t>VEHÍCULOS AUTOMOTORES, REMOLQUES Y SEMIRREMOLQUES; Y SUS PARTES, PIEZAS Y ACCESORIOS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</si>
  <si>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</si>
  <si>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</si>
  <si>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</si>
  <si>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</si>
  <si>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</si>
  <si>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</si>
  <si>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</si>
  <si>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</si>
  <si>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</si>
  <si>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</si>
  <si>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</si>
  <si>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</si>
  <si>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</si>
  <si>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</si>
  <si>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</si>
  <si>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</si>
  <si>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</si>
  <si>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</si>
  <si>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</si>
  <si>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</si>
  <si>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</si>
  <si>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</si>
  <si>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</si>
  <si>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</si>
  <si>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</si>
  <si>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</si>
  <si>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</si>
  <si>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</si>
  <si>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</si>
  <si>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MOTORES Y TURBINAS Y SUS PARTES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</si>
  <si>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</si>
  <si>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</si>
  <si>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</si>
  <si>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</si>
  <si>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</si>
  <si>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</si>
  <si>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</si>
  <si>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</si>
  <si>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</si>
  <si>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PRODUCTOS METÁLICOS ELABORADOS (EXCEPTO MAQUINARIA Y EQUIPO)</t>
  </si>
  <si>
    <t>LÁMPARAS ELÉCTRICAS DE INCANDESCENCIA O DESCARGA; LÁMPARAS DE ARCO, EQUIPO PARA ALUMBRADO ELÉCTRICO; SUS PARTES Y PIEZAS</t>
  </si>
  <si>
    <t>OTRAS MÁQUINAS PARA USOS GENERALES Y SUS PARTES Y PIEZAS</t>
  </si>
  <si>
    <t>APARATOS DE CONTROL ELÉCTRICO Y DISTRIBUCIÓN DE ELECTRICIDAD Y SUS PARTES Y PIEZAS</t>
  </si>
  <si>
    <t>VIDRIO Y PRODUCTOS DE VIDRIO</t>
  </si>
  <si>
    <t>CARROCERÍAS (INCLUSO CABINAS) PARA VEHÍCULOS AUTOMOTORES; REMOLQUES Y SEMIRREMOLQUES; Y SUS PARTES, PIEZAS Y ACCESORIOS</t>
  </si>
  <si>
    <t>OTROS PRODUCTOS MINERALES NO METÁLICOS N.C.P.</t>
  </si>
  <si>
    <t>COMANDO DE LUCES</t>
  </si>
  <si>
    <t>02 02 02 008 07 01 4</t>
  </si>
  <si>
    <t>SERVICIOS DE MANTENIMIENTO Y REPARACIÓN DE MAQUINARIA Y EQUIPO DE TRANSPORTE</t>
  </si>
  <si>
    <t>SERVICIO</t>
  </si>
  <si>
    <t>CAMBIO ESPEJOS</t>
  </si>
  <si>
    <t>CAMBIO FUSIBLES</t>
  </si>
  <si>
    <t>CAMBIO COMANDO DE LUCES</t>
  </si>
  <si>
    <t>BIVEL47</t>
  </si>
  <si>
    <t>BIVOL46</t>
  </si>
  <si>
    <t>REPUESTO MOTOCICLETAS</t>
  </si>
  <si>
    <t>MOTOCICLETA YAMAHA XTZ 250 (RTE-28D, RTE-29D, RTE-30D, RTE31D, RTE-32D, F-10695, F10698 - F-10699, F-10700 )</t>
  </si>
  <si>
    <t>BOMBILLO DE STOP</t>
  </si>
  <si>
    <t>02 02 01 004 006 05</t>
  </si>
  <si>
    <t>BOMBILLO DE TABLERO</t>
  </si>
  <si>
    <t>BOMBILLO FAROLA</t>
  </si>
  <si>
    <t>BOMBILLO DIRECCIONALES</t>
  </si>
  <si>
    <t>BUJIA MOTOR</t>
  </si>
  <si>
    <t>02 02 01 004 006 09</t>
  </si>
  <si>
    <t>CADENILLA DE DISTRIBUCION</t>
  </si>
  <si>
    <t>02 02 01 004 003 01</t>
  </si>
  <si>
    <t>CAPUCHON BUJIA</t>
  </si>
  <si>
    <t>MANIGUETAS DE FRENOS</t>
  </si>
  <si>
    <t>MANIGUETAS DE EMBIRAGUE</t>
  </si>
  <si>
    <t>02 02 01 004 009 01</t>
  </si>
  <si>
    <t>ESPEJOS</t>
  </si>
  <si>
    <t>02 02 01 003 007 01</t>
  </si>
  <si>
    <t>DIRECCIONALES DELANTEROS</t>
  </si>
  <si>
    <t>DIRECCIONALES TRACEROS</t>
  </si>
  <si>
    <t>LUCES EXTROVER</t>
  </si>
  <si>
    <t>GUARDABARRO DELANTERO</t>
  </si>
  <si>
    <t>02 02 01 004 009 02</t>
  </si>
  <si>
    <t>PORTA PLACAS</t>
  </si>
  <si>
    <t>LLAVE PASO DE GASOLINA</t>
  </si>
  <si>
    <t>02 02 01 004 002</t>
  </si>
  <si>
    <t>SEPARADOR DISCO DE EMBRIAGUE</t>
  </si>
  <si>
    <t>BOBINA DE ENCENDIDO</t>
  </si>
  <si>
    <t>VALVULAS</t>
  </si>
  <si>
    <t>02 02 01 004 003 02</t>
  </si>
  <si>
    <t>BOMBAS, COMPRESORES, MOTORES DE FUERZA HIDRÁULICA Y MOTORES DE POTENCIA NEUMÁTICA Y VÁLVULAS Y SUS PARTES Y PIEZAS</t>
  </si>
  <si>
    <t>KIT DE PISTON Y ANILLOS</t>
  </si>
  <si>
    <t>SELLOS DE VALVULAS</t>
  </si>
  <si>
    <t xml:space="preserve">FILTRO AIRE </t>
  </si>
  <si>
    <t>02 02 01 004 003 09</t>
  </si>
  <si>
    <t>FILTRO GASOLINA</t>
  </si>
  <si>
    <t>FILTRO DE ACEITE</t>
  </si>
  <si>
    <t>FUSIBLES</t>
  </si>
  <si>
    <t>02 02 01 004 006 02</t>
  </si>
  <si>
    <t>GUAYA ACELERADOR COMPLETA</t>
  </si>
  <si>
    <t>GUAYA EMBRIAGUE</t>
  </si>
  <si>
    <t>GUIA DE CADENILLA DE DISTRIBUCION</t>
  </si>
  <si>
    <t>GUAYA DE CHOQUE</t>
  </si>
  <si>
    <t>KIT DE ARRASTRE</t>
  </si>
  <si>
    <t>MONOSHOCK</t>
  </si>
  <si>
    <t>PASTILLAS FRENOS DELANTEROS</t>
  </si>
  <si>
    <t>02 02 01 003 007 09</t>
  </si>
  <si>
    <t>PASTILLAS FRENOS TRASEROS</t>
  </si>
  <si>
    <t>TENSOR CADENILLA  MOTOR</t>
  </si>
  <si>
    <t>KIT EMPAQUES CARBURADOR</t>
  </si>
  <si>
    <t>KIT PISTÓN Y ANILLOS</t>
  </si>
  <si>
    <t>MANIGUETA DE CLOSH</t>
  </si>
  <si>
    <t>MANIGUETA DE FRENO</t>
  </si>
  <si>
    <t>STOP TRASERO</t>
  </si>
  <si>
    <t>02 0201 004 006 09</t>
  </si>
  <si>
    <t xml:space="preserve">TAPICERIA EN GENERAL </t>
  </si>
  <si>
    <t>02 02 01 002 007</t>
  </si>
  <si>
    <t>ARTÍCULOS TEXTILES (EXCEPTO PRENDAS DE VESTIR)</t>
  </si>
  <si>
    <t>HECHURA LLAVE SWIK INICIO</t>
  </si>
  <si>
    <t>MANTENIMIENTO MOTOCICLETAS</t>
  </si>
  <si>
    <t>CAMBIO BOMBILLO DE STOP</t>
  </si>
  <si>
    <t>CAMBIO BOMBILLO DE TABLERO</t>
  </si>
  <si>
    <t>CAMBIO BOMBILLO FAROLA</t>
  </si>
  <si>
    <t>CAMBIO BOMBILLO DIRECCIONALES</t>
  </si>
  <si>
    <t>MANTENIMIENTO BUJIA MOTOR</t>
  </si>
  <si>
    <t>CAMBIO CADENILLA DE DISTRIBUCION</t>
  </si>
  <si>
    <t>MANTENIMIENTO CAPUCHON BUJIA</t>
  </si>
  <si>
    <t>MANTENIMIENTO MANIGUETAS DE FRENOS</t>
  </si>
  <si>
    <t>MANTENIMIENTO MANIGUETAS DE EMBIRAGUE</t>
  </si>
  <si>
    <t>CAMBIO DIRECCIONALES DELANTEROS</t>
  </si>
  <si>
    <t>CAMBIO DIRECCIONALES TRACEROS</t>
  </si>
  <si>
    <t>CAMBIO LUCES EXTROVER</t>
  </si>
  <si>
    <t>MANTENIMIENTO GUARDABARRO DELANTERO</t>
  </si>
  <si>
    <t>CAMBIO PORTA PLACAS</t>
  </si>
  <si>
    <t>MANTENIMIENTO LLAVE PASO DE GASOLINA</t>
  </si>
  <si>
    <t>MANTENIMIENTO SEPARADOR DISCO DE EMBRIAGUE</t>
  </si>
  <si>
    <t>MANTENIMIENTO BOBINA DE ENCENDIDO</t>
  </si>
  <si>
    <t>MANTENIMIENTO VALVULAS</t>
  </si>
  <si>
    <t>CAMBIO KIT DE PISTON Y ANILLOS</t>
  </si>
  <si>
    <t>CAMBIO SELLOS DE VALVULAS</t>
  </si>
  <si>
    <t xml:space="preserve">CAMBIO FILTRO AIRE </t>
  </si>
  <si>
    <t>CAMBIO  FILTRO GASOLINA</t>
  </si>
  <si>
    <t>CAMBIO FILTRO DE ACEITE</t>
  </si>
  <si>
    <t>MANTENIMIENTO GUAYA ACELERADOR COMPLETA</t>
  </si>
  <si>
    <t>MANTENIMIENTO GUAYA EMBRIAGUE</t>
  </si>
  <si>
    <t>CAMBIO GUIA DE CADENILLA DE DISTRIBUCION</t>
  </si>
  <si>
    <t>MANTENIMIENTO GUAYA DE CHOQUE</t>
  </si>
  <si>
    <t>CAMBIO KIT DE ARRASTRE</t>
  </si>
  <si>
    <t>MANTENIMIENTO MONOSHOCK</t>
  </si>
  <si>
    <t>CAMBIO PASTILLAS FRENOS DELANTEROS</t>
  </si>
  <si>
    <t>CAMBIO PASTILLAS FRENOS TRASEROS</t>
  </si>
  <si>
    <t>CAMBIO TENSOR CADENILLA  MOTOR</t>
  </si>
  <si>
    <t>CAMBIO KIT EMPAQUES CARBURADOR</t>
  </si>
  <si>
    <t>CAMBIO MANIGUETA DE CLOSH</t>
  </si>
  <si>
    <t>CAMBIO MANIGUETA DE FRENO</t>
  </si>
  <si>
    <t>CAMBIO STOP TRASERO</t>
  </si>
  <si>
    <t xml:space="preserve">MANTENIMIENTO TAPICERIA EN GENERAL </t>
  </si>
  <si>
    <t>CAMBIO HECHURA LLAVE SWIK INICIO</t>
  </si>
  <si>
    <t xml:space="preserve"> MOTO SUZUKI DR200 (RRK-48D, RRK-49D, RRK-50D, RRK-51D, RRK-52D, RRK-53D  )</t>
  </si>
  <si>
    <t xml:space="preserve">V/R  UNITARIO       SIN IVA </t>
  </si>
  <si>
    <t>VALOR IVA</t>
  </si>
  <si>
    <t>V/R UNITARIO INCLUIDO IVA</t>
  </si>
  <si>
    <t>GRUPO EMPRESRIAL BETHEL ZOMAC S.A.S.</t>
  </si>
  <si>
    <t>REPUESTOS Y RECTIFICADORA S.A.S.</t>
  </si>
  <si>
    <t>UNSPSC</t>
  </si>
  <si>
    <t>UNIDAD MEDIDA</t>
  </si>
  <si>
    <t>CANT.</t>
  </si>
  <si>
    <t xml:space="preserve">COTIZACIÓN 1: </t>
  </si>
  <si>
    <t xml:space="preserve">COTIZACIÓN 2: </t>
  </si>
  <si>
    <t>COTIZACIÓN 3:</t>
  </si>
  <si>
    <t>PROMEDIO</t>
  </si>
  <si>
    <t>MAXIMO VALOR</t>
  </si>
  <si>
    <t>MENOR VALOR</t>
  </si>
  <si>
    <t>DESVIACION ESTANDAR</t>
  </si>
  <si>
    <t>% DE DISPERSION</t>
  </si>
  <si>
    <t>PRECIO REFERENCIA UNITARIO</t>
  </si>
  <si>
    <t>METRICA</t>
  </si>
  <si>
    <t>EXTREMOTOS LA 95 / DIANA MARIA ZULETA LÓPEZ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</si>
</sst>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-* #,##0.00\ _€_-;\-* #,##0.00\ _€_-;_-* &quot;-&quot;??\ _€_-;_-@_-"/>
    <numFmt numFmtId="166" formatCode="_(* #,##0_);_(* \(#,##0\);_(* &quot;-&quot;??_);_(@_)"/>
    <numFmt numFmtId="167" formatCode="&quot;$&quot;\ #,##0"/>
    <numFmt numFmtId="168" formatCode="&quot;$&quot;\ #,##0_);[Red]\(&quot;$&quot;\ #,##0\)"/>
  </numFmts>
  <fonts count="14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rgb="FFFFFFFF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7"/>
      <color theme="1"/>
      <name val="Arial"/>
      <family val="2"/>
    </font>
    <font>
      <sz val="11"/>
      <color theme="1"/>
      <name val="Calibri"/>
      <family val="2"/>
      <scheme val="minor"/>
    </font>
    <font>
      <b/>
      <sz val="9"/>
      <color indexed="8"/>
      <name val="Arial"/>
      <family val="2"/>
    </font>
    <font>
      <sz val="11"/>
      <color indexed="8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8497B0"/>
        <bgColor rgb="FF000000"/>
      </patternFill>
    </fill>
    <fill>
      <patternFill patternType="solid">
        <fgColor rgb="FFDBE5F1"/>
        <bgColor rgb="FF000000"/>
      </patternFill>
    </fill>
    <fill>
      <patternFill patternType="solid">
        <fgColor rgb="FFDBE5F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165" fontId="11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9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2" fontId="11" fillId="0" borderId="0" applyFont="0" applyFill="0" applyBorder="0" applyAlignment="0" applyProtection="0"/>
  </cellStyleXfs>
  <cellXfs count="83">
    <xf numFmtId="0" fontId="0" fillId="0" borderId="0" xfId="0"/>
    <xf numFmtId="0" fontId="2" fillId="0" borderId="0" xfId="0" applyFont="1"/>
    <xf numFmtId="0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justify" vertical="center" wrapText="1" readingOrder="1"/>
    </xf>
    <xf numFmtId="0" fontId="5" fillId="0" borderId="3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vertical="center" wrapText="1"/>
    </xf>
    <xf numFmtId="0" fontId="2" fillId="0" borderId="0" xfId="0" applyFont="1" applyAlignment="1">
      <alignment wrapText="1"/>
    </xf>
    <xf numFmtId="0" fontId="8" fillId="5" borderId="1" xfId="0" applyFont="1" applyFill="1" applyBorder="1" applyAlignment="1">
      <alignment horizontal="center" vertical="center"/>
    </xf>
    <xf numFmtId="0" fontId="10" fillId="0" borderId="0" xfId="0" applyFont="1"/>
    <xf numFmtId="0" fontId="8" fillId="6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166" fontId="12" fillId="11" borderId="1" xfId="1" applyNumberFormat="1" applyFont="1" applyFill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right" vertical="center"/>
    </xf>
    <xf numFmtId="167" fontId="2" fillId="3" borderId="1" xfId="0" applyNumberFormat="1" applyFont="1" applyFill="1" applyBorder="1" applyAlignment="1">
      <alignment vertical="center"/>
    </xf>
    <xf numFmtId="167" fontId="2" fillId="3" borderId="1" xfId="1" applyNumberFormat="1" applyFont="1" applyFill="1" applyBorder="1" applyAlignment="1">
      <alignment vertical="center"/>
    </xf>
    <xf numFmtId="167" fontId="2" fillId="0" borderId="1" xfId="0" applyNumberFormat="1" applyFont="1" applyBorder="1" applyAlignment="1">
      <alignment vertical="center"/>
    </xf>
    <xf numFmtId="167" fontId="2" fillId="0" borderId="1" xfId="6" applyNumberFormat="1" applyFont="1" applyBorder="1" applyAlignment="1">
      <alignment vertical="center"/>
    </xf>
    <xf numFmtId="167" fontId="5" fillId="0" borderId="1" xfId="0" applyNumberFormat="1" applyFont="1" applyBorder="1" applyAlignment="1">
      <alignment vertical="center"/>
    </xf>
    <xf numFmtId="167" fontId="5" fillId="0" borderId="6" xfId="0" applyNumberFormat="1" applyFont="1" applyBorder="1" applyAlignment="1">
      <alignment vertical="center"/>
    </xf>
    <xf numFmtId="167" fontId="5" fillId="0" borderId="1" xfId="6" applyNumberFormat="1" applyFont="1" applyBorder="1" applyAlignment="1">
      <alignment vertical="center" wrapText="1"/>
    </xf>
    <xf numFmtId="167" fontId="5" fillId="0" borderId="1" xfId="6" applyNumberFormat="1" applyFont="1" applyBorder="1" applyAlignment="1">
      <alignment vertical="center"/>
    </xf>
    <xf numFmtId="167" fontId="5" fillId="0" borderId="12" xfId="0" applyNumberFormat="1" applyFont="1" applyBorder="1" applyAlignment="1">
      <alignment horizontal="right" vertical="center" shrinkToFit="1"/>
    </xf>
    <xf numFmtId="167" fontId="2" fillId="0" borderId="12" xfId="0" applyNumberFormat="1" applyFont="1" applyBorder="1" applyAlignment="1">
      <alignment horizontal="right" vertical="center" wrapText="1"/>
    </xf>
    <xf numFmtId="167" fontId="5" fillId="0" borderId="13" xfId="0" applyNumberFormat="1" applyFont="1" applyBorder="1" applyAlignment="1">
      <alignment horizontal="right" vertical="center" shrinkToFit="1"/>
    </xf>
    <xf numFmtId="167" fontId="2" fillId="0" borderId="13" xfId="0" applyNumberFormat="1" applyFont="1" applyBorder="1" applyAlignment="1">
      <alignment horizontal="right" vertical="center" wrapText="1"/>
    </xf>
    <xf numFmtId="3" fontId="12" fillId="11" borderId="10" xfId="0" applyNumberFormat="1" applyFont="1" applyFill="1" applyBorder="1" applyAlignment="1">
      <alignment horizontal="center" vertical="center" wrapText="1"/>
    </xf>
    <xf numFmtId="167" fontId="2" fillId="0" borderId="1" xfId="5" applyNumberFormat="1" applyFont="1" applyBorder="1" applyAlignment="1">
      <alignment vertical="center"/>
    </xf>
    <xf numFmtId="167" fontId="2" fillId="0" borderId="1" xfId="6" applyNumberFormat="1" applyFont="1" applyBorder="1" applyAlignment="1">
      <alignment horizontal="right" vertical="center"/>
    </xf>
    <xf numFmtId="167" fontId="5" fillId="0" borderId="1" xfId="0" applyNumberFormat="1" applyFont="1" applyBorder="1" applyAlignment="1">
      <alignment horizontal="right" vertical="center"/>
    </xf>
    <xf numFmtId="167" fontId="5" fillId="0" borderId="6" xfId="0" applyNumberFormat="1" applyFont="1" applyBorder="1" applyAlignment="1">
      <alignment horizontal="right" vertical="center"/>
    </xf>
    <xf numFmtId="167" fontId="5" fillId="8" borderId="1" xfId="0" applyNumberFormat="1" applyFont="1" applyFill="1" applyBorder="1" applyAlignment="1">
      <alignment horizontal="right" vertical="center" wrapText="1"/>
    </xf>
    <xf numFmtId="168" fontId="5" fillId="8" borderId="1" xfId="0" applyNumberFormat="1" applyFont="1" applyFill="1" applyBorder="1" applyAlignment="1">
      <alignment horizontal="right" vertical="center" wrapText="1"/>
    </xf>
    <xf numFmtId="0" fontId="4" fillId="14" borderId="1" xfId="0" applyFont="1" applyFill="1" applyBorder="1" applyAlignment="1">
      <alignment horizontal="center" vertical="center"/>
    </xf>
    <xf numFmtId="0" fontId="4" fillId="14" borderId="1" xfId="0" applyFont="1" applyFill="1" applyBorder="1" applyAlignment="1">
      <alignment horizontal="center" vertical="center" wrapText="1"/>
    </xf>
    <xf numFmtId="0" fontId="1" fillId="14" borderId="1" xfId="0" applyFont="1" applyFill="1" applyBorder="1" applyAlignment="1">
      <alignment horizontal="center" vertical="center" wrapText="1"/>
    </xf>
    <xf numFmtId="166" fontId="1" fillId="14" borderId="1" xfId="1" applyNumberFormat="1" applyFont="1" applyFill="1" applyBorder="1" applyAlignment="1">
      <alignment horizontal="center" vertical="center" wrapText="1"/>
    </xf>
    <xf numFmtId="0" fontId="7" fillId="14" borderId="1" xfId="0" applyFont="1" applyFill="1" applyBorder="1" applyAlignment="1">
      <alignment horizontal="center" vertical="center" wrapText="1"/>
    </xf>
    <xf numFmtId="167" fontId="7" fillId="14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/>
    <xf numFmtId="0" fontId="2" fillId="0" borderId="1" xfId="0" applyFont="1" applyBorder="1" applyAlignment="1"/>
    <xf numFmtId="167" fontId="2" fillId="3" borderId="1" xfId="1" applyNumberFormat="1" applyFont="1" applyFill="1" applyBorder="1" applyAlignment="1">
      <alignment horizontal="center" vertical="center" wrapText="1"/>
    </xf>
    <xf numFmtId="9" fontId="6" fillId="3" borderId="3" xfId="4" applyFont="1" applyFill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right"/>
    </xf>
    <xf numFmtId="167" fontId="2" fillId="0" borderId="1" xfId="5" applyNumberFormat="1" applyFont="1" applyBorder="1" applyAlignment="1">
      <alignment horizontal="right" vertical="center"/>
    </xf>
    <xf numFmtId="167" fontId="2" fillId="3" borderId="1" xfId="1" applyNumberFormat="1" applyFont="1" applyFill="1" applyBorder="1" applyAlignment="1">
      <alignment horizontal="right" vertical="center" wrapText="1"/>
    </xf>
    <xf numFmtId="167" fontId="2" fillId="3" borderId="1" xfId="0" applyNumberFormat="1" applyFont="1" applyFill="1" applyBorder="1" applyAlignment="1">
      <alignment horizontal="right" vertical="center" wrapText="1"/>
    </xf>
    <xf numFmtId="0" fontId="1" fillId="10" borderId="2" xfId="0" applyFont="1" applyFill="1" applyBorder="1" applyAlignment="1">
      <alignment horizontal="center" vertical="center" wrapText="1"/>
    </xf>
    <xf numFmtId="0" fontId="1" fillId="10" borderId="0" xfId="0" applyFont="1" applyFill="1" applyBorder="1" applyAlignment="1">
      <alignment horizontal="center" vertical="center" wrapText="1"/>
    </xf>
    <xf numFmtId="0" fontId="1" fillId="10" borderId="11" xfId="0" applyFont="1" applyFill="1" applyBorder="1" applyAlignment="1">
      <alignment horizontal="center" vertical="center" wrapText="1"/>
    </xf>
    <xf numFmtId="0" fontId="1" fillId="10" borderId="9" xfId="0" applyFont="1" applyFill="1" applyBorder="1" applyAlignment="1">
      <alignment horizontal="center" vertical="center" wrapText="1"/>
    </xf>
    <xf numFmtId="0" fontId="1" fillId="10" borderId="8" xfId="0" applyFont="1" applyFill="1" applyBorder="1" applyAlignment="1">
      <alignment horizontal="center" vertical="center" wrapText="1"/>
    </xf>
    <xf numFmtId="0" fontId="1" fillId="10" borderId="7" xfId="0" applyFont="1" applyFill="1" applyBorder="1" applyAlignment="1">
      <alignment horizontal="center" vertical="center" wrapText="1"/>
    </xf>
    <xf numFmtId="0" fontId="1" fillId="12" borderId="2" xfId="0" applyFont="1" applyFill="1" applyBorder="1" applyAlignment="1">
      <alignment horizontal="center" vertical="center" wrapText="1"/>
    </xf>
    <xf numFmtId="0" fontId="1" fillId="12" borderId="0" xfId="0" applyFont="1" applyFill="1" applyBorder="1" applyAlignment="1">
      <alignment horizontal="center" vertical="center" wrapText="1"/>
    </xf>
    <xf numFmtId="0" fontId="1" fillId="12" borderId="9" xfId="0" applyFont="1" applyFill="1" applyBorder="1" applyAlignment="1">
      <alignment horizontal="center" vertical="center" wrapText="1"/>
    </xf>
    <xf numFmtId="0" fontId="1" fillId="12" borderId="8" xfId="0" applyFont="1" applyFill="1" applyBorder="1" applyAlignment="1">
      <alignment horizontal="center" vertical="center" wrapText="1"/>
    </xf>
    <xf numFmtId="0" fontId="1" fillId="13" borderId="2" xfId="0" applyFont="1" applyFill="1" applyBorder="1" applyAlignment="1">
      <alignment horizontal="center" vertical="center" wrapText="1"/>
    </xf>
    <xf numFmtId="0" fontId="1" fillId="13" borderId="0" xfId="0" applyFont="1" applyFill="1" applyBorder="1" applyAlignment="1">
      <alignment horizontal="center" vertical="center" wrapText="1"/>
    </xf>
    <xf numFmtId="0" fontId="1" fillId="13" borderId="9" xfId="0" applyFont="1" applyFill="1" applyBorder="1" applyAlignment="1">
      <alignment horizontal="center" vertical="center" wrapText="1"/>
    </xf>
    <xf numFmtId="0" fontId="1" fillId="13" borderId="8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 wrapText="1"/>
    </xf>
    <xf numFmtId="0" fontId="1" fillId="7" borderId="4" xfId="0" applyFont="1" applyFill="1" applyBorder="1" applyAlignment="1">
      <alignment horizontal="center" wrapText="1"/>
    </xf>
    <xf numFmtId="0" fontId="1" fillId="7" borderId="5" xfId="0" applyFont="1" applyFill="1" applyBorder="1" applyAlignment="1">
      <alignment horizontal="center" wrapText="1"/>
    </xf>
    <xf numFmtId="0" fontId="4" fillId="9" borderId="3" xfId="0" applyFont="1" applyFill="1" applyBorder="1" applyAlignment="1">
      <alignment horizontal="center"/>
    </xf>
    <xf numFmtId="0" fontId="4" fillId="9" borderId="4" xfId="0" applyFont="1" applyFill="1" applyBorder="1" applyAlignment="1">
      <alignment horizontal="center"/>
    </xf>
    <xf numFmtId="0" fontId="4" fillId="9" borderId="5" xfId="0" applyFont="1" applyFill="1" applyBorder="1" applyAlignment="1">
      <alignment horizontal="center"/>
    </xf>
  </cellXfs>
  <cellStyles count="7">
    <cellStyle name="Millares" xfId="1" builtinId="3"/>
    <cellStyle name="Millares 10" xfId="2" xr:uid="{00000000-0005-0000-0000-000002000000}"/>
    <cellStyle name="Millares 10 2" xfId="3" xr:uid="{00000000-0005-0000-0000-000003000000}"/>
    <cellStyle name="Moneda" xfId="5" builtinId="4"/>
    <cellStyle name="Moneda [0]" xfId="6" builtinId="7"/>
    <cellStyle name="Normal" xfId="0" builtinId="0"/>
    <cellStyle name="Porcentaje" xfId="4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83"/>
  <sheetViews>
    <sheetView workbookViewId="0">
      <selection activeCell="K5" sqref="K5"/>
    </sheetView>
  </sheetViews>
  <sheetFormatPr baseColWidth="10" defaultRowHeight="12" x14ac:dyDescent="0.2"/>
  <cols>
    <col min="1" max="1" width="4.85546875" style="1" bestFit="1" customWidth="1"/>
    <col min="2" max="2" width="10" style="1" customWidth="1"/>
    <col min="3" max="3" width="9" style="1" customWidth="1"/>
    <col min="4" max="4" width="11.85546875" style="20" customWidth="1"/>
    <col min="5" max="5" width="24.42578125" style="22" customWidth="1"/>
    <col min="6" max="6" width="22.42578125" style="1" customWidth="1"/>
    <col min="7" max="7" width="8.7109375" style="1" customWidth="1"/>
    <col min="8" max="8" width="9.7109375" style="1" bestFit="1" customWidth="1"/>
    <col min="9" max="16384" width="11.42578125" style="1"/>
  </cols>
  <sheetData>
    <row r="1" spans="1:17" x14ac:dyDescent="0.2">
      <c r="A1" s="76" t="s">
        <v>69</v>
      </c>
      <c r="B1" s="76"/>
      <c r="C1" s="76"/>
      <c r="D1" s="76"/>
      <c r="E1" s="76"/>
      <c r="F1" s="76"/>
      <c r="G1" s="76"/>
      <c r="H1" s="76"/>
      <c r="I1" s="60" t="s">
        <v>171</v>
      </c>
      <c r="J1" s="61"/>
      <c r="K1" s="62"/>
      <c r="L1" s="66" t="s">
        <v>186</v>
      </c>
      <c r="M1" s="67"/>
      <c r="N1" s="67"/>
      <c r="O1" s="70" t="s">
        <v>172</v>
      </c>
      <c r="P1" s="71"/>
      <c r="Q1" s="71"/>
    </row>
    <row r="2" spans="1:17" x14ac:dyDescent="0.2">
      <c r="A2" s="74" t="s">
        <v>70</v>
      </c>
      <c r="B2" s="74"/>
      <c r="C2" s="74"/>
      <c r="D2" s="74"/>
      <c r="E2" s="74"/>
      <c r="F2" s="74"/>
      <c r="G2" s="74"/>
      <c r="H2" s="74"/>
      <c r="I2" s="60"/>
      <c r="J2" s="61"/>
      <c r="K2" s="62"/>
      <c r="L2" s="66"/>
      <c r="M2" s="67"/>
      <c r="N2" s="67"/>
      <c r="O2" s="70"/>
      <c r="P2" s="71"/>
      <c r="Q2" s="71"/>
    </row>
    <row r="3" spans="1:17" x14ac:dyDescent="0.2">
      <c r="A3" s="77" t="s">
        <v>71</v>
      </c>
      <c r="B3" s="78"/>
      <c r="C3" s="78"/>
      <c r="D3" s="78"/>
      <c r="E3" s="78"/>
      <c r="F3" s="78"/>
      <c r="G3" s="78"/>
      <c r="H3" s="79"/>
      <c r="I3" s="63"/>
      <c r="J3" s="64"/>
      <c r="K3" s="65"/>
      <c r="L3" s="68"/>
      <c r="M3" s="69"/>
      <c r="N3" s="69"/>
      <c r="O3" s="72"/>
      <c r="P3" s="73"/>
      <c r="Q3" s="73"/>
    </row>
    <row r="4" spans="1:17" ht="48" x14ac:dyDescent="0.2">
      <c r="A4" s="13" t="s">
        <v>0</v>
      </c>
      <c r="B4" s="13" t="s">
        <v>4</v>
      </c>
      <c r="C4" s="13" t="s">
        <v>1</v>
      </c>
      <c r="D4" s="13" t="s">
        <v>2</v>
      </c>
      <c r="E4" s="24" t="s">
        <v>3</v>
      </c>
      <c r="F4" s="13" t="s">
        <v>5</v>
      </c>
      <c r="G4" s="13" t="s">
        <v>6</v>
      </c>
      <c r="H4" s="15" t="s">
        <v>7</v>
      </c>
      <c r="I4" s="25" t="s">
        <v>168</v>
      </c>
      <c r="J4" s="25" t="s">
        <v>169</v>
      </c>
      <c r="K4" s="25" t="s">
        <v>170</v>
      </c>
      <c r="L4" s="25" t="s">
        <v>168</v>
      </c>
      <c r="M4" s="25" t="s">
        <v>169</v>
      </c>
      <c r="N4" s="25" t="s">
        <v>170</v>
      </c>
      <c r="O4" s="39" t="s">
        <v>168</v>
      </c>
      <c r="P4" s="39" t="s">
        <v>169</v>
      </c>
      <c r="Q4" s="39" t="s">
        <v>170</v>
      </c>
    </row>
    <row r="5" spans="1:17" ht="45" x14ac:dyDescent="0.2">
      <c r="A5" s="14" t="s">
        <v>8</v>
      </c>
      <c r="B5" s="4">
        <v>25170000</v>
      </c>
      <c r="C5" s="2">
        <v>4651007</v>
      </c>
      <c r="D5" s="3" t="s">
        <v>73</v>
      </c>
      <c r="E5" s="17" t="s">
        <v>55</v>
      </c>
      <c r="F5" s="5" t="s">
        <v>72</v>
      </c>
      <c r="G5" s="4" t="s">
        <v>10</v>
      </c>
      <c r="H5" s="4">
        <v>1</v>
      </c>
      <c r="I5" s="30">
        <v>2500</v>
      </c>
      <c r="J5" s="29">
        <f>I5*19%</f>
        <v>475</v>
      </c>
      <c r="K5" s="30">
        <f>I5+J5</f>
        <v>2975</v>
      </c>
      <c r="L5" s="35">
        <v>3500</v>
      </c>
      <c r="M5" s="35">
        <v>665</v>
      </c>
      <c r="N5" s="37">
        <v>4165</v>
      </c>
      <c r="O5" s="29">
        <f>+Q5/1.19</f>
        <v>4375</v>
      </c>
      <c r="P5" s="29">
        <f>+O5*19%</f>
        <v>831.25</v>
      </c>
      <c r="Q5" s="40">
        <v>5206.25</v>
      </c>
    </row>
    <row r="6" spans="1:17" ht="45" x14ac:dyDescent="0.2">
      <c r="A6" s="14" t="s">
        <v>11</v>
      </c>
      <c r="B6" s="4">
        <v>25170000</v>
      </c>
      <c r="C6" s="2">
        <v>4651007</v>
      </c>
      <c r="D6" s="3" t="s">
        <v>73</v>
      </c>
      <c r="E6" s="17" t="s">
        <v>55</v>
      </c>
      <c r="F6" s="5" t="s">
        <v>74</v>
      </c>
      <c r="G6" s="4" t="s">
        <v>10</v>
      </c>
      <c r="H6" s="4">
        <v>1</v>
      </c>
      <c r="I6" s="33">
        <v>1000</v>
      </c>
      <c r="J6" s="29">
        <f t="shared" ref="J6:J46" si="0">I6*19%</f>
        <v>190</v>
      </c>
      <c r="K6" s="30">
        <f t="shared" ref="K6:K46" si="1">I6+J6</f>
        <v>1190</v>
      </c>
      <c r="L6" s="35">
        <v>2500</v>
      </c>
      <c r="M6" s="35">
        <v>475</v>
      </c>
      <c r="N6" s="37">
        <v>2975</v>
      </c>
      <c r="O6" s="29">
        <f t="shared" ref="O6:O69" si="2">+Q6/1.19</f>
        <v>3125</v>
      </c>
      <c r="P6" s="29">
        <f t="shared" ref="P6:P69" si="3">+O6*19%</f>
        <v>593.75</v>
      </c>
      <c r="Q6" s="40">
        <v>3718.75</v>
      </c>
    </row>
    <row r="7" spans="1:17" ht="45" x14ac:dyDescent="0.2">
      <c r="A7" s="14" t="s">
        <v>12</v>
      </c>
      <c r="B7" s="4">
        <v>25170000</v>
      </c>
      <c r="C7" s="2">
        <v>4651007</v>
      </c>
      <c r="D7" s="3" t="s">
        <v>73</v>
      </c>
      <c r="E7" s="17" t="s">
        <v>55</v>
      </c>
      <c r="F7" s="5" t="s">
        <v>75</v>
      </c>
      <c r="G7" s="4" t="s">
        <v>10</v>
      </c>
      <c r="H7" s="4">
        <v>1</v>
      </c>
      <c r="I7" s="33">
        <v>50000</v>
      </c>
      <c r="J7" s="29">
        <f t="shared" si="0"/>
        <v>9500</v>
      </c>
      <c r="K7" s="30">
        <f t="shared" si="1"/>
        <v>59500</v>
      </c>
      <c r="L7" s="35">
        <v>22000</v>
      </c>
      <c r="M7" s="35">
        <v>4180</v>
      </c>
      <c r="N7" s="37">
        <v>26180</v>
      </c>
      <c r="O7" s="29">
        <f t="shared" si="2"/>
        <v>27500</v>
      </c>
      <c r="P7" s="29">
        <f t="shared" si="3"/>
        <v>5225</v>
      </c>
      <c r="Q7" s="40">
        <v>32725</v>
      </c>
    </row>
    <row r="8" spans="1:17" ht="45" x14ac:dyDescent="0.2">
      <c r="A8" s="14" t="s">
        <v>13</v>
      </c>
      <c r="B8" s="4">
        <v>25170000</v>
      </c>
      <c r="C8" s="2">
        <v>4651007</v>
      </c>
      <c r="D8" s="3" t="s">
        <v>73</v>
      </c>
      <c r="E8" s="17" t="s">
        <v>55</v>
      </c>
      <c r="F8" s="5" t="s">
        <v>76</v>
      </c>
      <c r="G8" s="4" t="s">
        <v>10</v>
      </c>
      <c r="H8" s="4">
        <v>1</v>
      </c>
      <c r="I8" s="33">
        <v>2500</v>
      </c>
      <c r="J8" s="29">
        <f t="shared" si="0"/>
        <v>475</v>
      </c>
      <c r="K8" s="30">
        <f t="shared" si="1"/>
        <v>2975</v>
      </c>
      <c r="L8" s="35">
        <v>3500</v>
      </c>
      <c r="M8" s="35">
        <v>665</v>
      </c>
      <c r="N8" s="37">
        <v>4165</v>
      </c>
      <c r="O8" s="29">
        <f t="shared" si="2"/>
        <v>4375</v>
      </c>
      <c r="P8" s="29">
        <f t="shared" si="3"/>
        <v>831.25</v>
      </c>
      <c r="Q8" s="40">
        <v>5206.25</v>
      </c>
    </row>
    <row r="9" spans="1:17" ht="24" x14ac:dyDescent="0.2">
      <c r="A9" s="14" t="s">
        <v>15</v>
      </c>
      <c r="B9" s="4">
        <v>25170000</v>
      </c>
      <c r="C9" s="2">
        <v>4691105</v>
      </c>
      <c r="D9" s="3" t="s">
        <v>78</v>
      </c>
      <c r="E9" s="17" t="s">
        <v>9</v>
      </c>
      <c r="F9" s="5" t="s">
        <v>77</v>
      </c>
      <c r="G9" s="4" t="s">
        <v>10</v>
      </c>
      <c r="H9" s="4">
        <v>1</v>
      </c>
      <c r="I9" s="34">
        <v>26000</v>
      </c>
      <c r="J9" s="29">
        <f t="shared" si="0"/>
        <v>4940</v>
      </c>
      <c r="K9" s="30">
        <f t="shared" si="1"/>
        <v>30940</v>
      </c>
      <c r="L9" s="35">
        <v>22000</v>
      </c>
      <c r="M9" s="35">
        <v>4180</v>
      </c>
      <c r="N9" s="37">
        <v>26180</v>
      </c>
      <c r="O9" s="29">
        <f t="shared" si="2"/>
        <v>27500</v>
      </c>
      <c r="P9" s="29">
        <f t="shared" si="3"/>
        <v>5225</v>
      </c>
      <c r="Q9" s="40">
        <v>32725</v>
      </c>
    </row>
    <row r="10" spans="1:17" ht="24" x14ac:dyDescent="0.2">
      <c r="A10" s="14" t="s">
        <v>16</v>
      </c>
      <c r="B10" s="4">
        <v>25170000</v>
      </c>
      <c r="C10" s="8">
        <v>4299101</v>
      </c>
      <c r="D10" s="9" t="s">
        <v>80</v>
      </c>
      <c r="E10" s="17" t="s">
        <v>44</v>
      </c>
      <c r="F10" s="7" t="s">
        <v>79</v>
      </c>
      <c r="G10" s="6" t="s">
        <v>10</v>
      </c>
      <c r="H10" s="4">
        <v>1</v>
      </c>
      <c r="I10" s="34">
        <v>65800</v>
      </c>
      <c r="J10" s="29">
        <f t="shared" si="0"/>
        <v>12502</v>
      </c>
      <c r="K10" s="30">
        <f t="shared" si="1"/>
        <v>78302</v>
      </c>
      <c r="L10" s="35">
        <v>95000</v>
      </c>
      <c r="M10" s="35">
        <v>18050</v>
      </c>
      <c r="N10" s="37">
        <v>113050</v>
      </c>
      <c r="O10" s="29">
        <f t="shared" si="2"/>
        <v>118750</v>
      </c>
      <c r="P10" s="29">
        <f t="shared" si="3"/>
        <v>22562.5</v>
      </c>
      <c r="Q10" s="40">
        <v>141312.5</v>
      </c>
    </row>
    <row r="11" spans="1:17" ht="24" x14ac:dyDescent="0.2">
      <c r="A11" s="14" t="s">
        <v>17</v>
      </c>
      <c r="B11" s="4">
        <v>25170000</v>
      </c>
      <c r="C11" s="8">
        <v>4691105</v>
      </c>
      <c r="D11" s="9" t="s">
        <v>78</v>
      </c>
      <c r="E11" s="17" t="s">
        <v>9</v>
      </c>
      <c r="F11" s="7" t="s">
        <v>81</v>
      </c>
      <c r="G11" s="6" t="s">
        <v>10</v>
      </c>
      <c r="H11" s="4">
        <v>1</v>
      </c>
      <c r="I11" s="34">
        <v>17000</v>
      </c>
      <c r="J11" s="29">
        <f t="shared" si="0"/>
        <v>3230</v>
      </c>
      <c r="K11" s="30">
        <f t="shared" si="1"/>
        <v>20230</v>
      </c>
      <c r="L11" s="35">
        <v>22000</v>
      </c>
      <c r="M11" s="35">
        <v>4180</v>
      </c>
      <c r="N11" s="37">
        <v>26180</v>
      </c>
      <c r="O11" s="29">
        <f t="shared" si="2"/>
        <v>27500</v>
      </c>
      <c r="P11" s="29">
        <f t="shared" si="3"/>
        <v>5225</v>
      </c>
      <c r="Q11" s="40">
        <v>32725</v>
      </c>
    </row>
    <row r="12" spans="1:17" ht="45" x14ac:dyDescent="0.2">
      <c r="A12" s="14" t="s">
        <v>18</v>
      </c>
      <c r="B12" s="4">
        <v>25170000</v>
      </c>
      <c r="C12" s="2">
        <v>4651007</v>
      </c>
      <c r="D12" s="9" t="s">
        <v>73</v>
      </c>
      <c r="E12" s="17" t="s">
        <v>55</v>
      </c>
      <c r="F12" s="7" t="s">
        <v>61</v>
      </c>
      <c r="G12" s="6" t="s">
        <v>10</v>
      </c>
      <c r="H12" s="4">
        <v>1</v>
      </c>
      <c r="I12" s="33">
        <v>476000</v>
      </c>
      <c r="J12" s="29">
        <f t="shared" si="0"/>
        <v>90440</v>
      </c>
      <c r="K12" s="30">
        <f t="shared" si="1"/>
        <v>566440</v>
      </c>
      <c r="L12" s="35">
        <v>395000</v>
      </c>
      <c r="M12" s="35">
        <v>75050</v>
      </c>
      <c r="N12" s="37">
        <v>470050</v>
      </c>
      <c r="O12" s="29">
        <f t="shared" si="2"/>
        <v>493750</v>
      </c>
      <c r="P12" s="29">
        <f t="shared" si="3"/>
        <v>93812.5</v>
      </c>
      <c r="Q12" s="40">
        <v>587562.5</v>
      </c>
    </row>
    <row r="13" spans="1:17" ht="24" x14ac:dyDescent="0.2">
      <c r="A13" s="14" t="s">
        <v>19</v>
      </c>
      <c r="B13" s="4">
        <v>25170000</v>
      </c>
      <c r="C13" s="8">
        <v>4912927</v>
      </c>
      <c r="D13" s="9" t="s">
        <v>78</v>
      </c>
      <c r="E13" s="17" t="s">
        <v>9</v>
      </c>
      <c r="F13" s="7" t="s">
        <v>82</v>
      </c>
      <c r="G13" s="6" t="s">
        <v>10</v>
      </c>
      <c r="H13" s="4">
        <v>1</v>
      </c>
      <c r="I13" s="34">
        <v>62800</v>
      </c>
      <c r="J13" s="29">
        <f t="shared" si="0"/>
        <v>11932</v>
      </c>
      <c r="K13" s="30">
        <f t="shared" si="1"/>
        <v>74732</v>
      </c>
      <c r="L13" s="35">
        <v>58000</v>
      </c>
      <c r="M13" s="35">
        <v>11020</v>
      </c>
      <c r="N13" s="37">
        <v>69020</v>
      </c>
      <c r="O13" s="29">
        <f t="shared" si="2"/>
        <v>72500</v>
      </c>
      <c r="P13" s="29">
        <f t="shared" si="3"/>
        <v>13775</v>
      </c>
      <c r="Q13" s="40">
        <v>86275</v>
      </c>
    </row>
    <row r="14" spans="1:17" ht="36" x14ac:dyDescent="0.2">
      <c r="A14" s="14" t="s">
        <v>20</v>
      </c>
      <c r="B14" s="4">
        <v>25170000</v>
      </c>
      <c r="C14" s="8">
        <v>4912903</v>
      </c>
      <c r="D14" s="9" t="s">
        <v>84</v>
      </c>
      <c r="E14" s="17" t="s">
        <v>14</v>
      </c>
      <c r="F14" s="7" t="s">
        <v>83</v>
      </c>
      <c r="G14" s="6" t="s">
        <v>10</v>
      </c>
      <c r="H14" s="4">
        <v>1</v>
      </c>
      <c r="I14" s="33">
        <v>58750</v>
      </c>
      <c r="J14" s="29">
        <f t="shared" si="0"/>
        <v>11162.5</v>
      </c>
      <c r="K14" s="30">
        <f t="shared" si="1"/>
        <v>69912.5</v>
      </c>
      <c r="L14" s="35">
        <v>55000</v>
      </c>
      <c r="M14" s="35">
        <v>10450</v>
      </c>
      <c r="N14" s="37">
        <v>65450</v>
      </c>
      <c r="O14" s="29">
        <f t="shared" si="2"/>
        <v>68750</v>
      </c>
      <c r="P14" s="29">
        <f t="shared" si="3"/>
        <v>13062.5</v>
      </c>
      <c r="Q14" s="40">
        <v>81812.5</v>
      </c>
    </row>
    <row r="15" spans="1:17" ht="24" x14ac:dyDescent="0.2">
      <c r="A15" s="14" t="s">
        <v>21</v>
      </c>
      <c r="B15" s="4">
        <v>25170000</v>
      </c>
      <c r="C15" s="2">
        <v>3711603</v>
      </c>
      <c r="D15" s="3" t="s">
        <v>86</v>
      </c>
      <c r="E15" s="17" t="s">
        <v>58</v>
      </c>
      <c r="F15" s="5" t="s">
        <v>85</v>
      </c>
      <c r="G15" s="4" t="s">
        <v>10</v>
      </c>
      <c r="H15" s="4">
        <v>1</v>
      </c>
      <c r="I15" s="34">
        <v>156250</v>
      </c>
      <c r="J15" s="29">
        <f t="shared" si="0"/>
        <v>29687.5</v>
      </c>
      <c r="K15" s="30">
        <f t="shared" si="1"/>
        <v>185937.5</v>
      </c>
      <c r="L15" s="35">
        <v>75000</v>
      </c>
      <c r="M15" s="35">
        <v>14250</v>
      </c>
      <c r="N15" s="37">
        <v>89250</v>
      </c>
      <c r="O15" s="29">
        <f t="shared" si="2"/>
        <v>93750</v>
      </c>
      <c r="P15" s="29">
        <f t="shared" si="3"/>
        <v>17812.5</v>
      </c>
      <c r="Q15" s="40">
        <v>111562.5</v>
      </c>
    </row>
    <row r="16" spans="1:17" ht="24" x14ac:dyDescent="0.2">
      <c r="A16" s="14" t="s">
        <v>22</v>
      </c>
      <c r="B16" s="4">
        <v>25170000</v>
      </c>
      <c r="C16" s="2">
        <v>4691203</v>
      </c>
      <c r="D16" s="3" t="s">
        <v>78</v>
      </c>
      <c r="E16" s="17" t="s">
        <v>9</v>
      </c>
      <c r="F16" s="5" t="s">
        <v>87</v>
      </c>
      <c r="G16" s="4" t="s">
        <v>10</v>
      </c>
      <c r="H16" s="4">
        <v>1</v>
      </c>
      <c r="I16" s="34">
        <v>205700</v>
      </c>
      <c r="J16" s="29">
        <f t="shared" si="0"/>
        <v>39083</v>
      </c>
      <c r="K16" s="30">
        <f t="shared" si="1"/>
        <v>244783</v>
      </c>
      <c r="L16" s="35">
        <v>32000</v>
      </c>
      <c r="M16" s="35">
        <v>6080</v>
      </c>
      <c r="N16" s="37">
        <v>38080</v>
      </c>
      <c r="O16" s="29">
        <f t="shared" si="2"/>
        <v>40000</v>
      </c>
      <c r="P16" s="29">
        <f t="shared" si="3"/>
        <v>7600</v>
      </c>
      <c r="Q16" s="40">
        <v>47600</v>
      </c>
    </row>
    <row r="17" spans="1:17" ht="24" x14ac:dyDescent="0.2">
      <c r="A17" s="14" t="s">
        <v>23</v>
      </c>
      <c r="B17" s="4">
        <v>25170000</v>
      </c>
      <c r="C17" s="2">
        <v>4691203</v>
      </c>
      <c r="D17" s="3" t="s">
        <v>78</v>
      </c>
      <c r="E17" s="17" t="s">
        <v>9</v>
      </c>
      <c r="F17" s="5" t="s">
        <v>88</v>
      </c>
      <c r="G17" s="4" t="s">
        <v>10</v>
      </c>
      <c r="H17" s="4">
        <v>1</v>
      </c>
      <c r="I17" s="34">
        <v>152000</v>
      </c>
      <c r="J17" s="29">
        <f t="shared" si="0"/>
        <v>28880</v>
      </c>
      <c r="K17" s="30">
        <f t="shared" si="1"/>
        <v>180880</v>
      </c>
      <c r="L17" s="35">
        <v>32000</v>
      </c>
      <c r="M17" s="35">
        <v>6080</v>
      </c>
      <c r="N17" s="37">
        <v>38080</v>
      </c>
      <c r="O17" s="29">
        <f t="shared" si="2"/>
        <v>40000</v>
      </c>
      <c r="P17" s="29">
        <f t="shared" si="3"/>
        <v>7600</v>
      </c>
      <c r="Q17" s="40">
        <v>47600</v>
      </c>
    </row>
    <row r="18" spans="1:17" ht="45" x14ac:dyDescent="0.2">
      <c r="A18" s="14" t="s">
        <v>24</v>
      </c>
      <c r="B18" s="4">
        <v>25170000</v>
      </c>
      <c r="C18" s="2">
        <v>4651007</v>
      </c>
      <c r="D18" s="9" t="s">
        <v>73</v>
      </c>
      <c r="E18" s="17" t="s">
        <v>55</v>
      </c>
      <c r="F18" s="5" t="s">
        <v>89</v>
      </c>
      <c r="G18" s="4" t="s">
        <v>10</v>
      </c>
      <c r="H18" s="4">
        <v>1</v>
      </c>
      <c r="I18" s="33">
        <v>72000</v>
      </c>
      <c r="J18" s="29">
        <f t="shared" si="0"/>
        <v>13680</v>
      </c>
      <c r="K18" s="30">
        <f t="shared" si="1"/>
        <v>85680</v>
      </c>
      <c r="L18" s="35">
        <v>360000</v>
      </c>
      <c r="M18" s="35">
        <v>68400</v>
      </c>
      <c r="N18" s="37">
        <v>428400</v>
      </c>
      <c r="O18" s="29">
        <f t="shared" si="2"/>
        <v>450000</v>
      </c>
      <c r="P18" s="29">
        <f t="shared" si="3"/>
        <v>85500</v>
      </c>
      <c r="Q18" s="40">
        <v>535500</v>
      </c>
    </row>
    <row r="19" spans="1:17" ht="45" x14ac:dyDescent="0.2">
      <c r="A19" s="14" t="s">
        <v>25</v>
      </c>
      <c r="B19" s="4">
        <v>25170000</v>
      </c>
      <c r="C19" s="8">
        <v>4923110</v>
      </c>
      <c r="D19" s="9" t="s">
        <v>91</v>
      </c>
      <c r="E19" s="17" t="s">
        <v>59</v>
      </c>
      <c r="F19" s="7" t="s">
        <v>90</v>
      </c>
      <c r="G19" s="6" t="s">
        <v>10</v>
      </c>
      <c r="H19" s="4">
        <v>1</v>
      </c>
      <c r="I19" s="33">
        <v>44000</v>
      </c>
      <c r="J19" s="29">
        <f t="shared" si="0"/>
        <v>8360</v>
      </c>
      <c r="K19" s="30">
        <f t="shared" si="1"/>
        <v>52360</v>
      </c>
      <c r="L19" s="35">
        <v>185000</v>
      </c>
      <c r="M19" s="35">
        <v>35150</v>
      </c>
      <c r="N19" s="37">
        <v>220150</v>
      </c>
      <c r="O19" s="29">
        <f t="shared" si="2"/>
        <v>231250</v>
      </c>
      <c r="P19" s="29">
        <f t="shared" si="3"/>
        <v>43937.5</v>
      </c>
      <c r="Q19" s="40">
        <v>275187.5</v>
      </c>
    </row>
    <row r="20" spans="1:17" ht="45" x14ac:dyDescent="0.2">
      <c r="A20" s="14" t="s">
        <v>26</v>
      </c>
      <c r="B20" s="4">
        <v>25170000</v>
      </c>
      <c r="C20" s="8">
        <v>4923110</v>
      </c>
      <c r="D20" s="9" t="s">
        <v>91</v>
      </c>
      <c r="E20" s="17" t="s">
        <v>59</v>
      </c>
      <c r="F20" s="7" t="s">
        <v>92</v>
      </c>
      <c r="G20" s="6" t="s">
        <v>10</v>
      </c>
      <c r="H20" s="4">
        <v>1</v>
      </c>
      <c r="I20" s="33">
        <v>58700</v>
      </c>
      <c r="J20" s="29">
        <f t="shared" si="0"/>
        <v>11153</v>
      </c>
      <c r="K20" s="30">
        <f t="shared" si="1"/>
        <v>69853</v>
      </c>
      <c r="L20" s="35">
        <v>160000</v>
      </c>
      <c r="M20" s="35">
        <v>30400</v>
      </c>
      <c r="N20" s="37">
        <v>190400</v>
      </c>
      <c r="O20" s="29">
        <f t="shared" si="2"/>
        <v>200000</v>
      </c>
      <c r="P20" s="29">
        <f t="shared" si="3"/>
        <v>38000</v>
      </c>
      <c r="Q20" s="40">
        <v>238000</v>
      </c>
    </row>
    <row r="21" spans="1:17" ht="27" x14ac:dyDescent="0.2">
      <c r="A21" s="14" t="s">
        <v>27</v>
      </c>
      <c r="B21" s="4">
        <v>25170000</v>
      </c>
      <c r="C21" s="2">
        <v>4299207</v>
      </c>
      <c r="D21" s="3" t="s">
        <v>94</v>
      </c>
      <c r="E21" s="17" t="s">
        <v>54</v>
      </c>
      <c r="F21" s="5" t="s">
        <v>93</v>
      </c>
      <c r="G21" s="4" t="s">
        <v>10</v>
      </c>
      <c r="H21" s="4">
        <v>1</v>
      </c>
      <c r="I21" s="33">
        <v>1584000</v>
      </c>
      <c r="J21" s="29">
        <f t="shared" si="0"/>
        <v>300960</v>
      </c>
      <c r="K21" s="30">
        <f t="shared" si="1"/>
        <v>1884960</v>
      </c>
      <c r="L21" s="35">
        <v>55000</v>
      </c>
      <c r="M21" s="35">
        <v>10450</v>
      </c>
      <c r="N21" s="37">
        <v>65450</v>
      </c>
      <c r="O21" s="29">
        <f t="shared" si="2"/>
        <v>68750</v>
      </c>
      <c r="P21" s="29">
        <f t="shared" si="3"/>
        <v>13062.5</v>
      </c>
      <c r="Q21" s="40">
        <v>81812.5</v>
      </c>
    </row>
    <row r="22" spans="1:17" ht="36" x14ac:dyDescent="0.2">
      <c r="A22" s="14" t="s">
        <v>28</v>
      </c>
      <c r="B22" s="4">
        <v>25170000</v>
      </c>
      <c r="C22" s="2">
        <v>4912905</v>
      </c>
      <c r="D22" s="9" t="s">
        <v>84</v>
      </c>
      <c r="E22" s="17" t="s">
        <v>14</v>
      </c>
      <c r="F22" s="5" t="s">
        <v>95</v>
      </c>
      <c r="G22" s="4" t="s">
        <v>10</v>
      </c>
      <c r="H22" s="4">
        <v>1</v>
      </c>
      <c r="I22" s="33">
        <v>25000</v>
      </c>
      <c r="J22" s="29">
        <f t="shared" si="0"/>
        <v>4750</v>
      </c>
      <c r="K22" s="30">
        <f t="shared" si="1"/>
        <v>29750</v>
      </c>
      <c r="L22" s="35">
        <v>55000</v>
      </c>
      <c r="M22" s="35">
        <v>10450</v>
      </c>
      <c r="N22" s="37">
        <v>65450</v>
      </c>
      <c r="O22" s="29">
        <f t="shared" si="2"/>
        <v>68750</v>
      </c>
      <c r="P22" s="29">
        <f t="shared" si="3"/>
        <v>13062.5</v>
      </c>
      <c r="Q22" s="40">
        <v>81812.5</v>
      </c>
    </row>
    <row r="23" spans="1:17" ht="24" x14ac:dyDescent="0.2">
      <c r="A23" s="14" t="s">
        <v>29</v>
      </c>
      <c r="B23" s="4">
        <v>25170000</v>
      </c>
      <c r="C23" s="2">
        <v>4691103</v>
      </c>
      <c r="D23" s="3" t="s">
        <v>78</v>
      </c>
      <c r="E23" s="17" t="s">
        <v>9</v>
      </c>
      <c r="F23" s="5" t="s">
        <v>96</v>
      </c>
      <c r="G23" s="4" t="s">
        <v>10</v>
      </c>
      <c r="H23" s="4">
        <v>1</v>
      </c>
      <c r="I23" s="34">
        <v>104500</v>
      </c>
      <c r="J23" s="29">
        <f t="shared" si="0"/>
        <v>19855</v>
      </c>
      <c r="K23" s="30">
        <f t="shared" si="1"/>
        <v>124355</v>
      </c>
      <c r="L23" s="35">
        <v>350000</v>
      </c>
      <c r="M23" s="35">
        <v>66500</v>
      </c>
      <c r="N23" s="37">
        <v>416500</v>
      </c>
      <c r="O23" s="29">
        <f t="shared" si="2"/>
        <v>437500</v>
      </c>
      <c r="P23" s="29">
        <f t="shared" si="3"/>
        <v>83125</v>
      </c>
      <c r="Q23" s="40">
        <v>520625</v>
      </c>
    </row>
    <row r="24" spans="1:17" ht="45" x14ac:dyDescent="0.2">
      <c r="A24" s="14" t="s">
        <v>30</v>
      </c>
      <c r="B24" s="4">
        <v>25170000</v>
      </c>
      <c r="C24" s="2">
        <v>4324006</v>
      </c>
      <c r="D24" s="3" t="s">
        <v>98</v>
      </c>
      <c r="E24" s="17" t="s">
        <v>99</v>
      </c>
      <c r="F24" s="5" t="s">
        <v>97</v>
      </c>
      <c r="G24" s="4" t="s">
        <v>10</v>
      </c>
      <c r="H24" s="4">
        <v>1</v>
      </c>
      <c r="I24" s="33">
        <v>266700</v>
      </c>
      <c r="J24" s="29">
        <f t="shared" si="0"/>
        <v>50673</v>
      </c>
      <c r="K24" s="30">
        <f t="shared" si="1"/>
        <v>317373</v>
      </c>
      <c r="L24" s="35">
        <v>135000</v>
      </c>
      <c r="M24" s="35">
        <v>25650</v>
      </c>
      <c r="N24" s="37">
        <v>160650</v>
      </c>
      <c r="O24" s="29">
        <f t="shared" si="2"/>
        <v>168750</v>
      </c>
      <c r="P24" s="29">
        <f t="shared" si="3"/>
        <v>32062.5</v>
      </c>
      <c r="Q24" s="40">
        <v>200812.5</v>
      </c>
    </row>
    <row r="25" spans="1:17" ht="24" x14ac:dyDescent="0.2">
      <c r="A25" s="14" t="s">
        <v>31</v>
      </c>
      <c r="B25" s="4">
        <v>25170000</v>
      </c>
      <c r="C25" s="2">
        <v>4315103</v>
      </c>
      <c r="D25" s="3" t="s">
        <v>80</v>
      </c>
      <c r="E25" s="17" t="s">
        <v>44</v>
      </c>
      <c r="F25" s="5" t="s">
        <v>100</v>
      </c>
      <c r="G25" s="4" t="s">
        <v>10</v>
      </c>
      <c r="H25" s="4">
        <v>1</v>
      </c>
      <c r="I25" s="34">
        <v>380000</v>
      </c>
      <c r="J25" s="29">
        <f t="shared" si="0"/>
        <v>72200</v>
      </c>
      <c r="K25" s="30">
        <f t="shared" si="1"/>
        <v>452200</v>
      </c>
      <c r="L25" s="35">
        <v>295000</v>
      </c>
      <c r="M25" s="35">
        <v>56050</v>
      </c>
      <c r="N25" s="37">
        <v>351050</v>
      </c>
      <c r="O25" s="29">
        <f t="shared" si="2"/>
        <v>368750</v>
      </c>
      <c r="P25" s="29">
        <f t="shared" si="3"/>
        <v>70062.5</v>
      </c>
      <c r="Q25" s="40">
        <v>438812.5</v>
      </c>
    </row>
    <row r="26" spans="1:17" ht="45" x14ac:dyDescent="0.2">
      <c r="A26" s="14" t="s">
        <v>32</v>
      </c>
      <c r="B26" s="4">
        <v>25170000</v>
      </c>
      <c r="C26" s="2">
        <v>4324006</v>
      </c>
      <c r="D26" s="3" t="s">
        <v>98</v>
      </c>
      <c r="E26" s="17" t="s">
        <v>99</v>
      </c>
      <c r="F26" s="5" t="s">
        <v>101</v>
      </c>
      <c r="G26" s="4" t="s">
        <v>10</v>
      </c>
      <c r="H26" s="4">
        <v>1</v>
      </c>
      <c r="I26" s="33">
        <v>17200</v>
      </c>
      <c r="J26" s="29">
        <f t="shared" si="0"/>
        <v>3268</v>
      </c>
      <c r="K26" s="30">
        <f t="shared" si="1"/>
        <v>20468</v>
      </c>
      <c r="L26" s="35">
        <v>20000</v>
      </c>
      <c r="M26" s="35">
        <v>3800</v>
      </c>
      <c r="N26" s="37">
        <v>23800</v>
      </c>
      <c r="O26" s="29">
        <f t="shared" si="2"/>
        <v>25000</v>
      </c>
      <c r="P26" s="29">
        <f t="shared" si="3"/>
        <v>4750</v>
      </c>
      <c r="Q26" s="40">
        <v>29750</v>
      </c>
    </row>
    <row r="27" spans="1:17" ht="27" x14ac:dyDescent="0.2">
      <c r="A27" s="14" t="s">
        <v>33</v>
      </c>
      <c r="B27" s="4">
        <v>25170000</v>
      </c>
      <c r="C27" s="2">
        <v>4391504</v>
      </c>
      <c r="D27" s="3" t="s">
        <v>103</v>
      </c>
      <c r="E27" s="17" t="s">
        <v>56</v>
      </c>
      <c r="F27" s="5" t="s">
        <v>102</v>
      </c>
      <c r="G27" s="4" t="s">
        <v>10</v>
      </c>
      <c r="H27" s="4">
        <v>1</v>
      </c>
      <c r="I27" s="33">
        <v>45350</v>
      </c>
      <c r="J27" s="29">
        <f t="shared" si="0"/>
        <v>8616.5</v>
      </c>
      <c r="K27" s="30">
        <f t="shared" si="1"/>
        <v>53966.5</v>
      </c>
      <c r="L27" s="35">
        <v>85000</v>
      </c>
      <c r="M27" s="35">
        <v>16150</v>
      </c>
      <c r="N27" s="37">
        <v>101150</v>
      </c>
      <c r="O27" s="29">
        <f t="shared" si="2"/>
        <v>106250</v>
      </c>
      <c r="P27" s="29">
        <f t="shared" si="3"/>
        <v>20187.5</v>
      </c>
      <c r="Q27" s="40">
        <v>126437.5</v>
      </c>
    </row>
    <row r="28" spans="1:17" ht="27" x14ac:dyDescent="0.2">
      <c r="A28" s="14" t="s">
        <v>34</v>
      </c>
      <c r="B28" s="4">
        <v>25170000</v>
      </c>
      <c r="C28" s="2">
        <v>4391504</v>
      </c>
      <c r="D28" s="3" t="s">
        <v>103</v>
      </c>
      <c r="E28" s="17" t="s">
        <v>56</v>
      </c>
      <c r="F28" s="5" t="s">
        <v>104</v>
      </c>
      <c r="G28" s="4" t="s">
        <v>10</v>
      </c>
      <c r="H28" s="4">
        <v>1</v>
      </c>
      <c r="I28" s="33">
        <v>6650</v>
      </c>
      <c r="J28" s="29">
        <f t="shared" si="0"/>
        <v>1263.5</v>
      </c>
      <c r="K28" s="30">
        <f t="shared" si="1"/>
        <v>7913.5</v>
      </c>
      <c r="L28" s="35">
        <v>15000</v>
      </c>
      <c r="M28" s="35">
        <v>2850</v>
      </c>
      <c r="N28" s="37">
        <v>17850</v>
      </c>
      <c r="O28" s="29">
        <f t="shared" si="2"/>
        <v>18750</v>
      </c>
      <c r="P28" s="29">
        <f t="shared" si="3"/>
        <v>3562.5</v>
      </c>
      <c r="Q28" s="40">
        <v>22312.5</v>
      </c>
    </row>
    <row r="29" spans="1:17" ht="27" x14ac:dyDescent="0.2">
      <c r="A29" s="14" t="s">
        <v>35</v>
      </c>
      <c r="B29" s="4">
        <v>25170000</v>
      </c>
      <c r="C29" s="2">
        <v>4391504</v>
      </c>
      <c r="D29" s="3" t="s">
        <v>103</v>
      </c>
      <c r="E29" s="17" t="s">
        <v>56</v>
      </c>
      <c r="F29" s="5" t="s">
        <v>105</v>
      </c>
      <c r="G29" s="4" t="s">
        <v>10</v>
      </c>
      <c r="H29" s="4">
        <v>1</v>
      </c>
      <c r="I29" s="33">
        <v>50700</v>
      </c>
      <c r="J29" s="29">
        <f t="shared" si="0"/>
        <v>9633</v>
      </c>
      <c r="K29" s="30">
        <f t="shared" si="1"/>
        <v>60333</v>
      </c>
      <c r="L29" s="35">
        <v>15000</v>
      </c>
      <c r="M29" s="35">
        <v>2850</v>
      </c>
      <c r="N29" s="37">
        <v>17850</v>
      </c>
      <c r="O29" s="29">
        <f t="shared" si="2"/>
        <v>18750</v>
      </c>
      <c r="P29" s="29">
        <f t="shared" si="3"/>
        <v>3562.5</v>
      </c>
      <c r="Q29" s="40">
        <v>22312.5</v>
      </c>
    </row>
    <row r="30" spans="1:17" ht="36" x14ac:dyDescent="0.2">
      <c r="A30" s="14" t="s">
        <v>36</v>
      </c>
      <c r="B30" s="4">
        <v>25170000</v>
      </c>
      <c r="C30" s="2">
        <v>4621101</v>
      </c>
      <c r="D30" s="3" t="s">
        <v>107</v>
      </c>
      <c r="E30" s="17" t="s">
        <v>57</v>
      </c>
      <c r="F30" s="5" t="s">
        <v>106</v>
      </c>
      <c r="G30" s="4" t="s">
        <v>10</v>
      </c>
      <c r="H30" s="4">
        <v>1</v>
      </c>
      <c r="I30" s="33">
        <v>1000</v>
      </c>
      <c r="J30" s="29">
        <f t="shared" si="0"/>
        <v>190</v>
      </c>
      <c r="K30" s="30">
        <f t="shared" si="1"/>
        <v>1190</v>
      </c>
      <c r="L30" s="35">
        <v>5000</v>
      </c>
      <c r="M30" s="35">
        <v>950</v>
      </c>
      <c r="N30" s="37">
        <v>5950</v>
      </c>
      <c r="O30" s="29">
        <f t="shared" si="2"/>
        <v>6250</v>
      </c>
      <c r="P30" s="29">
        <f t="shared" si="3"/>
        <v>1187.5</v>
      </c>
      <c r="Q30" s="40">
        <v>7437.5</v>
      </c>
    </row>
    <row r="31" spans="1:17" ht="27" x14ac:dyDescent="0.2">
      <c r="A31" s="14" t="s">
        <v>37</v>
      </c>
      <c r="B31" s="4">
        <v>25170000</v>
      </c>
      <c r="C31" s="2">
        <v>4294104</v>
      </c>
      <c r="D31" s="3" t="s">
        <v>94</v>
      </c>
      <c r="E31" s="17" t="s">
        <v>54</v>
      </c>
      <c r="F31" s="5" t="s">
        <v>108</v>
      </c>
      <c r="G31" s="4" t="s">
        <v>10</v>
      </c>
      <c r="H31" s="4">
        <v>1</v>
      </c>
      <c r="I31" s="33">
        <v>85300</v>
      </c>
      <c r="J31" s="29">
        <f t="shared" si="0"/>
        <v>16207</v>
      </c>
      <c r="K31" s="30">
        <f t="shared" si="1"/>
        <v>101507</v>
      </c>
      <c r="L31" s="35">
        <v>75000</v>
      </c>
      <c r="M31" s="35">
        <v>14250</v>
      </c>
      <c r="N31" s="37">
        <v>89250</v>
      </c>
      <c r="O31" s="29">
        <f t="shared" si="2"/>
        <v>93750</v>
      </c>
      <c r="P31" s="29">
        <f t="shared" si="3"/>
        <v>17812.5</v>
      </c>
      <c r="Q31" s="40">
        <v>111562.5</v>
      </c>
    </row>
    <row r="32" spans="1:17" ht="27" x14ac:dyDescent="0.2">
      <c r="A32" s="14" t="s">
        <v>38</v>
      </c>
      <c r="B32" s="4">
        <v>25170000</v>
      </c>
      <c r="C32" s="2">
        <v>4294104</v>
      </c>
      <c r="D32" s="3" t="s">
        <v>94</v>
      </c>
      <c r="E32" s="17" t="s">
        <v>54</v>
      </c>
      <c r="F32" s="5" t="s">
        <v>109</v>
      </c>
      <c r="G32" s="4" t="s">
        <v>10</v>
      </c>
      <c r="H32" s="4">
        <v>1</v>
      </c>
      <c r="I32" s="33">
        <v>56000</v>
      </c>
      <c r="J32" s="29">
        <f t="shared" si="0"/>
        <v>10640</v>
      </c>
      <c r="K32" s="30">
        <f t="shared" si="1"/>
        <v>66640</v>
      </c>
      <c r="L32" s="35">
        <v>75000</v>
      </c>
      <c r="M32" s="35">
        <v>14250</v>
      </c>
      <c r="N32" s="37">
        <v>89250</v>
      </c>
      <c r="O32" s="29">
        <f t="shared" si="2"/>
        <v>93750</v>
      </c>
      <c r="P32" s="29">
        <f t="shared" si="3"/>
        <v>17812.5</v>
      </c>
      <c r="Q32" s="40">
        <v>111562.5</v>
      </c>
    </row>
    <row r="33" spans="1:17" ht="24" x14ac:dyDescent="0.2">
      <c r="A33" s="14" t="s">
        <v>39</v>
      </c>
      <c r="B33" s="4">
        <v>25170000</v>
      </c>
      <c r="C33" s="8">
        <v>4299101</v>
      </c>
      <c r="D33" s="9" t="s">
        <v>80</v>
      </c>
      <c r="E33" s="17" t="s">
        <v>44</v>
      </c>
      <c r="F33" s="5" t="s">
        <v>110</v>
      </c>
      <c r="G33" s="4" t="s">
        <v>10</v>
      </c>
      <c r="H33" s="4">
        <v>1</v>
      </c>
      <c r="I33" s="34">
        <v>148750</v>
      </c>
      <c r="J33" s="29">
        <f t="shared" si="0"/>
        <v>28262.5</v>
      </c>
      <c r="K33" s="30">
        <f t="shared" si="1"/>
        <v>177012.5</v>
      </c>
      <c r="L33" s="35">
        <v>170000</v>
      </c>
      <c r="M33" s="35">
        <v>32300</v>
      </c>
      <c r="N33" s="37">
        <v>202300</v>
      </c>
      <c r="O33" s="29">
        <f t="shared" si="2"/>
        <v>212500</v>
      </c>
      <c r="P33" s="29">
        <f t="shared" si="3"/>
        <v>40375</v>
      </c>
      <c r="Q33" s="40">
        <v>252875</v>
      </c>
    </row>
    <row r="34" spans="1:17" ht="27" x14ac:dyDescent="0.2">
      <c r="A34" s="14" t="s">
        <v>40</v>
      </c>
      <c r="B34" s="4">
        <v>25170000</v>
      </c>
      <c r="C34" s="2">
        <v>4294104</v>
      </c>
      <c r="D34" s="3" t="s">
        <v>94</v>
      </c>
      <c r="E34" s="17" t="s">
        <v>54</v>
      </c>
      <c r="F34" s="5" t="s">
        <v>111</v>
      </c>
      <c r="G34" s="4" t="s">
        <v>10</v>
      </c>
      <c r="H34" s="4">
        <v>1</v>
      </c>
      <c r="I34" s="33">
        <v>18500</v>
      </c>
      <c r="J34" s="29">
        <f t="shared" si="0"/>
        <v>3515</v>
      </c>
      <c r="K34" s="30">
        <f t="shared" si="1"/>
        <v>22015</v>
      </c>
      <c r="L34" s="35">
        <v>75000</v>
      </c>
      <c r="M34" s="35">
        <v>14250</v>
      </c>
      <c r="N34" s="37">
        <v>89250</v>
      </c>
      <c r="O34" s="29">
        <f t="shared" si="2"/>
        <v>93750</v>
      </c>
      <c r="P34" s="29">
        <f t="shared" si="3"/>
        <v>17812.5</v>
      </c>
      <c r="Q34" s="40">
        <v>111562.5</v>
      </c>
    </row>
    <row r="35" spans="1:17" ht="24" x14ac:dyDescent="0.2">
      <c r="A35" s="14" t="s">
        <v>41</v>
      </c>
      <c r="B35" s="4">
        <v>25170000</v>
      </c>
      <c r="C35" s="8">
        <v>4299101</v>
      </c>
      <c r="D35" s="9" t="s">
        <v>80</v>
      </c>
      <c r="E35" s="17" t="s">
        <v>44</v>
      </c>
      <c r="F35" s="5" t="s">
        <v>112</v>
      </c>
      <c r="G35" s="4" t="s">
        <v>10</v>
      </c>
      <c r="H35" s="4">
        <v>1</v>
      </c>
      <c r="I35" s="34">
        <v>173700</v>
      </c>
      <c r="J35" s="29">
        <f t="shared" si="0"/>
        <v>33003</v>
      </c>
      <c r="K35" s="30">
        <f t="shared" si="1"/>
        <v>206703</v>
      </c>
      <c r="L35" s="35">
        <v>330000</v>
      </c>
      <c r="M35" s="35">
        <v>62700</v>
      </c>
      <c r="N35" s="37">
        <v>392700</v>
      </c>
      <c r="O35" s="29">
        <f t="shared" si="2"/>
        <v>412500</v>
      </c>
      <c r="P35" s="29">
        <f t="shared" si="3"/>
        <v>78375</v>
      </c>
      <c r="Q35" s="40">
        <v>490875</v>
      </c>
    </row>
    <row r="36" spans="1:17" ht="36" x14ac:dyDescent="0.2">
      <c r="A36" s="14" t="s">
        <v>42</v>
      </c>
      <c r="B36" s="4">
        <v>25170000</v>
      </c>
      <c r="C36" s="8">
        <v>4912912</v>
      </c>
      <c r="D36" s="9" t="s">
        <v>84</v>
      </c>
      <c r="E36" s="17" t="s">
        <v>14</v>
      </c>
      <c r="F36" s="7" t="s">
        <v>113</v>
      </c>
      <c r="G36" s="6" t="s">
        <v>10</v>
      </c>
      <c r="H36" s="4">
        <v>1</v>
      </c>
      <c r="I36" s="33">
        <v>1245000</v>
      </c>
      <c r="J36" s="29">
        <f t="shared" si="0"/>
        <v>236550</v>
      </c>
      <c r="K36" s="30">
        <f t="shared" si="1"/>
        <v>1481550</v>
      </c>
      <c r="L36" s="35">
        <v>1350000</v>
      </c>
      <c r="M36" s="35">
        <v>256500</v>
      </c>
      <c r="N36" s="37">
        <v>1606500</v>
      </c>
      <c r="O36" s="29">
        <f t="shared" si="2"/>
        <v>1687500</v>
      </c>
      <c r="P36" s="29">
        <f t="shared" si="3"/>
        <v>320625</v>
      </c>
      <c r="Q36" s="40">
        <v>2008125</v>
      </c>
    </row>
    <row r="37" spans="1:17" ht="24" x14ac:dyDescent="0.2">
      <c r="A37" s="14" t="s">
        <v>43</v>
      </c>
      <c r="B37" s="4">
        <v>25170000</v>
      </c>
      <c r="C37" s="2">
        <v>3792013</v>
      </c>
      <c r="D37" s="3" t="s">
        <v>115</v>
      </c>
      <c r="E37" s="17" t="s">
        <v>60</v>
      </c>
      <c r="F37" s="5" t="s">
        <v>114</v>
      </c>
      <c r="G37" s="4" t="s">
        <v>10</v>
      </c>
      <c r="H37" s="4">
        <v>1</v>
      </c>
      <c r="I37" s="33">
        <v>21300</v>
      </c>
      <c r="J37" s="29">
        <f t="shared" si="0"/>
        <v>4047</v>
      </c>
      <c r="K37" s="30">
        <f t="shared" si="1"/>
        <v>25347</v>
      </c>
      <c r="L37" s="35">
        <v>25000</v>
      </c>
      <c r="M37" s="35">
        <v>4750</v>
      </c>
      <c r="N37" s="37">
        <v>29750</v>
      </c>
      <c r="O37" s="29">
        <f t="shared" si="2"/>
        <v>31250</v>
      </c>
      <c r="P37" s="29">
        <f t="shared" si="3"/>
        <v>5937.5</v>
      </c>
      <c r="Q37" s="40">
        <v>37187.5</v>
      </c>
    </row>
    <row r="38" spans="1:17" ht="24" x14ac:dyDescent="0.2">
      <c r="A38" s="14" t="s">
        <v>45</v>
      </c>
      <c r="B38" s="4">
        <v>25170000</v>
      </c>
      <c r="C38" s="2">
        <v>3792013</v>
      </c>
      <c r="D38" s="3" t="s">
        <v>115</v>
      </c>
      <c r="E38" s="17" t="s">
        <v>60</v>
      </c>
      <c r="F38" s="5" t="s">
        <v>116</v>
      </c>
      <c r="G38" s="4" t="s">
        <v>10</v>
      </c>
      <c r="H38" s="4">
        <v>1</v>
      </c>
      <c r="I38" s="33">
        <v>21300</v>
      </c>
      <c r="J38" s="29">
        <f t="shared" si="0"/>
        <v>4047</v>
      </c>
      <c r="K38" s="30">
        <f t="shared" si="1"/>
        <v>25347</v>
      </c>
      <c r="L38" s="35">
        <v>25000</v>
      </c>
      <c r="M38" s="35">
        <v>4750</v>
      </c>
      <c r="N38" s="37">
        <v>29750</v>
      </c>
      <c r="O38" s="29">
        <f t="shared" si="2"/>
        <v>31250</v>
      </c>
      <c r="P38" s="29">
        <f t="shared" si="3"/>
        <v>5937.5</v>
      </c>
      <c r="Q38" s="40">
        <v>37187.5</v>
      </c>
    </row>
    <row r="39" spans="1:17" ht="24" x14ac:dyDescent="0.2">
      <c r="A39" s="14" t="s">
        <v>46</v>
      </c>
      <c r="B39" s="4">
        <v>25170000</v>
      </c>
      <c r="C39" s="8">
        <v>4299101</v>
      </c>
      <c r="D39" s="9" t="s">
        <v>80</v>
      </c>
      <c r="E39" s="17" t="s">
        <v>44</v>
      </c>
      <c r="F39" s="5" t="s">
        <v>117</v>
      </c>
      <c r="G39" s="4" t="s">
        <v>10</v>
      </c>
      <c r="H39" s="4">
        <v>1</v>
      </c>
      <c r="I39" s="34">
        <v>90000</v>
      </c>
      <c r="J39" s="29">
        <f t="shared" si="0"/>
        <v>17100</v>
      </c>
      <c r="K39" s="30">
        <f t="shared" si="1"/>
        <v>107100</v>
      </c>
      <c r="L39" s="35">
        <v>125000</v>
      </c>
      <c r="M39" s="35">
        <v>23750</v>
      </c>
      <c r="N39" s="37">
        <v>148750</v>
      </c>
      <c r="O39" s="29">
        <f t="shared" si="2"/>
        <v>156250</v>
      </c>
      <c r="P39" s="29">
        <f t="shared" si="3"/>
        <v>29687.5</v>
      </c>
      <c r="Q39" s="40">
        <v>185937.5</v>
      </c>
    </row>
    <row r="40" spans="1:17" ht="24" x14ac:dyDescent="0.2">
      <c r="A40" s="14" t="s">
        <v>47</v>
      </c>
      <c r="B40" s="4">
        <v>25170000</v>
      </c>
      <c r="C40" s="8">
        <v>4315104</v>
      </c>
      <c r="D40" s="9" t="s">
        <v>80</v>
      </c>
      <c r="E40" s="17" t="s">
        <v>44</v>
      </c>
      <c r="F40" s="7" t="s">
        <v>118</v>
      </c>
      <c r="G40" s="6" t="s">
        <v>10</v>
      </c>
      <c r="H40" s="4">
        <v>1</v>
      </c>
      <c r="I40" s="34">
        <v>1</v>
      </c>
      <c r="J40" s="29">
        <f t="shared" si="0"/>
        <v>0.19</v>
      </c>
      <c r="K40" s="30">
        <f t="shared" si="1"/>
        <v>1.19</v>
      </c>
      <c r="L40" s="35">
        <v>1000</v>
      </c>
      <c r="M40" s="35">
        <v>190</v>
      </c>
      <c r="N40" s="37">
        <v>1190</v>
      </c>
      <c r="O40" s="29">
        <f t="shared" si="2"/>
        <v>1250</v>
      </c>
      <c r="P40" s="29">
        <f t="shared" si="3"/>
        <v>237.5</v>
      </c>
      <c r="Q40" s="40">
        <v>1487.5</v>
      </c>
    </row>
    <row r="41" spans="1:17" ht="24" x14ac:dyDescent="0.2">
      <c r="A41" s="14" t="s">
        <v>48</v>
      </c>
      <c r="B41" s="4">
        <v>25170000</v>
      </c>
      <c r="C41" s="2">
        <v>4315103</v>
      </c>
      <c r="D41" s="3" t="s">
        <v>80</v>
      </c>
      <c r="E41" s="17" t="s">
        <v>44</v>
      </c>
      <c r="F41" s="5" t="s">
        <v>119</v>
      </c>
      <c r="G41" s="4" t="s">
        <v>10</v>
      </c>
      <c r="H41" s="4">
        <v>1</v>
      </c>
      <c r="I41" s="34">
        <v>380000</v>
      </c>
      <c r="J41" s="29">
        <f t="shared" si="0"/>
        <v>72200</v>
      </c>
      <c r="K41" s="30">
        <f t="shared" si="1"/>
        <v>452200</v>
      </c>
      <c r="L41" s="35">
        <v>359000</v>
      </c>
      <c r="M41" s="35">
        <v>68210</v>
      </c>
      <c r="N41" s="37">
        <v>427210</v>
      </c>
      <c r="O41" s="29">
        <f t="shared" si="2"/>
        <v>448750</v>
      </c>
      <c r="P41" s="29">
        <f t="shared" si="3"/>
        <v>85262.5</v>
      </c>
      <c r="Q41" s="40">
        <v>534012.5</v>
      </c>
    </row>
    <row r="42" spans="1:17" ht="36" x14ac:dyDescent="0.2">
      <c r="A42" s="14" t="s">
        <v>49</v>
      </c>
      <c r="B42" s="4">
        <v>25170000</v>
      </c>
      <c r="C42" s="8">
        <v>4912903</v>
      </c>
      <c r="D42" s="9" t="s">
        <v>84</v>
      </c>
      <c r="E42" s="17" t="s">
        <v>14</v>
      </c>
      <c r="F42" s="5" t="s">
        <v>120</v>
      </c>
      <c r="G42" s="4" t="s">
        <v>10</v>
      </c>
      <c r="H42" s="4">
        <v>1</v>
      </c>
      <c r="I42" s="33">
        <v>62000</v>
      </c>
      <c r="J42" s="29">
        <f t="shared" si="0"/>
        <v>11780</v>
      </c>
      <c r="K42" s="30">
        <f t="shared" si="1"/>
        <v>73780</v>
      </c>
      <c r="L42" s="35">
        <v>85000</v>
      </c>
      <c r="M42" s="35">
        <v>16150</v>
      </c>
      <c r="N42" s="37">
        <v>101150</v>
      </c>
      <c r="O42" s="29">
        <f t="shared" si="2"/>
        <v>106250</v>
      </c>
      <c r="P42" s="29">
        <f t="shared" si="3"/>
        <v>20187.5</v>
      </c>
      <c r="Q42" s="40">
        <v>126437.5</v>
      </c>
    </row>
    <row r="43" spans="1:17" ht="24" x14ac:dyDescent="0.2">
      <c r="A43" s="14" t="s">
        <v>50</v>
      </c>
      <c r="B43" s="4">
        <v>25170000</v>
      </c>
      <c r="C43" s="2">
        <v>3792013</v>
      </c>
      <c r="D43" s="3" t="s">
        <v>115</v>
      </c>
      <c r="E43" s="17" t="s">
        <v>60</v>
      </c>
      <c r="F43" s="5" t="s">
        <v>121</v>
      </c>
      <c r="G43" s="4" t="s">
        <v>10</v>
      </c>
      <c r="H43" s="4">
        <v>1</v>
      </c>
      <c r="I43" s="33">
        <v>58000</v>
      </c>
      <c r="J43" s="29">
        <f t="shared" si="0"/>
        <v>11020</v>
      </c>
      <c r="K43" s="30">
        <f t="shared" si="1"/>
        <v>69020</v>
      </c>
      <c r="L43" s="35">
        <v>85000</v>
      </c>
      <c r="M43" s="35">
        <v>16150</v>
      </c>
      <c r="N43" s="37">
        <v>101150</v>
      </c>
      <c r="O43" s="29">
        <f t="shared" si="2"/>
        <v>106250</v>
      </c>
      <c r="P43" s="29">
        <f t="shared" si="3"/>
        <v>20187.5</v>
      </c>
      <c r="Q43" s="40">
        <v>126437.5</v>
      </c>
    </row>
    <row r="44" spans="1:17" ht="24" x14ac:dyDescent="0.2">
      <c r="A44" s="14" t="s">
        <v>51</v>
      </c>
      <c r="B44" s="4">
        <v>25170000</v>
      </c>
      <c r="C44" s="2">
        <v>4691203</v>
      </c>
      <c r="D44" s="3" t="s">
        <v>123</v>
      </c>
      <c r="E44" s="17" t="s">
        <v>9</v>
      </c>
      <c r="F44" s="5" t="s">
        <v>122</v>
      </c>
      <c r="G44" s="4" t="s">
        <v>10</v>
      </c>
      <c r="H44" s="4">
        <v>1</v>
      </c>
      <c r="I44" s="34">
        <v>82000</v>
      </c>
      <c r="J44" s="29">
        <f t="shared" si="0"/>
        <v>15580</v>
      </c>
      <c r="K44" s="30">
        <f t="shared" si="1"/>
        <v>97580</v>
      </c>
      <c r="L44" s="35">
        <v>350000</v>
      </c>
      <c r="M44" s="35">
        <v>66500</v>
      </c>
      <c r="N44" s="37">
        <v>416500</v>
      </c>
      <c r="O44" s="29">
        <f t="shared" si="2"/>
        <v>437500</v>
      </c>
      <c r="P44" s="29">
        <f t="shared" si="3"/>
        <v>83125</v>
      </c>
      <c r="Q44" s="40">
        <v>520625</v>
      </c>
    </row>
    <row r="45" spans="1:17" ht="24" x14ac:dyDescent="0.2">
      <c r="A45" s="14" t="s">
        <v>52</v>
      </c>
      <c r="B45" s="4">
        <v>25170000</v>
      </c>
      <c r="C45" s="2">
        <v>2714001</v>
      </c>
      <c r="D45" s="3" t="s">
        <v>125</v>
      </c>
      <c r="E45" s="17" t="s">
        <v>126</v>
      </c>
      <c r="F45" s="5" t="s">
        <v>124</v>
      </c>
      <c r="G45" s="4" t="s">
        <v>10</v>
      </c>
      <c r="H45" s="4">
        <v>1</v>
      </c>
      <c r="I45" s="33">
        <v>35000</v>
      </c>
      <c r="J45" s="29">
        <f t="shared" si="0"/>
        <v>6650</v>
      </c>
      <c r="K45" s="30">
        <f t="shared" si="1"/>
        <v>41650</v>
      </c>
      <c r="L45" s="35">
        <v>120000</v>
      </c>
      <c r="M45" s="35">
        <v>22800</v>
      </c>
      <c r="N45" s="37">
        <v>142800</v>
      </c>
      <c r="O45" s="29">
        <f t="shared" si="2"/>
        <v>150000</v>
      </c>
      <c r="P45" s="29">
        <f t="shared" si="3"/>
        <v>28500</v>
      </c>
      <c r="Q45" s="40">
        <v>178500</v>
      </c>
    </row>
    <row r="46" spans="1:17" ht="27" x14ac:dyDescent="0.2">
      <c r="A46" s="14" t="s">
        <v>53</v>
      </c>
      <c r="B46" s="4">
        <v>25170000</v>
      </c>
      <c r="C46" s="2">
        <v>4299207</v>
      </c>
      <c r="D46" s="3" t="s">
        <v>94</v>
      </c>
      <c r="E46" s="17" t="s">
        <v>54</v>
      </c>
      <c r="F46" s="5" t="s">
        <v>127</v>
      </c>
      <c r="G46" s="4" t="s">
        <v>10</v>
      </c>
      <c r="H46" s="4">
        <v>1</v>
      </c>
      <c r="I46" s="33">
        <v>66800</v>
      </c>
      <c r="J46" s="29">
        <f t="shared" si="0"/>
        <v>12692</v>
      </c>
      <c r="K46" s="30">
        <f t="shared" si="1"/>
        <v>79492</v>
      </c>
      <c r="L46" s="35">
        <v>45000</v>
      </c>
      <c r="M46" s="35">
        <v>8550</v>
      </c>
      <c r="N46" s="37">
        <v>53550</v>
      </c>
      <c r="O46" s="29">
        <f t="shared" si="2"/>
        <v>56250</v>
      </c>
      <c r="P46" s="29">
        <f t="shared" si="3"/>
        <v>10687.5</v>
      </c>
      <c r="Q46" s="40">
        <v>66937.5</v>
      </c>
    </row>
    <row r="47" spans="1:17" x14ac:dyDescent="0.2">
      <c r="A47" s="74" t="s">
        <v>128</v>
      </c>
      <c r="B47" s="74"/>
      <c r="C47" s="74"/>
      <c r="D47" s="74"/>
      <c r="E47" s="74"/>
      <c r="F47" s="74"/>
      <c r="G47" s="74"/>
      <c r="H47" s="74"/>
      <c r="I47" s="30"/>
      <c r="J47" s="29"/>
      <c r="K47" s="29"/>
      <c r="L47" s="36"/>
      <c r="M47" s="36"/>
      <c r="N47" s="38"/>
      <c r="O47" s="29"/>
      <c r="P47" s="29"/>
      <c r="Q47" s="40"/>
    </row>
    <row r="48" spans="1:17" x14ac:dyDescent="0.2">
      <c r="A48" s="75" t="s">
        <v>71</v>
      </c>
      <c r="B48" s="75"/>
      <c r="C48" s="75"/>
      <c r="D48" s="75"/>
      <c r="E48" s="75"/>
      <c r="F48" s="75"/>
      <c r="G48" s="75"/>
      <c r="H48" s="75"/>
      <c r="I48" s="30"/>
      <c r="J48" s="29"/>
      <c r="K48" s="29"/>
      <c r="L48" s="36"/>
      <c r="M48" s="36"/>
      <c r="N48" s="38"/>
      <c r="O48" s="29"/>
      <c r="P48" s="29"/>
      <c r="Q48" s="40"/>
    </row>
    <row r="49" spans="1:17" ht="36" x14ac:dyDescent="0.2">
      <c r="A49" s="13" t="s">
        <v>0</v>
      </c>
      <c r="B49" s="13" t="s">
        <v>4</v>
      </c>
      <c r="C49" s="13" t="s">
        <v>1</v>
      </c>
      <c r="D49" s="13" t="s">
        <v>2</v>
      </c>
      <c r="E49" s="21" t="s">
        <v>3</v>
      </c>
      <c r="F49" s="13" t="s">
        <v>5</v>
      </c>
      <c r="G49" s="13" t="s">
        <v>6</v>
      </c>
      <c r="H49" s="15" t="s">
        <v>7</v>
      </c>
      <c r="I49" s="30"/>
      <c r="J49" s="29"/>
      <c r="K49" s="29"/>
      <c r="L49" s="36"/>
      <c r="M49" s="36"/>
      <c r="N49" s="38"/>
      <c r="O49" s="29"/>
      <c r="P49" s="29"/>
      <c r="Q49" s="40"/>
    </row>
    <row r="50" spans="1:17" ht="27" x14ac:dyDescent="0.2">
      <c r="A50" s="14" t="s">
        <v>8</v>
      </c>
      <c r="B50" s="4">
        <v>78181500</v>
      </c>
      <c r="C50" s="2">
        <v>8714199</v>
      </c>
      <c r="D50" s="12" t="s">
        <v>62</v>
      </c>
      <c r="E50" s="17" t="s">
        <v>63</v>
      </c>
      <c r="F50" s="5" t="s">
        <v>129</v>
      </c>
      <c r="G50" s="4" t="s">
        <v>64</v>
      </c>
      <c r="H50" s="4">
        <v>1</v>
      </c>
      <c r="I50" s="33">
        <v>10000</v>
      </c>
      <c r="J50" s="29">
        <f>I50*19%</f>
        <v>1900</v>
      </c>
      <c r="K50" s="29">
        <f>J50+I50</f>
        <v>11900</v>
      </c>
      <c r="L50" s="35">
        <v>10000</v>
      </c>
      <c r="M50" s="35">
        <v>1900</v>
      </c>
      <c r="N50" s="37">
        <v>11900</v>
      </c>
      <c r="O50" s="29">
        <f t="shared" si="2"/>
        <v>12500</v>
      </c>
      <c r="P50" s="29">
        <f t="shared" si="3"/>
        <v>2375</v>
      </c>
      <c r="Q50" s="40">
        <v>14875</v>
      </c>
    </row>
    <row r="51" spans="1:17" ht="27" x14ac:dyDescent="0.2">
      <c r="A51" s="14" t="s">
        <v>11</v>
      </c>
      <c r="B51" s="4">
        <v>78181500</v>
      </c>
      <c r="C51" s="2">
        <v>8714199</v>
      </c>
      <c r="D51" s="12" t="s">
        <v>62</v>
      </c>
      <c r="E51" s="17" t="s">
        <v>63</v>
      </c>
      <c r="F51" s="5" t="s">
        <v>130</v>
      </c>
      <c r="G51" s="4" t="s">
        <v>64</v>
      </c>
      <c r="H51" s="4">
        <v>1</v>
      </c>
      <c r="I51" s="33">
        <v>10000</v>
      </c>
      <c r="J51" s="29">
        <f t="shared" ref="J51:J91" si="4">I51*19%</f>
        <v>1900</v>
      </c>
      <c r="K51" s="29">
        <f t="shared" ref="K51:K91" si="5">J51+I51</f>
        <v>11900</v>
      </c>
      <c r="L51" s="35">
        <v>10000</v>
      </c>
      <c r="M51" s="35">
        <v>1900</v>
      </c>
      <c r="N51" s="37">
        <v>11900</v>
      </c>
      <c r="O51" s="29">
        <f t="shared" si="2"/>
        <v>12500</v>
      </c>
      <c r="P51" s="29">
        <f t="shared" si="3"/>
        <v>2375</v>
      </c>
      <c r="Q51" s="40">
        <v>14875</v>
      </c>
    </row>
    <row r="52" spans="1:17" ht="27" x14ac:dyDescent="0.2">
      <c r="A52" s="14" t="s">
        <v>12</v>
      </c>
      <c r="B52" s="4">
        <v>78181500</v>
      </c>
      <c r="C52" s="2">
        <v>8714199</v>
      </c>
      <c r="D52" s="12" t="s">
        <v>62</v>
      </c>
      <c r="E52" s="17" t="s">
        <v>63</v>
      </c>
      <c r="F52" s="5" t="s">
        <v>131</v>
      </c>
      <c r="G52" s="4" t="s">
        <v>64</v>
      </c>
      <c r="H52" s="4">
        <v>1</v>
      </c>
      <c r="I52" s="33">
        <v>10000</v>
      </c>
      <c r="J52" s="29">
        <f t="shared" si="4"/>
        <v>1900</v>
      </c>
      <c r="K52" s="29">
        <f t="shared" si="5"/>
        <v>11900</v>
      </c>
      <c r="L52" s="35">
        <v>10000</v>
      </c>
      <c r="M52" s="35">
        <v>1900</v>
      </c>
      <c r="N52" s="37">
        <v>11900</v>
      </c>
      <c r="O52" s="29">
        <f t="shared" si="2"/>
        <v>12500</v>
      </c>
      <c r="P52" s="29">
        <f t="shared" si="3"/>
        <v>2375</v>
      </c>
      <c r="Q52" s="40">
        <v>14875</v>
      </c>
    </row>
    <row r="53" spans="1:17" ht="27" x14ac:dyDescent="0.2">
      <c r="A53" s="14" t="s">
        <v>13</v>
      </c>
      <c r="B53" s="4">
        <v>78181500</v>
      </c>
      <c r="C53" s="2">
        <v>8714199</v>
      </c>
      <c r="D53" s="12" t="s">
        <v>62</v>
      </c>
      <c r="E53" s="17" t="s">
        <v>63</v>
      </c>
      <c r="F53" s="5" t="s">
        <v>132</v>
      </c>
      <c r="G53" s="4" t="s">
        <v>64</v>
      </c>
      <c r="H53" s="4">
        <v>1</v>
      </c>
      <c r="I53" s="33">
        <v>10000</v>
      </c>
      <c r="J53" s="29">
        <f t="shared" si="4"/>
        <v>1900</v>
      </c>
      <c r="K53" s="29">
        <f t="shared" si="5"/>
        <v>11900</v>
      </c>
      <c r="L53" s="35">
        <v>10000</v>
      </c>
      <c r="M53" s="35">
        <v>1900</v>
      </c>
      <c r="N53" s="37">
        <v>11900</v>
      </c>
      <c r="O53" s="29">
        <f t="shared" si="2"/>
        <v>12500</v>
      </c>
      <c r="P53" s="29">
        <f t="shared" si="3"/>
        <v>2375</v>
      </c>
      <c r="Q53" s="40">
        <v>14875</v>
      </c>
    </row>
    <row r="54" spans="1:17" ht="27" x14ac:dyDescent="0.2">
      <c r="A54" s="14" t="s">
        <v>15</v>
      </c>
      <c r="B54" s="4">
        <v>78181500</v>
      </c>
      <c r="C54" s="2">
        <v>8714199</v>
      </c>
      <c r="D54" s="12" t="s">
        <v>62</v>
      </c>
      <c r="E54" s="17" t="s">
        <v>63</v>
      </c>
      <c r="F54" s="5" t="s">
        <v>133</v>
      </c>
      <c r="G54" s="4" t="s">
        <v>64</v>
      </c>
      <c r="H54" s="4">
        <v>1</v>
      </c>
      <c r="I54" s="34">
        <v>15000</v>
      </c>
      <c r="J54" s="29">
        <f t="shared" si="4"/>
        <v>2850</v>
      </c>
      <c r="K54" s="29">
        <f t="shared" si="5"/>
        <v>17850</v>
      </c>
      <c r="L54" s="35">
        <v>15000</v>
      </c>
      <c r="M54" s="35">
        <v>2850</v>
      </c>
      <c r="N54" s="37">
        <v>17850</v>
      </c>
      <c r="O54" s="29">
        <f t="shared" si="2"/>
        <v>18750</v>
      </c>
      <c r="P54" s="29">
        <f t="shared" si="3"/>
        <v>3562.5</v>
      </c>
      <c r="Q54" s="40">
        <v>22312.5</v>
      </c>
    </row>
    <row r="55" spans="1:17" ht="27" x14ac:dyDescent="0.2">
      <c r="A55" s="14" t="s">
        <v>16</v>
      </c>
      <c r="B55" s="6">
        <v>78181500</v>
      </c>
      <c r="C55" s="2">
        <v>8714199</v>
      </c>
      <c r="D55" s="12" t="s">
        <v>62</v>
      </c>
      <c r="E55" s="17" t="s">
        <v>63</v>
      </c>
      <c r="F55" s="7" t="s">
        <v>134</v>
      </c>
      <c r="G55" s="4" t="s">
        <v>64</v>
      </c>
      <c r="H55" s="4">
        <v>1</v>
      </c>
      <c r="I55" s="34">
        <v>45000</v>
      </c>
      <c r="J55" s="29">
        <f t="shared" si="4"/>
        <v>8550</v>
      </c>
      <c r="K55" s="29">
        <f t="shared" si="5"/>
        <v>53550</v>
      </c>
      <c r="L55" s="35">
        <v>95000</v>
      </c>
      <c r="M55" s="35">
        <v>18050</v>
      </c>
      <c r="N55" s="37">
        <v>113050</v>
      </c>
      <c r="O55" s="29">
        <f t="shared" si="2"/>
        <v>118750</v>
      </c>
      <c r="P55" s="29">
        <f t="shared" si="3"/>
        <v>22562.5</v>
      </c>
      <c r="Q55" s="40">
        <v>141312.5</v>
      </c>
    </row>
    <row r="56" spans="1:17" ht="27" x14ac:dyDescent="0.2">
      <c r="A56" s="14" t="s">
        <v>17</v>
      </c>
      <c r="B56" s="6">
        <v>78181500</v>
      </c>
      <c r="C56" s="2">
        <v>8714199</v>
      </c>
      <c r="D56" s="12" t="s">
        <v>62</v>
      </c>
      <c r="E56" s="17" t="s">
        <v>63</v>
      </c>
      <c r="F56" s="7" t="s">
        <v>135</v>
      </c>
      <c r="G56" s="4" t="s">
        <v>64</v>
      </c>
      <c r="H56" s="4">
        <v>1</v>
      </c>
      <c r="I56" s="34">
        <v>10000</v>
      </c>
      <c r="J56" s="29">
        <f t="shared" si="4"/>
        <v>1900</v>
      </c>
      <c r="K56" s="29">
        <f t="shared" si="5"/>
        <v>11900</v>
      </c>
      <c r="L56" s="35">
        <v>10000</v>
      </c>
      <c r="M56" s="35">
        <v>1900</v>
      </c>
      <c r="N56" s="37">
        <v>11900</v>
      </c>
      <c r="O56" s="29">
        <f t="shared" si="2"/>
        <v>12500</v>
      </c>
      <c r="P56" s="29">
        <f t="shared" si="3"/>
        <v>2375</v>
      </c>
      <c r="Q56" s="40">
        <v>14875</v>
      </c>
    </row>
    <row r="57" spans="1:17" ht="27" x14ac:dyDescent="0.2">
      <c r="A57" s="14" t="s">
        <v>18</v>
      </c>
      <c r="B57" s="6">
        <v>78181500</v>
      </c>
      <c r="C57" s="2">
        <v>8714199</v>
      </c>
      <c r="D57" s="12" t="s">
        <v>62</v>
      </c>
      <c r="E57" s="17" t="s">
        <v>63</v>
      </c>
      <c r="F57" s="7" t="s">
        <v>67</v>
      </c>
      <c r="G57" s="4" t="s">
        <v>64</v>
      </c>
      <c r="H57" s="4">
        <v>1</v>
      </c>
      <c r="I57" s="33">
        <v>12000</v>
      </c>
      <c r="J57" s="29">
        <f t="shared" si="4"/>
        <v>2280</v>
      </c>
      <c r="K57" s="29">
        <f t="shared" si="5"/>
        <v>14280</v>
      </c>
      <c r="L57" s="35">
        <v>20000</v>
      </c>
      <c r="M57" s="35">
        <v>3800</v>
      </c>
      <c r="N57" s="37">
        <v>23800</v>
      </c>
      <c r="O57" s="29">
        <f t="shared" si="2"/>
        <v>25000</v>
      </c>
      <c r="P57" s="29">
        <f t="shared" si="3"/>
        <v>4750</v>
      </c>
      <c r="Q57" s="40">
        <v>29750</v>
      </c>
    </row>
    <row r="58" spans="1:17" ht="36" x14ac:dyDescent="0.2">
      <c r="A58" s="14" t="s">
        <v>19</v>
      </c>
      <c r="B58" s="6">
        <v>78181500</v>
      </c>
      <c r="C58" s="2">
        <v>8714199</v>
      </c>
      <c r="D58" s="12" t="s">
        <v>62</v>
      </c>
      <c r="E58" s="17" t="s">
        <v>63</v>
      </c>
      <c r="F58" s="7" t="s">
        <v>136</v>
      </c>
      <c r="G58" s="4" t="s">
        <v>64</v>
      </c>
      <c r="H58" s="4">
        <v>1</v>
      </c>
      <c r="I58" s="34">
        <v>10000</v>
      </c>
      <c r="J58" s="29">
        <f t="shared" si="4"/>
        <v>1900</v>
      </c>
      <c r="K58" s="29">
        <f t="shared" si="5"/>
        <v>11900</v>
      </c>
      <c r="L58" s="35">
        <v>20000</v>
      </c>
      <c r="M58" s="35">
        <v>3800</v>
      </c>
      <c r="N58" s="37">
        <v>23800</v>
      </c>
      <c r="O58" s="29">
        <f t="shared" si="2"/>
        <v>25000</v>
      </c>
      <c r="P58" s="29">
        <f t="shared" si="3"/>
        <v>4750</v>
      </c>
      <c r="Q58" s="40">
        <v>29750</v>
      </c>
    </row>
    <row r="59" spans="1:17" ht="36" x14ac:dyDescent="0.2">
      <c r="A59" s="14" t="s">
        <v>20</v>
      </c>
      <c r="B59" s="6">
        <v>78181500</v>
      </c>
      <c r="C59" s="2">
        <v>8714199</v>
      </c>
      <c r="D59" s="12" t="s">
        <v>62</v>
      </c>
      <c r="E59" s="17" t="s">
        <v>63</v>
      </c>
      <c r="F59" s="7" t="s">
        <v>137</v>
      </c>
      <c r="G59" s="4" t="s">
        <v>64</v>
      </c>
      <c r="H59" s="4">
        <v>1</v>
      </c>
      <c r="I59" s="34">
        <v>10000</v>
      </c>
      <c r="J59" s="29">
        <f t="shared" si="4"/>
        <v>1900</v>
      </c>
      <c r="K59" s="29">
        <f t="shared" si="5"/>
        <v>11900</v>
      </c>
      <c r="L59" s="35">
        <v>20000</v>
      </c>
      <c r="M59" s="35">
        <v>3800</v>
      </c>
      <c r="N59" s="37">
        <v>23800</v>
      </c>
      <c r="O59" s="29">
        <f t="shared" si="2"/>
        <v>25000</v>
      </c>
      <c r="P59" s="29">
        <f t="shared" si="3"/>
        <v>4750</v>
      </c>
      <c r="Q59" s="40">
        <v>29750</v>
      </c>
    </row>
    <row r="60" spans="1:17" ht="27" x14ac:dyDescent="0.2">
      <c r="A60" s="14" t="s">
        <v>21</v>
      </c>
      <c r="B60" s="4">
        <v>78181500</v>
      </c>
      <c r="C60" s="2">
        <v>8714199</v>
      </c>
      <c r="D60" s="12" t="s">
        <v>62</v>
      </c>
      <c r="E60" s="17" t="s">
        <v>63</v>
      </c>
      <c r="F60" s="5" t="s">
        <v>65</v>
      </c>
      <c r="G60" s="4" t="s">
        <v>64</v>
      </c>
      <c r="H60" s="4">
        <v>1</v>
      </c>
      <c r="I60" s="34">
        <v>5000</v>
      </c>
      <c r="J60" s="29">
        <f t="shared" si="4"/>
        <v>950</v>
      </c>
      <c r="K60" s="29">
        <f t="shared" si="5"/>
        <v>5950</v>
      </c>
      <c r="L60" s="35">
        <v>10000</v>
      </c>
      <c r="M60" s="35">
        <v>1900</v>
      </c>
      <c r="N60" s="37">
        <v>11900</v>
      </c>
      <c r="O60" s="29">
        <f t="shared" si="2"/>
        <v>12500</v>
      </c>
      <c r="P60" s="29">
        <f t="shared" si="3"/>
        <v>2375</v>
      </c>
      <c r="Q60" s="40">
        <v>14875</v>
      </c>
    </row>
    <row r="61" spans="1:17" ht="27" x14ac:dyDescent="0.2">
      <c r="A61" s="14" t="s">
        <v>22</v>
      </c>
      <c r="B61" s="4">
        <v>78181500</v>
      </c>
      <c r="C61" s="2">
        <v>8714199</v>
      </c>
      <c r="D61" s="12" t="s">
        <v>62</v>
      </c>
      <c r="E61" s="17" t="s">
        <v>63</v>
      </c>
      <c r="F61" s="5" t="s">
        <v>138</v>
      </c>
      <c r="G61" s="4" t="s">
        <v>64</v>
      </c>
      <c r="H61" s="4">
        <v>1</v>
      </c>
      <c r="I61" s="34">
        <v>5000</v>
      </c>
      <c r="J61" s="29">
        <f t="shared" si="4"/>
        <v>950</v>
      </c>
      <c r="K61" s="29">
        <f t="shared" si="5"/>
        <v>5950</v>
      </c>
      <c r="L61" s="35">
        <v>15000</v>
      </c>
      <c r="M61" s="35">
        <v>2850</v>
      </c>
      <c r="N61" s="37">
        <v>17850</v>
      </c>
      <c r="O61" s="29">
        <f t="shared" si="2"/>
        <v>18750</v>
      </c>
      <c r="P61" s="29">
        <f t="shared" si="3"/>
        <v>3562.5</v>
      </c>
      <c r="Q61" s="40">
        <v>22312.5</v>
      </c>
    </row>
    <row r="62" spans="1:17" ht="27" x14ac:dyDescent="0.2">
      <c r="A62" s="14" t="s">
        <v>23</v>
      </c>
      <c r="B62" s="4">
        <v>78181500</v>
      </c>
      <c r="C62" s="2">
        <v>8714199</v>
      </c>
      <c r="D62" s="12" t="s">
        <v>62</v>
      </c>
      <c r="E62" s="17" t="s">
        <v>63</v>
      </c>
      <c r="F62" s="5" t="s">
        <v>139</v>
      </c>
      <c r="G62" s="4" t="s">
        <v>64</v>
      </c>
      <c r="H62" s="4">
        <v>1</v>
      </c>
      <c r="I62" s="34">
        <v>5000</v>
      </c>
      <c r="J62" s="29">
        <f t="shared" si="4"/>
        <v>950</v>
      </c>
      <c r="K62" s="29">
        <f t="shared" si="5"/>
        <v>5950</v>
      </c>
      <c r="L62" s="35">
        <v>15000</v>
      </c>
      <c r="M62" s="35">
        <v>2850</v>
      </c>
      <c r="N62" s="37">
        <v>17850</v>
      </c>
      <c r="O62" s="29">
        <f t="shared" si="2"/>
        <v>18750</v>
      </c>
      <c r="P62" s="29">
        <f t="shared" si="3"/>
        <v>3562.5</v>
      </c>
      <c r="Q62" s="40">
        <v>22312.5</v>
      </c>
    </row>
    <row r="63" spans="1:17" ht="27" x14ac:dyDescent="0.2">
      <c r="A63" s="14" t="s">
        <v>24</v>
      </c>
      <c r="B63" s="4">
        <v>78181500</v>
      </c>
      <c r="C63" s="2">
        <v>8714199</v>
      </c>
      <c r="D63" s="12" t="s">
        <v>62</v>
      </c>
      <c r="E63" s="17" t="s">
        <v>63</v>
      </c>
      <c r="F63" s="5" t="s">
        <v>140</v>
      </c>
      <c r="G63" s="4" t="s">
        <v>64</v>
      </c>
      <c r="H63" s="4">
        <v>1</v>
      </c>
      <c r="I63" s="34">
        <v>5000</v>
      </c>
      <c r="J63" s="29">
        <f t="shared" si="4"/>
        <v>950</v>
      </c>
      <c r="K63" s="29">
        <f t="shared" si="5"/>
        <v>5950</v>
      </c>
      <c r="L63" s="35">
        <v>60000</v>
      </c>
      <c r="M63" s="35">
        <v>11400</v>
      </c>
      <c r="N63" s="37">
        <v>71400</v>
      </c>
      <c r="O63" s="29">
        <f t="shared" si="2"/>
        <v>75000</v>
      </c>
      <c r="P63" s="29">
        <f t="shared" si="3"/>
        <v>14250</v>
      </c>
      <c r="Q63" s="40">
        <v>89250</v>
      </c>
    </row>
    <row r="64" spans="1:17" ht="36" x14ac:dyDescent="0.2">
      <c r="A64" s="14" t="s">
        <v>25</v>
      </c>
      <c r="B64" s="6">
        <v>78181500</v>
      </c>
      <c r="C64" s="2">
        <v>8714199</v>
      </c>
      <c r="D64" s="12" t="s">
        <v>62</v>
      </c>
      <c r="E64" s="17" t="s">
        <v>63</v>
      </c>
      <c r="F64" s="7" t="s">
        <v>141</v>
      </c>
      <c r="G64" s="4" t="s">
        <v>64</v>
      </c>
      <c r="H64" s="4">
        <v>1</v>
      </c>
      <c r="I64" s="34">
        <v>5000</v>
      </c>
      <c r="J64" s="29">
        <f t="shared" si="4"/>
        <v>950</v>
      </c>
      <c r="K64" s="29">
        <f t="shared" si="5"/>
        <v>5950</v>
      </c>
      <c r="L64" s="35">
        <v>30000</v>
      </c>
      <c r="M64" s="35">
        <v>5700</v>
      </c>
      <c r="N64" s="37">
        <v>35700</v>
      </c>
      <c r="O64" s="29">
        <f t="shared" si="2"/>
        <v>37500</v>
      </c>
      <c r="P64" s="29">
        <f t="shared" si="3"/>
        <v>7125</v>
      </c>
      <c r="Q64" s="40">
        <v>44625</v>
      </c>
    </row>
    <row r="65" spans="1:17" ht="27" x14ac:dyDescent="0.2">
      <c r="A65" s="14" t="s">
        <v>26</v>
      </c>
      <c r="B65" s="6">
        <v>78181500</v>
      </c>
      <c r="C65" s="2">
        <v>8714199</v>
      </c>
      <c r="D65" s="12" t="s">
        <v>62</v>
      </c>
      <c r="E65" s="17" t="s">
        <v>63</v>
      </c>
      <c r="F65" s="7" t="s">
        <v>142</v>
      </c>
      <c r="G65" s="4" t="s">
        <v>64</v>
      </c>
      <c r="H65" s="4">
        <v>1</v>
      </c>
      <c r="I65" s="34">
        <v>5000</v>
      </c>
      <c r="J65" s="29">
        <f t="shared" si="4"/>
        <v>950</v>
      </c>
      <c r="K65" s="29">
        <f t="shared" si="5"/>
        <v>5950</v>
      </c>
      <c r="L65" s="35">
        <v>20000</v>
      </c>
      <c r="M65" s="35">
        <v>3800</v>
      </c>
      <c r="N65" s="37">
        <v>23800</v>
      </c>
      <c r="O65" s="29">
        <f t="shared" si="2"/>
        <v>25000</v>
      </c>
      <c r="P65" s="29">
        <f t="shared" si="3"/>
        <v>4750</v>
      </c>
      <c r="Q65" s="40">
        <v>29750</v>
      </c>
    </row>
    <row r="66" spans="1:17" ht="27" x14ac:dyDescent="0.2">
      <c r="A66" s="14" t="s">
        <v>27</v>
      </c>
      <c r="B66" s="4">
        <v>78181500</v>
      </c>
      <c r="C66" s="2">
        <v>8714199</v>
      </c>
      <c r="D66" s="12" t="s">
        <v>62</v>
      </c>
      <c r="E66" s="17" t="s">
        <v>63</v>
      </c>
      <c r="F66" s="5" t="s">
        <v>143</v>
      </c>
      <c r="G66" s="4" t="s">
        <v>64</v>
      </c>
      <c r="H66" s="4">
        <v>1</v>
      </c>
      <c r="I66" s="33">
        <v>15000</v>
      </c>
      <c r="J66" s="29">
        <f t="shared" si="4"/>
        <v>2850</v>
      </c>
      <c r="K66" s="29">
        <f t="shared" si="5"/>
        <v>17850</v>
      </c>
      <c r="L66" s="35">
        <v>15000</v>
      </c>
      <c r="M66" s="35">
        <v>2850</v>
      </c>
      <c r="N66" s="37">
        <v>17850</v>
      </c>
      <c r="O66" s="29">
        <f t="shared" si="2"/>
        <v>18750</v>
      </c>
      <c r="P66" s="29">
        <f t="shared" si="3"/>
        <v>3562.5</v>
      </c>
      <c r="Q66" s="40">
        <v>22312.5</v>
      </c>
    </row>
    <row r="67" spans="1:17" ht="36" x14ac:dyDescent="0.2">
      <c r="A67" s="14" t="s">
        <v>28</v>
      </c>
      <c r="B67" s="4">
        <v>78181500</v>
      </c>
      <c r="C67" s="2">
        <v>8714199</v>
      </c>
      <c r="D67" s="12" t="s">
        <v>62</v>
      </c>
      <c r="E67" s="17" t="s">
        <v>63</v>
      </c>
      <c r="F67" s="5" t="s">
        <v>144</v>
      </c>
      <c r="G67" s="4" t="s">
        <v>64</v>
      </c>
      <c r="H67" s="4">
        <v>1</v>
      </c>
      <c r="I67" s="33">
        <v>15000</v>
      </c>
      <c r="J67" s="29">
        <f t="shared" si="4"/>
        <v>2850</v>
      </c>
      <c r="K67" s="29">
        <f t="shared" si="5"/>
        <v>17850</v>
      </c>
      <c r="L67" s="35">
        <v>45000</v>
      </c>
      <c r="M67" s="35">
        <v>8550</v>
      </c>
      <c r="N67" s="37">
        <v>53550</v>
      </c>
      <c r="O67" s="29">
        <f t="shared" si="2"/>
        <v>56250</v>
      </c>
      <c r="P67" s="29">
        <f t="shared" si="3"/>
        <v>10687.5</v>
      </c>
      <c r="Q67" s="40">
        <v>66937.5</v>
      </c>
    </row>
    <row r="68" spans="1:17" ht="27" x14ac:dyDescent="0.2">
      <c r="A68" s="14" t="s">
        <v>29</v>
      </c>
      <c r="B68" s="4">
        <v>78181500</v>
      </c>
      <c r="C68" s="2">
        <v>8714199</v>
      </c>
      <c r="D68" s="12" t="s">
        <v>62</v>
      </c>
      <c r="E68" s="17" t="s">
        <v>63</v>
      </c>
      <c r="F68" s="5" t="s">
        <v>145</v>
      </c>
      <c r="G68" s="4" t="s">
        <v>64</v>
      </c>
      <c r="H68" s="4">
        <v>1</v>
      </c>
      <c r="I68" s="34">
        <v>25000</v>
      </c>
      <c r="J68" s="29">
        <f t="shared" si="4"/>
        <v>4750</v>
      </c>
      <c r="K68" s="29">
        <f t="shared" si="5"/>
        <v>29750</v>
      </c>
      <c r="L68" s="35">
        <v>45000</v>
      </c>
      <c r="M68" s="35">
        <v>8550</v>
      </c>
      <c r="N68" s="37">
        <v>53550</v>
      </c>
      <c r="O68" s="29">
        <f t="shared" si="2"/>
        <v>56250</v>
      </c>
      <c r="P68" s="29">
        <f t="shared" si="3"/>
        <v>10687.5</v>
      </c>
      <c r="Q68" s="40">
        <v>66937.5</v>
      </c>
    </row>
    <row r="69" spans="1:17" ht="27" x14ac:dyDescent="0.2">
      <c r="A69" s="14" t="s">
        <v>30</v>
      </c>
      <c r="B69" s="4">
        <v>78181500</v>
      </c>
      <c r="C69" s="2">
        <v>8714199</v>
      </c>
      <c r="D69" s="12" t="s">
        <v>62</v>
      </c>
      <c r="E69" s="17" t="s">
        <v>63</v>
      </c>
      <c r="F69" s="5" t="s">
        <v>146</v>
      </c>
      <c r="G69" s="4" t="s">
        <v>64</v>
      </c>
      <c r="H69" s="4">
        <v>1</v>
      </c>
      <c r="I69" s="33">
        <v>25000</v>
      </c>
      <c r="J69" s="29">
        <f t="shared" si="4"/>
        <v>4750</v>
      </c>
      <c r="K69" s="29">
        <f t="shared" si="5"/>
        <v>29750</v>
      </c>
      <c r="L69" s="35">
        <v>55000</v>
      </c>
      <c r="M69" s="35">
        <v>10450</v>
      </c>
      <c r="N69" s="37">
        <v>65450</v>
      </c>
      <c r="O69" s="29">
        <f t="shared" si="2"/>
        <v>68750</v>
      </c>
      <c r="P69" s="29">
        <f t="shared" si="3"/>
        <v>13062.5</v>
      </c>
      <c r="Q69" s="40">
        <v>81812.5</v>
      </c>
    </row>
    <row r="70" spans="1:17" ht="27" x14ac:dyDescent="0.2">
      <c r="A70" s="14" t="s">
        <v>31</v>
      </c>
      <c r="B70" s="4">
        <v>78181500</v>
      </c>
      <c r="C70" s="2">
        <v>8714199</v>
      </c>
      <c r="D70" s="12" t="s">
        <v>62</v>
      </c>
      <c r="E70" s="17" t="s">
        <v>63</v>
      </c>
      <c r="F70" s="5" t="s">
        <v>147</v>
      </c>
      <c r="G70" s="4" t="s">
        <v>64</v>
      </c>
      <c r="H70" s="4">
        <v>1</v>
      </c>
      <c r="I70" s="34">
        <v>70000</v>
      </c>
      <c r="J70" s="29">
        <f t="shared" si="4"/>
        <v>13300</v>
      </c>
      <c r="K70" s="29">
        <f t="shared" si="5"/>
        <v>83300</v>
      </c>
      <c r="L70" s="35">
        <v>180000</v>
      </c>
      <c r="M70" s="35">
        <v>34200</v>
      </c>
      <c r="N70" s="37">
        <v>214200</v>
      </c>
      <c r="O70" s="29">
        <f t="shared" ref="O70:O91" si="6">+Q70/1.19</f>
        <v>225000</v>
      </c>
      <c r="P70" s="29">
        <f t="shared" ref="P70:P91" si="7">+O70*19%</f>
        <v>42750</v>
      </c>
      <c r="Q70" s="40">
        <v>267750</v>
      </c>
    </row>
    <row r="71" spans="1:17" ht="27" x14ac:dyDescent="0.2">
      <c r="A71" s="14" t="s">
        <v>32</v>
      </c>
      <c r="B71" s="4">
        <v>78181500</v>
      </c>
      <c r="C71" s="2">
        <v>8714199</v>
      </c>
      <c r="D71" s="12" t="s">
        <v>62</v>
      </c>
      <c r="E71" s="17" t="s">
        <v>63</v>
      </c>
      <c r="F71" s="5" t="s">
        <v>148</v>
      </c>
      <c r="G71" s="4" t="s">
        <v>64</v>
      </c>
      <c r="H71" s="4">
        <v>1</v>
      </c>
      <c r="I71" s="33">
        <v>25000</v>
      </c>
      <c r="J71" s="29">
        <f t="shared" si="4"/>
        <v>4750</v>
      </c>
      <c r="K71" s="29">
        <f t="shared" si="5"/>
        <v>29750</v>
      </c>
      <c r="L71" s="35">
        <v>180000</v>
      </c>
      <c r="M71" s="35">
        <v>34200</v>
      </c>
      <c r="N71" s="37">
        <v>214200</v>
      </c>
      <c r="O71" s="29">
        <f t="shared" si="6"/>
        <v>225000</v>
      </c>
      <c r="P71" s="29">
        <f t="shared" si="7"/>
        <v>42750</v>
      </c>
      <c r="Q71" s="40">
        <v>267750</v>
      </c>
    </row>
    <row r="72" spans="1:17" ht="27" x14ac:dyDescent="0.2">
      <c r="A72" s="14" t="s">
        <v>33</v>
      </c>
      <c r="B72" s="4">
        <v>78181500</v>
      </c>
      <c r="C72" s="2">
        <v>8714199</v>
      </c>
      <c r="D72" s="12" t="s">
        <v>62</v>
      </c>
      <c r="E72" s="17" t="s">
        <v>63</v>
      </c>
      <c r="F72" s="5" t="s">
        <v>149</v>
      </c>
      <c r="G72" s="4" t="s">
        <v>64</v>
      </c>
      <c r="H72" s="4">
        <v>1</v>
      </c>
      <c r="I72" s="33">
        <v>15000</v>
      </c>
      <c r="J72" s="29">
        <f t="shared" si="4"/>
        <v>2850</v>
      </c>
      <c r="K72" s="29">
        <f t="shared" si="5"/>
        <v>17850</v>
      </c>
      <c r="L72" s="35">
        <v>25000</v>
      </c>
      <c r="M72" s="35">
        <v>4750</v>
      </c>
      <c r="N72" s="37">
        <v>29750</v>
      </c>
      <c r="O72" s="29">
        <f t="shared" si="6"/>
        <v>31250</v>
      </c>
      <c r="P72" s="29">
        <f t="shared" si="7"/>
        <v>5937.5</v>
      </c>
      <c r="Q72" s="40">
        <v>37187.5</v>
      </c>
    </row>
    <row r="73" spans="1:17" ht="27" x14ac:dyDescent="0.2">
      <c r="A73" s="14" t="s">
        <v>34</v>
      </c>
      <c r="B73" s="4">
        <v>78181500</v>
      </c>
      <c r="C73" s="2">
        <v>8714199</v>
      </c>
      <c r="D73" s="12" t="s">
        <v>62</v>
      </c>
      <c r="E73" s="17" t="s">
        <v>63</v>
      </c>
      <c r="F73" s="5" t="s">
        <v>150</v>
      </c>
      <c r="G73" s="4" t="s">
        <v>64</v>
      </c>
      <c r="H73" s="4">
        <v>1</v>
      </c>
      <c r="I73" s="33">
        <v>15000</v>
      </c>
      <c r="J73" s="29">
        <f t="shared" si="4"/>
        <v>2850</v>
      </c>
      <c r="K73" s="29">
        <f t="shared" si="5"/>
        <v>17850</v>
      </c>
      <c r="L73" s="35">
        <v>15000</v>
      </c>
      <c r="M73" s="35">
        <v>2850</v>
      </c>
      <c r="N73" s="37">
        <v>17850</v>
      </c>
      <c r="O73" s="29">
        <f t="shared" si="6"/>
        <v>18750</v>
      </c>
      <c r="P73" s="29">
        <f t="shared" si="7"/>
        <v>3562.5</v>
      </c>
      <c r="Q73" s="40">
        <v>22312.5</v>
      </c>
    </row>
    <row r="74" spans="1:17" ht="27" x14ac:dyDescent="0.2">
      <c r="A74" s="14" t="s">
        <v>35</v>
      </c>
      <c r="B74" s="4">
        <v>78181500</v>
      </c>
      <c r="C74" s="2">
        <v>8714199</v>
      </c>
      <c r="D74" s="12" t="s">
        <v>62</v>
      </c>
      <c r="E74" s="17" t="s">
        <v>63</v>
      </c>
      <c r="F74" s="5" t="s">
        <v>151</v>
      </c>
      <c r="G74" s="4" t="s">
        <v>64</v>
      </c>
      <c r="H74" s="4">
        <v>1</v>
      </c>
      <c r="I74" s="33">
        <v>15000</v>
      </c>
      <c r="J74" s="29">
        <f t="shared" si="4"/>
        <v>2850</v>
      </c>
      <c r="K74" s="29">
        <f t="shared" si="5"/>
        <v>17850</v>
      </c>
      <c r="L74" s="35">
        <v>15000</v>
      </c>
      <c r="M74" s="35">
        <v>2850</v>
      </c>
      <c r="N74" s="37">
        <v>17850</v>
      </c>
      <c r="O74" s="29">
        <f t="shared" si="6"/>
        <v>18750</v>
      </c>
      <c r="P74" s="29">
        <f t="shared" si="7"/>
        <v>3562.5</v>
      </c>
      <c r="Q74" s="40">
        <v>22312.5</v>
      </c>
    </row>
    <row r="75" spans="1:17" ht="27" x14ac:dyDescent="0.2">
      <c r="A75" s="14" t="s">
        <v>36</v>
      </c>
      <c r="B75" s="4">
        <v>78181500</v>
      </c>
      <c r="C75" s="2">
        <v>8714199</v>
      </c>
      <c r="D75" s="12" t="s">
        <v>62</v>
      </c>
      <c r="E75" s="17" t="s">
        <v>63</v>
      </c>
      <c r="F75" s="5" t="s">
        <v>66</v>
      </c>
      <c r="G75" s="4" t="s">
        <v>64</v>
      </c>
      <c r="H75" s="4">
        <v>1</v>
      </c>
      <c r="I75" s="33">
        <v>10000</v>
      </c>
      <c r="J75" s="29">
        <f t="shared" si="4"/>
        <v>1900</v>
      </c>
      <c r="K75" s="29">
        <f t="shared" si="5"/>
        <v>11900</v>
      </c>
      <c r="L75" s="35">
        <v>10000</v>
      </c>
      <c r="M75" s="35">
        <v>1900</v>
      </c>
      <c r="N75" s="37">
        <v>11900</v>
      </c>
      <c r="O75" s="29">
        <f t="shared" si="6"/>
        <v>12500</v>
      </c>
      <c r="P75" s="29">
        <f t="shared" si="7"/>
        <v>2375</v>
      </c>
      <c r="Q75" s="40">
        <v>14875</v>
      </c>
    </row>
    <row r="76" spans="1:17" ht="36" x14ac:dyDescent="0.2">
      <c r="A76" s="14" t="s">
        <v>37</v>
      </c>
      <c r="B76" s="4">
        <v>78181500</v>
      </c>
      <c r="C76" s="2">
        <v>8714199</v>
      </c>
      <c r="D76" s="12" t="s">
        <v>62</v>
      </c>
      <c r="E76" s="17" t="s">
        <v>63</v>
      </c>
      <c r="F76" s="5" t="s">
        <v>152</v>
      </c>
      <c r="G76" s="4" t="s">
        <v>64</v>
      </c>
      <c r="H76" s="4">
        <v>1</v>
      </c>
      <c r="I76" s="33">
        <v>10000</v>
      </c>
      <c r="J76" s="29">
        <f t="shared" si="4"/>
        <v>1900</v>
      </c>
      <c r="K76" s="29">
        <f t="shared" si="5"/>
        <v>11900</v>
      </c>
      <c r="L76" s="35">
        <v>25000</v>
      </c>
      <c r="M76" s="35">
        <v>4750</v>
      </c>
      <c r="N76" s="37">
        <v>29750</v>
      </c>
      <c r="O76" s="29">
        <f t="shared" si="6"/>
        <v>31250</v>
      </c>
      <c r="P76" s="29">
        <f t="shared" si="7"/>
        <v>5937.5</v>
      </c>
      <c r="Q76" s="40">
        <v>37187.5</v>
      </c>
    </row>
    <row r="77" spans="1:17" ht="27" x14ac:dyDescent="0.2">
      <c r="A77" s="14" t="s">
        <v>38</v>
      </c>
      <c r="B77" s="4">
        <v>78181500</v>
      </c>
      <c r="C77" s="2">
        <v>8714199</v>
      </c>
      <c r="D77" s="12" t="s">
        <v>62</v>
      </c>
      <c r="E77" s="17" t="s">
        <v>63</v>
      </c>
      <c r="F77" s="5" t="s">
        <v>153</v>
      </c>
      <c r="G77" s="4" t="s">
        <v>64</v>
      </c>
      <c r="H77" s="4">
        <v>1</v>
      </c>
      <c r="I77" s="33">
        <v>10000</v>
      </c>
      <c r="J77" s="29">
        <f t="shared" si="4"/>
        <v>1900</v>
      </c>
      <c r="K77" s="29">
        <f t="shared" si="5"/>
        <v>11900</v>
      </c>
      <c r="L77" s="35">
        <v>25000</v>
      </c>
      <c r="M77" s="35">
        <v>4750</v>
      </c>
      <c r="N77" s="37">
        <v>29750</v>
      </c>
      <c r="O77" s="29">
        <f t="shared" si="6"/>
        <v>31250</v>
      </c>
      <c r="P77" s="29">
        <f t="shared" si="7"/>
        <v>5937.5</v>
      </c>
      <c r="Q77" s="40">
        <v>37187.5</v>
      </c>
    </row>
    <row r="78" spans="1:17" ht="36" x14ac:dyDescent="0.2">
      <c r="A78" s="14" t="s">
        <v>39</v>
      </c>
      <c r="B78" s="4">
        <v>78181500</v>
      </c>
      <c r="C78" s="2">
        <v>8714199</v>
      </c>
      <c r="D78" s="12" t="s">
        <v>62</v>
      </c>
      <c r="E78" s="17" t="s">
        <v>63</v>
      </c>
      <c r="F78" s="5" t="s">
        <v>154</v>
      </c>
      <c r="G78" s="4" t="s">
        <v>64</v>
      </c>
      <c r="H78" s="4">
        <v>1</v>
      </c>
      <c r="I78" s="34">
        <v>25000</v>
      </c>
      <c r="J78" s="29">
        <f t="shared" si="4"/>
        <v>4750</v>
      </c>
      <c r="K78" s="29">
        <f t="shared" si="5"/>
        <v>29750</v>
      </c>
      <c r="L78" s="35">
        <v>65000</v>
      </c>
      <c r="M78" s="35">
        <v>12350</v>
      </c>
      <c r="N78" s="37">
        <v>77350</v>
      </c>
      <c r="O78" s="29">
        <f t="shared" si="6"/>
        <v>81250</v>
      </c>
      <c r="P78" s="29">
        <f t="shared" si="7"/>
        <v>15437.5</v>
      </c>
      <c r="Q78" s="40">
        <v>96687.5</v>
      </c>
    </row>
    <row r="79" spans="1:17" ht="27" x14ac:dyDescent="0.2">
      <c r="A79" s="14" t="s">
        <v>40</v>
      </c>
      <c r="B79" s="4">
        <v>78181500</v>
      </c>
      <c r="C79" s="2">
        <v>8714199</v>
      </c>
      <c r="D79" s="12" t="s">
        <v>62</v>
      </c>
      <c r="E79" s="17" t="s">
        <v>63</v>
      </c>
      <c r="F79" s="5" t="s">
        <v>155</v>
      </c>
      <c r="G79" s="4" t="s">
        <v>64</v>
      </c>
      <c r="H79" s="4">
        <v>1</v>
      </c>
      <c r="I79" s="33">
        <v>10000</v>
      </c>
      <c r="J79" s="29">
        <f t="shared" si="4"/>
        <v>1900</v>
      </c>
      <c r="K79" s="29">
        <f t="shared" si="5"/>
        <v>11900</v>
      </c>
      <c r="L79" s="35">
        <v>25000</v>
      </c>
      <c r="M79" s="35">
        <v>4750</v>
      </c>
      <c r="N79" s="37">
        <v>29750</v>
      </c>
      <c r="O79" s="29">
        <f t="shared" si="6"/>
        <v>31250</v>
      </c>
      <c r="P79" s="29">
        <f t="shared" si="7"/>
        <v>5937.5</v>
      </c>
      <c r="Q79" s="40">
        <v>37187.5</v>
      </c>
    </row>
    <row r="80" spans="1:17" ht="27" x14ac:dyDescent="0.2">
      <c r="A80" s="14" t="s">
        <v>41</v>
      </c>
      <c r="B80" s="4">
        <v>78181501</v>
      </c>
      <c r="C80" s="2">
        <v>8714199</v>
      </c>
      <c r="D80" s="12" t="s">
        <v>62</v>
      </c>
      <c r="E80" s="17" t="s">
        <v>63</v>
      </c>
      <c r="F80" s="5" t="s">
        <v>156</v>
      </c>
      <c r="G80" s="4" t="s">
        <v>64</v>
      </c>
      <c r="H80" s="4">
        <v>1</v>
      </c>
      <c r="I80" s="34">
        <v>10000</v>
      </c>
      <c r="J80" s="29">
        <f t="shared" si="4"/>
        <v>1900</v>
      </c>
      <c r="K80" s="29">
        <f t="shared" si="5"/>
        <v>11900</v>
      </c>
      <c r="L80" s="35">
        <v>35000</v>
      </c>
      <c r="M80" s="35">
        <v>6650</v>
      </c>
      <c r="N80" s="37">
        <v>41650</v>
      </c>
      <c r="O80" s="29">
        <f t="shared" si="6"/>
        <v>43750</v>
      </c>
      <c r="P80" s="29">
        <f t="shared" si="7"/>
        <v>8312.5</v>
      </c>
      <c r="Q80" s="40">
        <v>52062.5</v>
      </c>
    </row>
    <row r="81" spans="1:17" ht="27" x14ac:dyDescent="0.2">
      <c r="A81" s="14" t="s">
        <v>42</v>
      </c>
      <c r="B81" s="6">
        <v>78181502</v>
      </c>
      <c r="C81" s="2">
        <v>8714199</v>
      </c>
      <c r="D81" s="12" t="s">
        <v>62</v>
      </c>
      <c r="E81" s="17" t="s">
        <v>63</v>
      </c>
      <c r="F81" s="7" t="s">
        <v>157</v>
      </c>
      <c r="G81" s="4" t="s">
        <v>64</v>
      </c>
      <c r="H81" s="4">
        <v>1</v>
      </c>
      <c r="I81" s="33">
        <v>15000</v>
      </c>
      <c r="J81" s="29">
        <f t="shared" si="4"/>
        <v>2850</v>
      </c>
      <c r="K81" s="29">
        <f t="shared" si="5"/>
        <v>17850</v>
      </c>
      <c r="L81" s="35">
        <v>90000</v>
      </c>
      <c r="M81" s="35">
        <v>17100</v>
      </c>
      <c r="N81" s="37">
        <v>107100</v>
      </c>
      <c r="O81" s="29">
        <f t="shared" si="6"/>
        <v>112500</v>
      </c>
      <c r="P81" s="29">
        <f t="shared" si="7"/>
        <v>21375</v>
      </c>
      <c r="Q81" s="40">
        <v>133875</v>
      </c>
    </row>
    <row r="82" spans="1:17" ht="27" x14ac:dyDescent="0.2">
      <c r="A82" s="14" t="s">
        <v>43</v>
      </c>
      <c r="B82" s="4">
        <v>78181503</v>
      </c>
      <c r="C82" s="2">
        <v>8714199</v>
      </c>
      <c r="D82" s="12" t="s">
        <v>62</v>
      </c>
      <c r="E82" s="17" t="s">
        <v>63</v>
      </c>
      <c r="F82" s="5" t="s">
        <v>158</v>
      </c>
      <c r="G82" s="4" t="s">
        <v>64</v>
      </c>
      <c r="H82" s="4">
        <v>1</v>
      </c>
      <c r="I82" s="33">
        <v>15000</v>
      </c>
      <c r="J82" s="29">
        <f t="shared" si="4"/>
        <v>2850</v>
      </c>
      <c r="K82" s="29">
        <f t="shared" si="5"/>
        <v>17850</v>
      </c>
      <c r="L82" s="35">
        <v>35000</v>
      </c>
      <c r="M82" s="35">
        <v>6650</v>
      </c>
      <c r="N82" s="37">
        <v>41650</v>
      </c>
      <c r="O82" s="29">
        <f t="shared" si="6"/>
        <v>43750</v>
      </c>
      <c r="P82" s="29">
        <f t="shared" si="7"/>
        <v>8312.5</v>
      </c>
      <c r="Q82" s="40">
        <v>52062.5</v>
      </c>
    </row>
    <row r="83" spans="1:17" ht="27" x14ac:dyDescent="0.2">
      <c r="A83" s="14" t="s">
        <v>45</v>
      </c>
      <c r="B83" s="4">
        <v>78181504</v>
      </c>
      <c r="C83" s="2">
        <v>8714199</v>
      </c>
      <c r="D83" s="12" t="s">
        <v>62</v>
      </c>
      <c r="E83" s="17" t="s">
        <v>63</v>
      </c>
      <c r="F83" s="5" t="s">
        <v>159</v>
      </c>
      <c r="G83" s="4" t="s">
        <v>64</v>
      </c>
      <c r="H83" s="4">
        <v>1</v>
      </c>
      <c r="I83" s="33">
        <v>15000</v>
      </c>
      <c r="J83" s="29">
        <f t="shared" si="4"/>
        <v>2850</v>
      </c>
      <c r="K83" s="29">
        <f t="shared" si="5"/>
        <v>17850</v>
      </c>
      <c r="L83" s="35">
        <v>35000</v>
      </c>
      <c r="M83" s="35">
        <v>6650</v>
      </c>
      <c r="N83" s="37">
        <v>41650</v>
      </c>
      <c r="O83" s="29">
        <f t="shared" si="6"/>
        <v>43750</v>
      </c>
      <c r="P83" s="29">
        <f t="shared" si="7"/>
        <v>8312.5</v>
      </c>
      <c r="Q83" s="40">
        <v>52062.5</v>
      </c>
    </row>
    <row r="84" spans="1:17" ht="27" x14ac:dyDescent="0.2">
      <c r="A84" s="14" t="s">
        <v>46</v>
      </c>
      <c r="B84" s="4">
        <v>78181506</v>
      </c>
      <c r="C84" s="2">
        <v>8714199</v>
      </c>
      <c r="D84" s="12" t="s">
        <v>62</v>
      </c>
      <c r="E84" s="17" t="s">
        <v>63</v>
      </c>
      <c r="F84" s="5" t="s">
        <v>160</v>
      </c>
      <c r="G84" s="4" t="s">
        <v>64</v>
      </c>
      <c r="H84" s="4">
        <v>1</v>
      </c>
      <c r="I84" s="34">
        <v>25000</v>
      </c>
      <c r="J84" s="29">
        <f t="shared" si="4"/>
        <v>4750</v>
      </c>
      <c r="K84" s="29">
        <f t="shared" si="5"/>
        <v>29750</v>
      </c>
      <c r="L84" s="35">
        <v>65000</v>
      </c>
      <c r="M84" s="35">
        <v>12350</v>
      </c>
      <c r="N84" s="37">
        <v>77350</v>
      </c>
      <c r="O84" s="29">
        <f t="shared" si="6"/>
        <v>81250</v>
      </c>
      <c r="P84" s="29">
        <f t="shared" si="7"/>
        <v>15437.5</v>
      </c>
      <c r="Q84" s="40">
        <v>96687.5</v>
      </c>
    </row>
    <row r="85" spans="1:17" ht="27" x14ac:dyDescent="0.2">
      <c r="A85" s="14" t="s">
        <v>47</v>
      </c>
      <c r="B85" s="6">
        <v>78181514</v>
      </c>
      <c r="C85" s="2">
        <v>8714199</v>
      </c>
      <c r="D85" s="12" t="s">
        <v>62</v>
      </c>
      <c r="E85" s="17" t="s">
        <v>63</v>
      </c>
      <c r="F85" s="7" t="s">
        <v>161</v>
      </c>
      <c r="G85" s="4" t="s">
        <v>64</v>
      </c>
      <c r="H85" s="4">
        <v>1</v>
      </c>
      <c r="I85" s="34">
        <v>25000</v>
      </c>
      <c r="J85" s="29">
        <f t="shared" si="4"/>
        <v>4750</v>
      </c>
      <c r="K85" s="29">
        <f t="shared" si="5"/>
        <v>29750</v>
      </c>
      <c r="L85" s="35">
        <v>10000</v>
      </c>
      <c r="M85" s="35">
        <v>1900</v>
      </c>
      <c r="N85" s="37">
        <v>11900</v>
      </c>
      <c r="O85" s="29">
        <f t="shared" si="6"/>
        <v>12500</v>
      </c>
      <c r="P85" s="29">
        <f t="shared" si="7"/>
        <v>2375</v>
      </c>
      <c r="Q85" s="40">
        <v>14875</v>
      </c>
    </row>
    <row r="86" spans="1:17" ht="27" x14ac:dyDescent="0.2">
      <c r="A86" s="14" t="s">
        <v>48</v>
      </c>
      <c r="B86" s="4">
        <v>78181515</v>
      </c>
      <c r="C86" s="2">
        <v>8714199</v>
      </c>
      <c r="D86" s="12" t="s">
        <v>62</v>
      </c>
      <c r="E86" s="17" t="s">
        <v>63</v>
      </c>
      <c r="F86" s="5" t="s">
        <v>119</v>
      </c>
      <c r="G86" s="4" t="s">
        <v>64</v>
      </c>
      <c r="H86" s="4">
        <v>1</v>
      </c>
      <c r="I86" s="34">
        <v>25000</v>
      </c>
      <c r="J86" s="29">
        <f t="shared" si="4"/>
        <v>4750</v>
      </c>
      <c r="K86" s="29">
        <f t="shared" si="5"/>
        <v>29750</v>
      </c>
      <c r="L86" s="35">
        <v>180000</v>
      </c>
      <c r="M86" s="35">
        <v>34200</v>
      </c>
      <c r="N86" s="37">
        <v>214200</v>
      </c>
      <c r="O86" s="29">
        <f t="shared" si="6"/>
        <v>225000</v>
      </c>
      <c r="P86" s="29">
        <f t="shared" si="7"/>
        <v>42750</v>
      </c>
      <c r="Q86" s="40">
        <v>267750</v>
      </c>
    </row>
    <row r="87" spans="1:17" ht="27" x14ac:dyDescent="0.2">
      <c r="A87" s="14" t="s">
        <v>49</v>
      </c>
      <c r="B87" s="4">
        <v>78181516</v>
      </c>
      <c r="C87" s="2">
        <v>8714199</v>
      </c>
      <c r="D87" s="12" t="s">
        <v>62</v>
      </c>
      <c r="E87" s="17" t="s">
        <v>63</v>
      </c>
      <c r="F87" s="5" t="s">
        <v>162</v>
      </c>
      <c r="G87" s="4" t="s">
        <v>64</v>
      </c>
      <c r="H87" s="4">
        <v>1</v>
      </c>
      <c r="I87" s="33">
        <v>10000</v>
      </c>
      <c r="J87" s="29">
        <f t="shared" si="4"/>
        <v>1900</v>
      </c>
      <c r="K87" s="29">
        <f t="shared" si="5"/>
        <v>11900</v>
      </c>
      <c r="L87" s="35">
        <v>25000</v>
      </c>
      <c r="M87" s="35">
        <v>4750</v>
      </c>
      <c r="N87" s="37">
        <v>29750</v>
      </c>
      <c r="O87" s="29">
        <f t="shared" si="6"/>
        <v>31250</v>
      </c>
      <c r="P87" s="29">
        <f t="shared" si="7"/>
        <v>5937.5</v>
      </c>
      <c r="Q87" s="40">
        <v>37187.5</v>
      </c>
    </row>
    <row r="88" spans="1:17" ht="27" x14ac:dyDescent="0.2">
      <c r="A88" s="14" t="s">
        <v>50</v>
      </c>
      <c r="B88" s="4">
        <v>78181517</v>
      </c>
      <c r="C88" s="2">
        <v>8714199</v>
      </c>
      <c r="D88" s="12" t="s">
        <v>62</v>
      </c>
      <c r="E88" s="17" t="s">
        <v>63</v>
      </c>
      <c r="F88" s="5" t="s">
        <v>163</v>
      </c>
      <c r="G88" s="4" t="s">
        <v>64</v>
      </c>
      <c r="H88" s="4">
        <v>1</v>
      </c>
      <c r="I88" s="33">
        <v>10000</v>
      </c>
      <c r="J88" s="29">
        <f t="shared" si="4"/>
        <v>1900</v>
      </c>
      <c r="K88" s="29">
        <f t="shared" si="5"/>
        <v>11900</v>
      </c>
      <c r="L88" s="35">
        <v>25000</v>
      </c>
      <c r="M88" s="35">
        <v>4750</v>
      </c>
      <c r="N88" s="37">
        <v>29750</v>
      </c>
      <c r="O88" s="29">
        <f t="shared" si="6"/>
        <v>31250</v>
      </c>
      <c r="P88" s="29">
        <f t="shared" si="7"/>
        <v>5937.5</v>
      </c>
      <c r="Q88" s="40">
        <v>37187.5</v>
      </c>
    </row>
    <row r="89" spans="1:17" ht="27" x14ac:dyDescent="0.2">
      <c r="A89" s="14" t="s">
        <v>51</v>
      </c>
      <c r="B89" s="4">
        <v>78181519</v>
      </c>
      <c r="C89" s="2">
        <v>8714199</v>
      </c>
      <c r="D89" s="12" t="s">
        <v>62</v>
      </c>
      <c r="E89" s="17" t="s">
        <v>63</v>
      </c>
      <c r="F89" s="5" t="s">
        <v>164</v>
      </c>
      <c r="G89" s="4" t="s">
        <v>64</v>
      </c>
      <c r="H89" s="4">
        <v>1</v>
      </c>
      <c r="I89" s="34">
        <v>5000</v>
      </c>
      <c r="J89" s="29">
        <f t="shared" si="4"/>
        <v>950</v>
      </c>
      <c r="K89" s="29">
        <f t="shared" si="5"/>
        <v>5950</v>
      </c>
      <c r="L89" s="35">
        <v>15000</v>
      </c>
      <c r="M89" s="35">
        <v>2850</v>
      </c>
      <c r="N89" s="37">
        <v>17850</v>
      </c>
      <c r="O89" s="29">
        <f t="shared" si="6"/>
        <v>18750</v>
      </c>
      <c r="P89" s="29">
        <f t="shared" si="7"/>
        <v>3562.5</v>
      </c>
      <c r="Q89" s="40">
        <v>22312.5</v>
      </c>
    </row>
    <row r="90" spans="1:17" ht="27" x14ac:dyDescent="0.2">
      <c r="A90" s="14" t="s">
        <v>52</v>
      </c>
      <c r="B90" s="4">
        <v>78181524</v>
      </c>
      <c r="C90" s="2">
        <v>8714199</v>
      </c>
      <c r="D90" s="12" t="s">
        <v>62</v>
      </c>
      <c r="E90" s="17" t="s">
        <v>63</v>
      </c>
      <c r="F90" s="5" t="s">
        <v>165</v>
      </c>
      <c r="G90" s="4" t="s">
        <v>64</v>
      </c>
      <c r="H90" s="4">
        <v>1</v>
      </c>
      <c r="I90" s="33">
        <v>30000</v>
      </c>
      <c r="J90" s="29">
        <f t="shared" si="4"/>
        <v>5700</v>
      </c>
      <c r="K90" s="29">
        <f t="shared" si="5"/>
        <v>35700</v>
      </c>
      <c r="L90" s="35">
        <v>45000</v>
      </c>
      <c r="M90" s="35">
        <v>8550</v>
      </c>
      <c r="N90" s="37">
        <v>53550</v>
      </c>
      <c r="O90" s="29">
        <f t="shared" si="6"/>
        <v>56250</v>
      </c>
      <c r="P90" s="29">
        <f t="shared" si="7"/>
        <v>10687.5</v>
      </c>
      <c r="Q90" s="40">
        <v>66937.5</v>
      </c>
    </row>
    <row r="91" spans="1:17" ht="27" x14ac:dyDescent="0.2">
      <c r="A91" s="14" t="s">
        <v>53</v>
      </c>
      <c r="B91" s="4">
        <v>78181526</v>
      </c>
      <c r="C91" s="2">
        <v>8714199</v>
      </c>
      <c r="D91" s="12" t="s">
        <v>62</v>
      </c>
      <c r="E91" s="17" t="s">
        <v>63</v>
      </c>
      <c r="F91" s="5" t="s">
        <v>166</v>
      </c>
      <c r="G91" s="4" t="s">
        <v>64</v>
      </c>
      <c r="H91" s="4">
        <v>1</v>
      </c>
      <c r="I91" s="33">
        <v>50000</v>
      </c>
      <c r="J91" s="29">
        <f t="shared" si="4"/>
        <v>9500</v>
      </c>
      <c r="K91" s="29">
        <f t="shared" si="5"/>
        <v>59500</v>
      </c>
      <c r="L91" s="35">
        <v>50000</v>
      </c>
      <c r="M91" s="35">
        <v>9500</v>
      </c>
      <c r="N91" s="37">
        <v>59500</v>
      </c>
      <c r="O91" s="29">
        <f t="shared" si="6"/>
        <v>62500</v>
      </c>
      <c r="P91" s="29">
        <f t="shared" si="7"/>
        <v>11875</v>
      </c>
      <c r="Q91" s="40">
        <v>74375</v>
      </c>
    </row>
    <row r="92" spans="1:17" x14ac:dyDescent="0.2">
      <c r="I92" s="30"/>
      <c r="J92" s="29"/>
      <c r="K92" s="29"/>
      <c r="L92" s="36"/>
      <c r="M92" s="36"/>
      <c r="N92" s="38"/>
      <c r="O92" s="29"/>
      <c r="P92" s="29"/>
      <c r="Q92" s="29"/>
    </row>
    <row r="93" spans="1:17" x14ac:dyDescent="0.2">
      <c r="A93" s="80" t="s">
        <v>68</v>
      </c>
      <c r="B93" s="81"/>
      <c r="C93" s="81"/>
      <c r="D93" s="81"/>
      <c r="E93" s="81"/>
      <c r="F93" s="81"/>
      <c r="G93" s="81"/>
      <c r="H93" s="82"/>
      <c r="I93" s="30"/>
      <c r="J93" s="29"/>
      <c r="K93" s="29"/>
      <c r="L93" s="36"/>
      <c r="M93" s="36"/>
      <c r="N93" s="38"/>
      <c r="O93" s="29"/>
      <c r="P93" s="29"/>
      <c r="Q93" s="29"/>
    </row>
    <row r="94" spans="1:17" x14ac:dyDescent="0.2">
      <c r="A94" s="74" t="s">
        <v>70</v>
      </c>
      <c r="B94" s="74"/>
      <c r="C94" s="74"/>
      <c r="D94" s="74"/>
      <c r="E94" s="74"/>
      <c r="F94" s="74"/>
      <c r="G94" s="74"/>
      <c r="H94" s="74"/>
      <c r="I94" s="30"/>
      <c r="J94" s="29"/>
      <c r="K94" s="29"/>
      <c r="L94" s="36"/>
      <c r="M94" s="36"/>
      <c r="N94" s="38"/>
      <c r="O94" s="29"/>
      <c r="P94" s="29"/>
      <c r="Q94" s="29"/>
    </row>
    <row r="95" spans="1:17" x14ac:dyDescent="0.2">
      <c r="A95" s="75" t="s">
        <v>167</v>
      </c>
      <c r="B95" s="75"/>
      <c r="C95" s="75"/>
      <c r="D95" s="75"/>
      <c r="E95" s="75"/>
      <c r="F95" s="75"/>
      <c r="G95" s="75"/>
      <c r="H95" s="75"/>
      <c r="I95" s="30"/>
      <c r="J95" s="29"/>
      <c r="K95" s="29"/>
      <c r="L95" s="36"/>
      <c r="M95" s="36"/>
      <c r="N95" s="38"/>
      <c r="O95" s="29"/>
      <c r="P95" s="29"/>
      <c r="Q95" s="29"/>
    </row>
    <row r="96" spans="1:17" ht="36" x14ac:dyDescent="0.2">
      <c r="A96" s="13" t="s">
        <v>0</v>
      </c>
      <c r="B96" s="13" t="s">
        <v>4</v>
      </c>
      <c r="C96" s="13" t="s">
        <v>1</v>
      </c>
      <c r="D96" s="13" t="s">
        <v>2</v>
      </c>
      <c r="E96" s="21" t="s">
        <v>3</v>
      </c>
      <c r="F96" s="13" t="s">
        <v>5</v>
      </c>
      <c r="G96" s="13" t="s">
        <v>6</v>
      </c>
      <c r="H96" s="15" t="s">
        <v>7</v>
      </c>
      <c r="I96" s="30"/>
      <c r="J96" s="29"/>
      <c r="K96" s="29"/>
      <c r="L96" s="36"/>
      <c r="M96" s="36"/>
      <c r="N96" s="38"/>
      <c r="O96" s="29"/>
      <c r="P96" s="29"/>
      <c r="Q96" s="29"/>
    </row>
    <row r="97" spans="1:17" ht="45" x14ac:dyDescent="0.2">
      <c r="A97" s="14" t="s">
        <v>8</v>
      </c>
      <c r="B97" s="4">
        <v>25170000</v>
      </c>
      <c r="C97" s="2">
        <v>4651007</v>
      </c>
      <c r="D97" s="16" t="s">
        <v>73</v>
      </c>
      <c r="E97" s="17" t="s">
        <v>55</v>
      </c>
      <c r="F97" s="5" t="s">
        <v>72</v>
      </c>
      <c r="G97" s="4" t="s">
        <v>10</v>
      </c>
      <c r="H97" s="4">
        <v>1</v>
      </c>
      <c r="I97" s="30">
        <f>K97-J97</f>
        <v>9396</v>
      </c>
      <c r="J97" s="29">
        <f>K97*19%</f>
        <v>2204</v>
      </c>
      <c r="K97" s="31">
        <v>11600</v>
      </c>
      <c r="L97" s="35">
        <v>3500</v>
      </c>
      <c r="M97" s="35">
        <v>665</v>
      </c>
      <c r="N97" s="37">
        <v>4165</v>
      </c>
      <c r="O97" s="29">
        <f t="shared" ref="O97:O160" si="8">+Q97/1.19</f>
        <v>4375</v>
      </c>
      <c r="P97" s="29">
        <f t="shared" ref="P97:P160" si="9">+O97*19%</f>
        <v>831.25</v>
      </c>
      <c r="Q97" s="40">
        <v>5206.25</v>
      </c>
    </row>
    <row r="98" spans="1:17" ht="45" x14ac:dyDescent="0.2">
      <c r="A98" s="14" t="s">
        <v>11</v>
      </c>
      <c r="B98" s="4">
        <v>25170000</v>
      </c>
      <c r="C98" s="2">
        <v>4651007</v>
      </c>
      <c r="D98" s="16" t="s">
        <v>73</v>
      </c>
      <c r="E98" s="17" t="s">
        <v>55</v>
      </c>
      <c r="F98" s="5" t="s">
        <v>74</v>
      </c>
      <c r="G98" s="4" t="s">
        <v>10</v>
      </c>
      <c r="H98" s="4">
        <v>1</v>
      </c>
      <c r="I98" s="30">
        <f t="shared" ref="I98:I136" si="10">K98-J98</f>
        <v>4212</v>
      </c>
      <c r="J98" s="29">
        <f t="shared" ref="J98:J136" si="11">K98*19%</f>
        <v>988</v>
      </c>
      <c r="K98" s="32">
        <v>5200</v>
      </c>
      <c r="L98" s="35">
        <v>2500</v>
      </c>
      <c r="M98" s="35">
        <v>475</v>
      </c>
      <c r="N98" s="37">
        <v>2975</v>
      </c>
      <c r="O98" s="29">
        <f t="shared" si="8"/>
        <v>3125</v>
      </c>
      <c r="P98" s="29">
        <f t="shared" si="9"/>
        <v>593.75</v>
      </c>
      <c r="Q98" s="40">
        <v>3718.75</v>
      </c>
    </row>
    <row r="99" spans="1:17" ht="45" x14ac:dyDescent="0.2">
      <c r="A99" s="14" t="s">
        <v>12</v>
      </c>
      <c r="B99" s="4">
        <v>25170000</v>
      </c>
      <c r="C99" s="2">
        <v>4651007</v>
      </c>
      <c r="D99" s="16" t="s">
        <v>73</v>
      </c>
      <c r="E99" s="17" t="s">
        <v>55</v>
      </c>
      <c r="F99" s="5" t="s">
        <v>75</v>
      </c>
      <c r="G99" s="4" t="s">
        <v>10</v>
      </c>
      <c r="H99" s="4">
        <v>1</v>
      </c>
      <c r="I99" s="30">
        <f t="shared" si="10"/>
        <v>59940</v>
      </c>
      <c r="J99" s="29">
        <f t="shared" si="11"/>
        <v>14060</v>
      </c>
      <c r="K99" s="32">
        <v>74000</v>
      </c>
      <c r="L99" s="35">
        <v>22000</v>
      </c>
      <c r="M99" s="35">
        <v>4180</v>
      </c>
      <c r="N99" s="37">
        <v>26180</v>
      </c>
      <c r="O99" s="29">
        <f t="shared" si="8"/>
        <v>27500</v>
      </c>
      <c r="P99" s="29">
        <f t="shared" si="9"/>
        <v>5225</v>
      </c>
      <c r="Q99" s="40">
        <v>32725</v>
      </c>
    </row>
    <row r="100" spans="1:17" ht="45" x14ac:dyDescent="0.2">
      <c r="A100" s="14" t="s">
        <v>13</v>
      </c>
      <c r="B100" s="4">
        <v>25170000</v>
      </c>
      <c r="C100" s="2">
        <v>4651007</v>
      </c>
      <c r="D100" s="16" t="s">
        <v>73</v>
      </c>
      <c r="E100" s="17" t="s">
        <v>55</v>
      </c>
      <c r="F100" s="5" t="s">
        <v>76</v>
      </c>
      <c r="G100" s="4" t="s">
        <v>10</v>
      </c>
      <c r="H100" s="4">
        <v>1</v>
      </c>
      <c r="I100" s="30">
        <f t="shared" si="10"/>
        <v>7452</v>
      </c>
      <c r="J100" s="29">
        <f t="shared" si="11"/>
        <v>1748</v>
      </c>
      <c r="K100" s="32">
        <v>9200</v>
      </c>
      <c r="L100" s="35">
        <v>3500</v>
      </c>
      <c r="M100" s="35">
        <v>665</v>
      </c>
      <c r="N100" s="37">
        <v>4165</v>
      </c>
      <c r="O100" s="29">
        <f t="shared" si="8"/>
        <v>4375</v>
      </c>
      <c r="P100" s="29">
        <f t="shared" si="9"/>
        <v>831.25</v>
      </c>
      <c r="Q100" s="40">
        <v>5206.25</v>
      </c>
    </row>
    <row r="101" spans="1:17" ht="24" x14ac:dyDescent="0.2">
      <c r="A101" s="14" t="s">
        <v>15</v>
      </c>
      <c r="B101" s="4">
        <v>25170000</v>
      </c>
      <c r="C101" s="2">
        <v>4691105</v>
      </c>
      <c r="D101" s="16" t="s">
        <v>78</v>
      </c>
      <c r="E101" s="17" t="s">
        <v>9</v>
      </c>
      <c r="F101" s="5" t="s">
        <v>77</v>
      </c>
      <c r="G101" s="4" t="s">
        <v>10</v>
      </c>
      <c r="H101" s="4">
        <v>1</v>
      </c>
      <c r="I101" s="30">
        <f t="shared" si="10"/>
        <v>10773</v>
      </c>
      <c r="J101" s="29">
        <f t="shared" si="11"/>
        <v>2527</v>
      </c>
      <c r="K101" s="32">
        <v>13300</v>
      </c>
      <c r="L101" s="35">
        <v>22000</v>
      </c>
      <c r="M101" s="35">
        <v>4180</v>
      </c>
      <c r="N101" s="37">
        <v>26180</v>
      </c>
      <c r="O101" s="29">
        <f t="shared" si="8"/>
        <v>27500</v>
      </c>
      <c r="P101" s="29">
        <f t="shared" si="9"/>
        <v>5225</v>
      </c>
      <c r="Q101" s="40">
        <v>32725</v>
      </c>
    </row>
    <row r="102" spans="1:17" ht="24" x14ac:dyDescent="0.2">
      <c r="A102" s="14" t="s">
        <v>16</v>
      </c>
      <c r="B102" s="4">
        <v>25170000</v>
      </c>
      <c r="C102" s="8">
        <v>4299101</v>
      </c>
      <c r="D102" s="18" t="s">
        <v>80</v>
      </c>
      <c r="E102" s="17" t="s">
        <v>44</v>
      </c>
      <c r="F102" s="7" t="s">
        <v>79</v>
      </c>
      <c r="G102" s="6" t="s">
        <v>10</v>
      </c>
      <c r="H102" s="4">
        <v>1</v>
      </c>
      <c r="I102" s="30">
        <f t="shared" si="10"/>
        <v>91611</v>
      </c>
      <c r="J102" s="29">
        <f t="shared" si="11"/>
        <v>21489</v>
      </c>
      <c r="K102" s="32">
        <v>113100</v>
      </c>
      <c r="L102" s="35">
        <v>95000</v>
      </c>
      <c r="M102" s="35">
        <v>18050</v>
      </c>
      <c r="N102" s="37">
        <v>113050</v>
      </c>
      <c r="O102" s="29">
        <f t="shared" si="8"/>
        <v>118750</v>
      </c>
      <c r="P102" s="29">
        <f t="shared" si="9"/>
        <v>22562.5</v>
      </c>
      <c r="Q102" s="40">
        <v>141312.5</v>
      </c>
    </row>
    <row r="103" spans="1:17" ht="24" x14ac:dyDescent="0.2">
      <c r="A103" s="14" t="s">
        <v>17</v>
      </c>
      <c r="B103" s="4">
        <v>25170000</v>
      </c>
      <c r="C103" s="8">
        <v>4691105</v>
      </c>
      <c r="D103" s="18" t="s">
        <v>78</v>
      </c>
      <c r="E103" s="17" t="s">
        <v>9</v>
      </c>
      <c r="F103" s="7" t="s">
        <v>81</v>
      </c>
      <c r="G103" s="6" t="s">
        <v>10</v>
      </c>
      <c r="H103" s="4">
        <v>1</v>
      </c>
      <c r="I103" s="30">
        <f t="shared" si="10"/>
        <v>31590</v>
      </c>
      <c r="J103" s="29">
        <f t="shared" si="11"/>
        <v>7410</v>
      </c>
      <c r="K103" s="32">
        <v>39000</v>
      </c>
      <c r="L103" s="35">
        <v>22000</v>
      </c>
      <c r="M103" s="35">
        <v>4180</v>
      </c>
      <c r="N103" s="37">
        <v>26180</v>
      </c>
      <c r="O103" s="29">
        <f t="shared" si="8"/>
        <v>27500</v>
      </c>
      <c r="P103" s="29">
        <f t="shared" si="9"/>
        <v>5225</v>
      </c>
      <c r="Q103" s="40">
        <v>32725</v>
      </c>
    </row>
    <row r="104" spans="1:17" ht="45" x14ac:dyDescent="0.2">
      <c r="A104" s="14" t="s">
        <v>18</v>
      </c>
      <c r="B104" s="4">
        <v>25170000</v>
      </c>
      <c r="C104" s="2">
        <v>4651007</v>
      </c>
      <c r="D104" s="18" t="s">
        <v>73</v>
      </c>
      <c r="E104" s="17" t="s">
        <v>55</v>
      </c>
      <c r="F104" s="7" t="s">
        <v>61</v>
      </c>
      <c r="G104" s="6" t="s">
        <v>10</v>
      </c>
      <c r="H104" s="4">
        <v>1</v>
      </c>
      <c r="I104" s="30">
        <f t="shared" si="10"/>
        <v>170991</v>
      </c>
      <c r="J104" s="29">
        <f t="shared" si="11"/>
        <v>40109</v>
      </c>
      <c r="K104" s="32">
        <v>211100</v>
      </c>
      <c r="L104" s="35">
        <v>195000</v>
      </c>
      <c r="M104" s="35">
        <v>37050</v>
      </c>
      <c r="N104" s="37">
        <v>232050</v>
      </c>
      <c r="O104" s="29">
        <f t="shared" si="8"/>
        <v>243750</v>
      </c>
      <c r="P104" s="29">
        <f t="shared" si="9"/>
        <v>46312.5</v>
      </c>
      <c r="Q104" s="40">
        <v>290062.5</v>
      </c>
    </row>
    <row r="105" spans="1:17" ht="24" x14ac:dyDescent="0.2">
      <c r="A105" s="14" t="s">
        <v>19</v>
      </c>
      <c r="B105" s="4">
        <v>25170000</v>
      </c>
      <c r="C105" s="8">
        <v>4912927</v>
      </c>
      <c r="D105" s="18" t="s">
        <v>78</v>
      </c>
      <c r="E105" s="17" t="s">
        <v>9</v>
      </c>
      <c r="F105" s="7" t="s">
        <v>82</v>
      </c>
      <c r="G105" s="6" t="s">
        <v>10</v>
      </c>
      <c r="H105" s="4">
        <v>1</v>
      </c>
      <c r="I105" s="30">
        <f t="shared" si="10"/>
        <v>34263</v>
      </c>
      <c r="J105" s="29">
        <f t="shared" si="11"/>
        <v>8037</v>
      </c>
      <c r="K105" s="32">
        <v>42300</v>
      </c>
      <c r="L105" s="35">
        <v>58000</v>
      </c>
      <c r="M105" s="35">
        <v>11020</v>
      </c>
      <c r="N105" s="37">
        <v>69020</v>
      </c>
      <c r="O105" s="29">
        <f t="shared" si="8"/>
        <v>72500</v>
      </c>
      <c r="P105" s="29">
        <f t="shared" si="9"/>
        <v>13775</v>
      </c>
      <c r="Q105" s="40">
        <v>86275</v>
      </c>
    </row>
    <row r="106" spans="1:17" ht="36" x14ac:dyDescent="0.2">
      <c r="A106" s="14" t="s">
        <v>20</v>
      </c>
      <c r="B106" s="4">
        <v>25170000</v>
      </c>
      <c r="C106" s="8">
        <v>4912903</v>
      </c>
      <c r="D106" s="18" t="s">
        <v>84</v>
      </c>
      <c r="E106" s="17" t="s">
        <v>14</v>
      </c>
      <c r="F106" s="7" t="s">
        <v>83</v>
      </c>
      <c r="G106" s="6" t="s">
        <v>10</v>
      </c>
      <c r="H106" s="4">
        <v>1</v>
      </c>
      <c r="I106" s="30">
        <f t="shared" si="10"/>
        <v>41715</v>
      </c>
      <c r="J106" s="29">
        <f t="shared" si="11"/>
        <v>9785</v>
      </c>
      <c r="K106" s="32">
        <v>51500</v>
      </c>
      <c r="L106" s="35">
        <v>55000</v>
      </c>
      <c r="M106" s="35">
        <v>10450</v>
      </c>
      <c r="N106" s="37">
        <v>65450</v>
      </c>
      <c r="O106" s="29">
        <f t="shared" si="8"/>
        <v>68750</v>
      </c>
      <c r="P106" s="29">
        <f t="shared" si="9"/>
        <v>13062.5</v>
      </c>
      <c r="Q106" s="40">
        <v>81812.5</v>
      </c>
    </row>
    <row r="107" spans="1:17" ht="24" x14ac:dyDescent="0.2">
      <c r="A107" s="14" t="s">
        <v>21</v>
      </c>
      <c r="B107" s="4">
        <v>25170000</v>
      </c>
      <c r="C107" s="2">
        <v>3711603</v>
      </c>
      <c r="D107" s="16" t="s">
        <v>86</v>
      </c>
      <c r="E107" s="17" t="s">
        <v>58</v>
      </c>
      <c r="F107" s="5" t="s">
        <v>85</v>
      </c>
      <c r="G107" s="4" t="s">
        <v>10</v>
      </c>
      <c r="H107" s="4">
        <v>1</v>
      </c>
      <c r="I107" s="30">
        <f t="shared" si="10"/>
        <v>158436</v>
      </c>
      <c r="J107" s="29">
        <f t="shared" si="11"/>
        <v>37164</v>
      </c>
      <c r="K107" s="32">
        <v>195600</v>
      </c>
      <c r="L107" s="35">
        <v>75000</v>
      </c>
      <c r="M107" s="35">
        <v>14250</v>
      </c>
      <c r="N107" s="37">
        <v>89250</v>
      </c>
      <c r="O107" s="29">
        <f t="shared" si="8"/>
        <v>93750</v>
      </c>
      <c r="P107" s="29">
        <f t="shared" si="9"/>
        <v>17812.5</v>
      </c>
      <c r="Q107" s="40">
        <v>111562.5</v>
      </c>
    </row>
    <row r="108" spans="1:17" ht="24" x14ac:dyDescent="0.2">
      <c r="A108" s="14" t="s">
        <v>22</v>
      </c>
      <c r="B108" s="4">
        <v>25170000</v>
      </c>
      <c r="C108" s="2">
        <v>4691203</v>
      </c>
      <c r="D108" s="16" t="s">
        <v>78</v>
      </c>
      <c r="E108" s="17" t="s">
        <v>9</v>
      </c>
      <c r="F108" s="5" t="s">
        <v>87</v>
      </c>
      <c r="G108" s="4" t="s">
        <v>10</v>
      </c>
      <c r="H108" s="4">
        <v>1</v>
      </c>
      <c r="I108" s="30">
        <f t="shared" si="10"/>
        <v>108945</v>
      </c>
      <c r="J108" s="29">
        <f t="shared" si="11"/>
        <v>25555</v>
      </c>
      <c r="K108" s="32">
        <v>134500</v>
      </c>
      <c r="L108" s="35">
        <v>32000</v>
      </c>
      <c r="M108" s="35">
        <v>6080</v>
      </c>
      <c r="N108" s="37">
        <v>38080</v>
      </c>
      <c r="O108" s="29">
        <f t="shared" si="8"/>
        <v>40000</v>
      </c>
      <c r="P108" s="29">
        <f t="shared" si="9"/>
        <v>7600</v>
      </c>
      <c r="Q108" s="40">
        <v>47600</v>
      </c>
    </row>
    <row r="109" spans="1:17" ht="24" x14ac:dyDescent="0.2">
      <c r="A109" s="14" t="s">
        <v>23</v>
      </c>
      <c r="B109" s="4">
        <v>25170000</v>
      </c>
      <c r="C109" s="2">
        <v>4691203</v>
      </c>
      <c r="D109" s="16" t="s">
        <v>78</v>
      </c>
      <c r="E109" s="17" t="s">
        <v>9</v>
      </c>
      <c r="F109" s="5" t="s">
        <v>88</v>
      </c>
      <c r="G109" s="4" t="s">
        <v>10</v>
      </c>
      <c r="H109" s="4">
        <v>1</v>
      </c>
      <c r="I109" s="30">
        <f t="shared" si="10"/>
        <v>120042</v>
      </c>
      <c r="J109" s="29">
        <f t="shared" si="11"/>
        <v>28158</v>
      </c>
      <c r="K109" s="32">
        <v>148200</v>
      </c>
      <c r="L109" s="35">
        <v>32000</v>
      </c>
      <c r="M109" s="35">
        <v>6080</v>
      </c>
      <c r="N109" s="37">
        <v>38080</v>
      </c>
      <c r="O109" s="29">
        <f t="shared" si="8"/>
        <v>40000</v>
      </c>
      <c r="P109" s="29">
        <f t="shared" si="9"/>
        <v>7600</v>
      </c>
      <c r="Q109" s="40">
        <v>47600</v>
      </c>
    </row>
    <row r="110" spans="1:17" ht="45" x14ac:dyDescent="0.2">
      <c r="A110" s="14" t="s">
        <v>24</v>
      </c>
      <c r="B110" s="4">
        <v>25170000</v>
      </c>
      <c r="C110" s="2">
        <v>4651007</v>
      </c>
      <c r="D110" s="18" t="s">
        <v>73</v>
      </c>
      <c r="E110" s="17" t="s">
        <v>55</v>
      </c>
      <c r="F110" s="5" t="s">
        <v>89</v>
      </c>
      <c r="G110" s="4" t="s">
        <v>10</v>
      </c>
      <c r="H110" s="4">
        <v>1</v>
      </c>
      <c r="I110" s="30">
        <f t="shared" si="10"/>
        <v>69400.800000000003</v>
      </c>
      <c r="J110" s="29">
        <f t="shared" si="11"/>
        <v>16279.2</v>
      </c>
      <c r="K110" s="32">
        <v>85680</v>
      </c>
      <c r="L110" s="35">
        <v>360000</v>
      </c>
      <c r="M110" s="35">
        <v>68400</v>
      </c>
      <c r="N110" s="37">
        <v>428400</v>
      </c>
      <c r="O110" s="29">
        <f t="shared" si="8"/>
        <v>450000</v>
      </c>
      <c r="P110" s="29">
        <f t="shared" si="9"/>
        <v>85500</v>
      </c>
      <c r="Q110" s="40">
        <v>535500</v>
      </c>
    </row>
    <row r="111" spans="1:17" ht="45" x14ac:dyDescent="0.2">
      <c r="A111" s="14" t="s">
        <v>25</v>
      </c>
      <c r="B111" s="4">
        <v>25170000</v>
      </c>
      <c r="C111" s="8">
        <v>4923110</v>
      </c>
      <c r="D111" s="18" t="s">
        <v>91</v>
      </c>
      <c r="E111" s="17" t="s">
        <v>59</v>
      </c>
      <c r="F111" s="7" t="s">
        <v>90</v>
      </c>
      <c r="G111" s="6" t="s">
        <v>10</v>
      </c>
      <c r="H111" s="4">
        <v>1</v>
      </c>
      <c r="I111" s="30">
        <f t="shared" si="10"/>
        <v>141831</v>
      </c>
      <c r="J111" s="29">
        <f t="shared" si="11"/>
        <v>33269</v>
      </c>
      <c r="K111" s="32">
        <v>175100</v>
      </c>
      <c r="L111" s="35">
        <v>185000</v>
      </c>
      <c r="M111" s="35">
        <v>35150</v>
      </c>
      <c r="N111" s="37">
        <v>220150</v>
      </c>
      <c r="O111" s="29">
        <f t="shared" si="8"/>
        <v>231250</v>
      </c>
      <c r="P111" s="29">
        <f t="shared" si="9"/>
        <v>43937.5</v>
      </c>
      <c r="Q111" s="40">
        <v>275187.5</v>
      </c>
    </row>
    <row r="112" spans="1:17" ht="45" x14ac:dyDescent="0.2">
      <c r="A112" s="14" t="s">
        <v>26</v>
      </c>
      <c r="B112" s="4">
        <v>25170000</v>
      </c>
      <c r="C112" s="8">
        <v>4923110</v>
      </c>
      <c r="D112" s="18" t="s">
        <v>91</v>
      </c>
      <c r="E112" s="17" t="s">
        <v>59</v>
      </c>
      <c r="F112" s="7" t="s">
        <v>92</v>
      </c>
      <c r="G112" s="6" t="s">
        <v>10</v>
      </c>
      <c r="H112" s="4">
        <v>1</v>
      </c>
      <c r="I112" s="30">
        <f t="shared" si="10"/>
        <v>56580.93</v>
      </c>
      <c r="J112" s="29">
        <f t="shared" si="11"/>
        <v>13272.07</v>
      </c>
      <c r="K112" s="32">
        <v>69853</v>
      </c>
      <c r="L112" s="35">
        <v>160000</v>
      </c>
      <c r="M112" s="35">
        <v>30400</v>
      </c>
      <c r="N112" s="37">
        <v>190400</v>
      </c>
      <c r="O112" s="29">
        <f t="shared" si="8"/>
        <v>200000</v>
      </c>
      <c r="P112" s="29">
        <f t="shared" si="9"/>
        <v>38000</v>
      </c>
      <c r="Q112" s="40">
        <v>238000</v>
      </c>
    </row>
    <row r="113" spans="1:17" ht="27" x14ac:dyDescent="0.2">
      <c r="A113" s="14" t="s">
        <v>27</v>
      </c>
      <c r="B113" s="4">
        <v>25170000</v>
      </c>
      <c r="C113" s="2">
        <v>4299207</v>
      </c>
      <c r="D113" s="16" t="s">
        <v>94</v>
      </c>
      <c r="E113" s="17" t="s">
        <v>54</v>
      </c>
      <c r="F113" s="5" t="s">
        <v>93</v>
      </c>
      <c r="G113" s="4" t="s">
        <v>10</v>
      </c>
      <c r="H113" s="4">
        <v>1</v>
      </c>
      <c r="I113" s="30">
        <f t="shared" si="10"/>
        <v>158436</v>
      </c>
      <c r="J113" s="29">
        <f t="shared" si="11"/>
        <v>37164</v>
      </c>
      <c r="K113" s="32">
        <v>195600</v>
      </c>
      <c r="L113" s="35">
        <v>165000</v>
      </c>
      <c r="M113" s="35">
        <v>31350</v>
      </c>
      <c r="N113" s="37">
        <v>196350</v>
      </c>
      <c r="O113" s="29">
        <f t="shared" si="8"/>
        <v>206250</v>
      </c>
      <c r="P113" s="29">
        <f t="shared" si="9"/>
        <v>39187.5</v>
      </c>
      <c r="Q113" s="40">
        <v>245437.5</v>
      </c>
    </row>
    <row r="114" spans="1:17" ht="36" x14ac:dyDescent="0.2">
      <c r="A114" s="14" t="s">
        <v>28</v>
      </c>
      <c r="B114" s="4">
        <v>25170000</v>
      </c>
      <c r="C114" s="2">
        <v>4912905</v>
      </c>
      <c r="D114" s="18" t="s">
        <v>84</v>
      </c>
      <c r="E114" s="17" t="s">
        <v>14</v>
      </c>
      <c r="F114" s="5" t="s">
        <v>95</v>
      </c>
      <c r="G114" s="4" t="s">
        <v>10</v>
      </c>
      <c r="H114" s="4">
        <v>1</v>
      </c>
      <c r="I114" s="30">
        <f t="shared" si="10"/>
        <v>16200</v>
      </c>
      <c r="J114" s="29">
        <f t="shared" si="11"/>
        <v>3800</v>
      </c>
      <c r="K114" s="32">
        <v>20000</v>
      </c>
      <c r="L114" s="35">
        <v>55000</v>
      </c>
      <c r="M114" s="35">
        <v>10450</v>
      </c>
      <c r="N114" s="37">
        <v>65450</v>
      </c>
      <c r="O114" s="29">
        <f t="shared" si="8"/>
        <v>68750</v>
      </c>
      <c r="P114" s="29">
        <f t="shared" si="9"/>
        <v>13062.5</v>
      </c>
      <c r="Q114" s="40">
        <v>81812.5</v>
      </c>
    </row>
    <row r="115" spans="1:17" ht="24" x14ac:dyDescent="0.2">
      <c r="A115" s="14" t="s">
        <v>29</v>
      </c>
      <c r="B115" s="4">
        <v>25170000</v>
      </c>
      <c r="C115" s="2">
        <v>4691103</v>
      </c>
      <c r="D115" s="16" t="s">
        <v>78</v>
      </c>
      <c r="E115" s="17" t="s">
        <v>9</v>
      </c>
      <c r="F115" s="5" t="s">
        <v>96</v>
      </c>
      <c r="G115" s="4" t="s">
        <v>10</v>
      </c>
      <c r="H115" s="4">
        <v>1</v>
      </c>
      <c r="I115" s="30">
        <f t="shared" si="10"/>
        <v>598104</v>
      </c>
      <c r="J115" s="29">
        <f t="shared" si="11"/>
        <v>140296</v>
      </c>
      <c r="K115" s="32">
        <v>738400</v>
      </c>
      <c r="L115" s="35">
        <v>350000</v>
      </c>
      <c r="M115" s="35">
        <v>66500</v>
      </c>
      <c r="N115" s="37">
        <v>416500</v>
      </c>
      <c r="O115" s="29">
        <f t="shared" si="8"/>
        <v>437500</v>
      </c>
      <c r="P115" s="29">
        <f t="shared" si="9"/>
        <v>83125</v>
      </c>
      <c r="Q115" s="40">
        <v>520625</v>
      </c>
    </row>
    <row r="116" spans="1:17" ht="45" x14ac:dyDescent="0.2">
      <c r="A116" s="14" t="s">
        <v>30</v>
      </c>
      <c r="B116" s="4">
        <v>25170000</v>
      </c>
      <c r="C116" s="2">
        <v>4324006</v>
      </c>
      <c r="D116" s="16" t="s">
        <v>98</v>
      </c>
      <c r="E116" s="17" t="s">
        <v>99</v>
      </c>
      <c r="F116" s="5" t="s">
        <v>97</v>
      </c>
      <c r="G116" s="4" t="s">
        <v>10</v>
      </c>
      <c r="H116" s="4">
        <v>1</v>
      </c>
      <c r="I116" s="30">
        <f t="shared" si="10"/>
        <v>71928</v>
      </c>
      <c r="J116" s="29">
        <f t="shared" si="11"/>
        <v>16872</v>
      </c>
      <c r="K116" s="32">
        <v>88800</v>
      </c>
      <c r="L116" s="35">
        <v>135000</v>
      </c>
      <c r="M116" s="35">
        <v>25650</v>
      </c>
      <c r="N116" s="37">
        <v>160650</v>
      </c>
      <c r="O116" s="29">
        <f t="shared" si="8"/>
        <v>168750</v>
      </c>
      <c r="P116" s="29">
        <f t="shared" si="9"/>
        <v>32062.5</v>
      </c>
      <c r="Q116" s="40">
        <v>200812.5</v>
      </c>
    </row>
    <row r="117" spans="1:17" ht="24" x14ac:dyDescent="0.2">
      <c r="A117" s="14" t="s">
        <v>31</v>
      </c>
      <c r="B117" s="4">
        <v>25170000</v>
      </c>
      <c r="C117" s="2">
        <v>4315103</v>
      </c>
      <c r="D117" s="16" t="s">
        <v>80</v>
      </c>
      <c r="E117" s="17" t="s">
        <v>44</v>
      </c>
      <c r="F117" s="5" t="s">
        <v>100</v>
      </c>
      <c r="G117" s="4" t="s">
        <v>10</v>
      </c>
      <c r="H117" s="4">
        <v>1</v>
      </c>
      <c r="I117" s="30">
        <f t="shared" si="10"/>
        <v>173340</v>
      </c>
      <c r="J117" s="29">
        <f t="shared" si="11"/>
        <v>40660</v>
      </c>
      <c r="K117" s="32">
        <v>214000</v>
      </c>
      <c r="L117" s="35">
        <v>295000</v>
      </c>
      <c r="M117" s="35">
        <v>56050</v>
      </c>
      <c r="N117" s="37">
        <v>351050</v>
      </c>
      <c r="O117" s="29">
        <f t="shared" si="8"/>
        <v>368750</v>
      </c>
      <c r="P117" s="29">
        <f t="shared" si="9"/>
        <v>70062.5</v>
      </c>
      <c r="Q117" s="40">
        <v>438812.5</v>
      </c>
    </row>
    <row r="118" spans="1:17" ht="45" x14ac:dyDescent="0.2">
      <c r="A118" s="14" t="s">
        <v>32</v>
      </c>
      <c r="B118" s="4">
        <v>25170000</v>
      </c>
      <c r="C118" s="2">
        <v>4324006</v>
      </c>
      <c r="D118" s="16" t="s">
        <v>98</v>
      </c>
      <c r="E118" s="17" t="s">
        <v>99</v>
      </c>
      <c r="F118" s="5" t="s">
        <v>101</v>
      </c>
      <c r="G118" s="4" t="s">
        <v>10</v>
      </c>
      <c r="H118" s="4">
        <v>1</v>
      </c>
      <c r="I118" s="30">
        <f t="shared" si="10"/>
        <v>8100</v>
      </c>
      <c r="J118" s="29">
        <f t="shared" si="11"/>
        <v>1900</v>
      </c>
      <c r="K118" s="32">
        <v>10000</v>
      </c>
      <c r="L118" s="35">
        <v>20000</v>
      </c>
      <c r="M118" s="35">
        <v>3800</v>
      </c>
      <c r="N118" s="37">
        <v>23800</v>
      </c>
      <c r="O118" s="29">
        <f t="shared" si="8"/>
        <v>25000</v>
      </c>
      <c r="P118" s="29">
        <f t="shared" si="9"/>
        <v>4750</v>
      </c>
      <c r="Q118" s="40">
        <v>29750</v>
      </c>
    </row>
    <row r="119" spans="1:17" ht="27" x14ac:dyDescent="0.2">
      <c r="A119" s="14" t="s">
        <v>33</v>
      </c>
      <c r="B119" s="4">
        <v>25170000</v>
      </c>
      <c r="C119" s="2">
        <v>4391504</v>
      </c>
      <c r="D119" s="16" t="s">
        <v>103</v>
      </c>
      <c r="E119" s="17" t="s">
        <v>56</v>
      </c>
      <c r="F119" s="5" t="s">
        <v>102</v>
      </c>
      <c r="G119" s="4" t="s">
        <v>10</v>
      </c>
      <c r="H119" s="4">
        <v>1</v>
      </c>
      <c r="I119" s="30">
        <f t="shared" si="10"/>
        <v>56700</v>
      </c>
      <c r="J119" s="29">
        <f t="shared" si="11"/>
        <v>13300</v>
      </c>
      <c r="K119" s="32">
        <v>70000</v>
      </c>
      <c r="L119" s="35">
        <v>85000</v>
      </c>
      <c r="M119" s="35">
        <v>16150</v>
      </c>
      <c r="N119" s="37">
        <v>101150</v>
      </c>
      <c r="O119" s="29">
        <f t="shared" si="8"/>
        <v>106250</v>
      </c>
      <c r="P119" s="29">
        <f t="shared" si="9"/>
        <v>20187.5</v>
      </c>
      <c r="Q119" s="40">
        <v>126437.5</v>
      </c>
    </row>
    <row r="120" spans="1:17" ht="27" x14ac:dyDescent="0.2">
      <c r="A120" s="14" t="s">
        <v>34</v>
      </c>
      <c r="B120" s="4">
        <v>25170000</v>
      </c>
      <c r="C120" s="2">
        <v>4391504</v>
      </c>
      <c r="D120" s="16" t="s">
        <v>103</v>
      </c>
      <c r="E120" s="17" t="s">
        <v>56</v>
      </c>
      <c r="F120" s="5" t="s">
        <v>104</v>
      </c>
      <c r="G120" s="4" t="s">
        <v>10</v>
      </c>
      <c r="H120" s="4">
        <v>1</v>
      </c>
      <c r="I120" s="30">
        <f t="shared" si="10"/>
        <v>8100</v>
      </c>
      <c r="J120" s="29">
        <f t="shared" si="11"/>
        <v>1900</v>
      </c>
      <c r="K120" s="32">
        <v>10000</v>
      </c>
      <c r="L120" s="35">
        <v>15000</v>
      </c>
      <c r="M120" s="35">
        <v>2850</v>
      </c>
      <c r="N120" s="37">
        <v>17850</v>
      </c>
      <c r="O120" s="29">
        <f t="shared" si="8"/>
        <v>18750</v>
      </c>
      <c r="P120" s="29">
        <f t="shared" si="9"/>
        <v>3562.5</v>
      </c>
      <c r="Q120" s="40">
        <v>22312.5</v>
      </c>
    </row>
    <row r="121" spans="1:17" ht="27" x14ac:dyDescent="0.2">
      <c r="A121" s="14" t="s">
        <v>35</v>
      </c>
      <c r="B121" s="4">
        <v>25170000</v>
      </c>
      <c r="C121" s="2">
        <v>4391504</v>
      </c>
      <c r="D121" s="16" t="s">
        <v>103</v>
      </c>
      <c r="E121" s="17" t="s">
        <v>56</v>
      </c>
      <c r="F121" s="5" t="s">
        <v>105</v>
      </c>
      <c r="G121" s="4" t="s">
        <v>10</v>
      </c>
      <c r="H121" s="4">
        <v>1</v>
      </c>
      <c r="I121" s="30">
        <f t="shared" si="10"/>
        <v>18225</v>
      </c>
      <c r="J121" s="29">
        <f t="shared" si="11"/>
        <v>4275</v>
      </c>
      <c r="K121" s="32">
        <v>22500</v>
      </c>
      <c r="L121" s="35">
        <v>15000</v>
      </c>
      <c r="M121" s="35">
        <v>2850</v>
      </c>
      <c r="N121" s="37">
        <v>17850</v>
      </c>
      <c r="O121" s="29">
        <f t="shared" si="8"/>
        <v>18750</v>
      </c>
      <c r="P121" s="29">
        <f t="shared" si="9"/>
        <v>3562.5</v>
      </c>
      <c r="Q121" s="40">
        <v>22312.5</v>
      </c>
    </row>
    <row r="122" spans="1:17" ht="36" x14ac:dyDescent="0.2">
      <c r="A122" s="14" t="s">
        <v>36</v>
      </c>
      <c r="B122" s="4">
        <v>25170000</v>
      </c>
      <c r="C122" s="2">
        <v>4621101</v>
      </c>
      <c r="D122" s="16" t="s">
        <v>107</v>
      </c>
      <c r="E122" s="17" t="s">
        <v>57</v>
      </c>
      <c r="F122" s="5" t="s">
        <v>106</v>
      </c>
      <c r="G122" s="4" t="s">
        <v>10</v>
      </c>
      <c r="H122" s="4">
        <v>1</v>
      </c>
      <c r="I122" s="30">
        <f t="shared" si="10"/>
        <v>810</v>
      </c>
      <c r="J122" s="29">
        <f t="shared" si="11"/>
        <v>190</v>
      </c>
      <c r="K122" s="32">
        <v>1000</v>
      </c>
      <c r="L122" s="35">
        <v>5000</v>
      </c>
      <c r="M122" s="35">
        <v>950</v>
      </c>
      <c r="N122" s="37">
        <v>5950</v>
      </c>
      <c r="O122" s="29">
        <f t="shared" si="8"/>
        <v>6250</v>
      </c>
      <c r="P122" s="29">
        <f t="shared" si="9"/>
        <v>1187.5</v>
      </c>
      <c r="Q122" s="40">
        <v>7437.5</v>
      </c>
    </row>
    <row r="123" spans="1:17" ht="27" x14ac:dyDescent="0.2">
      <c r="A123" s="14" t="s">
        <v>37</v>
      </c>
      <c r="B123" s="4">
        <v>25170000</v>
      </c>
      <c r="C123" s="2">
        <v>4294104</v>
      </c>
      <c r="D123" s="16" t="s">
        <v>94</v>
      </c>
      <c r="E123" s="17" t="s">
        <v>54</v>
      </c>
      <c r="F123" s="5" t="s">
        <v>108</v>
      </c>
      <c r="G123" s="4" t="s">
        <v>10</v>
      </c>
      <c r="H123" s="4">
        <v>1</v>
      </c>
      <c r="I123" s="30">
        <f t="shared" si="10"/>
        <v>44793</v>
      </c>
      <c r="J123" s="29">
        <f t="shared" si="11"/>
        <v>10507</v>
      </c>
      <c r="K123" s="32">
        <v>55300</v>
      </c>
      <c r="L123" s="35">
        <v>75000</v>
      </c>
      <c r="M123" s="35">
        <v>14250</v>
      </c>
      <c r="N123" s="37">
        <v>89250</v>
      </c>
      <c r="O123" s="29">
        <f t="shared" si="8"/>
        <v>93750</v>
      </c>
      <c r="P123" s="29">
        <f t="shared" si="9"/>
        <v>17812.5</v>
      </c>
      <c r="Q123" s="40">
        <v>111562.5</v>
      </c>
    </row>
    <row r="124" spans="1:17" ht="27" x14ac:dyDescent="0.2">
      <c r="A124" s="14" t="s">
        <v>38</v>
      </c>
      <c r="B124" s="4">
        <v>25170000</v>
      </c>
      <c r="C124" s="2">
        <v>4294104</v>
      </c>
      <c r="D124" s="16" t="s">
        <v>94</v>
      </c>
      <c r="E124" s="17" t="s">
        <v>54</v>
      </c>
      <c r="F124" s="5" t="s">
        <v>109</v>
      </c>
      <c r="G124" s="4" t="s">
        <v>10</v>
      </c>
      <c r="H124" s="4">
        <v>1</v>
      </c>
      <c r="I124" s="30">
        <f t="shared" si="10"/>
        <v>64881</v>
      </c>
      <c r="J124" s="29">
        <f t="shared" si="11"/>
        <v>15219</v>
      </c>
      <c r="K124" s="32">
        <v>80100</v>
      </c>
      <c r="L124" s="35">
        <v>75000</v>
      </c>
      <c r="M124" s="35">
        <v>14250</v>
      </c>
      <c r="N124" s="37">
        <v>89250</v>
      </c>
      <c r="O124" s="29">
        <f t="shared" si="8"/>
        <v>93750</v>
      </c>
      <c r="P124" s="29">
        <f t="shared" si="9"/>
        <v>17812.5</v>
      </c>
      <c r="Q124" s="40">
        <v>111562.5</v>
      </c>
    </row>
    <row r="125" spans="1:17" ht="24" x14ac:dyDescent="0.2">
      <c r="A125" s="14" t="s">
        <v>39</v>
      </c>
      <c r="B125" s="4">
        <v>25170000</v>
      </c>
      <c r="C125" s="8">
        <v>4299101</v>
      </c>
      <c r="D125" s="18" t="s">
        <v>80</v>
      </c>
      <c r="E125" s="17" t="s">
        <v>44</v>
      </c>
      <c r="F125" s="5" t="s">
        <v>110</v>
      </c>
      <c r="G125" s="4" t="s">
        <v>10</v>
      </c>
      <c r="H125" s="4">
        <v>1</v>
      </c>
      <c r="I125" s="30">
        <f t="shared" si="10"/>
        <v>43092</v>
      </c>
      <c r="J125" s="29">
        <f t="shared" si="11"/>
        <v>10108</v>
      </c>
      <c r="K125" s="32">
        <v>53200</v>
      </c>
      <c r="L125" s="35">
        <v>170000</v>
      </c>
      <c r="M125" s="35">
        <v>32300</v>
      </c>
      <c r="N125" s="37">
        <v>202300</v>
      </c>
      <c r="O125" s="29">
        <f t="shared" si="8"/>
        <v>212500</v>
      </c>
      <c r="P125" s="29">
        <f t="shared" si="9"/>
        <v>40375</v>
      </c>
      <c r="Q125" s="40">
        <v>252875</v>
      </c>
    </row>
    <row r="126" spans="1:17" ht="27" x14ac:dyDescent="0.2">
      <c r="A126" s="14" t="s">
        <v>40</v>
      </c>
      <c r="B126" s="4">
        <v>25170000</v>
      </c>
      <c r="C126" s="2">
        <v>4294104</v>
      </c>
      <c r="D126" s="16" t="s">
        <v>94</v>
      </c>
      <c r="E126" s="17" t="s">
        <v>54</v>
      </c>
      <c r="F126" s="5" t="s">
        <v>111</v>
      </c>
      <c r="G126" s="4" t="s">
        <v>10</v>
      </c>
      <c r="H126" s="4">
        <v>1</v>
      </c>
      <c r="I126" s="30">
        <f t="shared" si="10"/>
        <v>0</v>
      </c>
      <c r="J126" s="29">
        <f t="shared" si="11"/>
        <v>0</v>
      </c>
      <c r="K126" s="29"/>
      <c r="L126" s="35">
        <v>75000</v>
      </c>
      <c r="M126" s="35">
        <v>14250</v>
      </c>
      <c r="N126" s="37">
        <v>89250</v>
      </c>
      <c r="O126" s="29">
        <f t="shared" si="8"/>
        <v>93750</v>
      </c>
      <c r="P126" s="29">
        <f t="shared" si="9"/>
        <v>17812.5</v>
      </c>
      <c r="Q126" s="40">
        <v>111562.5</v>
      </c>
    </row>
    <row r="127" spans="1:17" ht="24" x14ac:dyDescent="0.2">
      <c r="A127" s="14" t="s">
        <v>41</v>
      </c>
      <c r="B127" s="4">
        <v>25170000</v>
      </c>
      <c r="C127" s="8">
        <v>4299101</v>
      </c>
      <c r="D127" s="18" t="s">
        <v>80</v>
      </c>
      <c r="E127" s="17" t="s">
        <v>44</v>
      </c>
      <c r="F127" s="5" t="s">
        <v>112</v>
      </c>
      <c r="G127" s="4" t="s">
        <v>10</v>
      </c>
      <c r="H127" s="4">
        <v>1</v>
      </c>
      <c r="I127" s="30">
        <f t="shared" si="10"/>
        <v>311121</v>
      </c>
      <c r="J127" s="29">
        <f t="shared" si="11"/>
        <v>72979</v>
      </c>
      <c r="K127" s="30">
        <f>306600+77500</f>
        <v>384100</v>
      </c>
      <c r="L127" s="35">
        <v>330000</v>
      </c>
      <c r="M127" s="35">
        <v>62700</v>
      </c>
      <c r="N127" s="37">
        <v>392700</v>
      </c>
      <c r="O127" s="29">
        <f t="shared" si="8"/>
        <v>412500</v>
      </c>
      <c r="P127" s="29">
        <f t="shared" si="9"/>
        <v>78375</v>
      </c>
      <c r="Q127" s="40">
        <v>490875</v>
      </c>
    </row>
    <row r="128" spans="1:17" ht="36" x14ac:dyDescent="0.2">
      <c r="A128" s="14" t="s">
        <v>42</v>
      </c>
      <c r="B128" s="4">
        <v>25170000</v>
      </c>
      <c r="C128" s="8">
        <v>4912912</v>
      </c>
      <c r="D128" s="18" t="s">
        <v>84</v>
      </c>
      <c r="E128" s="17" t="s">
        <v>14</v>
      </c>
      <c r="F128" s="7" t="s">
        <v>113</v>
      </c>
      <c r="G128" s="6" t="s">
        <v>10</v>
      </c>
      <c r="H128" s="4">
        <v>1</v>
      </c>
      <c r="I128" s="30">
        <f t="shared" si="10"/>
        <v>1283040</v>
      </c>
      <c r="J128" s="29">
        <f t="shared" si="11"/>
        <v>300960</v>
      </c>
      <c r="K128" s="30">
        <v>1584000</v>
      </c>
      <c r="L128" s="35">
        <v>1258000</v>
      </c>
      <c r="M128" s="35">
        <v>239020</v>
      </c>
      <c r="N128" s="37">
        <v>1497020</v>
      </c>
      <c r="O128" s="29">
        <f t="shared" si="8"/>
        <v>1572500</v>
      </c>
      <c r="P128" s="29">
        <f t="shared" si="9"/>
        <v>298775</v>
      </c>
      <c r="Q128" s="40">
        <v>1871275</v>
      </c>
    </row>
    <row r="129" spans="1:17" ht="24" x14ac:dyDescent="0.2">
      <c r="A129" s="14" t="s">
        <v>43</v>
      </c>
      <c r="B129" s="4">
        <v>25170000</v>
      </c>
      <c r="C129" s="2">
        <v>3792013</v>
      </c>
      <c r="D129" s="16" t="s">
        <v>115</v>
      </c>
      <c r="E129" s="17" t="s">
        <v>60</v>
      </c>
      <c r="F129" s="5" t="s">
        <v>114</v>
      </c>
      <c r="G129" s="4" t="s">
        <v>10</v>
      </c>
      <c r="H129" s="4">
        <v>1</v>
      </c>
      <c r="I129" s="30">
        <f t="shared" si="10"/>
        <v>114210</v>
      </c>
      <c r="J129" s="29">
        <f t="shared" si="11"/>
        <v>26790</v>
      </c>
      <c r="K129" s="30">
        <v>141000</v>
      </c>
      <c r="L129" s="35">
        <v>35000</v>
      </c>
      <c r="M129" s="35">
        <v>6650</v>
      </c>
      <c r="N129" s="37">
        <v>41650</v>
      </c>
      <c r="O129" s="29">
        <f t="shared" si="8"/>
        <v>43750</v>
      </c>
      <c r="P129" s="29">
        <f t="shared" si="9"/>
        <v>8312.5</v>
      </c>
      <c r="Q129" s="40">
        <v>52062.5</v>
      </c>
    </row>
    <row r="130" spans="1:17" ht="24" x14ac:dyDescent="0.2">
      <c r="A130" s="14" t="s">
        <v>45</v>
      </c>
      <c r="B130" s="4">
        <v>25170000</v>
      </c>
      <c r="C130" s="2">
        <v>3792013</v>
      </c>
      <c r="D130" s="16" t="s">
        <v>115</v>
      </c>
      <c r="E130" s="17" t="s">
        <v>60</v>
      </c>
      <c r="F130" s="5" t="s">
        <v>116</v>
      </c>
      <c r="G130" s="4" t="s">
        <v>10</v>
      </c>
      <c r="H130" s="4">
        <v>1</v>
      </c>
      <c r="I130" s="30">
        <f t="shared" si="10"/>
        <v>74520</v>
      </c>
      <c r="J130" s="29">
        <f t="shared" si="11"/>
        <v>17480</v>
      </c>
      <c r="K130" s="30">
        <v>92000</v>
      </c>
      <c r="L130" s="35">
        <v>35000</v>
      </c>
      <c r="M130" s="35">
        <v>6650</v>
      </c>
      <c r="N130" s="37">
        <v>41650</v>
      </c>
      <c r="O130" s="29">
        <f t="shared" si="8"/>
        <v>43750</v>
      </c>
      <c r="P130" s="29">
        <f t="shared" si="9"/>
        <v>8312.5</v>
      </c>
      <c r="Q130" s="40">
        <v>52062.5</v>
      </c>
    </row>
    <row r="131" spans="1:17" ht="24" x14ac:dyDescent="0.2">
      <c r="A131" s="14" t="s">
        <v>46</v>
      </c>
      <c r="B131" s="4">
        <v>25170000</v>
      </c>
      <c r="C131" s="8">
        <v>4299101</v>
      </c>
      <c r="D131" s="18" t="s">
        <v>80</v>
      </c>
      <c r="E131" s="17" t="s">
        <v>44</v>
      </c>
      <c r="F131" s="5" t="s">
        <v>117</v>
      </c>
      <c r="G131" s="4" t="s">
        <v>10</v>
      </c>
      <c r="H131" s="4">
        <v>1</v>
      </c>
      <c r="I131" s="30">
        <f t="shared" si="10"/>
        <v>49734</v>
      </c>
      <c r="J131" s="29">
        <f t="shared" si="11"/>
        <v>11666</v>
      </c>
      <c r="K131" s="30">
        <v>61400</v>
      </c>
      <c r="L131" s="35">
        <v>125000</v>
      </c>
      <c r="M131" s="35">
        <v>23750</v>
      </c>
      <c r="N131" s="37">
        <v>148750</v>
      </c>
      <c r="O131" s="29">
        <f t="shared" si="8"/>
        <v>156250</v>
      </c>
      <c r="P131" s="29">
        <f t="shared" si="9"/>
        <v>29687.5</v>
      </c>
      <c r="Q131" s="40">
        <v>185937.5</v>
      </c>
    </row>
    <row r="132" spans="1:17" ht="24" x14ac:dyDescent="0.2">
      <c r="A132" s="14" t="s">
        <v>47</v>
      </c>
      <c r="B132" s="4">
        <v>25170000</v>
      </c>
      <c r="C132" s="8">
        <v>4315104</v>
      </c>
      <c r="D132" s="18" t="s">
        <v>80</v>
      </c>
      <c r="E132" s="17" t="s">
        <v>44</v>
      </c>
      <c r="F132" s="7" t="s">
        <v>118</v>
      </c>
      <c r="G132" s="6" t="s">
        <v>10</v>
      </c>
      <c r="H132" s="4">
        <v>1</v>
      </c>
      <c r="I132" s="30">
        <f t="shared" si="10"/>
        <v>94770</v>
      </c>
      <c r="J132" s="29">
        <f t="shared" si="11"/>
        <v>22230</v>
      </c>
      <c r="K132" s="30">
        <v>117000</v>
      </c>
      <c r="L132" s="35">
        <v>20000</v>
      </c>
      <c r="M132" s="35">
        <v>3800</v>
      </c>
      <c r="N132" s="37">
        <v>23800</v>
      </c>
      <c r="O132" s="29">
        <f t="shared" si="8"/>
        <v>25000</v>
      </c>
      <c r="P132" s="29">
        <f t="shared" si="9"/>
        <v>4750</v>
      </c>
      <c r="Q132" s="40">
        <v>29750</v>
      </c>
    </row>
    <row r="133" spans="1:17" ht="24" x14ac:dyDescent="0.2">
      <c r="A133" s="14" t="s">
        <v>48</v>
      </c>
      <c r="B133" s="4">
        <v>25170000</v>
      </c>
      <c r="C133" s="2">
        <v>4315103</v>
      </c>
      <c r="D133" s="16" t="s">
        <v>80</v>
      </c>
      <c r="E133" s="17" t="s">
        <v>44</v>
      </c>
      <c r="F133" s="5" t="s">
        <v>119</v>
      </c>
      <c r="G133" s="4" t="s">
        <v>10</v>
      </c>
      <c r="H133" s="4">
        <v>1</v>
      </c>
      <c r="I133" s="30">
        <f t="shared" si="10"/>
        <v>173340</v>
      </c>
      <c r="J133" s="29">
        <f t="shared" si="11"/>
        <v>40660</v>
      </c>
      <c r="K133" s="29">
        <v>214000</v>
      </c>
      <c r="L133" s="35">
        <v>359000</v>
      </c>
      <c r="M133" s="35">
        <v>68210</v>
      </c>
      <c r="N133" s="37">
        <v>427210</v>
      </c>
      <c r="O133" s="29">
        <f t="shared" si="8"/>
        <v>448750</v>
      </c>
      <c r="P133" s="29">
        <f t="shared" si="9"/>
        <v>85262.5</v>
      </c>
      <c r="Q133" s="40">
        <v>534012.5</v>
      </c>
    </row>
    <row r="134" spans="1:17" ht="36" x14ac:dyDescent="0.2">
      <c r="A134" s="14" t="s">
        <v>49</v>
      </c>
      <c r="B134" s="4">
        <v>25170000</v>
      </c>
      <c r="C134" s="8">
        <v>4912903</v>
      </c>
      <c r="D134" s="18" t="s">
        <v>84</v>
      </c>
      <c r="E134" s="17" t="s">
        <v>14</v>
      </c>
      <c r="F134" s="5" t="s">
        <v>120</v>
      </c>
      <c r="G134" s="4" t="s">
        <v>10</v>
      </c>
      <c r="H134" s="4">
        <v>1</v>
      </c>
      <c r="I134" s="30">
        <f t="shared" si="10"/>
        <v>34263</v>
      </c>
      <c r="J134" s="29">
        <f t="shared" si="11"/>
        <v>8037</v>
      </c>
      <c r="K134" s="32">
        <v>42300</v>
      </c>
      <c r="L134" s="35">
        <v>85000</v>
      </c>
      <c r="M134" s="35">
        <v>16150</v>
      </c>
      <c r="N134" s="37">
        <v>101150</v>
      </c>
      <c r="O134" s="29">
        <f t="shared" si="8"/>
        <v>106250</v>
      </c>
      <c r="P134" s="29">
        <f t="shared" si="9"/>
        <v>20187.5</v>
      </c>
      <c r="Q134" s="40">
        <v>126437.5</v>
      </c>
    </row>
    <row r="135" spans="1:17" ht="24" x14ac:dyDescent="0.2">
      <c r="A135" s="14" t="s">
        <v>50</v>
      </c>
      <c r="B135" s="4">
        <v>25170000</v>
      </c>
      <c r="C135" s="2">
        <v>3792013</v>
      </c>
      <c r="D135" s="16" t="s">
        <v>115</v>
      </c>
      <c r="E135" s="17" t="s">
        <v>60</v>
      </c>
      <c r="F135" s="5" t="s">
        <v>121</v>
      </c>
      <c r="G135" s="4" t="s">
        <v>10</v>
      </c>
      <c r="H135" s="4">
        <v>1</v>
      </c>
      <c r="I135" s="30">
        <f t="shared" si="10"/>
        <v>41715</v>
      </c>
      <c r="J135" s="29">
        <f t="shared" si="11"/>
        <v>9785</v>
      </c>
      <c r="K135" s="32">
        <v>51500</v>
      </c>
      <c r="L135" s="35">
        <v>85000</v>
      </c>
      <c r="M135" s="35">
        <v>16150</v>
      </c>
      <c r="N135" s="37">
        <v>101150</v>
      </c>
      <c r="O135" s="29">
        <f t="shared" si="8"/>
        <v>106250</v>
      </c>
      <c r="P135" s="29">
        <f t="shared" si="9"/>
        <v>20187.5</v>
      </c>
      <c r="Q135" s="40">
        <v>126437.5</v>
      </c>
    </row>
    <row r="136" spans="1:17" ht="24" x14ac:dyDescent="0.2">
      <c r="A136" s="14" t="s">
        <v>51</v>
      </c>
      <c r="B136" s="4">
        <v>25170000</v>
      </c>
      <c r="C136" s="2">
        <v>4691203</v>
      </c>
      <c r="D136" s="16" t="s">
        <v>123</v>
      </c>
      <c r="E136" s="17" t="s">
        <v>9</v>
      </c>
      <c r="F136" s="5" t="s">
        <v>122</v>
      </c>
      <c r="G136" s="4" t="s">
        <v>10</v>
      </c>
      <c r="H136" s="4">
        <v>1</v>
      </c>
      <c r="I136" s="30">
        <f t="shared" si="10"/>
        <v>196020</v>
      </c>
      <c r="J136" s="29">
        <f t="shared" si="11"/>
        <v>45980</v>
      </c>
      <c r="K136" s="29">
        <v>242000</v>
      </c>
      <c r="L136" s="35">
        <v>158000</v>
      </c>
      <c r="M136" s="35">
        <v>30020</v>
      </c>
      <c r="N136" s="37">
        <v>188020</v>
      </c>
      <c r="O136" s="29">
        <f t="shared" si="8"/>
        <v>197500</v>
      </c>
      <c r="P136" s="29">
        <f t="shared" si="9"/>
        <v>37525</v>
      </c>
      <c r="Q136" s="40">
        <v>235025</v>
      </c>
    </row>
    <row r="137" spans="1:17" ht="24" x14ac:dyDescent="0.2">
      <c r="A137" s="14" t="s">
        <v>52</v>
      </c>
      <c r="B137" s="4">
        <v>25170000</v>
      </c>
      <c r="C137" s="2">
        <v>2714001</v>
      </c>
      <c r="D137" s="16" t="s">
        <v>125</v>
      </c>
      <c r="E137" s="17" t="s">
        <v>126</v>
      </c>
      <c r="F137" s="5" t="s">
        <v>124</v>
      </c>
      <c r="G137" s="4" t="s">
        <v>10</v>
      </c>
      <c r="H137" s="4">
        <v>1</v>
      </c>
      <c r="I137" s="30">
        <v>35000</v>
      </c>
      <c r="J137" s="29">
        <f>I137*19%</f>
        <v>6650</v>
      </c>
      <c r="K137" s="29">
        <f>J137+I137</f>
        <v>41650</v>
      </c>
      <c r="L137" s="35">
        <v>120000</v>
      </c>
      <c r="M137" s="35">
        <v>22800</v>
      </c>
      <c r="N137" s="37">
        <v>142800</v>
      </c>
      <c r="O137" s="29">
        <f t="shared" si="8"/>
        <v>150000</v>
      </c>
      <c r="P137" s="29">
        <f t="shared" si="9"/>
        <v>28500</v>
      </c>
      <c r="Q137" s="40">
        <v>178500</v>
      </c>
    </row>
    <row r="138" spans="1:17" ht="27" x14ac:dyDescent="0.2">
      <c r="A138" s="14" t="s">
        <v>53</v>
      </c>
      <c r="B138" s="4">
        <v>25170000</v>
      </c>
      <c r="C138" s="2">
        <v>4299207</v>
      </c>
      <c r="D138" s="16" t="s">
        <v>94</v>
      </c>
      <c r="E138" s="17" t="s">
        <v>54</v>
      </c>
      <c r="F138" s="5" t="s">
        <v>127</v>
      </c>
      <c r="G138" s="4" t="s">
        <v>10</v>
      </c>
      <c r="H138" s="4">
        <v>1</v>
      </c>
      <c r="I138" s="30">
        <v>66800</v>
      </c>
      <c r="J138" s="29">
        <f>I138*19%</f>
        <v>12692</v>
      </c>
      <c r="K138" s="29">
        <f>J138+I138</f>
        <v>79492</v>
      </c>
      <c r="L138" s="35">
        <v>45000</v>
      </c>
      <c r="M138" s="35">
        <v>8550</v>
      </c>
      <c r="N138" s="37">
        <v>53550</v>
      </c>
      <c r="O138" s="29">
        <f t="shared" si="8"/>
        <v>56250</v>
      </c>
      <c r="P138" s="29">
        <f t="shared" si="9"/>
        <v>10687.5</v>
      </c>
      <c r="Q138" s="40">
        <v>66937.5</v>
      </c>
    </row>
    <row r="139" spans="1:17" x14ac:dyDescent="0.2">
      <c r="A139" s="74" t="s">
        <v>70</v>
      </c>
      <c r="B139" s="74"/>
      <c r="C139" s="74"/>
      <c r="D139" s="74"/>
      <c r="E139" s="74"/>
      <c r="F139" s="74"/>
      <c r="G139" s="74"/>
      <c r="H139" s="74"/>
      <c r="I139" s="30"/>
      <c r="J139" s="29"/>
      <c r="K139" s="29"/>
      <c r="L139" s="36"/>
      <c r="M139" s="36"/>
      <c r="N139" s="38"/>
      <c r="O139" s="29"/>
      <c r="P139" s="29"/>
      <c r="Q139" s="29"/>
    </row>
    <row r="140" spans="1:17" x14ac:dyDescent="0.2">
      <c r="A140" s="75" t="s">
        <v>167</v>
      </c>
      <c r="B140" s="75"/>
      <c r="C140" s="75"/>
      <c r="D140" s="75"/>
      <c r="E140" s="75"/>
      <c r="F140" s="75"/>
      <c r="G140" s="75"/>
      <c r="H140" s="75"/>
      <c r="I140" s="30"/>
      <c r="J140" s="29"/>
      <c r="K140" s="29"/>
      <c r="L140" s="36"/>
      <c r="M140" s="36"/>
      <c r="N140" s="38"/>
      <c r="O140" s="29"/>
      <c r="P140" s="29"/>
      <c r="Q140" s="29"/>
    </row>
    <row r="141" spans="1:17" ht="36" x14ac:dyDescent="0.2">
      <c r="A141" s="10" t="s">
        <v>0</v>
      </c>
      <c r="B141" s="10" t="s">
        <v>4</v>
      </c>
      <c r="C141" s="19" t="s">
        <v>1</v>
      </c>
      <c r="D141" s="10" t="s">
        <v>2</v>
      </c>
      <c r="E141" s="23" t="s">
        <v>3</v>
      </c>
      <c r="F141" s="10" t="s">
        <v>5</v>
      </c>
      <c r="G141" s="19" t="s">
        <v>6</v>
      </c>
      <c r="H141" s="11" t="s">
        <v>7</v>
      </c>
      <c r="I141" s="30"/>
      <c r="J141" s="29"/>
      <c r="K141" s="29"/>
      <c r="L141" s="36"/>
      <c r="M141" s="36"/>
      <c r="N141" s="38"/>
      <c r="O141" s="29"/>
      <c r="P141" s="29"/>
      <c r="Q141" s="29"/>
    </row>
    <row r="142" spans="1:17" ht="27" x14ac:dyDescent="0.2">
      <c r="A142" s="14" t="s">
        <v>8</v>
      </c>
      <c r="B142" s="4">
        <v>78181500</v>
      </c>
      <c r="C142" s="2">
        <v>8714199</v>
      </c>
      <c r="D142" s="2" t="s">
        <v>62</v>
      </c>
      <c r="E142" s="17" t="s">
        <v>63</v>
      </c>
      <c r="F142" s="5" t="s">
        <v>129</v>
      </c>
      <c r="G142" s="4" t="s">
        <v>64</v>
      </c>
      <c r="H142" s="4">
        <v>1</v>
      </c>
      <c r="I142" s="33">
        <v>10000</v>
      </c>
      <c r="J142" s="29">
        <f>I142*19%</f>
        <v>1900</v>
      </c>
      <c r="K142" s="29">
        <f>I142+J142</f>
        <v>11900</v>
      </c>
      <c r="L142" s="35">
        <v>10000</v>
      </c>
      <c r="M142" s="35">
        <v>1900</v>
      </c>
      <c r="N142" s="37">
        <v>11900</v>
      </c>
      <c r="O142" s="29">
        <f t="shared" si="8"/>
        <v>12500</v>
      </c>
      <c r="P142" s="29">
        <f t="shared" si="9"/>
        <v>2375</v>
      </c>
      <c r="Q142" s="40">
        <v>14875</v>
      </c>
    </row>
    <row r="143" spans="1:17" ht="27" x14ac:dyDescent="0.2">
      <c r="A143" s="14" t="s">
        <v>11</v>
      </c>
      <c r="B143" s="4">
        <v>78181500</v>
      </c>
      <c r="C143" s="2">
        <v>8714199</v>
      </c>
      <c r="D143" s="2" t="s">
        <v>62</v>
      </c>
      <c r="E143" s="17" t="s">
        <v>63</v>
      </c>
      <c r="F143" s="5" t="s">
        <v>130</v>
      </c>
      <c r="G143" s="4" t="s">
        <v>64</v>
      </c>
      <c r="H143" s="4">
        <v>1</v>
      </c>
      <c r="I143" s="33">
        <v>10000</v>
      </c>
      <c r="J143" s="29">
        <f t="shared" ref="J143:J183" si="12">I143*19%</f>
        <v>1900</v>
      </c>
      <c r="K143" s="29">
        <f t="shared" ref="K143:K183" si="13">I143+J143</f>
        <v>11900</v>
      </c>
      <c r="L143" s="35">
        <v>10000</v>
      </c>
      <c r="M143" s="35">
        <v>1900</v>
      </c>
      <c r="N143" s="37">
        <v>11900</v>
      </c>
      <c r="O143" s="29">
        <f t="shared" si="8"/>
        <v>12500</v>
      </c>
      <c r="P143" s="29">
        <f t="shared" si="9"/>
        <v>2375</v>
      </c>
      <c r="Q143" s="40">
        <v>14875</v>
      </c>
    </row>
    <row r="144" spans="1:17" ht="27" x14ac:dyDescent="0.2">
      <c r="A144" s="14" t="s">
        <v>12</v>
      </c>
      <c r="B144" s="4">
        <v>78181500</v>
      </c>
      <c r="C144" s="2">
        <v>8714199</v>
      </c>
      <c r="D144" s="2" t="s">
        <v>62</v>
      </c>
      <c r="E144" s="17" t="s">
        <v>63</v>
      </c>
      <c r="F144" s="5" t="s">
        <v>131</v>
      </c>
      <c r="G144" s="4" t="s">
        <v>64</v>
      </c>
      <c r="H144" s="4">
        <v>1</v>
      </c>
      <c r="I144" s="33">
        <v>10000</v>
      </c>
      <c r="J144" s="29">
        <f t="shared" si="12"/>
        <v>1900</v>
      </c>
      <c r="K144" s="29">
        <f t="shared" si="13"/>
        <v>11900</v>
      </c>
      <c r="L144" s="35">
        <v>10000</v>
      </c>
      <c r="M144" s="35">
        <v>1900</v>
      </c>
      <c r="N144" s="37">
        <v>11900</v>
      </c>
      <c r="O144" s="29">
        <f t="shared" si="8"/>
        <v>12500</v>
      </c>
      <c r="P144" s="29">
        <f t="shared" si="9"/>
        <v>2375</v>
      </c>
      <c r="Q144" s="40">
        <v>14875</v>
      </c>
    </row>
    <row r="145" spans="1:17" ht="27" x14ac:dyDescent="0.2">
      <c r="A145" s="14" t="s">
        <v>13</v>
      </c>
      <c r="B145" s="4">
        <v>78181500</v>
      </c>
      <c r="C145" s="2">
        <v>8714199</v>
      </c>
      <c r="D145" s="2" t="s">
        <v>62</v>
      </c>
      <c r="E145" s="17" t="s">
        <v>63</v>
      </c>
      <c r="F145" s="5" t="s">
        <v>132</v>
      </c>
      <c r="G145" s="4" t="s">
        <v>64</v>
      </c>
      <c r="H145" s="4">
        <v>1</v>
      </c>
      <c r="I145" s="33">
        <v>10000</v>
      </c>
      <c r="J145" s="29">
        <f t="shared" si="12"/>
        <v>1900</v>
      </c>
      <c r="K145" s="29">
        <f t="shared" si="13"/>
        <v>11900</v>
      </c>
      <c r="L145" s="35">
        <v>10000</v>
      </c>
      <c r="M145" s="35">
        <v>1900</v>
      </c>
      <c r="N145" s="37">
        <v>11900</v>
      </c>
      <c r="O145" s="29">
        <f t="shared" si="8"/>
        <v>12500</v>
      </c>
      <c r="P145" s="29">
        <f t="shared" si="9"/>
        <v>2375</v>
      </c>
      <c r="Q145" s="40">
        <v>14875</v>
      </c>
    </row>
    <row r="146" spans="1:17" ht="27" x14ac:dyDescent="0.2">
      <c r="A146" s="14" t="s">
        <v>15</v>
      </c>
      <c r="B146" s="4">
        <v>78181500</v>
      </c>
      <c r="C146" s="2">
        <v>8714199</v>
      </c>
      <c r="D146" s="2" t="s">
        <v>62</v>
      </c>
      <c r="E146" s="17" t="s">
        <v>63</v>
      </c>
      <c r="F146" s="5" t="s">
        <v>133</v>
      </c>
      <c r="G146" s="4" t="s">
        <v>64</v>
      </c>
      <c r="H146" s="4">
        <v>1</v>
      </c>
      <c r="I146" s="34">
        <v>15000</v>
      </c>
      <c r="J146" s="29">
        <f t="shared" si="12"/>
        <v>2850</v>
      </c>
      <c r="K146" s="29">
        <f t="shared" si="13"/>
        <v>17850</v>
      </c>
      <c r="L146" s="35">
        <v>15000</v>
      </c>
      <c r="M146" s="35">
        <v>2850</v>
      </c>
      <c r="N146" s="37">
        <v>17850</v>
      </c>
      <c r="O146" s="29">
        <f t="shared" si="8"/>
        <v>18750</v>
      </c>
      <c r="P146" s="29">
        <f t="shared" si="9"/>
        <v>3562.5</v>
      </c>
      <c r="Q146" s="40">
        <v>22312.5</v>
      </c>
    </row>
    <row r="147" spans="1:17" ht="27" x14ac:dyDescent="0.2">
      <c r="A147" s="14" t="s">
        <v>16</v>
      </c>
      <c r="B147" s="6">
        <v>78181500</v>
      </c>
      <c r="C147" s="2">
        <v>8714199</v>
      </c>
      <c r="D147" s="2" t="s">
        <v>62</v>
      </c>
      <c r="E147" s="17" t="s">
        <v>63</v>
      </c>
      <c r="F147" s="7" t="s">
        <v>134</v>
      </c>
      <c r="G147" s="4" t="s">
        <v>64</v>
      </c>
      <c r="H147" s="4">
        <v>1</v>
      </c>
      <c r="I147" s="34">
        <v>45000</v>
      </c>
      <c r="J147" s="29">
        <f t="shared" si="12"/>
        <v>8550</v>
      </c>
      <c r="K147" s="29">
        <f t="shared" si="13"/>
        <v>53550</v>
      </c>
      <c r="L147" s="35">
        <v>95000</v>
      </c>
      <c r="M147" s="35">
        <v>18050</v>
      </c>
      <c r="N147" s="37">
        <v>113050</v>
      </c>
      <c r="O147" s="29">
        <f t="shared" si="8"/>
        <v>118750</v>
      </c>
      <c r="P147" s="29">
        <f t="shared" si="9"/>
        <v>22562.5</v>
      </c>
      <c r="Q147" s="40">
        <v>141312.5</v>
      </c>
    </row>
    <row r="148" spans="1:17" ht="27" x14ac:dyDescent="0.2">
      <c r="A148" s="14" t="s">
        <v>17</v>
      </c>
      <c r="B148" s="6">
        <v>78181500</v>
      </c>
      <c r="C148" s="2">
        <v>8714199</v>
      </c>
      <c r="D148" s="2" t="s">
        <v>62</v>
      </c>
      <c r="E148" s="17" t="s">
        <v>63</v>
      </c>
      <c r="F148" s="7" t="s">
        <v>135</v>
      </c>
      <c r="G148" s="4" t="s">
        <v>64</v>
      </c>
      <c r="H148" s="4">
        <v>1</v>
      </c>
      <c r="I148" s="34">
        <v>10000</v>
      </c>
      <c r="J148" s="29">
        <f t="shared" si="12"/>
        <v>1900</v>
      </c>
      <c r="K148" s="29">
        <f t="shared" si="13"/>
        <v>11900</v>
      </c>
      <c r="L148" s="35">
        <v>10000</v>
      </c>
      <c r="M148" s="35">
        <v>1900</v>
      </c>
      <c r="N148" s="37">
        <v>11900</v>
      </c>
      <c r="O148" s="29">
        <f t="shared" si="8"/>
        <v>12500</v>
      </c>
      <c r="P148" s="29">
        <f t="shared" si="9"/>
        <v>2375</v>
      </c>
      <c r="Q148" s="40">
        <v>14875</v>
      </c>
    </row>
    <row r="149" spans="1:17" ht="27" x14ac:dyDescent="0.2">
      <c r="A149" s="14" t="s">
        <v>18</v>
      </c>
      <c r="B149" s="6">
        <v>78181500</v>
      </c>
      <c r="C149" s="2">
        <v>8714199</v>
      </c>
      <c r="D149" s="2" t="s">
        <v>62</v>
      </c>
      <c r="E149" s="17" t="s">
        <v>63</v>
      </c>
      <c r="F149" s="7" t="s">
        <v>67</v>
      </c>
      <c r="G149" s="4" t="s">
        <v>64</v>
      </c>
      <c r="H149" s="4">
        <v>1</v>
      </c>
      <c r="I149" s="33">
        <v>12000</v>
      </c>
      <c r="J149" s="29">
        <f t="shared" si="12"/>
        <v>2280</v>
      </c>
      <c r="K149" s="29">
        <f t="shared" si="13"/>
        <v>14280</v>
      </c>
      <c r="L149" s="35">
        <v>20000</v>
      </c>
      <c r="M149" s="35">
        <v>3800</v>
      </c>
      <c r="N149" s="37">
        <v>23800</v>
      </c>
      <c r="O149" s="29">
        <f t="shared" si="8"/>
        <v>25000</v>
      </c>
      <c r="P149" s="29">
        <f t="shared" si="9"/>
        <v>4750</v>
      </c>
      <c r="Q149" s="40">
        <v>29750</v>
      </c>
    </row>
    <row r="150" spans="1:17" ht="36" x14ac:dyDescent="0.2">
      <c r="A150" s="14" t="s">
        <v>19</v>
      </c>
      <c r="B150" s="6">
        <v>78181500</v>
      </c>
      <c r="C150" s="2">
        <v>8714199</v>
      </c>
      <c r="D150" s="2" t="s">
        <v>62</v>
      </c>
      <c r="E150" s="17" t="s">
        <v>63</v>
      </c>
      <c r="F150" s="7" t="s">
        <v>136</v>
      </c>
      <c r="G150" s="4" t="s">
        <v>64</v>
      </c>
      <c r="H150" s="4">
        <v>1</v>
      </c>
      <c r="I150" s="34">
        <v>10000</v>
      </c>
      <c r="J150" s="29">
        <f t="shared" si="12"/>
        <v>1900</v>
      </c>
      <c r="K150" s="29">
        <f t="shared" si="13"/>
        <v>11900</v>
      </c>
      <c r="L150" s="35">
        <v>20000</v>
      </c>
      <c r="M150" s="35">
        <v>3800</v>
      </c>
      <c r="N150" s="37">
        <v>23800</v>
      </c>
      <c r="O150" s="29">
        <f t="shared" si="8"/>
        <v>25000</v>
      </c>
      <c r="P150" s="29">
        <f t="shared" si="9"/>
        <v>4750</v>
      </c>
      <c r="Q150" s="40">
        <v>29750</v>
      </c>
    </row>
    <row r="151" spans="1:17" ht="36" x14ac:dyDescent="0.2">
      <c r="A151" s="14" t="s">
        <v>20</v>
      </c>
      <c r="B151" s="6">
        <v>78181500</v>
      </c>
      <c r="C151" s="2">
        <v>8714199</v>
      </c>
      <c r="D151" s="2" t="s">
        <v>62</v>
      </c>
      <c r="E151" s="17" t="s">
        <v>63</v>
      </c>
      <c r="F151" s="7" t="s">
        <v>137</v>
      </c>
      <c r="G151" s="4" t="s">
        <v>64</v>
      </c>
      <c r="H151" s="4">
        <v>1</v>
      </c>
      <c r="I151" s="34">
        <v>10000</v>
      </c>
      <c r="J151" s="29">
        <f t="shared" si="12"/>
        <v>1900</v>
      </c>
      <c r="K151" s="29">
        <f t="shared" si="13"/>
        <v>11900</v>
      </c>
      <c r="L151" s="35">
        <v>20000</v>
      </c>
      <c r="M151" s="35">
        <v>3800</v>
      </c>
      <c r="N151" s="37">
        <v>23800</v>
      </c>
      <c r="O151" s="29">
        <f t="shared" si="8"/>
        <v>25000</v>
      </c>
      <c r="P151" s="29">
        <f t="shared" si="9"/>
        <v>4750</v>
      </c>
      <c r="Q151" s="40">
        <v>29750</v>
      </c>
    </row>
    <row r="152" spans="1:17" ht="27" x14ac:dyDescent="0.2">
      <c r="A152" s="14" t="s">
        <v>21</v>
      </c>
      <c r="B152" s="4">
        <v>78181500</v>
      </c>
      <c r="C152" s="2">
        <v>8714199</v>
      </c>
      <c r="D152" s="2" t="s">
        <v>62</v>
      </c>
      <c r="E152" s="17" t="s">
        <v>63</v>
      </c>
      <c r="F152" s="5" t="s">
        <v>65</v>
      </c>
      <c r="G152" s="4" t="s">
        <v>64</v>
      </c>
      <c r="H152" s="4">
        <v>1</v>
      </c>
      <c r="I152" s="34">
        <v>5000</v>
      </c>
      <c r="J152" s="29">
        <f t="shared" si="12"/>
        <v>950</v>
      </c>
      <c r="K152" s="29">
        <f t="shared" si="13"/>
        <v>5950</v>
      </c>
      <c r="L152" s="35">
        <v>10000</v>
      </c>
      <c r="M152" s="35">
        <v>1900</v>
      </c>
      <c r="N152" s="37">
        <v>11900</v>
      </c>
      <c r="O152" s="29">
        <f t="shared" si="8"/>
        <v>12500</v>
      </c>
      <c r="P152" s="29">
        <f t="shared" si="9"/>
        <v>2375</v>
      </c>
      <c r="Q152" s="40">
        <v>14875</v>
      </c>
    </row>
    <row r="153" spans="1:17" ht="27" x14ac:dyDescent="0.2">
      <c r="A153" s="14" t="s">
        <v>22</v>
      </c>
      <c r="B153" s="4">
        <v>78181500</v>
      </c>
      <c r="C153" s="2">
        <v>8714199</v>
      </c>
      <c r="D153" s="2" t="s">
        <v>62</v>
      </c>
      <c r="E153" s="17" t="s">
        <v>63</v>
      </c>
      <c r="F153" s="5" t="s">
        <v>138</v>
      </c>
      <c r="G153" s="4" t="s">
        <v>64</v>
      </c>
      <c r="H153" s="4">
        <v>1</v>
      </c>
      <c r="I153" s="34">
        <v>5000</v>
      </c>
      <c r="J153" s="29">
        <f t="shared" si="12"/>
        <v>950</v>
      </c>
      <c r="K153" s="29">
        <f t="shared" si="13"/>
        <v>5950</v>
      </c>
      <c r="L153" s="35">
        <v>15000</v>
      </c>
      <c r="M153" s="35">
        <v>2850</v>
      </c>
      <c r="N153" s="37">
        <v>17850</v>
      </c>
      <c r="O153" s="29">
        <f t="shared" si="8"/>
        <v>18750</v>
      </c>
      <c r="P153" s="29">
        <f t="shared" si="9"/>
        <v>3562.5</v>
      </c>
      <c r="Q153" s="40">
        <v>22312.5</v>
      </c>
    </row>
    <row r="154" spans="1:17" ht="27" x14ac:dyDescent="0.2">
      <c r="A154" s="14" t="s">
        <v>23</v>
      </c>
      <c r="B154" s="4">
        <v>78181500</v>
      </c>
      <c r="C154" s="2">
        <v>8714199</v>
      </c>
      <c r="D154" s="2" t="s">
        <v>62</v>
      </c>
      <c r="E154" s="17" t="s">
        <v>63</v>
      </c>
      <c r="F154" s="5" t="s">
        <v>139</v>
      </c>
      <c r="G154" s="4" t="s">
        <v>64</v>
      </c>
      <c r="H154" s="4">
        <v>1</v>
      </c>
      <c r="I154" s="34">
        <v>5000</v>
      </c>
      <c r="J154" s="29">
        <f t="shared" si="12"/>
        <v>950</v>
      </c>
      <c r="K154" s="29">
        <f t="shared" si="13"/>
        <v>5950</v>
      </c>
      <c r="L154" s="35">
        <v>15000</v>
      </c>
      <c r="M154" s="35">
        <v>2850</v>
      </c>
      <c r="N154" s="37">
        <v>17850</v>
      </c>
      <c r="O154" s="29">
        <f t="shared" si="8"/>
        <v>18750</v>
      </c>
      <c r="P154" s="29">
        <f t="shared" si="9"/>
        <v>3562.5</v>
      </c>
      <c r="Q154" s="40">
        <v>22312.5</v>
      </c>
    </row>
    <row r="155" spans="1:17" ht="27" x14ac:dyDescent="0.2">
      <c r="A155" s="14" t="s">
        <v>24</v>
      </c>
      <c r="B155" s="4">
        <v>78181500</v>
      </c>
      <c r="C155" s="2">
        <v>8714199</v>
      </c>
      <c r="D155" s="2" t="s">
        <v>62</v>
      </c>
      <c r="E155" s="17" t="s">
        <v>63</v>
      </c>
      <c r="F155" s="5" t="s">
        <v>140</v>
      </c>
      <c r="G155" s="4" t="s">
        <v>64</v>
      </c>
      <c r="H155" s="4">
        <v>1</v>
      </c>
      <c r="I155" s="34">
        <v>5000</v>
      </c>
      <c r="J155" s="29">
        <f t="shared" si="12"/>
        <v>950</v>
      </c>
      <c r="K155" s="29">
        <f t="shared" si="13"/>
        <v>5950</v>
      </c>
      <c r="L155" s="35">
        <v>60000</v>
      </c>
      <c r="M155" s="35">
        <v>11400</v>
      </c>
      <c r="N155" s="37">
        <v>71400</v>
      </c>
      <c r="O155" s="29">
        <f t="shared" si="8"/>
        <v>75000</v>
      </c>
      <c r="P155" s="29">
        <f t="shared" si="9"/>
        <v>14250</v>
      </c>
      <c r="Q155" s="40">
        <v>89250</v>
      </c>
    </row>
    <row r="156" spans="1:17" ht="36" x14ac:dyDescent="0.2">
      <c r="A156" s="14" t="s">
        <v>25</v>
      </c>
      <c r="B156" s="6">
        <v>78181500</v>
      </c>
      <c r="C156" s="2">
        <v>8714199</v>
      </c>
      <c r="D156" s="2" t="s">
        <v>62</v>
      </c>
      <c r="E156" s="17" t="s">
        <v>63</v>
      </c>
      <c r="F156" s="7" t="s">
        <v>141</v>
      </c>
      <c r="G156" s="4" t="s">
        <v>64</v>
      </c>
      <c r="H156" s="4">
        <v>1</v>
      </c>
      <c r="I156" s="34">
        <v>5000</v>
      </c>
      <c r="J156" s="29">
        <f t="shared" si="12"/>
        <v>950</v>
      </c>
      <c r="K156" s="29">
        <f t="shared" si="13"/>
        <v>5950</v>
      </c>
      <c r="L156" s="35">
        <v>30000</v>
      </c>
      <c r="M156" s="35">
        <v>5700</v>
      </c>
      <c r="N156" s="37">
        <v>35700</v>
      </c>
      <c r="O156" s="29">
        <f t="shared" si="8"/>
        <v>37500</v>
      </c>
      <c r="P156" s="29">
        <f t="shared" si="9"/>
        <v>7125</v>
      </c>
      <c r="Q156" s="40">
        <v>44625</v>
      </c>
    </row>
    <row r="157" spans="1:17" ht="27" x14ac:dyDescent="0.2">
      <c r="A157" s="14" t="s">
        <v>26</v>
      </c>
      <c r="B157" s="6">
        <v>78181500</v>
      </c>
      <c r="C157" s="2">
        <v>8714199</v>
      </c>
      <c r="D157" s="2" t="s">
        <v>62</v>
      </c>
      <c r="E157" s="17" t="s">
        <v>63</v>
      </c>
      <c r="F157" s="7" t="s">
        <v>142</v>
      </c>
      <c r="G157" s="4" t="s">
        <v>64</v>
      </c>
      <c r="H157" s="4">
        <v>1</v>
      </c>
      <c r="I157" s="34">
        <v>5000</v>
      </c>
      <c r="J157" s="29">
        <f t="shared" si="12"/>
        <v>950</v>
      </c>
      <c r="K157" s="29">
        <f t="shared" si="13"/>
        <v>5950</v>
      </c>
      <c r="L157" s="35">
        <v>20000</v>
      </c>
      <c r="M157" s="35">
        <v>3800</v>
      </c>
      <c r="N157" s="37">
        <v>23800</v>
      </c>
      <c r="O157" s="29">
        <f t="shared" si="8"/>
        <v>25000</v>
      </c>
      <c r="P157" s="29">
        <f t="shared" si="9"/>
        <v>4750</v>
      </c>
      <c r="Q157" s="40">
        <v>29750</v>
      </c>
    </row>
    <row r="158" spans="1:17" ht="27" x14ac:dyDescent="0.2">
      <c r="A158" s="14" t="s">
        <v>27</v>
      </c>
      <c r="B158" s="4">
        <v>78181500</v>
      </c>
      <c r="C158" s="2">
        <v>8714199</v>
      </c>
      <c r="D158" s="2" t="s">
        <v>62</v>
      </c>
      <c r="E158" s="17" t="s">
        <v>63</v>
      </c>
      <c r="F158" s="5" t="s">
        <v>143</v>
      </c>
      <c r="G158" s="4" t="s">
        <v>64</v>
      </c>
      <c r="H158" s="4">
        <v>1</v>
      </c>
      <c r="I158" s="33">
        <v>15000</v>
      </c>
      <c r="J158" s="29">
        <f t="shared" si="12"/>
        <v>2850</v>
      </c>
      <c r="K158" s="29">
        <f t="shared" si="13"/>
        <v>17850</v>
      </c>
      <c r="L158" s="35">
        <v>15000</v>
      </c>
      <c r="M158" s="35">
        <v>2850</v>
      </c>
      <c r="N158" s="37">
        <v>17850</v>
      </c>
      <c r="O158" s="29">
        <f t="shared" si="8"/>
        <v>18750</v>
      </c>
      <c r="P158" s="29">
        <f t="shared" si="9"/>
        <v>3562.5</v>
      </c>
      <c r="Q158" s="40">
        <v>22312.5</v>
      </c>
    </row>
    <row r="159" spans="1:17" ht="36" x14ac:dyDescent="0.2">
      <c r="A159" s="14" t="s">
        <v>28</v>
      </c>
      <c r="B159" s="4">
        <v>78181500</v>
      </c>
      <c r="C159" s="2">
        <v>8714199</v>
      </c>
      <c r="D159" s="2" t="s">
        <v>62</v>
      </c>
      <c r="E159" s="17" t="s">
        <v>63</v>
      </c>
      <c r="F159" s="5" t="s">
        <v>144</v>
      </c>
      <c r="G159" s="4" t="s">
        <v>64</v>
      </c>
      <c r="H159" s="4">
        <v>1</v>
      </c>
      <c r="I159" s="33">
        <v>15000</v>
      </c>
      <c r="J159" s="29">
        <f t="shared" si="12"/>
        <v>2850</v>
      </c>
      <c r="K159" s="29">
        <f t="shared" si="13"/>
        <v>17850</v>
      </c>
      <c r="L159" s="35">
        <v>45000</v>
      </c>
      <c r="M159" s="35">
        <v>8550</v>
      </c>
      <c r="N159" s="37">
        <v>53550</v>
      </c>
      <c r="O159" s="29">
        <f t="shared" si="8"/>
        <v>56250</v>
      </c>
      <c r="P159" s="29">
        <f t="shared" si="9"/>
        <v>10687.5</v>
      </c>
      <c r="Q159" s="40">
        <v>66937.5</v>
      </c>
    </row>
    <row r="160" spans="1:17" ht="27" x14ac:dyDescent="0.2">
      <c r="A160" s="14" t="s">
        <v>29</v>
      </c>
      <c r="B160" s="4">
        <v>78181500</v>
      </c>
      <c r="C160" s="2">
        <v>8714199</v>
      </c>
      <c r="D160" s="2" t="s">
        <v>62</v>
      </c>
      <c r="E160" s="17" t="s">
        <v>63</v>
      </c>
      <c r="F160" s="5" t="s">
        <v>145</v>
      </c>
      <c r="G160" s="4" t="s">
        <v>64</v>
      </c>
      <c r="H160" s="4">
        <v>1</v>
      </c>
      <c r="I160" s="34">
        <v>25000</v>
      </c>
      <c r="J160" s="29">
        <f t="shared" si="12"/>
        <v>4750</v>
      </c>
      <c r="K160" s="29">
        <f t="shared" si="13"/>
        <v>29750</v>
      </c>
      <c r="L160" s="35">
        <v>45000</v>
      </c>
      <c r="M160" s="35">
        <v>8550</v>
      </c>
      <c r="N160" s="37">
        <v>53550</v>
      </c>
      <c r="O160" s="29">
        <f t="shared" si="8"/>
        <v>56250</v>
      </c>
      <c r="P160" s="29">
        <f t="shared" si="9"/>
        <v>10687.5</v>
      </c>
      <c r="Q160" s="40">
        <v>66937.5</v>
      </c>
    </row>
    <row r="161" spans="1:17" ht="27" x14ac:dyDescent="0.2">
      <c r="A161" s="14" t="s">
        <v>30</v>
      </c>
      <c r="B161" s="4">
        <v>78181500</v>
      </c>
      <c r="C161" s="2">
        <v>8714199</v>
      </c>
      <c r="D161" s="2" t="s">
        <v>62</v>
      </c>
      <c r="E161" s="17" t="s">
        <v>63</v>
      </c>
      <c r="F161" s="5" t="s">
        <v>146</v>
      </c>
      <c r="G161" s="4" t="s">
        <v>64</v>
      </c>
      <c r="H161" s="4">
        <v>1</v>
      </c>
      <c r="I161" s="33">
        <v>25000</v>
      </c>
      <c r="J161" s="29">
        <f t="shared" si="12"/>
        <v>4750</v>
      </c>
      <c r="K161" s="29">
        <f t="shared" si="13"/>
        <v>29750</v>
      </c>
      <c r="L161" s="35">
        <v>55000</v>
      </c>
      <c r="M161" s="35">
        <v>10450</v>
      </c>
      <c r="N161" s="37">
        <v>65450</v>
      </c>
      <c r="O161" s="29">
        <f t="shared" ref="O161:O183" si="14">+Q161/1.19</f>
        <v>68750</v>
      </c>
      <c r="P161" s="29">
        <f t="shared" ref="P161:P183" si="15">+O161*19%</f>
        <v>13062.5</v>
      </c>
      <c r="Q161" s="40">
        <v>81812.5</v>
      </c>
    </row>
    <row r="162" spans="1:17" ht="27" x14ac:dyDescent="0.2">
      <c r="A162" s="14" t="s">
        <v>31</v>
      </c>
      <c r="B162" s="4">
        <v>78181500</v>
      </c>
      <c r="C162" s="2">
        <v>8714199</v>
      </c>
      <c r="D162" s="2" t="s">
        <v>62</v>
      </c>
      <c r="E162" s="17" t="s">
        <v>63</v>
      </c>
      <c r="F162" s="5" t="s">
        <v>147</v>
      </c>
      <c r="G162" s="4" t="s">
        <v>64</v>
      </c>
      <c r="H162" s="4">
        <v>1</v>
      </c>
      <c r="I162" s="34">
        <v>70000</v>
      </c>
      <c r="J162" s="29">
        <f t="shared" si="12"/>
        <v>13300</v>
      </c>
      <c r="K162" s="29">
        <f t="shared" si="13"/>
        <v>83300</v>
      </c>
      <c r="L162" s="35">
        <v>180000</v>
      </c>
      <c r="M162" s="35">
        <v>34200</v>
      </c>
      <c r="N162" s="37">
        <v>214200</v>
      </c>
      <c r="O162" s="29">
        <f t="shared" si="14"/>
        <v>225000</v>
      </c>
      <c r="P162" s="29">
        <f t="shared" si="15"/>
        <v>42750</v>
      </c>
      <c r="Q162" s="40">
        <v>267750</v>
      </c>
    </row>
    <row r="163" spans="1:17" ht="27" x14ac:dyDescent="0.2">
      <c r="A163" s="14" t="s">
        <v>32</v>
      </c>
      <c r="B163" s="4">
        <v>78181500</v>
      </c>
      <c r="C163" s="2">
        <v>8714199</v>
      </c>
      <c r="D163" s="2" t="s">
        <v>62</v>
      </c>
      <c r="E163" s="17" t="s">
        <v>63</v>
      </c>
      <c r="F163" s="5" t="s">
        <v>148</v>
      </c>
      <c r="G163" s="4" t="s">
        <v>64</v>
      </c>
      <c r="H163" s="4">
        <v>1</v>
      </c>
      <c r="I163" s="33">
        <v>25000</v>
      </c>
      <c r="J163" s="29">
        <f t="shared" si="12"/>
        <v>4750</v>
      </c>
      <c r="K163" s="29">
        <f t="shared" si="13"/>
        <v>29750</v>
      </c>
      <c r="L163" s="35">
        <v>180000</v>
      </c>
      <c r="M163" s="35">
        <v>34200</v>
      </c>
      <c r="N163" s="37">
        <v>214200</v>
      </c>
      <c r="O163" s="29">
        <f t="shared" si="14"/>
        <v>225000</v>
      </c>
      <c r="P163" s="29">
        <f t="shared" si="15"/>
        <v>42750</v>
      </c>
      <c r="Q163" s="40">
        <v>267750</v>
      </c>
    </row>
    <row r="164" spans="1:17" ht="27" x14ac:dyDescent="0.2">
      <c r="A164" s="14" t="s">
        <v>33</v>
      </c>
      <c r="B164" s="4">
        <v>78181500</v>
      </c>
      <c r="C164" s="2">
        <v>8714199</v>
      </c>
      <c r="D164" s="2" t="s">
        <v>62</v>
      </c>
      <c r="E164" s="17" t="s">
        <v>63</v>
      </c>
      <c r="F164" s="5" t="s">
        <v>149</v>
      </c>
      <c r="G164" s="4" t="s">
        <v>64</v>
      </c>
      <c r="H164" s="4">
        <v>1</v>
      </c>
      <c r="I164" s="33">
        <v>15000</v>
      </c>
      <c r="J164" s="29">
        <f t="shared" si="12"/>
        <v>2850</v>
      </c>
      <c r="K164" s="29">
        <f t="shared" si="13"/>
        <v>17850</v>
      </c>
      <c r="L164" s="35">
        <v>25000</v>
      </c>
      <c r="M164" s="35">
        <v>4750</v>
      </c>
      <c r="N164" s="37">
        <v>29750</v>
      </c>
      <c r="O164" s="29">
        <f t="shared" si="14"/>
        <v>31250</v>
      </c>
      <c r="P164" s="29">
        <f t="shared" si="15"/>
        <v>5937.5</v>
      </c>
      <c r="Q164" s="40">
        <v>37187.5</v>
      </c>
    </row>
    <row r="165" spans="1:17" ht="27" x14ac:dyDescent="0.2">
      <c r="A165" s="14" t="s">
        <v>34</v>
      </c>
      <c r="B165" s="4">
        <v>78181500</v>
      </c>
      <c r="C165" s="2">
        <v>8714199</v>
      </c>
      <c r="D165" s="2" t="s">
        <v>62</v>
      </c>
      <c r="E165" s="17" t="s">
        <v>63</v>
      </c>
      <c r="F165" s="5" t="s">
        <v>150</v>
      </c>
      <c r="G165" s="4" t="s">
        <v>64</v>
      </c>
      <c r="H165" s="4">
        <v>1</v>
      </c>
      <c r="I165" s="33">
        <v>15000</v>
      </c>
      <c r="J165" s="29">
        <f t="shared" si="12"/>
        <v>2850</v>
      </c>
      <c r="K165" s="29">
        <f t="shared" si="13"/>
        <v>17850</v>
      </c>
      <c r="L165" s="35">
        <v>15000</v>
      </c>
      <c r="M165" s="35">
        <v>2850</v>
      </c>
      <c r="N165" s="37">
        <v>17850</v>
      </c>
      <c r="O165" s="29">
        <f t="shared" si="14"/>
        <v>18750</v>
      </c>
      <c r="P165" s="29">
        <f t="shared" si="15"/>
        <v>3562.5</v>
      </c>
      <c r="Q165" s="40">
        <v>22312.5</v>
      </c>
    </row>
    <row r="166" spans="1:17" ht="27" x14ac:dyDescent="0.2">
      <c r="A166" s="14" t="s">
        <v>35</v>
      </c>
      <c r="B166" s="4">
        <v>78181500</v>
      </c>
      <c r="C166" s="2">
        <v>8714199</v>
      </c>
      <c r="D166" s="2" t="s">
        <v>62</v>
      </c>
      <c r="E166" s="17" t="s">
        <v>63</v>
      </c>
      <c r="F166" s="5" t="s">
        <v>151</v>
      </c>
      <c r="G166" s="4" t="s">
        <v>64</v>
      </c>
      <c r="H166" s="4">
        <v>1</v>
      </c>
      <c r="I166" s="33">
        <v>15000</v>
      </c>
      <c r="J166" s="29">
        <f t="shared" si="12"/>
        <v>2850</v>
      </c>
      <c r="K166" s="29">
        <f t="shared" si="13"/>
        <v>17850</v>
      </c>
      <c r="L166" s="35">
        <v>15000</v>
      </c>
      <c r="M166" s="35">
        <v>2850</v>
      </c>
      <c r="N166" s="37">
        <v>17850</v>
      </c>
      <c r="O166" s="29">
        <f t="shared" si="14"/>
        <v>18750</v>
      </c>
      <c r="P166" s="29">
        <f t="shared" si="15"/>
        <v>3562.5</v>
      </c>
      <c r="Q166" s="40">
        <v>22312.5</v>
      </c>
    </row>
    <row r="167" spans="1:17" ht="27" x14ac:dyDescent="0.2">
      <c r="A167" s="14" t="s">
        <v>36</v>
      </c>
      <c r="B167" s="4">
        <v>78181500</v>
      </c>
      <c r="C167" s="2">
        <v>8714199</v>
      </c>
      <c r="D167" s="2" t="s">
        <v>62</v>
      </c>
      <c r="E167" s="17" t="s">
        <v>63</v>
      </c>
      <c r="F167" s="5" t="s">
        <v>66</v>
      </c>
      <c r="G167" s="4" t="s">
        <v>64</v>
      </c>
      <c r="H167" s="4">
        <v>1</v>
      </c>
      <c r="I167" s="33">
        <v>10000</v>
      </c>
      <c r="J167" s="29">
        <f t="shared" si="12"/>
        <v>1900</v>
      </c>
      <c r="K167" s="29">
        <f t="shared" si="13"/>
        <v>11900</v>
      </c>
      <c r="L167" s="35">
        <v>10000</v>
      </c>
      <c r="M167" s="35">
        <v>1900</v>
      </c>
      <c r="N167" s="37">
        <v>11900</v>
      </c>
      <c r="O167" s="29">
        <f t="shared" si="14"/>
        <v>12500</v>
      </c>
      <c r="P167" s="29">
        <f t="shared" si="15"/>
        <v>2375</v>
      </c>
      <c r="Q167" s="40">
        <v>14875</v>
      </c>
    </row>
    <row r="168" spans="1:17" ht="36" x14ac:dyDescent="0.2">
      <c r="A168" s="14" t="s">
        <v>37</v>
      </c>
      <c r="B168" s="4">
        <v>78181500</v>
      </c>
      <c r="C168" s="2">
        <v>8714199</v>
      </c>
      <c r="D168" s="2" t="s">
        <v>62</v>
      </c>
      <c r="E168" s="17" t="s">
        <v>63</v>
      </c>
      <c r="F168" s="5" t="s">
        <v>152</v>
      </c>
      <c r="G168" s="4" t="s">
        <v>64</v>
      </c>
      <c r="H168" s="4">
        <v>1</v>
      </c>
      <c r="I168" s="33">
        <v>10000</v>
      </c>
      <c r="J168" s="29">
        <f t="shared" si="12"/>
        <v>1900</v>
      </c>
      <c r="K168" s="29">
        <f t="shared" si="13"/>
        <v>11900</v>
      </c>
      <c r="L168" s="35">
        <v>25000</v>
      </c>
      <c r="M168" s="35">
        <v>4750</v>
      </c>
      <c r="N168" s="37">
        <v>29750</v>
      </c>
      <c r="O168" s="29">
        <f t="shared" si="14"/>
        <v>31250</v>
      </c>
      <c r="P168" s="29">
        <f t="shared" si="15"/>
        <v>5937.5</v>
      </c>
      <c r="Q168" s="40">
        <v>37187.5</v>
      </c>
    </row>
    <row r="169" spans="1:17" ht="27" x14ac:dyDescent="0.2">
      <c r="A169" s="14" t="s">
        <v>38</v>
      </c>
      <c r="B169" s="4">
        <v>78181500</v>
      </c>
      <c r="C169" s="2">
        <v>8714199</v>
      </c>
      <c r="D169" s="2" t="s">
        <v>62</v>
      </c>
      <c r="E169" s="17" t="s">
        <v>63</v>
      </c>
      <c r="F169" s="5" t="s">
        <v>153</v>
      </c>
      <c r="G169" s="4" t="s">
        <v>64</v>
      </c>
      <c r="H169" s="4">
        <v>1</v>
      </c>
      <c r="I169" s="33">
        <v>10000</v>
      </c>
      <c r="J169" s="29">
        <f t="shared" si="12"/>
        <v>1900</v>
      </c>
      <c r="K169" s="29">
        <f t="shared" si="13"/>
        <v>11900</v>
      </c>
      <c r="L169" s="35">
        <v>25000</v>
      </c>
      <c r="M169" s="35">
        <v>4750</v>
      </c>
      <c r="N169" s="37">
        <v>29750</v>
      </c>
      <c r="O169" s="29">
        <f t="shared" si="14"/>
        <v>31250</v>
      </c>
      <c r="P169" s="29">
        <f t="shared" si="15"/>
        <v>5937.5</v>
      </c>
      <c r="Q169" s="40">
        <v>37187.5</v>
      </c>
    </row>
    <row r="170" spans="1:17" ht="36" x14ac:dyDescent="0.2">
      <c r="A170" s="14" t="s">
        <v>39</v>
      </c>
      <c r="B170" s="4">
        <v>78181500</v>
      </c>
      <c r="C170" s="2">
        <v>8714199</v>
      </c>
      <c r="D170" s="2" t="s">
        <v>62</v>
      </c>
      <c r="E170" s="17" t="s">
        <v>63</v>
      </c>
      <c r="F170" s="5" t="s">
        <v>154</v>
      </c>
      <c r="G170" s="4" t="s">
        <v>64</v>
      </c>
      <c r="H170" s="4">
        <v>1</v>
      </c>
      <c r="I170" s="34">
        <v>25000</v>
      </c>
      <c r="J170" s="29">
        <f t="shared" si="12"/>
        <v>4750</v>
      </c>
      <c r="K170" s="29">
        <f t="shared" si="13"/>
        <v>29750</v>
      </c>
      <c r="L170" s="35">
        <v>65000</v>
      </c>
      <c r="M170" s="35">
        <v>12350</v>
      </c>
      <c r="N170" s="37">
        <v>77350</v>
      </c>
      <c r="O170" s="29">
        <f t="shared" si="14"/>
        <v>81250</v>
      </c>
      <c r="P170" s="29">
        <f t="shared" si="15"/>
        <v>15437.5</v>
      </c>
      <c r="Q170" s="40">
        <v>96687.5</v>
      </c>
    </row>
    <row r="171" spans="1:17" ht="27" x14ac:dyDescent="0.2">
      <c r="A171" s="14" t="s">
        <v>40</v>
      </c>
      <c r="B171" s="4">
        <v>78181500</v>
      </c>
      <c r="C171" s="2">
        <v>8714199</v>
      </c>
      <c r="D171" s="2" t="s">
        <v>62</v>
      </c>
      <c r="E171" s="17" t="s">
        <v>63</v>
      </c>
      <c r="F171" s="5" t="s">
        <v>155</v>
      </c>
      <c r="G171" s="4" t="s">
        <v>64</v>
      </c>
      <c r="H171" s="4">
        <v>1</v>
      </c>
      <c r="I171" s="33">
        <v>10000</v>
      </c>
      <c r="J171" s="29">
        <f t="shared" si="12"/>
        <v>1900</v>
      </c>
      <c r="K171" s="29">
        <f t="shared" si="13"/>
        <v>11900</v>
      </c>
      <c r="L171" s="35">
        <v>25000</v>
      </c>
      <c r="M171" s="35">
        <v>4750</v>
      </c>
      <c r="N171" s="37">
        <v>29750</v>
      </c>
      <c r="O171" s="29">
        <f t="shared" si="14"/>
        <v>31250</v>
      </c>
      <c r="P171" s="29">
        <f t="shared" si="15"/>
        <v>5937.5</v>
      </c>
      <c r="Q171" s="40">
        <v>37187.5</v>
      </c>
    </row>
    <row r="172" spans="1:17" ht="27" x14ac:dyDescent="0.2">
      <c r="A172" s="14" t="s">
        <v>41</v>
      </c>
      <c r="B172" s="4">
        <v>78181501</v>
      </c>
      <c r="C172" s="2">
        <v>8714199</v>
      </c>
      <c r="D172" s="2" t="s">
        <v>62</v>
      </c>
      <c r="E172" s="17" t="s">
        <v>63</v>
      </c>
      <c r="F172" s="5" t="s">
        <v>156</v>
      </c>
      <c r="G172" s="4" t="s">
        <v>64</v>
      </c>
      <c r="H172" s="4">
        <v>1</v>
      </c>
      <c r="I172" s="34">
        <v>10000</v>
      </c>
      <c r="J172" s="29">
        <f t="shared" si="12"/>
        <v>1900</v>
      </c>
      <c r="K172" s="29">
        <f t="shared" si="13"/>
        <v>11900</v>
      </c>
      <c r="L172" s="35">
        <v>35000</v>
      </c>
      <c r="M172" s="35">
        <v>6650</v>
      </c>
      <c r="N172" s="37">
        <v>41650</v>
      </c>
      <c r="O172" s="29">
        <f t="shared" si="14"/>
        <v>43750</v>
      </c>
      <c r="P172" s="29">
        <f t="shared" si="15"/>
        <v>8312.5</v>
      </c>
      <c r="Q172" s="40">
        <v>52062.5</v>
      </c>
    </row>
    <row r="173" spans="1:17" ht="27" x14ac:dyDescent="0.2">
      <c r="A173" s="14" t="s">
        <v>42</v>
      </c>
      <c r="B173" s="6">
        <v>78181502</v>
      </c>
      <c r="C173" s="2">
        <v>8714199</v>
      </c>
      <c r="D173" s="2" t="s">
        <v>62</v>
      </c>
      <c r="E173" s="17" t="s">
        <v>63</v>
      </c>
      <c r="F173" s="7" t="s">
        <v>157</v>
      </c>
      <c r="G173" s="4" t="s">
        <v>64</v>
      </c>
      <c r="H173" s="4">
        <v>1</v>
      </c>
      <c r="I173" s="33">
        <v>15000</v>
      </c>
      <c r="J173" s="29">
        <f t="shared" si="12"/>
        <v>2850</v>
      </c>
      <c r="K173" s="29">
        <f t="shared" si="13"/>
        <v>17850</v>
      </c>
      <c r="L173" s="35">
        <v>90000</v>
      </c>
      <c r="M173" s="35">
        <v>17100</v>
      </c>
      <c r="N173" s="37">
        <v>107100</v>
      </c>
      <c r="O173" s="29">
        <f t="shared" si="14"/>
        <v>112500</v>
      </c>
      <c r="P173" s="29">
        <f t="shared" si="15"/>
        <v>21375</v>
      </c>
      <c r="Q173" s="40">
        <v>133875</v>
      </c>
    </row>
    <row r="174" spans="1:17" ht="27" x14ac:dyDescent="0.2">
      <c r="A174" s="14" t="s">
        <v>43</v>
      </c>
      <c r="B174" s="4">
        <v>78181503</v>
      </c>
      <c r="C174" s="2">
        <v>8714199</v>
      </c>
      <c r="D174" s="2" t="s">
        <v>62</v>
      </c>
      <c r="E174" s="17" t="s">
        <v>63</v>
      </c>
      <c r="F174" s="5" t="s">
        <v>158</v>
      </c>
      <c r="G174" s="4" t="s">
        <v>64</v>
      </c>
      <c r="H174" s="4">
        <v>1</v>
      </c>
      <c r="I174" s="33">
        <v>15000</v>
      </c>
      <c r="J174" s="29">
        <f t="shared" si="12"/>
        <v>2850</v>
      </c>
      <c r="K174" s="29">
        <f t="shared" si="13"/>
        <v>17850</v>
      </c>
      <c r="L174" s="35">
        <v>35000</v>
      </c>
      <c r="M174" s="35">
        <v>6650</v>
      </c>
      <c r="N174" s="37">
        <v>41650</v>
      </c>
      <c r="O174" s="29">
        <f t="shared" si="14"/>
        <v>43750</v>
      </c>
      <c r="P174" s="29">
        <f t="shared" si="15"/>
        <v>8312.5</v>
      </c>
      <c r="Q174" s="40">
        <v>52062.5</v>
      </c>
    </row>
    <row r="175" spans="1:17" ht="27" x14ac:dyDescent="0.2">
      <c r="A175" s="14" t="s">
        <v>45</v>
      </c>
      <c r="B175" s="4">
        <v>78181504</v>
      </c>
      <c r="C175" s="2">
        <v>8714199</v>
      </c>
      <c r="D175" s="2" t="s">
        <v>62</v>
      </c>
      <c r="E175" s="17" t="s">
        <v>63</v>
      </c>
      <c r="F175" s="5" t="s">
        <v>159</v>
      </c>
      <c r="G175" s="4" t="s">
        <v>64</v>
      </c>
      <c r="H175" s="4">
        <v>1</v>
      </c>
      <c r="I175" s="33">
        <v>15000</v>
      </c>
      <c r="J175" s="29">
        <f t="shared" si="12"/>
        <v>2850</v>
      </c>
      <c r="K175" s="29">
        <f t="shared" si="13"/>
        <v>17850</v>
      </c>
      <c r="L175" s="35">
        <v>35000</v>
      </c>
      <c r="M175" s="35">
        <v>6650</v>
      </c>
      <c r="N175" s="37">
        <v>41650</v>
      </c>
      <c r="O175" s="29">
        <f t="shared" si="14"/>
        <v>43750</v>
      </c>
      <c r="P175" s="29">
        <f t="shared" si="15"/>
        <v>8312.5</v>
      </c>
      <c r="Q175" s="40">
        <v>52062.5</v>
      </c>
    </row>
    <row r="176" spans="1:17" ht="27" x14ac:dyDescent="0.2">
      <c r="A176" s="14" t="s">
        <v>46</v>
      </c>
      <c r="B176" s="4">
        <v>78181506</v>
      </c>
      <c r="C176" s="2">
        <v>8714199</v>
      </c>
      <c r="D176" s="2" t="s">
        <v>62</v>
      </c>
      <c r="E176" s="17" t="s">
        <v>63</v>
      </c>
      <c r="F176" s="5" t="s">
        <v>160</v>
      </c>
      <c r="G176" s="4" t="s">
        <v>64</v>
      </c>
      <c r="H176" s="4">
        <v>1</v>
      </c>
      <c r="I176" s="34">
        <v>25000</v>
      </c>
      <c r="J176" s="29">
        <f>I176*19%</f>
        <v>4750</v>
      </c>
      <c r="K176" s="29">
        <f t="shared" si="13"/>
        <v>29750</v>
      </c>
      <c r="L176" s="35">
        <v>65000</v>
      </c>
      <c r="M176" s="35">
        <v>12350</v>
      </c>
      <c r="N176" s="37">
        <v>77350</v>
      </c>
      <c r="O176" s="29">
        <f t="shared" si="14"/>
        <v>81250</v>
      </c>
      <c r="P176" s="29">
        <f t="shared" si="15"/>
        <v>15437.5</v>
      </c>
      <c r="Q176" s="40">
        <v>96687.5</v>
      </c>
    </row>
    <row r="177" spans="1:17" ht="27" x14ac:dyDescent="0.2">
      <c r="A177" s="14" t="s">
        <v>47</v>
      </c>
      <c r="B177" s="6">
        <v>78181514</v>
      </c>
      <c r="C177" s="2">
        <v>8714199</v>
      </c>
      <c r="D177" s="2" t="s">
        <v>62</v>
      </c>
      <c r="E177" s="17" t="s">
        <v>63</v>
      </c>
      <c r="F177" s="7" t="s">
        <v>161</v>
      </c>
      <c r="G177" s="4" t="s">
        <v>64</v>
      </c>
      <c r="H177" s="4">
        <v>1</v>
      </c>
      <c r="I177" s="34">
        <v>25000</v>
      </c>
      <c r="J177" s="29">
        <f t="shared" si="12"/>
        <v>4750</v>
      </c>
      <c r="K177" s="29">
        <f t="shared" si="13"/>
        <v>29750</v>
      </c>
      <c r="L177" s="35">
        <v>10000</v>
      </c>
      <c r="M177" s="35">
        <v>1900</v>
      </c>
      <c r="N177" s="37">
        <v>11900</v>
      </c>
      <c r="O177" s="29">
        <f t="shared" si="14"/>
        <v>12500</v>
      </c>
      <c r="P177" s="29">
        <f t="shared" si="15"/>
        <v>2375</v>
      </c>
      <c r="Q177" s="40">
        <v>14875</v>
      </c>
    </row>
    <row r="178" spans="1:17" ht="27" x14ac:dyDescent="0.2">
      <c r="A178" s="14" t="s">
        <v>48</v>
      </c>
      <c r="B178" s="4">
        <v>78181515</v>
      </c>
      <c r="C178" s="2">
        <v>8714199</v>
      </c>
      <c r="D178" s="2" t="s">
        <v>62</v>
      </c>
      <c r="E178" s="17" t="s">
        <v>63</v>
      </c>
      <c r="F178" s="5" t="s">
        <v>119</v>
      </c>
      <c r="G178" s="4" t="s">
        <v>64</v>
      </c>
      <c r="H178" s="4">
        <v>1</v>
      </c>
      <c r="I178" s="34">
        <v>25000</v>
      </c>
      <c r="J178" s="29">
        <f t="shared" si="12"/>
        <v>4750</v>
      </c>
      <c r="K178" s="29">
        <f>I178+J178</f>
        <v>29750</v>
      </c>
      <c r="L178" s="35">
        <v>180000</v>
      </c>
      <c r="M178" s="35">
        <v>34200</v>
      </c>
      <c r="N178" s="37">
        <v>214200</v>
      </c>
      <c r="O178" s="29">
        <f t="shared" si="14"/>
        <v>225000</v>
      </c>
      <c r="P178" s="29">
        <f t="shared" si="15"/>
        <v>42750</v>
      </c>
      <c r="Q178" s="40">
        <v>267750</v>
      </c>
    </row>
    <row r="179" spans="1:17" ht="27" x14ac:dyDescent="0.2">
      <c r="A179" s="14" t="s">
        <v>49</v>
      </c>
      <c r="B179" s="4">
        <v>78181516</v>
      </c>
      <c r="C179" s="2">
        <v>8714199</v>
      </c>
      <c r="D179" s="2" t="s">
        <v>62</v>
      </c>
      <c r="E179" s="17" t="s">
        <v>63</v>
      </c>
      <c r="F179" s="5" t="s">
        <v>162</v>
      </c>
      <c r="G179" s="4" t="s">
        <v>64</v>
      </c>
      <c r="H179" s="4">
        <v>1</v>
      </c>
      <c r="I179" s="33">
        <v>10000</v>
      </c>
      <c r="J179" s="29">
        <f t="shared" si="12"/>
        <v>1900</v>
      </c>
      <c r="K179" s="29">
        <f t="shared" si="13"/>
        <v>11900</v>
      </c>
      <c r="L179" s="35">
        <v>25000</v>
      </c>
      <c r="M179" s="35">
        <v>4750</v>
      </c>
      <c r="N179" s="37">
        <v>29750</v>
      </c>
      <c r="O179" s="29">
        <f t="shared" si="14"/>
        <v>31250</v>
      </c>
      <c r="P179" s="29">
        <f t="shared" si="15"/>
        <v>5937.5</v>
      </c>
      <c r="Q179" s="40">
        <v>37187.5</v>
      </c>
    </row>
    <row r="180" spans="1:17" ht="27" x14ac:dyDescent="0.2">
      <c r="A180" s="14" t="s">
        <v>50</v>
      </c>
      <c r="B180" s="4">
        <v>78181517</v>
      </c>
      <c r="C180" s="2">
        <v>8714199</v>
      </c>
      <c r="D180" s="2" t="s">
        <v>62</v>
      </c>
      <c r="E180" s="17" t="s">
        <v>63</v>
      </c>
      <c r="F180" s="5" t="s">
        <v>163</v>
      </c>
      <c r="G180" s="4" t="s">
        <v>64</v>
      </c>
      <c r="H180" s="4">
        <v>1</v>
      </c>
      <c r="I180" s="33">
        <v>10000</v>
      </c>
      <c r="J180" s="29">
        <f t="shared" si="12"/>
        <v>1900</v>
      </c>
      <c r="K180" s="29">
        <f t="shared" si="13"/>
        <v>11900</v>
      </c>
      <c r="L180" s="35">
        <v>25000</v>
      </c>
      <c r="M180" s="35">
        <v>4750</v>
      </c>
      <c r="N180" s="37">
        <v>29750</v>
      </c>
      <c r="O180" s="29">
        <f t="shared" si="14"/>
        <v>31250</v>
      </c>
      <c r="P180" s="29">
        <f t="shared" si="15"/>
        <v>5937.5</v>
      </c>
      <c r="Q180" s="40">
        <v>37187.5</v>
      </c>
    </row>
    <row r="181" spans="1:17" ht="27" x14ac:dyDescent="0.2">
      <c r="A181" s="14" t="s">
        <v>51</v>
      </c>
      <c r="B181" s="4">
        <v>78181519</v>
      </c>
      <c r="C181" s="2">
        <v>8714199</v>
      </c>
      <c r="D181" s="2" t="s">
        <v>62</v>
      </c>
      <c r="E181" s="17" t="s">
        <v>63</v>
      </c>
      <c r="F181" s="5" t="s">
        <v>164</v>
      </c>
      <c r="G181" s="4" t="s">
        <v>64</v>
      </c>
      <c r="H181" s="4">
        <v>1</v>
      </c>
      <c r="I181" s="34">
        <v>5000</v>
      </c>
      <c r="J181" s="29">
        <f t="shared" si="12"/>
        <v>950</v>
      </c>
      <c r="K181" s="29">
        <f t="shared" si="13"/>
        <v>5950</v>
      </c>
      <c r="L181" s="35">
        <v>15000</v>
      </c>
      <c r="M181" s="35">
        <v>2850</v>
      </c>
      <c r="N181" s="37">
        <v>17850</v>
      </c>
      <c r="O181" s="29">
        <f t="shared" si="14"/>
        <v>18750</v>
      </c>
      <c r="P181" s="29">
        <f t="shared" si="15"/>
        <v>3562.5</v>
      </c>
      <c r="Q181" s="40">
        <v>22312.5</v>
      </c>
    </row>
    <row r="182" spans="1:17" ht="27" x14ac:dyDescent="0.2">
      <c r="A182" s="14" t="s">
        <v>52</v>
      </c>
      <c r="B182" s="4">
        <v>78181524</v>
      </c>
      <c r="C182" s="2">
        <v>8714199</v>
      </c>
      <c r="D182" s="2" t="s">
        <v>62</v>
      </c>
      <c r="E182" s="17" t="s">
        <v>63</v>
      </c>
      <c r="F182" s="5" t="s">
        <v>165</v>
      </c>
      <c r="G182" s="4" t="s">
        <v>64</v>
      </c>
      <c r="H182" s="4">
        <v>1</v>
      </c>
      <c r="I182" s="33">
        <v>30000</v>
      </c>
      <c r="J182" s="29">
        <f t="shared" si="12"/>
        <v>5700</v>
      </c>
      <c r="K182" s="29">
        <f t="shared" si="13"/>
        <v>35700</v>
      </c>
      <c r="L182" s="35">
        <v>45000</v>
      </c>
      <c r="M182" s="35">
        <v>8550</v>
      </c>
      <c r="N182" s="37">
        <v>53550</v>
      </c>
      <c r="O182" s="29">
        <f t="shared" si="14"/>
        <v>56250</v>
      </c>
      <c r="P182" s="29">
        <f t="shared" si="15"/>
        <v>10687.5</v>
      </c>
      <c r="Q182" s="40">
        <v>66937.5</v>
      </c>
    </row>
    <row r="183" spans="1:17" ht="27" x14ac:dyDescent="0.2">
      <c r="A183" s="14" t="s">
        <v>53</v>
      </c>
      <c r="B183" s="4">
        <v>78181526</v>
      </c>
      <c r="C183" s="2">
        <v>8714199</v>
      </c>
      <c r="D183" s="2" t="s">
        <v>62</v>
      </c>
      <c r="E183" s="17" t="s">
        <v>63</v>
      </c>
      <c r="F183" s="5" t="s">
        <v>166</v>
      </c>
      <c r="G183" s="4" t="s">
        <v>64</v>
      </c>
      <c r="H183" s="4">
        <v>1</v>
      </c>
      <c r="I183" s="33">
        <v>50000</v>
      </c>
      <c r="J183" s="29">
        <f t="shared" si="12"/>
        <v>9500</v>
      </c>
      <c r="K183" s="29">
        <f t="shared" si="13"/>
        <v>59500</v>
      </c>
      <c r="L183" s="35">
        <v>50000</v>
      </c>
      <c r="M183" s="35">
        <v>9500</v>
      </c>
      <c r="N183" s="37">
        <v>59500</v>
      </c>
      <c r="O183" s="29">
        <f t="shared" si="14"/>
        <v>62500</v>
      </c>
      <c r="P183" s="29">
        <f t="shared" si="15"/>
        <v>11875</v>
      </c>
      <c r="Q183" s="40">
        <v>74375</v>
      </c>
    </row>
  </sheetData>
  <mergeCells count="13">
    <mergeCell ref="A139:H139"/>
    <mergeCell ref="A140:H140"/>
    <mergeCell ref="A1:H1"/>
    <mergeCell ref="A2:H2"/>
    <mergeCell ref="A3:H3"/>
    <mergeCell ref="A47:H47"/>
    <mergeCell ref="A48:H48"/>
    <mergeCell ref="A93:H93"/>
    <mergeCell ref="I1:K3"/>
    <mergeCell ref="L1:N3"/>
    <mergeCell ref="O1:Q3"/>
    <mergeCell ref="A94:H94"/>
    <mergeCell ref="A95:H9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EEAA4-7979-4F71-AF74-EDD2A9888A30}">
  <dimension ref="A1:O184"/>
  <sheetViews>
    <sheetView tabSelected="1" workbookViewId="0">
      <selection activeCell="N6" sqref="N6"/>
    </sheetView>
  </sheetViews>
  <sheetFormatPr baseColWidth="10" defaultRowHeight="12" x14ac:dyDescent="0.2"/>
  <cols>
    <col min="1" max="1" width="4.85546875" style="1" bestFit="1" customWidth="1"/>
    <col min="2" max="2" width="10" style="1" customWidth="1"/>
    <col min="3" max="3" width="22.42578125" style="1" customWidth="1"/>
    <col min="4" max="4" width="8.7109375" style="1" customWidth="1"/>
    <col min="5" max="5" width="9.7109375" style="1" bestFit="1" customWidth="1"/>
    <col min="6" max="16384" width="11.42578125" style="52"/>
  </cols>
  <sheetData>
    <row r="1" spans="1:15" ht="36" x14ac:dyDescent="0.2">
      <c r="A1" s="46" t="s">
        <v>0</v>
      </c>
      <c r="B1" s="46" t="s">
        <v>173</v>
      </c>
      <c r="C1" s="47" t="s">
        <v>5</v>
      </c>
      <c r="D1" s="47" t="s">
        <v>174</v>
      </c>
      <c r="E1" s="48" t="s">
        <v>175</v>
      </c>
      <c r="F1" s="49" t="s">
        <v>176</v>
      </c>
      <c r="G1" s="49" t="s">
        <v>177</v>
      </c>
      <c r="H1" s="49" t="s">
        <v>178</v>
      </c>
      <c r="I1" s="50" t="s">
        <v>179</v>
      </c>
      <c r="J1" s="50" t="s">
        <v>180</v>
      </c>
      <c r="K1" s="50" t="s">
        <v>181</v>
      </c>
      <c r="L1" s="50" t="s">
        <v>182</v>
      </c>
      <c r="M1" s="50" t="s">
        <v>183</v>
      </c>
      <c r="N1" s="51" t="s">
        <v>184</v>
      </c>
      <c r="O1" s="51" t="s">
        <v>185</v>
      </c>
    </row>
    <row r="2" spans="1:15" x14ac:dyDescent="0.2">
      <c r="A2" s="76" t="s">
        <v>69</v>
      </c>
      <c r="B2" s="76"/>
      <c r="C2" s="76"/>
      <c r="D2" s="76"/>
      <c r="E2" s="76"/>
      <c r="F2" s="53"/>
      <c r="G2" s="53"/>
      <c r="H2" s="53"/>
      <c r="I2" s="53"/>
      <c r="J2" s="53"/>
      <c r="K2" s="53"/>
      <c r="L2" s="53"/>
      <c r="M2" s="53"/>
      <c r="N2" s="53"/>
      <c r="O2" s="53"/>
    </row>
    <row r="3" spans="1:15" x14ac:dyDescent="0.2">
      <c r="A3" s="74" t="s">
        <v>70</v>
      </c>
      <c r="B3" s="74"/>
      <c r="C3" s="74"/>
      <c r="D3" s="74"/>
      <c r="E3" s="74"/>
      <c r="F3" s="53"/>
      <c r="G3" s="53"/>
      <c r="H3" s="53"/>
      <c r="I3" s="53"/>
      <c r="J3" s="53"/>
      <c r="K3" s="53"/>
      <c r="L3" s="53"/>
      <c r="M3" s="53"/>
      <c r="N3" s="53"/>
      <c r="O3" s="53"/>
    </row>
    <row r="4" spans="1:15" x14ac:dyDescent="0.2">
      <c r="A4" s="77" t="s">
        <v>71</v>
      </c>
      <c r="B4" s="78"/>
      <c r="C4" s="78"/>
      <c r="D4" s="78"/>
      <c r="E4" s="79"/>
      <c r="F4" s="53"/>
      <c r="G4" s="53"/>
      <c r="H4" s="53"/>
      <c r="I4" s="53"/>
      <c r="J4" s="53"/>
      <c r="K4" s="53"/>
      <c r="L4" s="53"/>
      <c r="M4" s="53"/>
      <c r="N4" s="53"/>
      <c r="O4" s="53"/>
    </row>
    <row r="5" spans="1:15" ht="36" x14ac:dyDescent="0.2">
      <c r="A5" s="13" t="s">
        <v>0</v>
      </c>
      <c r="B5" s="13" t="s">
        <v>4</v>
      </c>
      <c r="C5" s="13" t="s">
        <v>5</v>
      </c>
      <c r="D5" s="13" t="s">
        <v>6</v>
      </c>
      <c r="E5" s="15" t="s">
        <v>7</v>
      </c>
      <c r="F5" s="53"/>
      <c r="G5" s="53"/>
      <c r="H5" s="53"/>
      <c r="I5" s="53"/>
      <c r="J5" s="53"/>
      <c r="K5" s="27"/>
      <c r="L5" s="28"/>
      <c r="M5" s="27"/>
      <c r="N5" s="54"/>
      <c r="O5" s="54"/>
    </row>
    <row r="6" spans="1:15" ht="15" customHeight="1" x14ac:dyDescent="0.2">
      <c r="A6" s="14" t="s">
        <v>8</v>
      </c>
      <c r="B6" s="4">
        <v>25170000</v>
      </c>
      <c r="C6" s="5" t="s">
        <v>72</v>
      </c>
      <c r="D6" s="4" t="s">
        <v>10</v>
      </c>
      <c r="E6" s="4">
        <v>1</v>
      </c>
      <c r="F6" s="41">
        <v>2975</v>
      </c>
      <c r="G6" s="44">
        <v>4165</v>
      </c>
      <c r="H6" s="57">
        <v>5206.25</v>
      </c>
      <c r="I6" s="58">
        <f t="shared" ref="I6" si="0">AVERAGE(F6:H6)</f>
        <v>4115.416666666667</v>
      </c>
      <c r="J6" s="59">
        <f t="shared" ref="J6" si="1">MAX(F6:H6)</f>
        <v>5206.25</v>
      </c>
      <c r="K6" s="59">
        <f t="shared" ref="K6" si="2">MIN(F6:H6)</f>
        <v>2975</v>
      </c>
      <c r="L6" s="59">
        <f t="shared" ref="L6" si="3">STDEV(F6:H6)</f>
        <v>1116.4510830454383</v>
      </c>
      <c r="M6" s="55">
        <f t="shared" ref="M6" si="4">L6/I6</f>
        <v>0.27128506624572762</v>
      </c>
      <c r="N6" s="45">
        <v>4115.416666666667</v>
      </c>
      <c r="O6" s="14" t="s">
        <v>179</v>
      </c>
    </row>
    <row r="7" spans="1:15" x14ac:dyDescent="0.2">
      <c r="A7" s="14" t="s">
        <v>11</v>
      </c>
      <c r="B7" s="4">
        <v>25170000</v>
      </c>
      <c r="C7" s="5" t="s">
        <v>74</v>
      </c>
      <c r="D7" s="4" t="s">
        <v>10</v>
      </c>
      <c r="E7" s="4">
        <v>1</v>
      </c>
      <c r="F7" s="41">
        <v>1190</v>
      </c>
      <c r="G7" s="44">
        <v>2975</v>
      </c>
      <c r="H7" s="57">
        <v>3718.75</v>
      </c>
      <c r="I7" s="58">
        <f t="shared" ref="I7:I70" si="5">AVERAGE(F7:H7)</f>
        <v>2627.9166666666665</v>
      </c>
      <c r="J7" s="59">
        <f t="shared" ref="J7:J70" si="6">MAX(F7:H7)</f>
        <v>3718.75</v>
      </c>
      <c r="K7" s="59">
        <f t="shared" ref="K7:K70" si="7">MIN(F7:H7)</f>
        <v>1190</v>
      </c>
      <c r="L7" s="59">
        <f t="shared" ref="L7:L70" si="8">STDEV(F7:H7)</f>
        <v>1299.6131235230482</v>
      </c>
      <c r="M7" s="55">
        <f t="shared" ref="M7:M70" si="9">L7/I7</f>
        <v>0.4945412234747607</v>
      </c>
      <c r="N7" s="45">
        <v>2627.9166666666665</v>
      </c>
      <c r="O7" s="14" t="s">
        <v>179</v>
      </c>
    </row>
    <row r="8" spans="1:15" x14ac:dyDescent="0.2">
      <c r="A8" s="14" t="s">
        <v>12</v>
      </c>
      <c r="B8" s="4">
        <v>25170000</v>
      </c>
      <c r="C8" s="5" t="s">
        <v>75</v>
      </c>
      <c r="D8" s="4" t="s">
        <v>10</v>
      </c>
      <c r="E8" s="4">
        <v>1</v>
      </c>
      <c r="F8" s="41">
        <v>59500</v>
      </c>
      <c r="G8" s="44">
        <v>26180</v>
      </c>
      <c r="H8" s="57">
        <v>32725</v>
      </c>
      <c r="I8" s="58">
        <f t="shared" si="5"/>
        <v>39468.333333333336</v>
      </c>
      <c r="J8" s="59">
        <f t="shared" si="6"/>
        <v>59500</v>
      </c>
      <c r="K8" s="59">
        <f t="shared" si="7"/>
        <v>26180</v>
      </c>
      <c r="L8" s="59">
        <f t="shared" si="8"/>
        <v>17653.89499043578</v>
      </c>
      <c r="M8" s="55">
        <f t="shared" si="9"/>
        <v>0.44729263942660646</v>
      </c>
      <c r="N8" s="45">
        <v>39468.333333333336</v>
      </c>
      <c r="O8" s="14" t="s">
        <v>179</v>
      </c>
    </row>
    <row r="9" spans="1:15" ht="24" x14ac:dyDescent="0.2">
      <c r="A9" s="14" t="s">
        <v>13</v>
      </c>
      <c r="B9" s="4">
        <v>25170000</v>
      </c>
      <c r="C9" s="5" t="s">
        <v>76</v>
      </c>
      <c r="D9" s="4" t="s">
        <v>10</v>
      </c>
      <c r="E9" s="4">
        <v>1</v>
      </c>
      <c r="F9" s="41">
        <v>2975</v>
      </c>
      <c r="G9" s="44">
        <v>4165</v>
      </c>
      <c r="H9" s="57">
        <v>5206.25</v>
      </c>
      <c r="I9" s="58">
        <f t="shared" si="5"/>
        <v>4115.416666666667</v>
      </c>
      <c r="J9" s="59">
        <f t="shared" si="6"/>
        <v>5206.25</v>
      </c>
      <c r="K9" s="59">
        <f t="shared" si="7"/>
        <v>2975</v>
      </c>
      <c r="L9" s="59">
        <f t="shared" si="8"/>
        <v>1116.4510830454383</v>
      </c>
      <c r="M9" s="55">
        <f t="shared" si="9"/>
        <v>0.27128506624572762</v>
      </c>
      <c r="N9" s="45">
        <v>4115.416666666667</v>
      </c>
      <c r="O9" s="14" t="s">
        <v>179</v>
      </c>
    </row>
    <row r="10" spans="1:15" x14ac:dyDescent="0.2">
      <c r="A10" s="14" t="s">
        <v>15</v>
      </c>
      <c r="B10" s="4">
        <v>25170000</v>
      </c>
      <c r="C10" s="5" t="s">
        <v>77</v>
      </c>
      <c r="D10" s="4" t="s">
        <v>10</v>
      </c>
      <c r="E10" s="4">
        <v>1</v>
      </c>
      <c r="F10" s="41">
        <v>30940</v>
      </c>
      <c r="G10" s="56">
        <v>26180</v>
      </c>
      <c r="H10" s="57">
        <v>32725</v>
      </c>
      <c r="I10" s="58">
        <f t="shared" si="5"/>
        <v>29948.333333333332</v>
      </c>
      <c r="J10" s="59">
        <f t="shared" si="6"/>
        <v>32725</v>
      </c>
      <c r="K10" s="59">
        <f t="shared" si="7"/>
        <v>26180</v>
      </c>
      <c r="L10" s="59">
        <f t="shared" si="8"/>
        <v>3383.3132183310095</v>
      </c>
      <c r="M10" s="55">
        <f t="shared" si="9"/>
        <v>0.11297166959756279</v>
      </c>
      <c r="N10" s="45">
        <v>29948.333333333332</v>
      </c>
      <c r="O10" s="14" t="s">
        <v>179</v>
      </c>
    </row>
    <row r="11" spans="1:15" ht="24" x14ac:dyDescent="0.2">
      <c r="A11" s="14" t="s">
        <v>16</v>
      </c>
      <c r="B11" s="4">
        <v>25170000</v>
      </c>
      <c r="C11" s="7" t="s">
        <v>79</v>
      </c>
      <c r="D11" s="6" t="s">
        <v>10</v>
      </c>
      <c r="E11" s="4">
        <v>1</v>
      </c>
      <c r="F11" s="41">
        <v>78302</v>
      </c>
      <c r="G11" s="56">
        <v>113050</v>
      </c>
      <c r="H11" s="57">
        <v>141312.5</v>
      </c>
      <c r="I11" s="58">
        <f t="shared" si="5"/>
        <v>110888.16666666667</v>
      </c>
      <c r="J11" s="59">
        <f t="shared" si="6"/>
        <v>141312.5</v>
      </c>
      <c r="K11" s="59">
        <f t="shared" si="7"/>
        <v>78302</v>
      </c>
      <c r="L11" s="59">
        <f t="shared" si="8"/>
        <v>31560.828887773718</v>
      </c>
      <c r="M11" s="55">
        <f t="shared" si="9"/>
        <v>0.28461854710472906</v>
      </c>
      <c r="N11" s="45">
        <v>110888.16666666667</v>
      </c>
      <c r="O11" s="14" t="s">
        <v>179</v>
      </c>
    </row>
    <row r="12" spans="1:15" x14ac:dyDescent="0.2">
      <c r="A12" s="14" t="s">
        <v>17</v>
      </c>
      <c r="B12" s="4">
        <v>25170000</v>
      </c>
      <c r="C12" s="7" t="s">
        <v>81</v>
      </c>
      <c r="D12" s="6" t="s">
        <v>10</v>
      </c>
      <c r="E12" s="4">
        <v>1</v>
      </c>
      <c r="F12" s="41">
        <v>20230</v>
      </c>
      <c r="G12" s="56">
        <v>26180</v>
      </c>
      <c r="H12" s="57">
        <v>32725</v>
      </c>
      <c r="I12" s="58">
        <f t="shared" si="5"/>
        <v>26378.333333333332</v>
      </c>
      <c r="J12" s="59">
        <f t="shared" si="6"/>
        <v>32725</v>
      </c>
      <c r="K12" s="59">
        <f t="shared" si="7"/>
        <v>20230</v>
      </c>
      <c r="L12" s="59">
        <f t="shared" si="8"/>
        <v>6249.8606651135333</v>
      </c>
      <c r="M12" s="55">
        <f t="shared" si="9"/>
        <v>0.2369315978434397</v>
      </c>
      <c r="N12" s="45">
        <v>26378.333333333332</v>
      </c>
      <c r="O12" s="14" t="s">
        <v>179</v>
      </c>
    </row>
    <row r="13" spans="1:15" x14ac:dyDescent="0.2">
      <c r="A13" s="14" t="s">
        <v>18</v>
      </c>
      <c r="B13" s="4">
        <v>25170000</v>
      </c>
      <c r="C13" s="7" t="s">
        <v>61</v>
      </c>
      <c r="D13" s="6" t="s">
        <v>10</v>
      </c>
      <c r="E13" s="4">
        <v>1</v>
      </c>
      <c r="F13" s="41">
        <v>566440</v>
      </c>
      <c r="G13" s="56">
        <v>470050</v>
      </c>
      <c r="H13" s="57">
        <v>587562.5</v>
      </c>
      <c r="I13" s="58">
        <f t="shared" si="5"/>
        <v>541350.83333333337</v>
      </c>
      <c r="J13" s="59">
        <f t="shared" si="6"/>
        <v>587562.5</v>
      </c>
      <c r="K13" s="59">
        <f t="shared" si="7"/>
        <v>470050</v>
      </c>
      <c r="L13" s="59">
        <f t="shared" si="8"/>
        <v>62645.004805517681</v>
      </c>
      <c r="M13" s="55">
        <f t="shared" si="9"/>
        <v>0.1157197901031851</v>
      </c>
      <c r="N13" s="45">
        <v>541350.83333333337</v>
      </c>
      <c r="O13" s="14" t="s">
        <v>179</v>
      </c>
    </row>
    <row r="14" spans="1:15" ht="24" x14ac:dyDescent="0.2">
      <c r="A14" s="14" t="s">
        <v>19</v>
      </c>
      <c r="B14" s="4">
        <v>25170000</v>
      </c>
      <c r="C14" s="7" t="s">
        <v>82</v>
      </c>
      <c r="D14" s="6" t="s">
        <v>10</v>
      </c>
      <c r="E14" s="4">
        <v>1</v>
      </c>
      <c r="F14" s="41">
        <v>74732</v>
      </c>
      <c r="G14" s="56">
        <v>69020</v>
      </c>
      <c r="H14" s="57">
        <v>86275</v>
      </c>
      <c r="I14" s="58">
        <f t="shared" si="5"/>
        <v>76675.666666666672</v>
      </c>
      <c r="J14" s="59">
        <f t="shared" si="6"/>
        <v>86275</v>
      </c>
      <c r="K14" s="59">
        <f t="shared" si="7"/>
        <v>69020</v>
      </c>
      <c r="L14" s="59">
        <f t="shared" si="8"/>
        <v>8790.1727135098627</v>
      </c>
      <c r="M14" s="55">
        <f t="shared" si="9"/>
        <v>0.1146409688450903</v>
      </c>
      <c r="N14" s="45">
        <v>76675.666666666672</v>
      </c>
      <c r="O14" s="14" t="s">
        <v>179</v>
      </c>
    </row>
    <row r="15" spans="1:15" ht="24" x14ac:dyDescent="0.2">
      <c r="A15" s="14" t="s">
        <v>20</v>
      </c>
      <c r="B15" s="4">
        <v>25170000</v>
      </c>
      <c r="C15" s="7" t="s">
        <v>83</v>
      </c>
      <c r="D15" s="6" t="s">
        <v>10</v>
      </c>
      <c r="E15" s="4">
        <v>1</v>
      </c>
      <c r="F15" s="41">
        <v>69912.5</v>
      </c>
      <c r="G15" s="56">
        <v>65450</v>
      </c>
      <c r="H15" s="57">
        <v>81812.5</v>
      </c>
      <c r="I15" s="58">
        <f t="shared" si="5"/>
        <v>72391.666666666672</v>
      </c>
      <c r="J15" s="59">
        <f t="shared" si="6"/>
        <v>81812.5</v>
      </c>
      <c r="K15" s="59">
        <f t="shared" si="7"/>
        <v>65450</v>
      </c>
      <c r="L15" s="59">
        <f t="shared" si="8"/>
        <v>8458.2830458275239</v>
      </c>
      <c r="M15" s="55">
        <f t="shared" si="9"/>
        <v>0.11684056239199986</v>
      </c>
      <c r="N15" s="45">
        <v>72391.666666666672</v>
      </c>
      <c r="O15" s="14" t="s">
        <v>179</v>
      </c>
    </row>
    <row r="16" spans="1:15" x14ac:dyDescent="0.2">
      <c r="A16" s="14" t="s">
        <v>21</v>
      </c>
      <c r="B16" s="4">
        <v>25170000</v>
      </c>
      <c r="C16" s="5" t="s">
        <v>85</v>
      </c>
      <c r="D16" s="4" t="s">
        <v>10</v>
      </c>
      <c r="E16" s="4">
        <v>1</v>
      </c>
      <c r="F16" s="41">
        <v>185937.5</v>
      </c>
      <c r="G16" s="56">
        <v>89250</v>
      </c>
      <c r="H16" s="57">
        <v>111562.5</v>
      </c>
      <c r="I16" s="58">
        <f t="shared" si="5"/>
        <v>128916.66666666667</v>
      </c>
      <c r="J16" s="59">
        <f t="shared" si="6"/>
        <v>185937.5</v>
      </c>
      <c r="K16" s="59">
        <f t="shared" si="7"/>
        <v>89250</v>
      </c>
      <c r="L16" s="59">
        <f t="shared" si="8"/>
        <v>50626.015936308206</v>
      </c>
      <c r="M16" s="55">
        <f t="shared" si="9"/>
        <v>0.3927034203204256</v>
      </c>
      <c r="N16" s="45">
        <v>128916.66666666667</v>
      </c>
      <c r="O16" s="14" t="s">
        <v>179</v>
      </c>
    </row>
    <row r="17" spans="1:15" ht="24" x14ac:dyDescent="0.2">
      <c r="A17" s="14" t="s">
        <v>22</v>
      </c>
      <c r="B17" s="4">
        <v>25170000</v>
      </c>
      <c r="C17" s="5" t="s">
        <v>87</v>
      </c>
      <c r="D17" s="4" t="s">
        <v>10</v>
      </c>
      <c r="E17" s="4">
        <v>1</v>
      </c>
      <c r="F17" s="41">
        <v>244783</v>
      </c>
      <c r="G17" s="56">
        <v>38080</v>
      </c>
      <c r="H17" s="57">
        <v>47600</v>
      </c>
      <c r="I17" s="58">
        <f t="shared" si="5"/>
        <v>110154.33333333333</v>
      </c>
      <c r="J17" s="59">
        <f t="shared" si="6"/>
        <v>244783</v>
      </c>
      <c r="K17" s="59">
        <f t="shared" si="7"/>
        <v>38080</v>
      </c>
      <c r="L17" s="59">
        <f t="shared" si="8"/>
        <v>116688.97127121025</v>
      </c>
      <c r="M17" s="55">
        <f t="shared" si="9"/>
        <v>1.0593225680745826</v>
      </c>
      <c r="N17" s="45">
        <v>110154.33333333333</v>
      </c>
      <c r="O17" s="14" t="s">
        <v>179</v>
      </c>
    </row>
    <row r="18" spans="1:15" ht="24" x14ac:dyDescent="0.2">
      <c r="A18" s="14" t="s">
        <v>23</v>
      </c>
      <c r="B18" s="4">
        <v>25170000</v>
      </c>
      <c r="C18" s="5" t="s">
        <v>88</v>
      </c>
      <c r="D18" s="4" t="s">
        <v>10</v>
      </c>
      <c r="E18" s="4">
        <v>1</v>
      </c>
      <c r="F18" s="41">
        <v>180880</v>
      </c>
      <c r="G18" s="56">
        <v>38080</v>
      </c>
      <c r="H18" s="57">
        <v>47600</v>
      </c>
      <c r="I18" s="58">
        <f t="shared" si="5"/>
        <v>88853.333333333328</v>
      </c>
      <c r="J18" s="59">
        <f t="shared" si="6"/>
        <v>180880</v>
      </c>
      <c r="K18" s="59">
        <f t="shared" si="7"/>
        <v>38080</v>
      </c>
      <c r="L18" s="59">
        <f t="shared" si="8"/>
        <v>79839.452235929915</v>
      </c>
      <c r="M18" s="55">
        <f t="shared" si="9"/>
        <v>0.8985532589577947</v>
      </c>
      <c r="N18" s="45">
        <v>88853.333333333328</v>
      </c>
      <c r="O18" s="14" t="s">
        <v>179</v>
      </c>
    </row>
    <row r="19" spans="1:15" x14ac:dyDescent="0.2">
      <c r="A19" s="14" t="s">
        <v>24</v>
      </c>
      <c r="B19" s="4">
        <v>25170000</v>
      </c>
      <c r="C19" s="5" t="s">
        <v>89</v>
      </c>
      <c r="D19" s="4" t="s">
        <v>10</v>
      </c>
      <c r="E19" s="4">
        <v>1</v>
      </c>
      <c r="F19" s="41">
        <v>85680</v>
      </c>
      <c r="G19" s="56">
        <v>428400</v>
      </c>
      <c r="H19" s="57">
        <v>535500</v>
      </c>
      <c r="I19" s="58">
        <f t="shared" si="5"/>
        <v>349860</v>
      </c>
      <c r="J19" s="59">
        <f t="shared" si="6"/>
        <v>535500</v>
      </c>
      <c r="K19" s="59">
        <f t="shared" si="7"/>
        <v>85680</v>
      </c>
      <c r="L19" s="59">
        <f t="shared" si="8"/>
        <v>234970.01255479388</v>
      </c>
      <c r="M19" s="55">
        <f t="shared" si="9"/>
        <v>0.67161153762874826</v>
      </c>
      <c r="N19" s="45">
        <v>349860</v>
      </c>
      <c r="O19" s="14" t="s">
        <v>179</v>
      </c>
    </row>
    <row r="20" spans="1:15" ht="24" x14ac:dyDescent="0.2">
      <c r="A20" s="14" t="s">
        <v>25</v>
      </c>
      <c r="B20" s="4">
        <v>25170000</v>
      </c>
      <c r="C20" s="7" t="s">
        <v>90</v>
      </c>
      <c r="D20" s="6" t="s">
        <v>10</v>
      </c>
      <c r="E20" s="4">
        <v>1</v>
      </c>
      <c r="F20" s="41">
        <v>52360</v>
      </c>
      <c r="G20" s="56">
        <v>220150</v>
      </c>
      <c r="H20" s="57">
        <v>275187.5</v>
      </c>
      <c r="I20" s="58">
        <f t="shared" si="5"/>
        <v>182565.83333333334</v>
      </c>
      <c r="J20" s="59">
        <f t="shared" si="6"/>
        <v>275187.5</v>
      </c>
      <c r="K20" s="59">
        <f t="shared" si="7"/>
        <v>52360</v>
      </c>
      <c r="L20" s="59">
        <f t="shared" si="8"/>
        <v>116070.88729342658</v>
      </c>
      <c r="M20" s="55">
        <f t="shared" si="9"/>
        <v>0.63577551820170752</v>
      </c>
      <c r="N20" s="45">
        <v>182565.83333333334</v>
      </c>
      <c r="O20" s="14" t="s">
        <v>179</v>
      </c>
    </row>
    <row r="21" spans="1:15" x14ac:dyDescent="0.2">
      <c r="A21" s="14" t="s">
        <v>26</v>
      </c>
      <c r="B21" s="4">
        <v>25170000</v>
      </c>
      <c r="C21" s="7" t="s">
        <v>92</v>
      </c>
      <c r="D21" s="6" t="s">
        <v>10</v>
      </c>
      <c r="E21" s="4">
        <v>1</v>
      </c>
      <c r="F21" s="41">
        <v>69853</v>
      </c>
      <c r="G21" s="56">
        <v>190400</v>
      </c>
      <c r="H21" s="57">
        <v>238000</v>
      </c>
      <c r="I21" s="58">
        <f t="shared" si="5"/>
        <v>166084.33333333334</v>
      </c>
      <c r="J21" s="59">
        <f t="shared" si="6"/>
        <v>238000</v>
      </c>
      <c r="K21" s="59">
        <f t="shared" si="7"/>
        <v>69853</v>
      </c>
      <c r="L21" s="59">
        <f t="shared" si="8"/>
        <v>86670.59556927791</v>
      </c>
      <c r="M21" s="55">
        <f t="shared" si="9"/>
        <v>0.52184690650700294</v>
      </c>
      <c r="N21" s="45">
        <v>166084.33333333334</v>
      </c>
      <c r="O21" s="14" t="s">
        <v>179</v>
      </c>
    </row>
    <row r="22" spans="1:15" ht="24" x14ac:dyDescent="0.2">
      <c r="A22" s="14" t="s">
        <v>27</v>
      </c>
      <c r="B22" s="4">
        <v>25170000</v>
      </c>
      <c r="C22" s="5" t="s">
        <v>93</v>
      </c>
      <c r="D22" s="4" t="s">
        <v>10</v>
      </c>
      <c r="E22" s="4">
        <v>1</v>
      </c>
      <c r="F22" s="41">
        <v>1884960</v>
      </c>
      <c r="G22" s="56">
        <v>65450</v>
      </c>
      <c r="H22" s="57">
        <v>81812.5</v>
      </c>
      <c r="I22" s="58">
        <f t="shared" si="5"/>
        <v>677407.5</v>
      </c>
      <c r="J22" s="59">
        <f t="shared" si="6"/>
        <v>1884960</v>
      </c>
      <c r="K22" s="59">
        <f t="shared" si="7"/>
        <v>65450</v>
      </c>
      <c r="L22" s="59">
        <f t="shared" si="8"/>
        <v>1045803.1425864764</v>
      </c>
      <c r="M22" s="55">
        <f t="shared" si="9"/>
        <v>1.543831656110209</v>
      </c>
      <c r="N22" s="45">
        <v>677407.5</v>
      </c>
      <c r="O22" s="14" t="s">
        <v>179</v>
      </c>
    </row>
    <row r="23" spans="1:15" ht="24" x14ac:dyDescent="0.2">
      <c r="A23" s="14" t="s">
        <v>28</v>
      </c>
      <c r="B23" s="4">
        <v>25170000</v>
      </c>
      <c r="C23" s="5" t="s">
        <v>95</v>
      </c>
      <c r="D23" s="4" t="s">
        <v>10</v>
      </c>
      <c r="E23" s="4">
        <v>1</v>
      </c>
      <c r="F23" s="41">
        <v>29750</v>
      </c>
      <c r="G23" s="56">
        <v>65450</v>
      </c>
      <c r="H23" s="57">
        <v>81812.5</v>
      </c>
      <c r="I23" s="58">
        <f t="shared" si="5"/>
        <v>59004.166666666664</v>
      </c>
      <c r="J23" s="59">
        <f t="shared" si="6"/>
        <v>81812.5</v>
      </c>
      <c r="K23" s="59">
        <f t="shared" si="7"/>
        <v>29750</v>
      </c>
      <c r="L23" s="59">
        <f t="shared" si="8"/>
        <v>26623.064288006612</v>
      </c>
      <c r="M23" s="55">
        <f t="shared" si="9"/>
        <v>0.45120651289609398</v>
      </c>
      <c r="N23" s="45">
        <v>59004.166666666664</v>
      </c>
      <c r="O23" s="14" t="s">
        <v>179</v>
      </c>
    </row>
    <row r="24" spans="1:15" x14ac:dyDescent="0.2">
      <c r="A24" s="14" t="s">
        <v>29</v>
      </c>
      <c r="B24" s="4">
        <v>25170000</v>
      </c>
      <c r="C24" s="5" t="s">
        <v>96</v>
      </c>
      <c r="D24" s="4" t="s">
        <v>10</v>
      </c>
      <c r="E24" s="4">
        <v>1</v>
      </c>
      <c r="F24" s="41">
        <v>124355</v>
      </c>
      <c r="G24" s="56">
        <v>416500</v>
      </c>
      <c r="H24" s="57">
        <v>520625</v>
      </c>
      <c r="I24" s="58">
        <f t="shared" si="5"/>
        <v>353826.66666666669</v>
      </c>
      <c r="J24" s="59">
        <f t="shared" si="6"/>
        <v>520625</v>
      </c>
      <c r="K24" s="59">
        <f t="shared" si="7"/>
        <v>124355</v>
      </c>
      <c r="L24" s="59">
        <f t="shared" si="8"/>
        <v>205434.75426113603</v>
      </c>
      <c r="M24" s="55">
        <f t="shared" si="9"/>
        <v>0.58060845497174518</v>
      </c>
      <c r="N24" s="45">
        <v>353826.66666666669</v>
      </c>
      <c r="O24" s="14" t="s">
        <v>179</v>
      </c>
    </row>
    <row r="25" spans="1:15" x14ac:dyDescent="0.2">
      <c r="A25" s="14" t="s">
        <v>30</v>
      </c>
      <c r="B25" s="4">
        <v>25170000</v>
      </c>
      <c r="C25" s="5" t="s">
        <v>97</v>
      </c>
      <c r="D25" s="4" t="s">
        <v>10</v>
      </c>
      <c r="E25" s="4">
        <v>1</v>
      </c>
      <c r="F25" s="41">
        <v>317373</v>
      </c>
      <c r="G25" s="56">
        <v>160650</v>
      </c>
      <c r="H25" s="57">
        <v>200812.5</v>
      </c>
      <c r="I25" s="58">
        <f t="shared" si="5"/>
        <v>226278.5</v>
      </c>
      <c r="J25" s="59">
        <f t="shared" si="6"/>
        <v>317373</v>
      </c>
      <c r="K25" s="59">
        <f t="shared" si="7"/>
        <v>160650</v>
      </c>
      <c r="L25" s="59">
        <f t="shared" si="8"/>
        <v>81405.850829347648</v>
      </c>
      <c r="M25" s="55">
        <f t="shared" si="9"/>
        <v>0.35975954776679026</v>
      </c>
      <c r="N25" s="45">
        <v>226278.5</v>
      </c>
      <c r="O25" s="14" t="s">
        <v>179</v>
      </c>
    </row>
    <row r="26" spans="1:15" x14ac:dyDescent="0.2">
      <c r="A26" s="14" t="s">
        <v>31</v>
      </c>
      <c r="B26" s="4">
        <v>25170000</v>
      </c>
      <c r="C26" s="5" t="s">
        <v>100</v>
      </c>
      <c r="D26" s="4" t="s">
        <v>10</v>
      </c>
      <c r="E26" s="4">
        <v>1</v>
      </c>
      <c r="F26" s="41">
        <v>452200</v>
      </c>
      <c r="G26" s="56">
        <v>351050</v>
      </c>
      <c r="H26" s="57">
        <v>438812.5</v>
      </c>
      <c r="I26" s="58">
        <f t="shared" si="5"/>
        <v>414020.83333333331</v>
      </c>
      <c r="J26" s="59">
        <f t="shared" si="6"/>
        <v>452200</v>
      </c>
      <c r="K26" s="59">
        <f t="shared" si="7"/>
        <v>351050</v>
      </c>
      <c r="L26" s="59">
        <f t="shared" si="8"/>
        <v>54943.613615081267</v>
      </c>
      <c r="M26" s="55">
        <f t="shared" si="9"/>
        <v>0.13270736444039152</v>
      </c>
      <c r="N26" s="45">
        <v>414020.83333333331</v>
      </c>
      <c r="O26" s="14" t="s">
        <v>179</v>
      </c>
    </row>
    <row r="27" spans="1:15" x14ac:dyDescent="0.2">
      <c r="A27" s="14" t="s">
        <v>32</v>
      </c>
      <c r="B27" s="4">
        <v>25170000</v>
      </c>
      <c r="C27" s="5" t="s">
        <v>101</v>
      </c>
      <c r="D27" s="4" t="s">
        <v>10</v>
      </c>
      <c r="E27" s="4">
        <v>1</v>
      </c>
      <c r="F27" s="41">
        <v>20468</v>
      </c>
      <c r="G27" s="56">
        <v>23800</v>
      </c>
      <c r="H27" s="57">
        <v>29750</v>
      </c>
      <c r="I27" s="58">
        <f t="shared" si="5"/>
        <v>24672.666666666668</v>
      </c>
      <c r="J27" s="59">
        <f t="shared" si="6"/>
        <v>29750</v>
      </c>
      <c r="K27" s="59">
        <f t="shared" si="7"/>
        <v>20468</v>
      </c>
      <c r="L27" s="59">
        <f t="shared" si="8"/>
        <v>4702.1315733753527</v>
      </c>
      <c r="M27" s="55">
        <f t="shared" si="9"/>
        <v>0.19058059823456533</v>
      </c>
      <c r="N27" s="45">
        <v>24672.666666666668</v>
      </c>
      <c r="O27" s="14" t="s">
        <v>179</v>
      </c>
    </row>
    <row r="28" spans="1:15" x14ac:dyDescent="0.2">
      <c r="A28" s="14" t="s">
        <v>33</v>
      </c>
      <c r="B28" s="4">
        <v>25170000</v>
      </c>
      <c r="C28" s="5" t="s">
        <v>102</v>
      </c>
      <c r="D28" s="4" t="s">
        <v>10</v>
      </c>
      <c r="E28" s="4">
        <v>1</v>
      </c>
      <c r="F28" s="41">
        <v>53966.5</v>
      </c>
      <c r="G28" s="56">
        <v>101150</v>
      </c>
      <c r="H28" s="57">
        <v>126437.5</v>
      </c>
      <c r="I28" s="58">
        <f t="shared" si="5"/>
        <v>93851.333333333328</v>
      </c>
      <c r="J28" s="59">
        <f t="shared" si="6"/>
        <v>126437.5</v>
      </c>
      <c r="K28" s="59">
        <f t="shared" si="7"/>
        <v>53966.5</v>
      </c>
      <c r="L28" s="59">
        <f t="shared" si="8"/>
        <v>36782.663872853664</v>
      </c>
      <c r="M28" s="55">
        <f t="shared" si="9"/>
        <v>0.39192478749568821</v>
      </c>
      <c r="N28" s="45">
        <v>93851.333333333328</v>
      </c>
      <c r="O28" s="14" t="s">
        <v>179</v>
      </c>
    </row>
    <row r="29" spans="1:15" x14ac:dyDescent="0.2">
      <c r="A29" s="14" t="s">
        <v>34</v>
      </c>
      <c r="B29" s="4">
        <v>25170000</v>
      </c>
      <c r="C29" s="5" t="s">
        <v>104</v>
      </c>
      <c r="D29" s="4" t="s">
        <v>10</v>
      </c>
      <c r="E29" s="4">
        <v>1</v>
      </c>
      <c r="F29" s="41">
        <v>7913.5</v>
      </c>
      <c r="G29" s="56">
        <v>17850</v>
      </c>
      <c r="H29" s="57">
        <v>22312.5</v>
      </c>
      <c r="I29" s="58">
        <f t="shared" si="5"/>
        <v>16025.333333333334</v>
      </c>
      <c r="J29" s="59">
        <f t="shared" si="6"/>
        <v>22312.5</v>
      </c>
      <c r="K29" s="59">
        <f t="shared" si="7"/>
        <v>7913.5</v>
      </c>
      <c r="L29" s="59">
        <f t="shared" si="8"/>
        <v>7370.8789559545285</v>
      </c>
      <c r="M29" s="55">
        <f t="shared" si="9"/>
        <v>0.45995167792377867</v>
      </c>
      <c r="N29" s="45">
        <v>16025.333333333334</v>
      </c>
      <c r="O29" s="14" t="s">
        <v>179</v>
      </c>
    </row>
    <row r="30" spans="1:15" x14ac:dyDescent="0.2">
      <c r="A30" s="14" t="s">
        <v>35</v>
      </c>
      <c r="B30" s="4">
        <v>25170000</v>
      </c>
      <c r="C30" s="5" t="s">
        <v>105</v>
      </c>
      <c r="D30" s="4" t="s">
        <v>10</v>
      </c>
      <c r="E30" s="4">
        <v>1</v>
      </c>
      <c r="F30" s="41">
        <v>60333</v>
      </c>
      <c r="G30" s="56">
        <v>17850</v>
      </c>
      <c r="H30" s="57">
        <v>22312.5</v>
      </c>
      <c r="I30" s="58">
        <f t="shared" si="5"/>
        <v>33498.5</v>
      </c>
      <c r="J30" s="59">
        <f t="shared" si="6"/>
        <v>60333</v>
      </c>
      <c r="K30" s="59">
        <f t="shared" si="7"/>
        <v>17850</v>
      </c>
      <c r="L30" s="59">
        <f t="shared" si="8"/>
        <v>23346.226017281679</v>
      </c>
      <c r="M30" s="55">
        <f t="shared" si="9"/>
        <v>0.69693347514908666</v>
      </c>
      <c r="N30" s="45">
        <v>33498.5</v>
      </c>
      <c r="O30" s="14" t="s">
        <v>179</v>
      </c>
    </row>
    <row r="31" spans="1:15" x14ac:dyDescent="0.2">
      <c r="A31" s="14" t="s">
        <v>36</v>
      </c>
      <c r="B31" s="4">
        <v>25170000</v>
      </c>
      <c r="C31" s="5" t="s">
        <v>106</v>
      </c>
      <c r="D31" s="4" t="s">
        <v>10</v>
      </c>
      <c r="E31" s="4">
        <v>1</v>
      </c>
      <c r="F31" s="41">
        <v>1190</v>
      </c>
      <c r="G31" s="56">
        <v>5950</v>
      </c>
      <c r="H31" s="57">
        <v>7437.5</v>
      </c>
      <c r="I31" s="58">
        <f t="shared" si="5"/>
        <v>4859.166666666667</v>
      </c>
      <c r="J31" s="59">
        <f t="shared" si="6"/>
        <v>7437.5</v>
      </c>
      <c r="K31" s="59">
        <f t="shared" si="7"/>
        <v>1190</v>
      </c>
      <c r="L31" s="59">
        <f t="shared" si="8"/>
        <v>3263.4723965943599</v>
      </c>
      <c r="M31" s="55">
        <f t="shared" si="9"/>
        <v>0.67161153762874837</v>
      </c>
      <c r="N31" s="45">
        <v>4859.166666666667</v>
      </c>
      <c r="O31" s="14" t="s">
        <v>179</v>
      </c>
    </row>
    <row r="32" spans="1:15" ht="24" x14ac:dyDescent="0.2">
      <c r="A32" s="14" t="s">
        <v>37</v>
      </c>
      <c r="B32" s="4">
        <v>25170000</v>
      </c>
      <c r="C32" s="5" t="s">
        <v>108</v>
      </c>
      <c r="D32" s="4" t="s">
        <v>10</v>
      </c>
      <c r="E32" s="4">
        <v>1</v>
      </c>
      <c r="F32" s="41">
        <v>101507</v>
      </c>
      <c r="G32" s="56">
        <v>89250</v>
      </c>
      <c r="H32" s="57">
        <v>111562.5</v>
      </c>
      <c r="I32" s="58">
        <f t="shared" si="5"/>
        <v>100773.16666666667</v>
      </c>
      <c r="J32" s="59">
        <f t="shared" si="6"/>
        <v>111562.5</v>
      </c>
      <c r="K32" s="59">
        <f t="shared" si="7"/>
        <v>89250</v>
      </c>
      <c r="L32" s="59">
        <f t="shared" si="8"/>
        <v>11174.336561216211</v>
      </c>
      <c r="M32" s="55">
        <f t="shared" si="9"/>
        <v>0.11088603177647698</v>
      </c>
      <c r="N32" s="45">
        <v>100773.16666666667</v>
      </c>
      <c r="O32" s="14" t="s">
        <v>179</v>
      </c>
    </row>
    <row r="33" spans="1:15" x14ac:dyDescent="0.2">
      <c r="A33" s="14" t="s">
        <v>38</v>
      </c>
      <c r="B33" s="4">
        <v>25170000</v>
      </c>
      <c r="C33" s="5" t="s">
        <v>109</v>
      </c>
      <c r="D33" s="4" t="s">
        <v>10</v>
      </c>
      <c r="E33" s="4">
        <v>1</v>
      </c>
      <c r="F33" s="41">
        <v>66640</v>
      </c>
      <c r="G33" s="56">
        <v>89250</v>
      </c>
      <c r="H33" s="57">
        <v>111562.5</v>
      </c>
      <c r="I33" s="58">
        <f t="shared" si="5"/>
        <v>89150.833333333328</v>
      </c>
      <c r="J33" s="59">
        <f t="shared" si="6"/>
        <v>111562.5</v>
      </c>
      <c r="K33" s="59">
        <f t="shared" si="7"/>
        <v>66640</v>
      </c>
      <c r="L33" s="59">
        <f t="shared" si="8"/>
        <v>22461.414182622917</v>
      </c>
      <c r="M33" s="55">
        <f t="shared" si="9"/>
        <v>0.25194844896895247</v>
      </c>
      <c r="N33" s="45">
        <v>89150.833333333328</v>
      </c>
      <c r="O33" s="14" t="s">
        <v>179</v>
      </c>
    </row>
    <row r="34" spans="1:15" ht="24" x14ac:dyDescent="0.2">
      <c r="A34" s="14" t="s">
        <v>39</v>
      </c>
      <c r="B34" s="4">
        <v>25170000</v>
      </c>
      <c r="C34" s="5" t="s">
        <v>110</v>
      </c>
      <c r="D34" s="4" t="s">
        <v>10</v>
      </c>
      <c r="E34" s="4">
        <v>1</v>
      </c>
      <c r="F34" s="41">
        <v>177012.5</v>
      </c>
      <c r="G34" s="56">
        <v>202300</v>
      </c>
      <c r="H34" s="57">
        <v>252875</v>
      </c>
      <c r="I34" s="58">
        <f t="shared" si="5"/>
        <v>210729.16666666666</v>
      </c>
      <c r="J34" s="59">
        <f t="shared" si="6"/>
        <v>252875</v>
      </c>
      <c r="K34" s="59">
        <f t="shared" si="7"/>
        <v>177012.5</v>
      </c>
      <c r="L34" s="59">
        <f t="shared" si="8"/>
        <v>38627.294295398635</v>
      </c>
      <c r="M34" s="55">
        <f t="shared" si="9"/>
        <v>0.18330302779823376</v>
      </c>
      <c r="N34" s="45">
        <v>210729.16666666666</v>
      </c>
      <c r="O34" s="14" t="s">
        <v>179</v>
      </c>
    </row>
    <row r="35" spans="1:15" x14ac:dyDescent="0.2">
      <c r="A35" s="14" t="s">
        <v>40</v>
      </c>
      <c r="B35" s="4">
        <v>25170000</v>
      </c>
      <c r="C35" s="5" t="s">
        <v>111</v>
      </c>
      <c r="D35" s="4" t="s">
        <v>10</v>
      </c>
      <c r="E35" s="4">
        <v>1</v>
      </c>
      <c r="F35" s="41">
        <v>22015</v>
      </c>
      <c r="G35" s="56">
        <v>89250</v>
      </c>
      <c r="H35" s="57">
        <v>111562.5</v>
      </c>
      <c r="I35" s="58">
        <f t="shared" si="5"/>
        <v>74275.833333333328</v>
      </c>
      <c r="J35" s="59">
        <f t="shared" si="6"/>
        <v>111562.5</v>
      </c>
      <c r="K35" s="59">
        <f t="shared" si="7"/>
        <v>22015</v>
      </c>
      <c r="L35" s="59">
        <f t="shared" si="8"/>
        <v>46613.924310052818</v>
      </c>
      <c r="M35" s="55">
        <f t="shared" si="9"/>
        <v>0.6275786109441539</v>
      </c>
      <c r="N35" s="45">
        <v>74275.833333333328</v>
      </c>
      <c r="O35" s="14" t="s">
        <v>179</v>
      </c>
    </row>
    <row r="36" spans="1:15" x14ac:dyDescent="0.2">
      <c r="A36" s="14" t="s">
        <v>41</v>
      </c>
      <c r="B36" s="4">
        <v>25170000</v>
      </c>
      <c r="C36" s="5" t="s">
        <v>112</v>
      </c>
      <c r="D36" s="4" t="s">
        <v>10</v>
      </c>
      <c r="E36" s="4">
        <v>1</v>
      </c>
      <c r="F36" s="41">
        <v>206703</v>
      </c>
      <c r="G36" s="56">
        <v>392700</v>
      </c>
      <c r="H36" s="57">
        <v>490875</v>
      </c>
      <c r="I36" s="58">
        <f t="shared" si="5"/>
        <v>363426</v>
      </c>
      <c r="J36" s="59">
        <f t="shared" si="6"/>
        <v>490875</v>
      </c>
      <c r="K36" s="59">
        <f t="shared" si="7"/>
        <v>206703</v>
      </c>
      <c r="L36" s="59">
        <f t="shared" si="8"/>
        <v>144330.02703179957</v>
      </c>
      <c r="M36" s="55">
        <f t="shared" si="9"/>
        <v>0.39713731827607152</v>
      </c>
      <c r="N36" s="45">
        <v>363426</v>
      </c>
      <c r="O36" s="14" t="s">
        <v>179</v>
      </c>
    </row>
    <row r="37" spans="1:15" x14ac:dyDescent="0.2">
      <c r="A37" s="14" t="s">
        <v>42</v>
      </c>
      <c r="B37" s="4">
        <v>25170000</v>
      </c>
      <c r="C37" s="7" t="s">
        <v>113</v>
      </c>
      <c r="D37" s="6" t="s">
        <v>10</v>
      </c>
      <c r="E37" s="4">
        <v>1</v>
      </c>
      <c r="F37" s="41">
        <v>1481550</v>
      </c>
      <c r="G37" s="56">
        <v>1606500</v>
      </c>
      <c r="H37" s="57">
        <v>2008125</v>
      </c>
      <c r="I37" s="58">
        <f t="shared" si="5"/>
        <v>1698725</v>
      </c>
      <c r="J37" s="59">
        <f t="shared" si="6"/>
        <v>2008125</v>
      </c>
      <c r="K37" s="59">
        <f t="shared" si="7"/>
        <v>1481550</v>
      </c>
      <c r="L37" s="59">
        <f t="shared" si="8"/>
        <v>275135.2315226096</v>
      </c>
      <c r="M37" s="55">
        <f t="shared" si="9"/>
        <v>0.16196572813292887</v>
      </c>
      <c r="N37" s="45">
        <v>1698725</v>
      </c>
      <c r="O37" s="14" t="s">
        <v>179</v>
      </c>
    </row>
    <row r="38" spans="1:15" ht="24" x14ac:dyDescent="0.2">
      <c r="A38" s="14" t="s">
        <v>43</v>
      </c>
      <c r="B38" s="4">
        <v>25170000</v>
      </c>
      <c r="C38" s="5" t="s">
        <v>114</v>
      </c>
      <c r="D38" s="4" t="s">
        <v>10</v>
      </c>
      <c r="E38" s="4">
        <v>1</v>
      </c>
      <c r="F38" s="41">
        <v>25347</v>
      </c>
      <c r="G38" s="56">
        <v>29750</v>
      </c>
      <c r="H38" s="57">
        <v>37187.5</v>
      </c>
      <c r="I38" s="58">
        <f t="shared" si="5"/>
        <v>30761.5</v>
      </c>
      <c r="J38" s="59">
        <f t="shared" si="6"/>
        <v>37187.5</v>
      </c>
      <c r="K38" s="59">
        <f t="shared" si="7"/>
        <v>25347</v>
      </c>
      <c r="L38" s="59">
        <f t="shared" si="8"/>
        <v>5984.7062793423702</v>
      </c>
      <c r="M38" s="55">
        <f t="shared" si="9"/>
        <v>0.19455183522722788</v>
      </c>
      <c r="N38" s="45">
        <v>30761.5</v>
      </c>
      <c r="O38" s="14" t="s">
        <v>179</v>
      </c>
    </row>
    <row r="39" spans="1:15" ht="24" x14ac:dyDescent="0.2">
      <c r="A39" s="14" t="s">
        <v>45</v>
      </c>
      <c r="B39" s="4">
        <v>25170000</v>
      </c>
      <c r="C39" s="5" t="s">
        <v>116</v>
      </c>
      <c r="D39" s="4" t="s">
        <v>10</v>
      </c>
      <c r="E39" s="4">
        <v>1</v>
      </c>
      <c r="F39" s="41">
        <v>25347</v>
      </c>
      <c r="G39" s="56">
        <v>29750</v>
      </c>
      <c r="H39" s="57">
        <v>37187.5</v>
      </c>
      <c r="I39" s="58">
        <f t="shared" si="5"/>
        <v>30761.5</v>
      </c>
      <c r="J39" s="59">
        <f t="shared" si="6"/>
        <v>37187.5</v>
      </c>
      <c r="K39" s="59">
        <f t="shared" si="7"/>
        <v>25347</v>
      </c>
      <c r="L39" s="59">
        <f t="shared" si="8"/>
        <v>5984.7062793423702</v>
      </c>
      <c r="M39" s="55">
        <f t="shared" si="9"/>
        <v>0.19455183522722788</v>
      </c>
      <c r="N39" s="45">
        <v>30761.5</v>
      </c>
      <c r="O39" s="14" t="s">
        <v>179</v>
      </c>
    </row>
    <row r="40" spans="1:15" ht="24" x14ac:dyDescent="0.2">
      <c r="A40" s="14" t="s">
        <v>46</v>
      </c>
      <c r="B40" s="4">
        <v>25170000</v>
      </c>
      <c r="C40" s="5" t="s">
        <v>117</v>
      </c>
      <c r="D40" s="4" t="s">
        <v>10</v>
      </c>
      <c r="E40" s="4">
        <v>1</v>
      </c>
      <c r="F40" s="41">
        <v>107100</v>
      </c>
      <c r="G40" s="56">
        <v>148750</v>
      </c>
      <c r="H40" s="57">
        <v>185937.5</v>
      </c>
      <c r="I40" s="58">
        <f t="shared" si="5"/>
        <v>147262.5</v>
      </c>
      <c r="J40" s="59">
        <f t="shared" si="6"/>
        <v>185937.5</v>
      </c>
      <c r="K40" s="59">
        <f t="shared" si="7"/>
        <v>107100</v>
      </c>
      <c r="L40" s="59">
        <f t="shared" si="8"/>
        <v>39439.793911099485</v>
      </c>
      <c r="M40" s="55">
        <f t="shared" si="9"/>
        <v>0.26781966835480508</v>
      </c>
      <c r="N40" s="45">
        <v>147262.5</v>
      </c>
      <c r="O40" s="14" t="s">
        <v>179</v>
      </c>
    </row>
    <row r="41" spans="1:15" ht="24" x14ac:dyDescent="0.2">
      <c r="A41" s="14" t="s">
        <v>47</v>
      </c>
      <c r="B41" s="4">
        <v>25170000</v>
      </c>
      <c r="C41" s="7" t="s">
        <v>118</v>
      </c>
      <c r="D41" s="6" t="s">
        <v>10</v>
      </c>
      <c r="E41" s="4">
        <v>1</v>
      </c>
      <c r="F41" s="41">
        <v>1.19</v>
      </c>
      <c r="G41" s="56">
        <v>1190</v>
      </c>
      <c r="H41" s="57">
        <v>1487.5</v>
      </c>
      <c r="I41" s="58">
        <f t="shared" si="5"/>
        <v>892.89666666666665</v>
      </c>
      <c r="J41" s="59">
        <f t="shared" si="6"/>
        <v>1487.5</v>
      </c>
      <c r="K41" s="59">
        <f t="shared" si="7"/>
        <v>1.19</v>
      </c>
      <c r="L41" s="59">
        <f t="shared" si="8"/>
        <v>786.43635917557458</v>
      </c>
      <c r="M41" s="55">
        <f t="shared" si="9"/>
        <v>0.88076973353643895</v>
      </c>
      <c r="N41" s="45">
        <v>892.89666666666665</v>
      </c>
      <c r="O41" s="14" t="s">
        <v>179</v>
      </c>
    </row>
    <row r="42" spans="1:15" x14ac:dyDescent="0.2">
      <c r="A42" s="14" t="s">
        <v>48</v>
      </c>
      <c r="B42" s="4">
        <v>25170000</v>
      </c>
      <c r="C42" s="5" t="s">
        <v>119</v>
      </c>
      <c r="D42" s="4" t="s">
        <v>10</v>
      </c>
      <c r="E42" s="4">
        <v>1</v>
      </c>
      <c r="F42" s="41">
        <v>452200</v>
      </c>
      <c r="G42" s="56">
        <v>427210</v>
      </c>
      <c r="H42" s="57">
        <v>534012.5</v>
      </c>
      <c r="I42" s="58">
        <f t="shared" si="5"/>
        <v>471140.83333333331</v>
      </c>
      <c r="J42" s="59">
        <f t="shared" si="6"/>
        <v>534012.5</v>
      </c>
      <c r="K42" s="59">
        <f t="shared" si="7"/>
        <v>427210</v>
      </c>
      <c r="L42" s="59">
        <f t="shared" si="8"/>
        <v>55863.761751992082</v>
      </c>
      <c r="M42" s="55">
        <f t="shared" si="9"/>
        <v>0.11857125895192432</v>
      </c>
      <c r="N42" s="45">
        <v>471140.83333333331</v>
      </c>
      <c r="O42" s="14" t="s">
        <v>179</v>
      </c>
    </row>
    <row r="43" spans="1:15" x14ac:dyDescent="0.2">
      <c r="A43" s="14" t="s">
        <v>49</v>
      </c>
      <c r="B43" s="4">
        <v>25170000</v>
      </c>
      <c r="C43" s="5" t="s">
        <v>120</v>
      </c>
      <c r="D43" s="4" t="s">
        <v>10</v>
      </c>
      <c r="E43" s="4">
        <v>1</v>
      </c>
      <c r="F43" s="41">
        <v>73780</v>
      </c>
      <c r="G43" s="56">
        <v>101150</v>
      </c>
      <c r="H43" s="57">
        <v>126437.5</v>
      </c>
      <c r="I43" s="58">
        <f t="shared" si="5"/>
        <v>100455.83333333333</v>
      </c>
      <c r="J43" s="59">
        <f t="shared" si="6"/>
        <v>126437.5</v>
      </c>
      <c r="K43" s="59">
        <f t="shared" si="7"/>
        <v>73780</v>
      </c>
      <c r="L43" s="59">
        <f t="shared" si="8"/>
        <v>26335.612335454323</v>
      </c>
      <c r="M43" s="55">
        <f t="shared" si="9"/>
        <v>0.26216110564796463</v>
      </c>
      <c r="N43" s="45">
        <v>100455.83333333333</v>
      </c>
      <c r="O43" s="14" t="s">
        <v>179</v>
      </c>
    </row>
    <row r="44" spans="1:15" x14ac:dyDescent="0.2">
      <c r="A44" s="14" t="s">
        <v>50</v>
      </c>
      <c r="B44" s="4">
        <v>25170000</v>
      </c>
      <c r="C44" s="5" t="s">
        <v>121</v>
      </c>
      <c r="D44" s="4" t="s">
        <v>10</v>
      </c>
      <c r="E44" s="4">
        <v>1</v>
      </c>
      <c r="F44" s="41">
        <v>69020</v>
      </c>
      <c r="G44" s="56">
        <v>101150</v>
      </c>
      <c r="H44" s="57">
        <v>126437.5</v>
      </c>
      <c r="I44" s="58">
        <f t="shared" si="5"/>
        <v>98869.166666666672</v>
      </c>
      <c r="J44" s="59">
        <f t="shared" si="6"/>
        <v>126437.5</v>
      </c>
      <c r="K44" s="59">
        <f t="shared" si="7"/>
        <v>69020</v>
      </c>
      <c r="L44" s="59">
        <f t="shared" si="8"/>
        <v>28776.622058249541</v>
      </c>
      <c r="M44" s="55">
        <f t="shared" si="9"/>
        <v>0.29105759690752464</v>
      </c>
      <c r="N44" s="45">
        <v>98869.166666666672</v>
      </c>
      <c r="O44" s="14" t="s">
        <v>179</v>
      </c>
    </row>
    <row r="45" spans="1:15" x14ac:dyDescent="0.2">
      <c r="A45" s="14" t="s">
        <v>51</v>
      </c>
      <c r="B45" s="4">
        <v>25170000</v>
      </c>
      <c r="C45" s="5" t="s">
        <v>122</v>
      </c>
      <c r="D45" s="4" t="s">
        <v>10</v>
      </c>
      <c r="E45" s="4">
        <v>1</v>
      </c>
      <c r="F45" s="41">
        <v>97580</v>
      </c>
      <c r="G45" s="56">
        <v>416500</v>
      </c>
      <c r="H45" s="57">
        <v>520625</v>
      </c>
      <c r="I45" s="58">
        <f t="shared" si="5"/>
        <v>344901.66666666669</v>
      </c>
      <c r="J45" s="59">
        <f t="shared" si="6"/>
        <v>520625</v>
      </c>
      <c r="K45" s="59">
        <f t="shared" si="7"/>
        <v>97580</v>
      </c>
      <c r="L45" s="59">
        <f t="shared" si="8"/>
        <v>220423.47653626493</v>
      </c>
      <c r="M45" s="55">
        <f t="shared" si="9"/>
        <v>0.63909078395174934</v>
      </c>
      <c r="N45" s="45">
        <v>344901.66666666669</v>
      </c>
      <c r="O45" s="14" t="s">
        <v>179</v>
      </c>
    </row>
    <row r="46" spans="1:15" x14ac:dyDescent="0.2">
      <c r="A46" s="14" t="s">
        <v>52</v>
      </c>
      <c r="B46" s="4">
        <v>25170000</v>
      </c>
      <c r="C46" s="5" t="s">
        <v>124</v>
      </c>
      <c r="D46" s="4" t="s">
        <v>10</v>
      </c>
      <c r="E46" s="4">
        <v>1</v>
      </c>
      <c r="F46" s="41">
        <v>41650</v>
      </c>
      <c r="G46" s="56">
        <v>142800</v>
      </c>
      <c r="H46" s="57">
        <v>178500</v>
      </c>
      <c r="I46" s="58">
        <f t="shared" si="5"/>
        <v>120983.33333333333</v>
      </c>
      <c r="J46" s="59">
        <f t="shared" si="6"/>
        <v>178500</v>
      </c>
      <c r="K46" s="59">
        <f t="shared" si="7"/>
        <v>41650</v>
      </c>
      <c r="L46" s="59">
        <f t="shared" si="8"/>
        <v>70985.60300042067</v>
      </c>
      <c r="M46" s="55">
        <f t="shared" si="9"/>
        <v>0.58673869403846812</v>
      </c>
      <c r="N46" s="45">
        <v>120983.33333333333</v>
      </c>
      <c r="O46" s="14" t="s">
        <v>179</v>
      </c>
    </row>
    <row r="47" spans="1:15" ht="24" x14ac:dyDescent="0.2">
      <c r="A47" s="14" t="s">
        <v>53</v>
      </c>
      <c r="B47" s="4">
        <v>25170000</v>
      </c>
      <c r="C47" s="5" t="s">
        <v>127</v>
      </c>
      <c r="D47" s="4" t="s">
        <v>10</v>
      </c>
      <c r="E47" s="4">
        <v>1</v>
      </c>
      <c r="F47" s="41">
        <v>79492</v>
      </c>
      <c r="G47" s="56">
        <v>53550</v>
      </c>
      <c r="H47" s="57">
        <v>66937.5</v>
      </c>
      <c r="I47" s="58">
        <f t="shared" si="5"/>
        <v>66659.833333333328</v>
      </c>
      <c r="J47" s="59">
        <f t="shared" si="6"/>
        <v>79492</v>
      </c>
      <c r="K47" s="59">
        <f t="shared" si="7"/>
        <v>53550</v>
      </c>
      <c r="L47" s="59">
        <f t="shared" si="8"/>
        <v>12973.22878405114</v>
      </c>
      <c r="M47" s="55">
        <f t="shared" si="9"/>
        <v>0.19461838014473196</v>
      </c>
      <c r="N47" s="45">
        <v>66659.833333333328</v>
      </c>
      <c r="O47" s="14" t="s">
        <v>179</v>
      </c>
    </row>
    <row r="48" spans="1:15" x14ac:dyDescent="0.2">
      <c r="A48" s="74" t="s">
        <v>128</v>
      </c>
      <c r="B48" s="74"/>
      <c r="C48" s="74"/>
      <c r="D48" s="74"/>
      <c r="E48" s="74"/>
      <c r="F48" s="26"/>
      <c r="G48" s="56"/>
      <c r="H48" s="57"/>
      <c r="I48" s="58"/>
      <c r="J48" s="59"/>
      <c r="K48" s="59"/>
      <c r="L48" s="59"/>
      <c r="M48" s="55"/>
      <c r="N48" s="55"/>
      <c r="O48" s="55"/>
    </row>
    <row r="49" spans="1:15" x14ac:dyDescent="0.2">
      <c r="A49" s="75" t="s">
        <v>71</v>
      </c>
      <c r="B49" s="75"/>
      <c r="C49" s="75"/>
      <c r="D49" s="75"/>
      <c r="E49" s="75"/>
      <c r="F49" s="26"/>
      <c r="G49" s="56"/>
      <c r="H49" s="57"/>
      <c r="I49" s="58"/>
      <c r="J49" s="59"/>
      <c r="K49" s="59"/>
      <c r="L49" s="59"/>
      <c r="M49" s="55"/>
      <c r="N49" s="55"/>
      <c r="O49" s="55"/>
    </row>
    <row r="50" spans="1:15" ht="36" x14ac:dyDescent="0.2">
      <c r="A50" s="13" t="s">
        <v>0</v>
      </c>
      <c r="B50" s="13" t="s">
        <v>4</v>
      </c>
      <c r="C50" s="13" t="s">
        <v>5</v>
      </c>
      <c r="D50" s="13" t="s">
        <v>6</v>
      </c>
      <c r="E50" s="15" t="s">
        <v>7</v>
      </c>
      <c r="F50" s="26"/>
      <c r="G50" s="56"/>
      <c r="H50" s="57"/>
      <c r="I50" s="58"/>
      <c r="J50" s="59"/>
      <c r="K50" s="59"/>
      <c r="L50" s="59"/>
      <c r="M50" s="55"/>
      <c r="N50" s="55"/>
      <c r="O50" s="55"/>
    </row>
    <row r="51" spans="1:15" ht="24" x14ac:dyDescent="0.2">
      <c r="A51" s="14" t="s">
        <v>8</v>
      </c>
      <c r="B51" s="4">
        <v>78181500</v>
      </c>
      <c r="C51" s="5" t="s">
        <v>129</v>
      </c>
      <c r="D51" s="4" t="s">
        <v>64</v>
      </c>
      <c r="E51" s="4">
        <v>1</v>
      </c>
      <c r="F51" s="26">
        <v>11900</v>
      </c>
      <c r="G51" s="56">
        <v>11900</v>
      </c>
      <c r="H51" s="57">
        <v>14875</v>
      </c>
      <c r="I51" s="58">
        <f t="shared" si="5"/>
        <v>12891.666666666666</v>
      </c>
      <c r="J51" s="59">
        <f t="shared" si="6"/>
        <v>14875</v>
      </c>
      <c r="K51" s="59">
        <f t="shared" si="7"/>
        <v>11900</v>
      </c>
      <c r="L51" s="59">
        <f t="shared" si="8"/>
        <v>1717.6170508391394</v>
      </c>
      <c r="M51" s="55">
        <f t="shared" si="9"/>
        <v>0.13323467750529847</v>
      </c>
      <c r="N51" s="45">
        <v>12891.666666666666</v>
      </c>
      <c r="O51" s="14" t="s">
        <v>179</v>
      </c>
    </row>
    <row r="52" spans="1:15" ht="24" x14ac:dyDescent="0.2">
      <c r="A52" s="14" t="s">
        <v>11</v>
      </c>
      <c r="B52" s="4">
        <v>78181500</v>
      </c>
      <c r="C52" s="5" t="s">
        <v>130</v>
      </c>
      <c r="D52" s="4" t="s">
        <v>64</v>
      </c>
      <c r="E52" s="4">
        <v>1</v>
      </c>
      <c r="F52" s="26">
        <v>11900</v>
      </c>
      <c r="G52" s="56">
        <v>11900</v>
      </c>
      <c r="H52" s="57">
        <v>14875</v>
      </c>
      <c r="I52" s="58">
        <f t="shared" si="5"/>
        <v>12891.666666666666</v>
      </c>
      <c r="J52" s="59">
        <f t="shared" si="6"/>
        <v>14875</v>
      </c>
      <c r="K52" s="59">
        <f t="shared" si="7"/>
        <v>11900</v>
      </c>
      <c r="L52" s="59">
        <f t="shared" si="8"/>
        <v>1717.6170508391394</v>
      </c>
      <c r="M52" s="55">
        <f t="shared" si="9"/>
        <v>0.13323467750529847</v>
      </c>
      <c r="N52" s="45">
        <v>12891.666666666666</v>
      </c>
      <c r="O52" s="14" t="s">
        <v>179</v>
      </c>
    </row>
    <row r="53" spans="1:15" ht="24" x14ac:dyDescent="0.2">
      <c r="A53" s="14" t="s">
        <v>12</v>
      </c>
      <c r="B53" s="4">
        <v>78181500</v>
      </c>
      <c r="C53" s="5" t="s">
        <v>131</v>
      </c>
      <c r="D53" s="4" t="s">
        <v>64</v>
      </c>
      <c r="E53" s="4">
        <v>1</v>
      </c>
      <c r="F53" s="26">
        <v>11900</v>
      </c>
      <c r="G53" s="56">
        <v>11900</v>
      </c>
      <c r="H53" s="57">
        <v>14875</v>
      </c>
      <c r="I53" s="58">
        <f t="shared" si="5"/>
        <v>12891.666666666666</v>
      </c>
      <c r="J53" s="59">
        <f t="shared" si="6"/>
        <v>14875</v>
      </c>
      <c r="K53" s="59">
        <f t="shared" si="7"/>
        <v>11900</v>
      </c>
      <c r="L53" s="59">
        <f t="shared" si="8"/>
        <v>1717.6170508391394</v>
      </c>
      <c r="M53" s="55">
        <f t="shared" si="9"/>
        <v>0.13323467750529847</v>
      </c>
      <c r="N53" s="45">
        <v>12891.666666666666</v>
      </c>
      <c r="O53" s="14" t="s">
        <v>179</v>
      </c>
    </row>
    <row r="54" spans="1:15" ht="24" x14ac:dyDescent="0.2">
      <c r="A54" s="14" t="s">
        <v>13</v>
      </c>
      <c r="B54" s="4">
        <v>78181500</v>
      </c>
      <c r="C54" s="5" t="s">
        <v>132</v>
      </c>
      <c r="D54" s="4" t="s">
        <v>64</v>
      </c>
      <c r="E54" s="4">
        <v>1</v>
      </c>
      <c r="F54" s="26">
        <v>11900</v>
      </c>
      <c r="G54" s="56">
        <v>11900</v>
      </c>
      <c r="H54" s="57">
        <v>14875</v>
      </c>
      <c r="I54" s="58">
        <f t="shared" si="5"/>
        <v>12891.666666666666</v>
      </c>
      <c r="J54" s="59">
        <f t="shared" si="6"/>
        <v>14875</v>
      </c>
      <c r="K54" s="59">
        <f t="shared" si="7"/>
        <v>11900</v>
      </c>
      <c r="L54" s="59">
        <f t="shared" si="8"/>
        <v>1717.6170508391394</v>
      </c>
      <c r="M54" s="55">
        <f t="shared" si="9"/>
        <v>0.13323467750529847</v>
      </c>
      <c r="N54" s="45">
        <v>12891.666666666666</v>
      </c>
      <c r="O54" s="14" t="s">
        <v>179</v>
      </c>
    </row>
    <row r="55" spans="1:15" ht="24" x14ac:dyDescent="0.2">
      <c r="A55" s="14" t="s">
        <v>15</v>
      </c>
      <c r="B55" s="4">
        <v>78181500</v>
      </c>
      <c r="C55" s="5" t="s">
        <v>133</v>
      </c>
      <c r="D55" s="4" t="s">
        <v>64</v>
      </c>
      <c r="E55" s="4">
        <v>1</v>
      </c>
      <c r="F55" s="26">
        <v>17850</v>
      </c>
      <c r="G55" s="56">
        <v>17850</v>
      </c>
      <c r="H55" s="57">
        <v>22312.5</v>
      </c>
      <c r="I55" s="58">
        <f t="shared" si="5"/>
        <v>19337.5</v>
      </c>
      <c r="J55" s="59">
        <f t="shared" si="6"/>
        <v>22312.5</v>
      </c>
      <c r="K55" s="59">
        <f t="shared" si="7"/>
        <v>17850</v>
      </c>
      <c r="L55" s="59">
        <f t="shared" si="8"/>
        <v>2576.425576258705</v>
      </c>
      <c r="M55" s="55">
        <f t="shared" si="9"/>
        <v>0.13323467750529824</v>
      </c>
      <c r="N55" s="45">
        <v>19337.5</v>
      </c>
      <c r="O55" s="14" t="s">
        <v>179</v>
      </c>
    </row>
    <row r="56" spans="1:15" ht="24" x14ac:dyDescent="0.2">
      <c r="A56" s="14" t="s">
        <v>16</v>
      </c>
      <c r="B56" s="6">
        <v>78181500</v>
      </c>
      <c r="C56" s="7" t="s">
        <v>134</v>
      </c>
      <c r="D56" s="4" t="s">
        <v>64</v>
      </c>
      <c r="E56" s="4">
        <v>1</v>
      </c>
      <c r="F56" s="26">
        <v>53550</v>
      </c>
      <c r="G56" s="56">
        <v>113050</v>
      </c>
      <c r="H56" s="57">
        <v>141312.5</v>
      </c>
      <c r="I56" s="58">
        <f t="shared" si="5"/>
        <v>102637.5</v>
      </c>
      <c r="J56" s="59">
        <f t="shared" si="6"/>
        <v>141312.5</v>
      </c>
      <c r="K56" s="59">
        <f t="shared" si="7"/>
        <v>53550</v>
      </c>
      <c r="L56" s="59">
        <f t="shared" si="8"/>
        <v>44798.2055304674</v>
      </c>
      <c r="M56" s="55">
        <f t="shared" si="9"/>
        <v>0.4364701549674086</v>
      </c>
      <c r="N56" s="45">
        <v>102637.5</v>
      </c>
      <c r="O56" s="14" t="s">
        <v>179</v>
      </c>
    </row>
    <row r="57" spans="1:15" ht="24" x14ac:dyDescent="0.2">
      <c r="A57" s="14" t="s">
        <v>17</v>
      </c>
      <c r="B57" s="6">
        <v>78181500</v>
      </c>
      <c r="C57" s="7" t="s">
        <v>135</v>
      </c>
      <c r="D57" s="4" t="s">
        <v>64</v>
      </c>
      <c r="E57" s="4">
        <v>1</v>
      </c>
      <c r="F57" s="26">
        <v>11900</v>
      </c>
      <c r="G57" s="56">
        <v>11900</v>
      </c>
      <c r="H57" s="57">
        <v>14875</v>
      </c>
      <c r="I57" s="58">
        <f t="shared" si="5"/>
        <v>12891.666666666666</v>
      </c>
      <c r="J57" s="59">
        <f t="shared" si="6"/>
        <v>14875</v>
      </c>
      <c r="K57" s="59">
        <f t="shared" si="7"/>
        <v>11900</v>
      </c>
      <c r="L57" s="59">
        <f t="shared" si="8"/>
        <v>1717.6170508391394</v>
      </c>
      <c r="M57" s="55">
        <f t="shared" si="9"/>
        <v>0.13323467750529847</v>
      </c>
      <c r="N57" s="45">
        <v>12891.666666666666</v>
      </c>
      <c r="O57" s="14" t="s">
        <v>179</v>
      </c>
    </row>
    <row r="58" spans="1:15" ht="24" x14ac:dyDescent="0.2">
      <c r="A58" s="14" t="s">
        <v>18</v>
      </c>
      <c r="B58" s="6">
        <v>78181500</v>
      </c>
      <c r="C58" s="7" t="s">
        <v>67</v>
      </c>
      <c r="D58" s="4" t="s">
        <v>64</v>
      </c>
      <c r="E58" s="4">
        <v>1</v>
      </c>
      <c r="F58" s="26">
        <v>14280</v>
      </c>
      <c r="G58" s="56">
        <v>23800</v>
      </c>
      <c r="H58" s="57">
        <v>29750</v>
      </c>
      <c r="I58" s="58">
        <f t="shared" si="5"/>
        <v>22610</v>
      </c>
      <c r="J58" s="59">
        <f t="shared" si="6"/>
        <v>29750</v>
      </c>
      <c r="K58" s="59">
        <f t="shared" si="7"/>
        <v>14280</v>
      </c>
      <c r="L58" s="59">
        <f t="shared" si="8"/>
        <v>7803.3518439193804</v>
      </c>
      <c r="M58" s="55">
        <f t="shared" si="9"/>
        <v>0.34512834338431581</v>
      </c>
      <c r="N58" s="45">
        <v>22610</v>
      </c>
      <c r="O58" s="14" t="s">
        <v>179</v>
      </c>
    </row>
    <row r="59" spans="1:15" ht="36" x14ac:dyDescent="0.2">
      <c r="A59" s="14" t="s">
        <v>19</v>
      </c>
      <c r="B59" s="6">
        <v>78181500</v>
      </c>
      <c r="C59" s="7" t="s">
        <v>136</v>
      </c>
      <c r="D59" s="4" t="s">
        <v>64</v>
      </c>
      <c r="E59" s="4">
        <v>1</v>
      </c>
      <c r="F59" s="26">
        <v>11900</v>
      </c>
      <c r="G59" s="56">
        <v>23800</v>
      </c>
      <c r="H59" s="57">
        <v>29750</v>
      </c>
      <c r="I59" s="58">
        <f t="shared" si="5"/>
        <v>21816.666666666668</v>
      </c>
      <c r="J59" s="59">
        <f t="shared" si="6"/>
        <v>29750</v>
      </c>
      <c r="K59" s="59">
        <f t="shared" si="7"/>
        <v>11900</v>
      </c>
      <c r="L59" s="59">
        <f t="shared" si="8"/>
        <v>9088.7751283290854</v>
      </c>
      <c r="M59" s="55">
        <f t="shared" si="9"/>
        <v>0.41659779045053102</v>
      </c>
      <c r="N59" s="45">
        <v>21816.666666666668</v>
      </c>
      <c r="O59" s="14" t="s">
        <v>179</v>
      </c>
    </row>
    <row r="60" spans="1:15" ht="36" x14ac:dyDescent="0.2">
      <c r="A60" s="14" t="s">
        <v>20</v>
      </c>
      <c r="B60" s="6">
        <v>78181500</v>
      </c>
      <c r="C60" s="7" t="s">
        <v>137</v>
      </c>
      <c r="D60" s="4" t="s">
        <v>64</v>
      </c>
      <c r="E60" s="4">
        <v>1</v>
      </c>
      <c r="F60" s="26">
        <v>11900</v>
      </c>
      <c r="G60" s="56">
        <v>23800</v>
      </c>
      <c r="H60" s="57">
        <v>29750</v>
      </c>
      <c r="I60" s="58">
        <f t="shared" si="5"/>
        <v>21816.666666666668</v>
      </c>
      <c r="J60" s="59">
        <f t="shared" si="6"/>
        <v>29750</v>
      </c>
      <c r="K60" s="59">
        <f t="shared" si="7"/>
        <v>11900</v>
      </c>
      <c r="L60" s="59">
        <f t="shared" si="8"/>
        <v>9088.7751283290854</v>
      </c>
      <c r="M60" s="55">
        <f t="shared" si="9"/>
        <v>0.41659779045053102</v>
      </c>
      <c r="N60" s="45">
        <v>21816.666666666668</v>
      </c>
      <c r="O60" s="14" t="s">
        <v>179</v>
      </c>
    </row>
    <row r="61" spans="1:15" x14ac:dyDescent="0.2">
      <c r="A61" s="14" t="s">
        <v>21</v>
      </c>
      <c r="B61" s="4">
        <v>78181500</v>
      </c>
      <c r="C61" s="5" t="s">
        <v>65</v>
      </c>
      <c r="D61" s="4" t="s">
        <v>64</v>
      </c>
      <c r="E61" s="4">
        <v>1</v>
      </c>
      <c r="F61" s="26">
        <v>5950</v>
      </c>
      <c r="G61" s="56">
        <v>11900</v>
      </c>
      <c r="H61" s="57">
        <v>14875</v>
      </c>
      <c r="I61" s="58">
        <f t="shared" si="5"/>
        <v>10908.333333333334</v>
      </c>
      <c r="J61" s="59">
        <f t="shared" si="6"/>
        <v>14875</v>
      </c>
      <c r="K61" s="59">
        <f t="shared" si="7"/>
        <v>5950</v>
      </c>
      <c r="L61" s="59">
        <f t="shared" si="8"/>
        <v>4544.3875641645427</v>
      </c>
      <c r="M61" s="55">
        <f t="shared" si="9"/>
        <v>0.41659779045053102</v>
      </c>
      <c r="N61" s="45">
        <v>10908.333333333334</v>
      </c>
      <c r="O61" s="14" t="s">
        <v>179</v>
      </c>
    </row>
    <row r="62" spans="1:15" ht="24" x14ac:dyDescent="0.2">
      <c r="A62" s="14" t="s">
        <v>22</v>
      </c>
      <c r="B62" s="4">
        <v>78181500</v>
      </c>
      <c r="C62" s="5" t="s">
        <v>138</v>
      </c>
      <c r="D62" s="4" t="s">
        <v>64</v>
      </c>
      <c r="E62" s="4">
        <v>1</v>
      </c>
      <c r="F62" s="26">
        <v>5950</v>
      </c>
      <c r="G62" s="56">
        <v>17850</v>
      </c>
      <c r="H62" s="57">
        <v>22312.5</v>
      </c>
      <c r="I62" s="58">
        <f t="shared" si="5"/>
        <v>15370.833333333334</v>
      </c>
      <c r="J62" s="59">
        <f t="shared" si="6"/>
        <v>22312.5</v>
      </c>
      <c r="K62" s="59">
        <f t="shared" si="7"/>
        <v>5950</v>
      </c>
      <c r="L62" s="59">
        <f t="shared" si="8"/>
        <v>8458.2830458275221</v>
      </c>
      <c r="M62" s="55">
        <f t="shared" si="9"/>
        <v>0.55028135836232184</v>
      </c>
      <c r="N62" s="45">
        <v>15370.833333333334</v>
      </c>
      <c r="O62" s="14" t="s">
        <v>179</v>
      </c>
    </row>
    <row r="63" spans="1:15" ht="24" x14ac:dyDescent="0.2">
      <c r="A63" s="14" t="s">
        <v>23</v>
      </c>
      <c r="B63" s="4">
        <v>78181500</v>
      </c>
      <c r="C63" s="5" t="s">
        <v>139</v>
      </c>
      <c r="D63" s="4" t="s">
        <v>64</v>
      </c>
      <c r="E63" s="4">
        <v>1</v>
      </c>
      <c r="F63" s="26">
        <v>5950</v>
      </c>
      <c r="G63" s="56">
        <v>17850</v>
      </c>
      <c r="H63" s="57">
        <v>22312.5</v>
      </c>
      <c r="I63" s="58">
        <f t="shared" si="5"/>
        <v>15370.833333333334</v>
      </c>
      <c r="J63" s="59">
        <f t="shared" si="6"/>
        <v>22312.5</v>
      </c>
      <c r="K63" s="59">
        <f t="shared" si="7"/>
        <v>5950</v>
      </c>
      <c r="L63" s="59">
        <f t="shared" si="8"/>
        <v>8458.2830458275221</v>
      </c>
      <c r="M63" s="55">
        <f t="shared" si="9"/>
        <v>0.55028135836232184</v>
      </c>
      <c r="N63" s="45">
        <v>15370.833333333334</v>
      </c>
      <c r="O63" s="14" t="s">
        <v>179</v>
      </c>
    </row>
    <row r="64" spans="1:15" ht="24" x14ac:dyDescent="0.2">
      <c r="A64" s="14" t="s">
        <v>24</v>
      </c>
      <c r="B64" s="4">
        <v>78181500</v>
      </c>
      <c r="C64" s="5" t="s">
        <v>140</v>
      </c>
      <c r="D64" s="4" t="s">
        <v>64</v>
      </c>
      <c r="E64" s="4">
        <v>1</v>
      </c>
      <c r="F64" s="26">
        <v>5950</v>
      </c>
      <c r="G64" s="56">
        <v>71400</v>
      </c>
      <c r="H64" s="57">
        <v>89250</v>
      </c>
      <c r="I64" s="58">
        <f t="shared" si="5"/>
        <v>55533.333333333336</v>
      </c>
      <c r="J64" s="59">
        <f t="shared" si="6"/>
        <v>89250</v>
      </c>
      <c r="K64" s="59">
        <f t="shared" si="7"/>
        <v>5950</v>
      </c>
      <c r="L64" s="59">
        <f t="shared" si="8"/>
        <v>43858.133035200357</v>
      </c>
      <c r="M64" s="55">
        <f t="shared" si="9"/>
        <v>0.7897622995534278</v>
      </c>
      <c r="N64" s="45">
        <v>55533.333333333336</v>
      </c>
      <c r="O64" s="14" t="s">
        <v>179</v>
      </c>
    </row>
    <row r="65" spans="1:15" ht="36" x14ac:dyDescent="0.2">
      <c r="A65" s="14" t="s">
        <v>25</v>
      </c>
      <c r="B65" s="6">
        <v>78181500</v>
      </c>
      <c r="C65" s="7" t="s">
        <v>141</v>
      </c>
      <c r="D65" s="4" t="s">
        <v>64</v>
      </c>
      <c r="E65" s="4">
        <v>1</v>
      </c>
      <c r="F65" s="26">
        <v>5950</v>
      </c>
      <c r="G65" s="56">
        <v>35700</v>
      </c>
      <c r="H65" s="57">
        <v>44625</v>
      </c>
      <c r="I65" s="58">
        <f t="shared" si="5"/>
        <v>28758.333333333332</v>
      </c>
      <c r="J65" s="59">
        <f t="shared" si="6"/>
        <v>44625</v>
      </c>
      <c r="K65" s="59">
        <f t="shared" si="7"/>
        <v>5950</v>
      </c>
      <c r="L65" s="59">
        <f t="shared" si="8"/>
        <v>20250.406374523285</v>
      </c>
      <c r="M65" s="55">
        <f t="shared" si="9"/>
        <v>0.70415785712628054</v>
      </c>
      <c r="N65" s="45">
        <v>28758.333333333332</v>
      </c>
      <c r="O65" s="14" t="s">
        <v>179</v>
      </c>
    </row>
    <row r="66" spans="1:15" x14ac:dyDescent="0.2">
      <c r="A66" s="14" t="s">
        <v>26</v>
      </c>
      <c r="B66" s="6">
        <v>78181500</v>
      </c>
      <c r="C66" s="7" t="s">
        <v>142</v>
      </c>
      <c r="D66" s="4" t="s">
        <v>64</v>
      </c>
      <c r="E66" s="4">
        <v>1</v>
      </c>
      <c r="F66" s="26">
        <v>5950</v>
      </c>
      <c r="G66" s="56">
        <v>23800</v>
      </c>
      <c r="H66" s="57">
        <v>29750</v>
      </c>
      <c r="I66" s="58">
        <f t="shared" si="5"/>
        <v>19833.333333333332</v>
      </c>
      <c r="J66" s="59">
        <f t="shared" si="6"/>
        <v>29750</v>
      </c>
      <c r="K66" s="59">
        <f t="shared" si="7"/>
        <v>5950</v>
      </c>
      <c r="L66" s="59">
        <f t="shared" si="8"/>
        <v>12385.91269682349</v>
      </c>
      <c r="M66" s="55">
        <f t="shared" si="9"/>
        <v>0.62449979983983994</v>
      </c>
      <c r="N66" s="45">
        <v>19833.333333333332</v>
      </c>
      <c r="O66" s="14" t="s">
        <v>179</v>
      </c>
    </row>
    <row r="67" spans="1:15" ht="24" x14ac:dyDescent="0.2">
      <c r="A67" s="14" t="s">
        <v>27</v>
      </c>
      <c r="B67" s="4">
        <v>78181500</v>
      </c>
      <c r="C67" s="5" t="s">
        <v>143</v>
      </c>
      <c r="D67" s="4" t="s">
        <v>64</v>
      </c>
      <c r="E67" s="4">
        <v>1</v>
      </c>
      <c r="F67" s="26">
        <v>17850</v>
      </c>
      <c r="G67" s="56">
        <v>17850</v>
      </c>
      <c r="H67" s="57">
        <v>22312.5</v>
      </c>
      <c r="I67" s="58">
        <f t="shared" si="5"/>
        <v>19337.5</v>
      </c>
      <c r="J67" s="59">
        <f t="shared" si="6"/>
        <v>22312.5</v>
      </c>
      <c r="K67" s="59">
        <f t="shared" si="7"/>
        <v>17850</v>
      </c>
      <c r="L67" s="59">
        <f t="shared" si="8"/>
        <v>2576.425576258705</v>
      </c>
      <c r="M67" s="55">
        <f t="shared" si="9"/>
        <v>0.13323467750529824</v>
      </c>
      <c r="N67" s="45">
        <v>19337.5</v>
      </c>
      <c r="O67" s="14" t="s">
        <v>179</v>
      </c>
    </row>
    <row r="68" spans="1:15" ht="36" x14ac:dyDescent="0.2">
      <c r="A68" s="14" t="s">
        <v>28</v>
      </c>
      <c r="B68" s="4">
        <v>78181500</v>
      </c>
      <c r="C68" s="5" t="s">
        <v>144</v>
      </c>
      <c r="D68" s="4" t="s">
        <v>64</v>
      </c>
      <c r="E68" s="4">
        <v>1</v>
      </c>
      <c r="F68" s="26">
        <v>17850</v>
      </c>
      <c r="G68" s="56">
        <v>53550</v>
      </c>
      <c r="H68" s="57">
        <v>66937.5</v>
      </c>
      <c r="I68" s="58">
        <f t="shared" si="5"/>
        <v>46112.5</v>
      </c>
      <c r="J68" s="59">
        <f t="shared" si="6"/>
        <v>66937.5</v>
      </c>
      <c r="K68" s="59">
        <f t="shared" si="7"/>
        <v>17850</v>
      </c>
      <c r="L68" s="59">
        <f t="shared" si="8"/>
        <v>25374.849137482572</v>
      </c>
      <c r="M68" s="55">
        <f t="shared" si="9"/>
        <v>0.55028135836232195</v>
      </c>
      <c r="N68" s="45">
        <v>46112.5</v>
      </c>
      <c r="O68" s="14" t="s">
        <v>179</v>
      </c>
    </row>
    <row r="69" spans="1:15" ht="24" x14ac:dyDescent="0.2">
      <c r="A69" s="14" t="s">
        <v>29</v>
      </c>
      <c r="B69" s="4">
        <v>78181500</v>
      </c>
      <c r="C69" s="5" t="s">
        <v>145</v>
      </c>
      <c r="D69" s="4" t="s">
        <v>64</v>
      </c>
      <c r="E69" s="4">
        <v>1</v>
      </c>
      <c r="F69" s="26">
        <v>29750</v>
      </c>
      <c r="G69" s="56">
        <v>53550</v>
      </c>
      <c r="H69" s="57">
        <v>66937.5</v>
      </c>
      <c r="I69" s="58">
        <f t="shared" si="5"/>
        <v>50079.166666666664</v>
      </c>
      <c r="J69" s="59">
        <f t="shared" si="6"/>
        <v>66937.5</v>
      </c>
      <c r="K69" s="59">
        <f t="shared" si="7"/>
        <v>29750</v>
      </c>
      <c r="L69" s="59">
        <f t="shared" si="8"/>
        <v>18835.14141394573</v>
      </c>
      <c r="M69" s="55">
        <f t="shared" si="9"/>
        <v>0.37610732501430866</v>
      </c>
      <c r="N69" s="45">
        <v>50079.166666666664</v>
      </c>
      <c r="O69" s="14" t="s">
        <v>179</v>
      </c>
    </row>
    <row r="70" spans="1:15" ht="24" x14ac:dyDescent="0.2">
      <c r="A70" s="14" t="s">
        <v>30</v>
      </c>
      <c r="B70" s="4">
        <v>78181500</v>
      </c>
      <c r="C70" s="5" t="s">
        <v>146</v>
      </c>
      <c r="D70" s="4" t="s">
        <v>64</v>
      </c>
      <c r="E70" s="4">
        <v>1</v>
      </c>
      <c r="F70" s="26">
        <v>29750</v>
      </c>
      <c r="G70" s="56">
        <v>65450</v>
      </c>
      <c r="H70" s="57">
        <v>81812.5</v>
      </c>
      <c r="I70" s="58">
        <f t="shared" si="5"/>
        <v>59004.166666666664</v>
      </c>
      <c r="J70" s="59">
        <f t="shared" si="6"/>
        <v>81812.5</v>
      </c>
      <c r="K70" s="59">
        <f t="shared" si="7"/>
        <v>29750</v>
      </c>
      <c r="L70" s="59">
        <f t="shared" si="8"/>
        <v>26623.064288006612</v>
      </c>
      <c r="M70" s="55">
        <f t="shared" si="9"/>
        <v>0.45120651289609398</v>
      </c>
      <c r="N70" s="45">
        <v>59004.166666666664</v>
      </c>
      <c r="O70" s="14" t="s">
        <v>179</v>
      </c>
    </row>
    <row r="71" spans="1:15" ht="24" x14ac:dyDescent="0.2">
      <c r="A71" s="14" t="s">
        <v>31</v>
      </c>
      <c r="B71" s="4">
        <v>78181500</v>
      </c>
      <c r="C71" s="5" t="s">
        <v>147</v>
      </c>
      <c r="D71" s="4" t="s">
        <v>64</v>
      </c>
      <c r="E71" s="4">
        <v>1</v>
      </c>
      <c r="F71" s="26">
        <v>83300</v>
      </c>
      <c r="G71" s="56">
        <v>214200</v>
      </c>
      <c r="H71" s="57">
        <v>267750</v>
      </c>
      <c r="I71" s="58">
        <f t="shared" ref="I71:I134" si="10">AVERAGE(F71:H71)</f>
        <v>188416.66666666666</v>
      </c>
      <c r="J71" s="59">
        <f t="shared" ref="J71:J134" si="11">MAX(F71:H71)</f>
        <v>267750</v>
      </c>
      <c r="K71" s="59">
        <f t="shared" ref="K71:K134" si="12">MIN(F71:H71)</f>
        <v>83300</v>
      </c>
      <c r="L71" s="59">
        <f t="shared" ref="L71:L134" si="13">STDEV(F71:H71)</f>
        <v>94889.598130318453</v>
      </c>
      <c r="M71" s="55">
        <f t="shared" ref="M71:M134" si="14">L71/I71</f>
        <v>0.50361573532234472</v>
      </c>
      <c r="N71" s="45">
        <v>188416.66666666666</v>
      </c>
      <c r="O71" s="14" t="s">
        <v>179</v>
      </c>
    </row>
    <row r="72" spans="1:15" ht="24" x14ac:dyDescent="0.2">
      <c r="A72" s="14" t="s">
        <v>32</v>
      </c>
      <c r="B72" s="4">
        <v>78181500</v>
      </c>
      <c r="C72" s="5" t="s">
        <v>148</v>
      </c>
      <c r="D72" s="4" t="s">
        <v>64</v>
      </c>
      <c r="E72" s="4">
        <v>1</v>
      </c>
      <c r="F72" s="26">
        <v>29750</v>
      </c>
      <c r="G72" s="56">
        <v>214200</v>
      </c>
      <c r="H72" s="57">
        <v>267750</v>
      </c>
      <c r="I72" s="58">
        <f t="shared" si="10"/>
        <v>170566.66666666666</v>
      </c>
      <c r="J72" s="59">
        <f t="shared" si="11"/>
        <v>267750</v>
      </c>
      <c r="K72" s="59">
        <f t="shared" si="12"/>
        <v>29750</v>
      </c>
      <c r="L72" s="59">
        <f t="shared" si="13"/>
        <v>124855.51983526134</v>
      </c>
      <c r="M72" s="55">
        <f t="shared" si="14"/>
        <v>0.73200422025754164</v>
      </c>
      <c r="N72" s="45">
        <v>170566.66666666666</v>
      </c>
      <c r="O72" s="14" t="s">
        <v>179</v>
      </c>
    </row>
    <row r="73" spans="1:15" x14ac:dyDescent="0.2">
      <c r="A73" s="14" t="s">
        <v>33</v>
      </c>
      <c r="B73" s="4">
        <v>78181500</v>
      </c>
      <c r="C73" s="5" t="s">
        <v>149</v>
      </c>
      <c r="D73" s="4" t="s">
        <v>64</v>
      </c>
      <c r="E73" s="4">
        <v>1</v>
      </c>
      <c r="F73" s="26">
        <v>17850</v>
      </c>
      <c r="G73" s="56">
        <v>29750</v>
      </c>
      <c r="H73" s="57">
        <v>37187.5</v>
      </c>
      <c r="I73" s="58">
        <f t="shared" si="10"/>
        <v>28262.5</v>
      </c>
      <c r="J73" s="59">
        <f t="shared" si="11"/>
        <v>37187.5</v>
      </c>
      <c r="K73" s="59">
        <f t="shared" si="12"/>
        <v>17850</v>
      </c>
      <c r="L73" s="59">
        <f t="shared" si="13"/>
        <v>9754.1898048992261</v>
      </c>
      <c r="M73" s="55">
        <f t="shared" si="14"/>
        <v>0.34512834338431581</v>
      </c>
      <c r="N73" s="45">
        <v>28262.5</v>
      </c>
      <c r="O73" s="14" t="s">
        <v>179</v>
      </c>
    </row>
    <row r="74" spans="1:15" ht="24" x14ac:dyDescent="0.2">
      <c r="A74" s="14" t="s">
        <v>34</v>
      </c>
      <c r="B74" s="4">
        <v>78181500</v>
      </c>
      <c r="C74" s="5" t="s">
        <v>150</v>
      </c>
      <c r="D74" s="4" t="s">
        <v>64</v>
      </c>
      <c r="E74" s="4">
        <v>1</v>
      </c>
      <c r="F74" s="26">
        <v>17850</v>
      </c>
      <c r="G74" s="56">
        <v>17850</v>
      </c>
      <c r="H74" s="57">
        <v>22312.5</v>
      </c>
      <c r="I74" s="58">
        <f t="shared" si="10"/>
        <v>19337.5</v>
      </c>
      <c r="J74" s="59">
        <f t="shared" si="11"/>
        <v>22312.5</v>
      </c>
      <c r="K74" s="59">
        <f t="shared" si="12"/>
        <v>17850</v>
      </c>
      <c r="L74" s="59">
        <f t="shared" si="13"/>
        <v>2576.425576258705</v>
      </c>
      <c r="M74" s="55">
        <f t="shared" si="14"/>
        <v>0.13323467750529824</v>
      </c>
      <c r="N74" s="45">
        <v>19337.5</v>
      </c>
      <c r="O74" s="14" t="s">
        <v>179</v>
      </c>
    </row>
    <row r="75" spans="1:15" ht="24" x14ac:dyDescent="0.2">
      <c r="A75" s="14" t="s">
        <v>35</v>
      </c>
      <c r="B75" s="4">
        <v>78181500</v>
      </c>
      <c r="C75" s="5" t="s">
        <v>151</v>
      </c>
      <c r="D75" s="4" t="s">
        <v>64</v>
      </c>
      <c r="E75" s="4">
        <v>1</v>
      </c>
      <c r="F75" s="26">
        <v>17850</v>
      </c>
      <c r="G75" s="56">
        <v>17850</v>
      </c>
      <c r="H75" s="57">
        <v>22312.5</v>
      </c>
      <c r="I75" s="58">
        <f t="shared" si="10"/>
        <v>19337.5</v>
      </c>
      <c r="J75" s="59">
        <f t="shared" si="11"/>
        <v>22312.5</v>
      </c>
      <c r="K75" s="59">
        <f t="shared" si="12"/>
        <v>17850</v>
      </c>
      <c r="L75" s="59">
        <f t="shared" si="13"/>
        <v>2576.425576258705</v>
      </c>
      <c r="M75" s="55">
        <f t="shared" si="14"/>
        <v>0.13323467750529824</v>
      </c>
      <c r="N75" s="45">
        <v>19337.5</v>
      </c>
      <c r="O75" s="14" t="s">
        <v>179</v>
      </c>
    </row>
    <row r="76" spans="1:15" x14ac:dyDescent="0.2">
      <c r="A76" s="14" t="s">
        <v>36</v>
      </c>
      <c r="B76" s="4">
        <v>78181500</v>
      </c>
      <c r="C76" s="5" t="s">
        <v>66</v>
      </c>
      <c r="D76" s="4" t="s">
        <v>64</v>
      </c>
      <c r="E76" s="4">
        <v>1</v>
      </c>
      <c r="F76" s="26">
        <v>11900</v>
      </c>
      <c r="G76" s="56">
        <v>11900</v>
      </c>
      <c r="H76" s="57">
        <v>14875</v>
      </c>
      <c r="I76" s="58">
        <f t="shared" si="10"/>
        <v>12891.666666666666</v>
      </c>
      <c r="J76" s="59">
        <f t="shared" si="11"/>
        <v>14875</v>
      </c>
      <c r="K76" s="59">
        <f t="shared" si="12"/>
        <v>11900</v>
      </c>
      <c r="L76" s="59">
        <f t="shared" si="13"/>
        <v>1717.6170508391394</v>
      </c>
      <c r="M76" s="55">
        <f t="shared" si="14"/>
        <v>0.13323467750529847</v>
      </c>
      <c r="N76" s="45">
        <v>12891.666666666666</v>
      </c>
      <c r="O76" s="14" t="s">
        <v>179</v>
      </c>
    </row>
    <row r="77" spans="1:15" ht="36" x14ac:dyDescent="0.2">
      <c r="A77" s="14" t="s">
        <v>37</v>
      </c>
      <c r="B77" s="4">
        <v>78181500</v>
      </c>
      <c r="C77" s="5" t="s">
        <v>152</v>
      </c>
      <c r="D77" s="4" t="s">
        <v>64</v>
      </c>
      <c r="E77" s="4">
        <v>1</v>
      </c>
      <c r="F77" s="26">
        <v>11900</v>
      </c>
      <c r="G77" s="56">
        <v>29750</v>
      </c>
      <c r="H77" s="57">
        <v>37187.5</v>
      </c>
      <c r="I77" s="58">
        <f t="shared" si="10"/>
        <v>26279.166666666668</v>
      </c>
      <c r="J77" s="59">
        <f t="shared" si="11"/>
        <v>37187.5</v>
      </c>
      <c r="K77" s="59">
        <f t="shared" si="12"/>
        <v>11900</v>
      </c>
      <c r="L77" s="59">
        <f t="shared" si="13"/>
        <v>12996.131235230481</v>
      </c>
      <c r="M77" s="55">
        <f t="shared" si="14"/>
        <v>0.49454122347476065</v>
      </c>
      <c r="N77" s="45">
        <v>26279.166666666668</v>
      </c>
      <c r="O77" s="14" t="s">
        <v>179</v>
      </c>
    </row>
    <row r="78" spans="1:15" ht="24" x14ac:dyDescent="0.2">
      <c r="A78" s="14" t="s">
        <v>38</v>
      </c>
      <c r="B78" s="4">
        <v>78181500</v>
      </c>
      <c r="C78" s="5" t="s">
        <v>153</v>
      </c>
      <c r="D78" s="4" t="s">
        <v>64</v>
      </c>
      <c r="E78" s="4">
        <v>1</v>
      </c>
      <c r="F78" s="26">
        <v>11900</v>
      </c>
      <c r="G78" s="56">
        <v>29750</v>
      </c>
      <c r="H78" s="57">
        <v>37187.5</v>
      </c>
      <c r="I78" s="58">
        <f t="shared" si="10"/>
        <v>26279.166666666668</v>
      </c>
      <c r="J78" s="59">
        <f t="shared" si="11"/>
        <v>37187.5</v>
      </c>
      <c r="K78" s="59">
        <f t="shared" si="12"/>
        <v>11900</v>
      </c>
      <c r="L78" s="59">
        <f t="shared" si="13"/>
        <v>12996.131235230481</v>
      </c>
      <c r="M78" s="55">
        <f t="shared" si="14"/>
        <v>0.49454122347476065</v>
      </c>
      <c r="N78" s="45">
        <v>26279.166666666668</v>
      </c>
      <c r="O78" s="14" t="s">
        <v>179</v>
      </c>
    </row>
    <row r="79" spans="1:15" ht="36" x14ac:dyDescent="0.2">
      <c r="A79" s="14" t="s">
        <v>39</v>
      </c>
      <c r="B79" s="4">
        <v>78181500</v>
      </c>
      <c r="C79" s="5" t="s">
        <v>154</v>
      </c>
      <c r="D79" s="4" t="s">
        <v>64</v>
      </c>
      <c r="E79" s="4">
        <v>1</v>
      </c>
      <c r="F79" s="26">
        <v>29750</v>
      </c>
      <c r="G79" s="56">
        <v>77350</v>
      </c>
      <c r="H79" s="57">
        <v>96687.5</v>
      </c>
      <c r="I79" s="58">
        <f t="shared" si="10"/>
        <v>67929.166666666672</v>
      </c>
      <c r="J79" s="59">
        <f t="shared" si="11"/>
        <v>96687.5</v>
      </c>
      <c r="K79" s="59">
        <f t="shared" si="12"/>
        <v>29750</v>
      </c>
      <c r="L79" s="59">
        <f t="shared" si="13"/>
        <v>34448.821490485461</v>
      </c>
      <c r="M79" s="55">
        <f t="shared" si="14"/>
        <v>0.50712857496881003</v>
      </c>
      <c r="N79" s="45">
        <v>67929.166666666672</v>
      </c>
      <c r="O79" s="14" t="s">
        <v>179</v>
      </c>
    </row>
    <row r="80" spans="1:15" ht="24" x14ac:dyDescent="0.2">
      <c r="A80" s="14" t="s">
        <v>40</v>
      </c>
      <c r="B80" s="4">
        <v>78181500</v>
      </c>
      <c r="C80" s="5" t="s">
        <v>155</v>
      </c>
      <c r="D80" s="4" t="s">
        <v>64</v>
      </c>
      <c r="E80" s="4">
        <v>1</v>
      </c>
      <c r="F80" s="26">
        <v>11900</v>
      </c>
      <c r="G80" s="56">
        <v>29750</v>
      </c>
      <c r="H80" s="57">
        <v>37187.5</v>
      </c>
      <c r="I80" s="58">
        <f t="shared" si="10"/>
        <v>26279.166666666668</v>
      </c>
      <c r="J80" s="59">
        <f t="shared" si="11"/>
        <v>37187.5</v>
      </c>
      <c r="K80" s="59">
        <f t="shared" si="12"/>
        <v>11900</v>
      </c>
      <c r="L80" s="59">
        <f t="shared" si="13"/>
        <v>12996.131235230481</v>
      </c>
      <c r="M80" s="55">
        <f t="shared" si="14"/>
        <v>0.49454122347476065</v>
      </c>
      <c r="N80" s="45">
        <v>26279.166666666668</v>
      </c>
      <c r="O80" s="14" t="s">
        <v>179</v>
      </c>
    </row>
    <row r="81" spans="1:15" ht="24" x14ac:dyDescent="0.2">
      <c r="A81" s="14" t="s">
        <v>41</v>
      </c>
      <c r="B81" s="4">
        <v>78181501</v>
      </c>
      <c r="C81" s="5" t="s">
        <v>156</v>
      </c>
      <c r="D81" s="4" t="s">
        <v>64</v>
      </c>
      <c r="E81" s="4">
        <v>1</v>
      </c>
      <c r="F81" s="26">
        <v>11900</v>
      </c>
      <c r="G81" s="56">
        <v>41650</v>
      </c>
      <c r="H81" s="57">
        <v>52062.5</v>
      </c>
      <c r="I81" s="58">
        <f t="shared" si="10"/>
        <v>35204.166666666664</v>
      </c>
      <c r="J81" s="59">
        <f t="shared" si="11"/>
        <v>52062.5</v>
      </c>
      <c r="K81" s="59">
        <f t="shared" si="12"/>
        <v>11900</v>
      </c>
      <c r="L81" s="59">
        <f t="shared" si="13"/>
        <v>20842.700810675502</v>
      </c>
      <c r="M81" s="55">
        <f t="shared" si="14"/>
        <v>0.59205210019672394</v>
      </c>
      <c r="N81" s="45">
        <v>35204.166666666664</v>
      </c>
      <c r="O81" s="14" t="s">
        <v>179</v>
      </c>
    </row>
    <row r="82" spans="1:15" ht="24" x14ac:dyDescent="0.2">
      <c r="A82" s="14" t="s">
        <v>42</v>
      </c>
      <c r="B82" s="6">
        <v>78181502</v>
      </c>
      <c r="C82" s="7" t="s">
        <v>157</v>
      </c>
      <c r="D82" s="4" t="s">
        <v>64</v>
      </c>
      <c r="E82" s="4">
        <v>1</v>
      </c>
      <c r="F82" s="26">
        <v>17850</v>
      </c>
      <c r="G82" s="56">
        <v>107100</v>
      </c>
      <c r="H82" s="57">
        <v>133875</v>
      </c>
      <c r="I82" s="58">
        <f t="shared" si="10"/>
        <v>86275</v>
      </c>
      <c r="J82" s="59">
        <f t="shared" si="11"/>
        <v>133875</v>
      </c>
      <c r="K82" s="59">
        <f t="shared" si="12"/>
        <v>17850</v>
      </c>
      <c r="L82" s="59">
        <f t="shared" si="13"/>
        <v>60751.219123569856</v>
      </c>
      <c r="M82" s="55">
        <f t="shared" si="14"/>
        <v>0.70415785712628054</v>
      </c>
      <c r="N82" s="45">
        <v>86275</v>
      </c>
      <c r="O82" s="14" t="s">
        <v>179</v>
      </c>
    </row>
    <row r="83" spans="1:15" ht="24" x14ac:dyDescent="0.2">
      <c r="A83" s="14" t="s">
        <v>43</v>
      </c>
      <c r="B83" s="4">
        <v>78181503</v>
      </c>
      <c r="C83" s="5" t="s">
        <v>158</v>
      </c>
      <c r="D83" s="4" t="s">
        <v>64</v>
      </c>
      <c r="E83" s="4">
        <v>1</v>
      </c>
      <c r="F83" s="26">
        <v>17850</v>
      </c>
      <c r="G83" s="56">
        <v>41650</v>
      </c>
      <c r="H83" s="57">
        <v>52062.5</v>
      </c>
      <c r="I83" s="58">
        <f t="shared" si="10"/>
        <v>37187.5</v>
      </c>
      <c r="J83" s="59">
        <f t="shared" si="11"/>
        <v>52062.5</v>
      </c>
      <c r="K83" s="59">
        <f t="shared" si="12"/>
        <v>17850</v>
      </c>
      <c r="L83" s="59">
        <f t="shared" si="13"/>
        <v>17537.366357295497</v>
      </c>
      <c r="M83" s="55">
        <f t="shared" si="14"/>
        <v>0.47159304490206377</v>
      </c>
      <c r="N83" s="45">
        <v>37187.5</v>
      </c>
      <c r="O83" s="14" t="s">
        <v>179</v>
      </c>
    </row>
    <row r="84" spans="1:15" ht="24" x14ac:dyDescent="0.2">
      <c r="A84" s="14" t="s">
        <v>45</v>
      </c>
      <c r="B84" s="4">
        <v>78181504</v>
      </c>
      <c r="C84" s="5" t="s">
        <v>159</v>
      </c>
      <c r="D84" s="4" t="s">
        <v>64</v>
      </c>
      <c r="E84" s="4">
        <v>1</v>
      </c>
      <c r="F84" s="26">
        <v>17850</v>
      </c>
      <c r="G84" s="56">
        <v>41650</v>
      </c>
      <c r="H84" s="57">
        <v>52062.5</v>
      </c>
      <c r="I84" s="58">
        <f t="shared" si="10"/>
        <v>37187.5</v>
      </c>
      <c r="J84" s="59">
        <f t="shared" si="11"/>
        <v>52062.5</v>
      </c>
      <c r="K84" s="59">
        <f t="shared" si="12"/>
        <v>17850</v>
      </c>
      <c r="L84" s="59">
        <f t="shared" si="13"/>
        <v>17537.366357295497</v>
      </c>
      <c r="M84" s="55">
        <f t="shared" si="14"/>
        <v>0.47159304490206377</v>
      </c>
      <c r="N84" s="45">
        <v>37187.5</v>
      </c>
      <c r="O84" s="14" t="s">
        <v>179</v>
      </c>
    </row>
    <row r="85" spans="1:15" ht="24" x14ac:dyDescent="0.2">
      <c r="A85" s="14" t="s">
        <v>46</v>
      </c>
      <c r="B85" s="4">
        <v>78181506</v>
      </c>
      <c r="C85" s="5" t="s">
        <v>160</v>
      </c>
      <c r="D85" s="4" t="s">
        <v>64</v>
      </c>
      <c r="E85" s="4">
        <v>1</v>
      </c>
      <c r="F85" s="26">
        <v>29750</v>
      </c>
      <c r="G85" s="56">
        <v>77350</v>
      </c>
      <c r="H85" s="57">
        <v>96687.5</v>
      </c>
      <c r="I85" s="58">
        <f t="shared" si="10"/>
        <v>67929.166666666672</v>
      </c>
      <c r="J85" s="59">
        <f t="shared" si="11"/>
        <v>96687.5</v>
      </c>
      <c r="K85" s="59">
        <f t="shared" si="12"/>
        <v>29750</v>
      </c>
      <c r="L85" s="59">
        <f t="shared" si="13"/>
        <v>34448.821490485461</v>
      </c>
      <c r="M85" s="55">
        <f t="shared" si="14"/>
        <v>0.50712857496881003</v>
      </c>
      <c r="N85" s="45">
        <v>67929.166666666672</v>
      </c>
      <c r="O85" s="14" t="s">
        <v>179</v>
      </c>
    </row>
    <row r="86" spans="1:15" ht="24" x14ac:dyDescent="0.2">
      <c r="A86" s="14" t="s">
        <v>47</v>
      </c>
      <c r="B86" s="6">
        <v>78181514</v>
      </c>
      <c r="C86" s="7" t="s">
        <v>161</v>
      </c>
      <c r="D86" s="4" t="s">
        <v>64</v>
      </c>
      <c r="E86" s="4">
        <v>1</v>
      </c>
      <c r="F86" s="26">
        <v>29750</v>
      </c>
      <c r="G86" s="56">
        <v>11900</v>
      </c>
      <c r="H86" s="57">
        <v>14875</v>
      </c>
      <c r="I86" s="58">
        <f t="shared" si="10"/>
        <v>18841.666666666668</v>
      </c>
      <c r="J86" s="59">
        <f t="shared" si="11"/>
        <v>29750</v>
      </c>
      <c r="K86" s="59">
        <f t="shared" si="12"/>
        <v>11900</v>
      </c>
      <c r="L86" s="59">
        <f t="shared" si="13"/>
        <v>9563.2870046513453</v>
      </c>
      <c r="M86" s="55">
        <f t="shared" si="14"/>
        <v>0.50756056636805014</v>
      </c>
      <c r="N86" s="45">
        <v>18841.666666666668</v>
      </c>
      <c r="O86" s="14" t="s">
        <v>179</v>
      </c>
    </row>
    <row r="87" spans="1:15" x14ac:dyDescent="0.2">
      <c r="A87" s="14" t="s">
        <v>48</v>
      </c>
      <c r="B87" s="4">
        <v>78181515</v>
      </c>
      <c r="C87" s="5" t="s">
        <v>119</v>
      </c>
      <c r="D87" s="4" t="s">
        <v>64</v>
      </c>
      <c r="E87" s="4">
        <v>1</v>
      </c>
      <c r="F87" s="26">
        <v>29750</v>
      </c>
      <c r="G87" s="56">
        <v>214200</v>
      </c>
      <c r="H87" s="57">
        <v>267750</v>
      </c>
      <c r="I87" s="58">
        <f t="shared" si="10"/>
        <v>170566.66666666666</v>
      </c>
      <c r="J87" s="59">
        <f t="shared" si="11"/>
        <v>267750</v>
      </c>
      <c r="K87" s="59">
        <f t="shared" si="12"/>
        <v>29750</v>
      </c>
      <c r="L87" s="59">
        <f t="shared" si="13"/>
        <v>124855.51983526134</v>
      </c>
      <c r="M87" s="55">
        <f t="shared" si="14"/>
        <v>0.73200422025754164</v>
      </c>
      <c r="N87" s="45">
        <v>170566.66666666666</v>
      </c>
      <c r="O87" s="14" t="s">
        <v>179</v>
      </c>
    </row>
    <row r="88" spans="1:15" ht="24" x14ac:dyDescent="0.2">
      <c r="A88" s="14" t="s">
        <v>49</v>
      </c>
      <c r="B88" s="4">
        <v>78181516</v>
      </c>
      <c r="C88" s="5" t="s">
        <v>162</v>
      </c>
      <c r="D88" s="4" t="s">
        <v>64</v>
      </c>
      <c r="E88" s="4">
        <v>1</v>
      </c>
      <c r="F88" s="26">
        <v>11900</v>
      </c>
      <c r="G88" s="56">
        <v>29750</v>
      </c>
      <c r="H88" s="57">
        <v>37187.5</v>
      </c>
      <c r="I88" s="58">
        <f t="shared" si="10"/>
        <v>26279.166666666668</v>
      </c>
      <c r="J88" s="59">
        <f t="shared" si="11"/>
        <v>37187.5</v>
      </c>
      <c r="K88" s="59">
        <f t="shared" si="12"/>
        <v>11900</v>
      </c>
      <c r="L88" s="59">
        <f t="shared" si="13"/>
        <v>12996.131235230481</v>
      </c>
      <c r="M88" s="55">
        <f t="shared" si="14"/>
        <v>0.49454122347476065</v>
      </c>
      <c r="N88" s="45">
        <v>26279.166666666668</v>
      </c>
      <c r="O88" s="14" t="s">
        <v>179</v>
      </c>
    </row>
    <row r="89" spans="1:15" ht="24" x14ac:dyDescent="0.2">
      <c r="A89" s="14" t="s">
        <v>50</v>
      </c>
      <c r="B89" s="4">
        <v>78181517</v>
      </c>
      <c r="C89" s="5" t="s">
        <v>163</v>
      </c>
      <c r="D89" s="4" t="s">
        <v>64</v>
      </c>
      <c r="E89" s="4">
        <v>1</v>
      </c>
      <c r="F89" s="26">
        <v>11900</v>
      </c>
      <c r="G89" s="56">
        <v>29750</v>
      </c>
      <c r="H89" s="57">
        <v>37187.5</v>
      </c>
      <c r="I89" s="58">
        <f t="shared" si="10"/>
        <v>26279.166666666668</v>
      </c>
      <c r="J89" s="59">
        <f t="shared" si="11"/>
        <v>37187.5</v>
      </c>
      <c r="K89" s="59">
        <f t="shared" si="12"/>
        <v>11900</v>
      </c>
      <c r="L89" s="59">
        <f t="shared" si="13"/>
        <v>12996.131235230481</v>
      </c>
      <c r="M89" s="55">
        <f t="shared" si="14"/>
        <v>0.49454122347476065</v>
      </c>
      <c r="N89" s="45">
        <v>26279.166666666668</v>
      </c>
      <c r="O89" s="14" t="s">
        <v>179</v>
      </c>
    </row>
    <row r="90" spans="1:15" x14ac:dyDescent="0.2">
      <c r="A90" s="14" t="s">
        <v>51</v>
      </c>
      <c r="B90" s="4">
        <v>78181519</v>
      </c>
      <c r="C90" s="5" t="s">
        <v>164</v>
      </c>
      <c r="D90" s="4" t="s">
        <v>64</v>
      </c>
      <c r="E90" s="4">
        <v>1</v>
      </c>
      <c r="F90" s="26">
        <v>5950</v>
      </c>
      <c r="G90" s="56">
        <v>17850</v>
      </c>
      <c r="H90" s="57">
        <v>22312.5</v>
      </c>
      <c r="I90" s="58">
        <f t="shared" si="10"/>
        <v>15370.833333333334</v>
      </c>
      <c r="J90" s="59">
        <f t="shared" si="11"/>
        <v>22312.5</v>
      </c>
      <c r="K90" s="59">
        <f t="shared" si="12"/>
        <v>5950</v>
      </c>
      <c r="L90" s="59">
        <f t="shared" si="13"/>
        <v>8458.2830458275221</v>
      </c>
      <c r="M90" s="55">
        <f t="shared" si="14"/>
        <v>0.55028135836232184</v>
      </c>
      <c r="N90" s="45">
        <v>15370.833333333334</v>
      </c>
      <c r="O90" s="14" t="s">
        <v>179</v>
      </c>
    </row>
    <row r="91" spans="1:15" ht="24" x14ac:dyDescent="0.2">
      <c r="A91" s="14" t="s">
        <v>52</v>
      </c>
      <c r="B91" s="4">
        <v>78181524</v>
      </c>
      <c r="C91" s="5" t="s">
        <v>165</v>
      </c>
      <c r="D91" s="4" t="s">
        <v>64</v>
      </c>
      <c r="E91" s="4">
        <v>1</v>
      </c>
      <c r="F91" s="26">
        <v>35700</v>
      </c>
      <c r="G91" s="56">
        <v>53550</v>
      </c>
      <c r="H91" s="57">
        <v>66937.5</v>
      </c>
      <c r="I91" s="58">
        <f t="shared" si="10"/>
        <v>52062.5</v>
      </c>
      <c r="J91" s="59">
        <f t="shared" si="11"/>
        <v>66937.5</v>
      </c>
      <c r="K91" s="59">
        <f t="shared" si="12"/>
        <v>35700</v>
      </c>
      <c r="L91" s="59">
        <f t="shared" si="13"/>
        <v>15671.784957368449</v>
      </c>
      <c r="M91" s="55">
        <f t="shared" si="14"/>
        <v>0.30101867865293541</v>
      </c>
      <c r="N91" s="45">
        <v>52062.5</v>
      </c>
      <c r="O91" s="14" t="s">
        <v>179</v>
      </c>
    </row>
    <row r="92" spans="1:15" ht="24" x14ac:dyDescent="0.2">
      <c r="A92" s="14" t="s">
        <v>53</v>
      </c>
      <c r="B92" s="4">
        <v>78181526</v>
      </c>
      <c r="C92" s="5" t="s">
        <v>166</v>
      </c>
      <c r="D92" s="4" t="s">
        <v>64</v>
      </c>
      <c r="E92" s="4">
        <v>1</v>
      </c>
      <c r="F92" s="26">
        <v>59500</v>
      </c>
      <c r="G92" s="56">
        <v>59500</v>
      </c>
      <c r="H92" s="57">
        <v>74375</v>
      </c>
      <c r="I92" s="58">
        <f t="shared" si="10"/>
        <v>64458.333333333336</v>
      </c>
      <c r="J92" s="59">
        <f t="shared" si="11"/>
        <v>74375</v>
      </c>
      <c r="K92" s="59">
        <f t="shared" si="12"/>
        <v>59500</v>
      </c>
      <c r="L92" s="59">
        <f t="shared" si="13"/>
        <v>8588.0852541956647</v>
      </c>
      <c r="M92" s="55">
        <f t="shared" si="14"/>
        <v>0.13323467750529797</v>
      </c>
      <c r="N92" s="45">
        <v>64458.333333333336</v>
      </c>
      <c r="O92" s="14" t="s">
        <v>179</v>
      </c>
    </row>
    <row r="93" spans="1:15" x14ac:dyDescent="0.2">
      <c r="F93" s="26"/>
      <c r="G93" s="56"/>
      <c r="H93" s="26"/>
      <c r="I93" s="58"/>
      <c r="J93" s="59"/>
      <c r="K93" s="59"/>
      <c r="L93" s="59"/>
      <c r="M93" s="55"/>
      <c r="N93" s="55"/>
      <c r="O93" s="55"/>
    </row>
    <row r="94" spans="1:15" x14ac:dyDescent="0.2">
      <c r="A94" s="80" t="s">
        <v>68</v>
      </c>
      <c r="B94" s="81"/>
      <c r="C94" s="81"/>
      <c r="D94" s="81"/>
      <c r="E94" s="82"/>
      <c r="F94" s="26"/>
      <c r="G94" s="56"/>
      <c r="H94" s="26"/>
      <c r="I94" s="58"/>
      <c r="J94" s="59"/>
      <c r="K94" s="59"/>
      <c r="L94" s="59"/>
      <c r="M94" s="55"/>
      <c r="N94" s="55"/>
      <c r="O94" s="55"/>
    </row>
    <row r="95" spans="1:15" x14ac:dyDescent="0.2">
      <c r="A95" s="74" t="s">
        <v>70</v>
      </c>
      <c r="B95" s="74"/>
      <c r="C95" s="74"/>
      <c r="D95" s="74"/>
      <c r="E95" s="74"/>
      <c r="F95" s="26"/>
      <c r="G95" s="56"/>
      <c r="H95" s="26"/>
      <c r="I95" s="58"/>
      <c r="J95" s="59"/>
      <c r="K95" s="59"/>
      <c r="L95" s="59"/>
      <c r="M95" s="55"/>
      <c r="N95" s="55"/>
      <c r="O95" s="55"/>
    </row>
    <row r="96" spans="1:15" x14ac:dyDescent="0.2">
      <c r="A96" s="75" t="s">
        <v>167</v>
      </c>
      <c r="B96" s="75"/>
      <c r="C96" s="75"/>
      <c r="D96" s="75"/>
      <c r="E96" s="75"/>
      <c r="F96" s="26"/>
      <c r="G96" s="56"/>
      <c r="H96" s="26"/>
      <c r="I96" s="58"/>
      <c r="J96" s="59"/>
      <c r="K96" s="59"/>
      <c r="L96" s="59"/>
      <c r="M96" s="55"/>
      <c r="N96" s="55"/>
      <c r="O96" s="55"/>
    </row>
    <row r="97" spans="1:15" ht="36" x14ac:dyDescent="0.2">
      <c r="A97" s="13" t="s">
        <v>0</v>
      </c>
      <c r="B97" s="13" t="s">
        <v>4</v>
      </c>
      <c r="C97" s="13" t="s">
        <v>5</v>
      </c>
      <c r="D97" s="13" t="s">
        <v>6</v>
      </c>
      <c r="E97" s="15" t="s">
        <v>7</v>
      </c>
      <c r="F97" s="26"/>
      <c r="G97" s="56"/>
      <c r="H97" s="26"/>
      <c r="I97" s="58"/>
      <c r="J97" s="59"/>
      <c r="K97" s="59"/>
      <c r="L97" s="59"/>
      <c r="M97" s="55"/>
      <c r="N97" s="55"/>
      <c r="O97" s="55"/>
    </row>
    <row r="98" spans="1:15" x14ac:dyDescent="0.2">
      <c r="A98" s="14" t="s">
        <v>8</v>
      </c>
      <c r="B98" s="4">
        <v>25170000</v>
      </c>
      <c r="C98" s="5" t="s">
        <v>72</v>
      </c>
      <c r="D98" s="4" t="s">
        <v>10</v>
      </c>
      <c r="E98" s="4">
        <v>1</v>
      </c>
      <c r="F98" s="42">
        <v>11600</v>
      </c>
      <c r="G98" s="56">
        <v>4165</v>
      </c>
      <c r="H98" s="57">
        <v>5206.25</v>
      </c>
      <c r="I98" s="58">
        <f t="shared" si="10"/>
        <v>6990.416666666667</v>
      </c>
      <c r="J98" s="59">
        <f t="shared" si="11"/>
        <v>11600</v>
      </c>
      <c r="K98" s="59">
        <f t="shared" si="12"/>
        <v>4165</v>
      </c>
      <c r="L98" s="59">
        <f t="shared" si="13"/>
        <v>4025.8221856949081</v>
      </c>
      <c r="M98" s="55">
        <f t="shared" si="14"/>
        <v>0.57590589769731049</v>
      </c>
      <c r="N98" s="45">
        <v>6990.416666666667</v>
      </c>
      <c r="O98" s="14" t="s">
        <v>179</v>
      </c>
    </row>
    <row r="99" spans="1:15" x14ac:dyDescent="0.2">
      <c r="A99" s="14" t="s">
        <v>11</v>
      </c>
      <c r="B99" s="4">
        <v>25170000</v>
      </c>
      <c r="C99" s="5" t="s">
        <v>74</v>
      </c>
      <c r="D99" s="4" t="s">
        <v>10</v>
      </c>
      <c r="E99" s="4">
        <v>1</v>
      </c>
      <c r="F99" s="43">
        <v>5200</v>
      </c>
      <c r="G99" s="56">
        <v>2975</v>
      </c>
      <c r="H99" s="57">
        <v>3718.75</v>
      </c>
      <c r="I99" s="58">
        <f t="shared" si="10"/>
        <v>3964.5833333333335</v>
      </c>
      <c r="J99" s="59">
        <f t="shared" si="11"/>
        <v>5200</v>
      </c>
      <c r="K99" s="59">
        <f t="shared" si="12"/>
        <v>2975</v>
      </c>
      <c r="L99" s="59">
        <f t="shared" si="13"/>
        <v>1132.6878523376738</v>
      </c>
      <c r="M99" s="55">
        <f t="shared" si="14"/>
        <v>0.28570161278091616</v>
      </c>
      <c r="N99" s="45">
        <v>3964.5833333333335</v>
      </c>
      <c r="O99" s="14" t="s">
        <v>179</v>
      </c>
    </row>
    <row r="100" spans="1:15" x14ac:dyDescent="0.2">
      <c r="A100" s="14" t="s">
        <v>12</v>
      </c>
      <c r="B100" s="4">
        <v>25170000</v>
      </c>
      <c r="C100" s="5" t="s">
        <v>75</v>
      </c>
      <c r="D100" s="4" t="s">
        <v>10</v>
      </c>
      <c r="E100" s="4">
        <v>1</v>
      </c>
      <c r="F100" s="43">
        <v>74000</v>
      </c>
      <c r="G100" s="56">
        <v>26180</v>
      </c>
      <c r="H100" s="57">
        <v>32725</v>
      </c>
      <c r="I100" s="58">
        <f t="shared" si="10"/>
        <v>44301.666666666664</v>
      </c>
      <c r="J100" s="59">
        <f t="shared" si="11"/>
        <v>74000</v>
      </c>
      <c r="K100" s="59">
        <f t="shared" si="12"/>
        <v>26180</v>
      </c>
      <c r="L100" s="59">
        <f t="shared" si="13"/>
        <v>25926.868463687115</v>
      </c>
      <c r="M100" s="55">
        <f t="shared" si="14"/>
        <v>0.58523460660668414</v>
      </c>
      <c r="N100" s="45">
        <v>44301.666666666664</v>
      </c>
      <c r="O100" s="14" t="s">
        <v>179</v>
      </c>
    </row>
    <row r="101" spans="1:15" ht="24" x14ac:dyDescent="0.2">
      <c r="A101" s="14" t="s">
        <v>13</v>
      </c>
      <c r="B101" s="4">
        <v>25170000</v>
      </c>
      <c r="C101" s="5" t="s">
        <v>76</v>
      </c>
      <c r="D101" s="4" t="s">
        <v>10</v>
      </c>
      <c r="E101" s="4">
        <v>1</v>
      </c>
      <c r="F101" s="43">
        <v>9200</v>
      </c>
      <c r="G101" s="56">
        <v>4165</v>
      </c>
      <c r="H101" s="57">
        <v>5206.25</v>
      </c>
      <c r="I101" s="58">
        <f t="shared" si="10"/>
        <v>6190.416666666667</v>
      </c>
      <c r="J101" s="59">
        <f t="shared" si="11"/>
        <v>9200</v>
      </c>
      <c r="K101" s="59">
        <f t="shared" si="12"/>
        <v>4165</v>
      </c>
      <c r="L101" s="59">
        <f t="shared" si="13"/>
        <v>2657.864607317938</v>
      </c>
      <c r="M101" s="55">
        <f t="shared" si="14"/>
        <v>0.42935148802335943</v>
      </c>
      <c r="N101" s="45">
        <v>6190.416666666667</v>
      </c>
      <c r="O101" s="14" t="s">
        <v>179</v>
      </c>
    </row>
    <row r="102" spans="1:15" x14ac:dyDescent="0.2">
      <c r="A102" s="14" t="s">
        <v>15</v>
      </c>
      <c r="B102" s="4">
        <v>25170000</v>
      </c>
      <c r="C102" s="5" t="s">
        <v>77</v>
      </c>
      <c r="D102" s="4" t="s">
        <v>10</v>
      </c>
      <c r="E102" s="4">
        <v>1</v>
      </c>
      <c r="F102" s="43">
        <v>13300</v>
      </c>
      <c r="G102" s="56">
        <v>26180</v>
      </c>
      <c r="H102" s="57">
        <v>32725</v>
      </c>
      <c r="I102" s="58">
        <f t="shared" si="10"/>
        <v>24068.333333333332</v>
      </c>
      <c r="J102" s="59">
        <f t="shared" si="11"/>
        <v>32725</v>
      </c>
      <c r="K102" s="59">
        <f t="shared" si="12"/>
        <v>13300</v>
      </c>
      <c r="L102" s="59">
        <f t="shared" si="13"/>
        <v>9883.1679300380893</v>
      </c>
      <c r="M102" s="55">
        <f t="shared" si="14"/>
        <v>0.41062951028480393</v>
      </c>
      <c r="N102" s="45">
        <v>24068.333333333332</v>
      </c>
      <c r="O102" s="14" t="s">
        <v>179</v>
      </c>
    </row>
    <row r="103" spans="1:15" ht="24" x14ac:dyDescent="0.2">
      <c r="A103" s="14" t="s">
        <v>16</v>
      </c>
      <c r="B103" s="4">
        <v>25170000</v>
      </c>
      <c r="C103" s="7" t="s">
        <v>79</v>
      </c>
      <c r="D103" s="6" t="s">
        <v>10</v>
      </c>
      <c r="E103" s="4">
        <v>1</v>
      </c>
      <c r="F103" s="43">
        <v>113100</v>
      </c>
      <c r="G103" s="56">
        <v>113050</v>
      </c>
      <c r="H103" s="57">
        <v>141312.5</v>
      </c>
      <c r="I103" s="58">
        <f t="shared" si="10"/>
        <v>122487.5</v>
      </c>
      <c r="J103" s="59">
        <f t="shared" si="11"/>
        <v>141312.5</v>
      </c>
      <c r="K103" s="59">
        <f t="shared" si="12"/>
        <v>113050</v>
      </c>
      <c r="L103" s="59">
        <f t="shared" si="13"/>
        <v>16302.947394566419</v>
      </c>
      <c r="M103" s="55">
        <f t="shared" si="14"/>
        <v>0.13309886637058002</v>
      </c>
      <c r="N103" s="45">
        <v>122487.5</v>
      </c>
      <c r="O103" s="14" t="s">
        <v>179</v>
      </c>
    </row>
    <row r="104" spans="1:15" x14ac:dyDescent="0.2">
      <c r="A104" s="14" t="s">
        <v>17</v>
      </c>
      <c r="B104" s="4">
        <v>25170000</v>
      </c>
      <c r="C104" s="7" t="s">
        <v>81</v>
      </c>
      <c r="D104" s="6" t="s">
        <v>10</v>
      </c>
      <c r="E104" s="4">
        <v>1</v>
      </c>
      <c r="F104" s="43">
        <v>39000</v>
      </c>
      <c r="G104" s="56">
        <v>26180</v>
      </c>
      <c r="H104" s="57">
        <v>32725</v>
      </c>
      <c r="I104" s="58">
        <f t="shared" si="10"/>
        <v>32635</v>
      </c>
      <c r="J104" s="59">
        <f t="shared" si="11"/>
        <v>39000</v>
      </c>
      <c r="K104" s="59">
        <f t="shared" si="12"/>
        <v>26180</v>
      </c>
      <c r="L104" s="59">
        <f t="shared" si="13"/>
        <v>6410.4738514403134</v>
      </c>
      <c r="M104" s="55">
        <f t="shared" si="14"/>
        <v>0.1964294117187165</v>
      </c>
      <c r="N104" s="45">
        <v>32635</v>
      </c>
      <c r="O104" s="14" t="s">
        <v>179</v>
      </c>
    </row>
    <row r="105" spans="1:15" x14ac:dyDescent="0.2">
      <c r="A105" s="14" t="s">
        <v>18</v>
      </c>
      <c r="B105" s="4">
        <v>25170000</v>
      </c>
      <c r="C105" s="7" t="s">
        <v>61</v>
      </c>
      <c r="D105" s="6" t="s">
        <v>10</v>
      </c>
      <c r="E105" s="4">
        <v>1</v>
      </c>
      <c r="F105" s="43">
        <v>211100</v>
      </c>
      <c r="G105" s="56">
        <v>232050</v>
      </c>
      <c r="H105" s="57">
        <v>290062.5</v>
      </c>
      <c r="I105" s="58">
        <f t="shared" si="10"/>
        <v>244404.16666666666</v>
      </c>
      <c r="J105" s="59">
        <f t="shared" si="11"/>
        <v>290062.5</v>
      </c>
      <c r="K105" s="59">
        <f t="shared" si="12"/>
        <v>211100</v>
      </c>
      <c r="L105" s="59">
        <f t="shared" si="13"/>
        <v>40905.234103759001</v>
      </c>
      <c r="M105" s="55">
        <f t="shared" si="14"/>
        <v>0.16736717160615375</v>
      </c>
      <c r="N105" s="45">
        <v>244404.16666666666</v>
      </c>
      <c r="O105" s="14" t="s">
        <v>179</v>
      </c>
    </row>
    <row r="106" spans="1:15" ht="24" x14ac:dyDescent="0.2">
      <c r="A106" s="14" t="s">
        <v>19</v>
      </c>
      <c r="B106" s="4">
        <v>25170000</v>
      </c>
      <c r="C106" s="7" t="s">
        <v>82</v>
      </c>
      <c r="D106" s="6" t="s">
        <v>10</v>
      </c>
      <c r="E106" s="4">
        <v>1</v>
      </c>
      <c r="F106" s="43">
        <v>42300</v>
      </c>
      <c r="G106" s="56">
        <v>69020</v>
      </c>
      <c r="H106" s="57">
        <v>86275</v>
      </c>
      <c r="I106" s="58">
        <f t="shared" si="10"/>
        <v>65865</v>
      </c>
      <c r="J106" s="59">
        <f t="shared" si="11"/>
        <v>86275</v>
      </c>
      <c r="K106" s="59">
        <f t="shared" si="12"/>
        <v>42300</v>
      </c>
      <c r="L106" s="59">
        <f t="shared" si="13"/>
        <v>22156.616957468937</v>
      </c>
      <c r="M106" s="55">
        <f t="shared" si="14"/>
        <v>0.33639439698578816</v>
      </c>
      <c r="N106" s="45">
        <v>65865</v>
      </c>
      <c r="O106" s="14" t="s">
        <v>179</v>
      </c>
    </row>
    <row r="107" spans="1:15" ht="24" x14ac:dyDescent="0.2">
      <c r="A107" s="14" t="s">
        <v>20</v>
      </c>
      <c r="B107" s="4">
        <v>25170000</v>
      </c>
      <c r="C107" s="7" t="s">
        <v>83</v>
      </c>
      <c r="D107" s="6" t="s">
        <v>10</v>
      </c>
      <c r="E107" s="4">
        <v>1</v>
      </c>
      <c r="F107" s="43">
        <v>51500</v>
      </c>
      <c r="G107" s="56">
        <v>65450</v>
      </c>
      <c r="H107" s="57">
        <v>81812.5</v>
      </c>
      <c r="I107" s="58">
        <f t="shared" si="10"/>
        <v>66254.166666666672</v>
      </c>
      <c r="J107" s="59">
        <f t="shared" si="11"/>
        <v>81812.5</v>
      </c>
      <c r="K107" s="59">
        <f t="shared" si="12"/>
        <v>51500</v>
      </c>
      <c r="L107" s="59">
        <f t="shared" si="13"/>
        <v>15172.241992643441</v>
      </c>
      <c r="M107" s="55">
        <f t="shared" si="14"/>
        <v>0.22900057092223292</v>
      </c>
      <c r="N107" s="45">
        <v>66254.166666666672</v>
      </c>
      <c r="O107" s="14" t="s">
        <v>179</v>
      </c>
    </row>
    <row r="108" spans="1:15" x14ac:dyDescent="0.2">
      <c r="A108" s="14" t="s">
        <v>21</v>
      </c>
      <c r="B108" s="4">
        <v>25170000</v>
      </c>
      <c r="C108" s="5" t="s">
        <v>85</v>
      </c>
      <c r="D108" s="4" t="s">
        <v>10</v>
      </c>
      <c r="E108" s="4">
        <v>1</v>
      </c>
      <c r="F108" s="43">
        <v>195600</v>
      </c>
      <c r="G108" s="56">
        <v>89250</v>
      </c>
      <c r="H108" s="57">
        <v>111562.5</v>
      </c>
      <c r="I108" s="58">
        <f t="shared" si="10"/>
        <v>132137.5</v>
      </c>
      <c r="J108" s="59">
        <f t="shared" si="11"/>
        <v>195600</v>
      </c>
      <c r="K108" s="59">
        <f t="shared" si="12"/>
        <v>89250</v>
      </c>
      <c r="L108" s="59">
        <f t="shared" si="13"/>
        <v>56081.00029198837</v>
      </c>
      <c r="M108" s="55">
        <f t="shared" si="14"/>
        <v>0.42441396493795003</v>
      </c>
      <c r="N108" s="45">
        <v>132137.5</v>
      </c>
      <c r="O108" s="14" t="s">
        <v>179</v>
      </c>
    </row>
    <row r="109" spans="1:15" ht="24" x14ac:dyDescent="0.2">
      <c r="A109" s="14" t="s">
        <v>22</v>
      </c>
      <c r="B109" s="4">
        <v>25170000</v>
      </c>
      <c r="C109" s="5" t="s">
        <v>87</v>
      </c>
      <c r="D109" s="4" t="s">
        <v>10</v>
      </c>
      <c r="E109" s="4">
        <v>1</v>
      </c>
      <c r="F109" s="43">
        <v>134500</v>
      </c>
      <c r="G109" s="56">
        <v>38080</v>
      </c>
      <c r="H109" s="57">
        <v>47600</v>
      </c>
      <c r="I109" s="58">
        <f t="shared" si="10"/>
        <v>73393.333333333328</v>
      </c>
      <c r="J109" s="59">
        <f t="shared" si="11"/>
        <v>134500</v>
      </c>
      <c r="K109" s="59">
        <f t="shared" si="12"/>
        <v>38080</v>
      </c>
      <c r="L109" s="59">
        <f t="shared" si="13"/>
        <v>53133.568799143664</v>
      </c>
      <c r="M109" s="55">
        <f t="shared" si="14"/>
        <v>0.72395633753034339</v>
      </c>
      <c r="N109" s="45">
        <v>73393.333333333328</v>
      </c>
      <c r="O109" s="14" t="s">
        <v>179</v>
      </c>
    </row>
    <row r="110" spans="1:15" ht="24" x14ac:dyDescent="0.2">
      <c r="A110" s="14" t="s">
        <v>23</v>
      </c>
      <c r="B110" s="4">
        <v>25170000</v>
      </c>
      <c r="C110" s="5" t="s">
        <v>88</v>
      </c>
      <c r="D110" s="4" t="s">
        <v>10</v>
      </c>
      <c r="E110" s="4">
        <v>1</v>
      </c>
      <c r="F110" s="43">
        <v>148200</v>
      </c>
      <c r="G110" s="56">
        <v>38080</v>
      </c>
      <c r="H110" s="57">
        <v>47600</v>
      </c>
      <c r="I110" s="58">
        <f t="shared" si="10"/>
        <v>77960</v>
      </c>
      <c r="J110" s="59">
        <f t="shared" si="11"/>
        <v>148200</v>
      </c>
      <c r="K110" s="59">
        <f t="shared" si="12"/>
        <v>38080</v>
      </c>
      <c r="L110" s="59">
        <f t="shared" si="13"/>
        <v>61015.578338650535</v>
      </c>
      <c r="M110" s="55">
        <f t="shared" si="14"/>
        <v>0.78265236452861131</v>
      </c>
      <c r="N110" s="45">
        <v>77960</v>
      </c>
      <c r="O110" s="14" t="s">
        <v>179</v>
      </c>
    </row>
    <row r="111" spans="1:15" x14ac:dyDescent="0.2">
      <c r="A111" s="14" t="s">
        <v>24</v>
      </c>
      <c r="B111" s="4">
        <v>25170000</v>
      </c>
      <c r="C111" s="5" t="s">
        <v>89</v>
      </c>
      <c r="D111" s="4" t="s">
        <v>10</v>
      </c>
      <c r="E111" s="4">
        <v>1</v>
      </c>
      <c r="F111" s="43">
        <v>85680</v>
      </c>
      <c r="G111" s="56">
        <v>428400</v>
      </c>
      <c r="H111" s="57">
        <v>535500</v>
      </c>
      <c r="I111" s="58">
        <f t="shared" si="10"/>
        <v>349860</v>
      </c>
      <c r="J111" s="59">
        <f t="shared" si="11"/>
        <v>535500</v>
      </c>
      <c r="K111" s="59">
        <f t="shared" si="12"/>
        <v>85680</v>
      </c>
      <c r="L111" s="59">
        <f t="shared" si="13"/>
        <v>234970.01255479388</v>
      </c>
      <c r="M111" s="55">
        <f t="shared" si="14"/>
        <v>0.67161153762874826</v>
      </c>
      <c r="N111" s="45">
        <v>349860</v>
      </c>
      <c r="O111" s="14" t="s">
        <v>179</v>
      </c>
    </row>
    <row r="112" spans="1:15" ht="24" x14ac:dyDescent="0.2">
      <c r="A112" s="14" t="s">
        <v>25</v>
      </c>
      <c r="B112" s="4">
        <v>25170000</v>
      </c>
      <c r="C112" s="7" t="s">
        <v>90</v>
      </c>
      <c r="D112" s="6" t="s">
        <v>10</v>
      </c>
      <c r="E112" s="4">
        <v>1</v>
      </c>
      <c r="F112" s="43">
        <v>175100</v>
      </c>
      <c r="G112" s="56">
        <v>220150</v>
      </c>
      <c r="H112" s="57">
        <v>275187.5</v>
      </c>
      <c r="I112" s="58">
        <f t="shared" si="10"/>
        <v>223479.16666666666</v>
      </c>
      <c r="J112" s="59">
        <f t="shared" si="11"/>
        <v>275187.5</v>
      </c>
      <c r="K112" s="59">
        <f t="shared" si="12"/>
        <v>175100</v>
      </c>
      <c r="L112" s="59">
        <f t="shared" si="13"/>
        <v>50126.733656636039</v>
      </c>
      <c r="M112" s="55">
        <f t="shared" si="14"/>
        <v>0.2243015955550042</v>
      </c>
      <c r="N112" s="45">
        <v>223479.16666666666</v>
      </c>
      <c r="O112" s="14" t="s">
        <v>179</v>
      </c>
    </row>
    <row r="113" spans="1:15" x14ac:dyDescent="0.2">
      <c r="A113" s="14" t="s">
        <v>26</v>
      </c>
      <c r="B113" s="4">
        <v>25170000</v>
      </c>
      <c r="C113" s="7" t="s">
        <v>92</v>
      </c>
      <c r="D113" s="6" t="s">
        <v>10</v>
      </c>
      <c r="E113" s="4">
        <v>1</v>
      </c>
      <c r="F113" s="43">
        <v>69853</v>
      </c>
      <c r="G113" s="56">
        <v>190400</v>
      </c>
      <c r="H113" s="57">
        <v>238000</v>
      </c>
      <c r="I113" s="58">
        <f t="shared" si="10"/>
        <v>166084.33333333334</v>
      </c>
      <c r="J113" s="59">
        <f t="shared" si="11"/>
        <v>238000</v>
      </c>
      <c r="K113" s="59">
        <f t="shared" si="12"/>
        <v>69853</v>
      </c>
      <c r="L113" s="59">
        <f t="shared" si="13"/>
        <v>86670.59556927791</v>
      </c>
      <c r="M113" s="55">
        <f t="shared" si="14"/>
        <v>0.52184690650700294</v>
      </c>
      <c r="N113" s="45">
        <v>166084.33333333334</v>
      </c>
      <c r="O113" s="14" t="s">
        <v>179</v>
      </c>
    </row>
    <row r="114" spans="1:15" ht="24" x14ac:dyDescent="0.2">
      <c r="A114" s="14" t="s">
        <v>27</v>
      </c>
      <c r="B114" s="4">
        <v>25170000</v>
      </c>
      <c r="C114" s="5" t="s">
        <v>93</v>
      </c>
      <c r="D114" s="4" t="s">
        <v>10</v>
      </c>
      <c r="E114" s="4">
        <v>1</v>
      </c>
      <c r="F114" s="43">
        <v>195600</v>
      </c>
      <c r="G114" s="56">
        <v>196350</v>
      </c>
      <c r="H114" s="57">
        <v>245437.5</v>
      </c>
      <c r="I114" s="58">
        <f t="shared" si="10"/>
        <v>212462.5</v>
      </c>
      <c r="J114" s="59">
        <f t="shared" si="11"/>
        <v>245437.5</v>
      </c>
      <c r="K114" s="59">
        <f t="shared" si="12"/>
        <v>195600</v>
      </c>
      <c r="L114" s="59">
        <f t="shared" si="13"/>
        <v>28559.649748377517</v>
      </c>
      <c r="M114" s="55">
        <f t="shared" si="14"/>
        <v>0.13442207329941763</v>
      </c>
      <c r="N114" s="45">
        <v>212462.5</v>
      </c>
      <c r="O114" s="14" t="s">
        <v>179</v>
      </c>
    </row>
    <row r="115" spans="1:15" ht="24" x14ac:dyDescent="0.2">
      <c r="A115" s="14" t="s">
        <v>28</v>
      </c>
      <c r="B115" s="4">
        <v>25170000</v>
      </c>
      <c r="C115" s="5" t="s">
        <v>95</v>
      </c>
      <c r="D115" s="4" t="s">
        <v>10</v>
      </c>
      <c r="E115" s="4">
        <v>1</v>
      </c>
      <c r="F115" s="43">
        <v>20000</v>
      </c>
      <c r="G115" s="56">
        <v>65450</v>
      </c>
      <c r="H115" s="57">
        <v>81812.5</v>
      </c>
      <c r="I115" s="58">
        <f t="shared" si="10"/>
        <v>55754.166666666664</v>
      </c>
      <c r="J115" s="59">
        <f t="shared" si="11"/>
        <v>81812.5</v>
      </c>
      <c r="K115" s="59">
        <f t="shared" si="12"/>
        <v>20000</v>
      </c>
      <c r="L115" s="59">
        <f t="shared" si="13"/>
        <v>32026.60108539982</v>
      </c>
      <c r="M115" s="55">
        <f t="shared" si="14"/>
        <v>0.57442524927105276</v>
      </c>
      <c r="N115" s="45">
        <v>55754.166666666664</v>
      </c>
      <c r="O115" s="14" t="s">
        <v>179</v>
      </c>
    </row>
    <row r="116" spans="1:15" x14ac:dyDescent="0.2">
      <c r="A116" s="14" t="s">
        <v>29</v>
      </c>
      <c r="B116" s="4">
        <v>25170000</v>
      </c>
      <c r="C116" s="5" t="s">
        <v>96</v>
      </c>
      <c r="D116" s="4" t="s">
        <v>10</v>
      </c>
      <c r="E116" s="4">
        <v>1</v>
      </c>
      <c r="F116" s="43">
        <v>738400</v>
      </c>
      <c r="G116" s="56">
        <v>416500</v>
      </c>
      <c r="H116" s="57">
        <v>520625</v>
      </c>
      <c r="I116" s="58">
        <f t="shared" si="10"/>
        <v>558508.33333333337</v>
      </c>
      <c r="J116" s="59">
        <f t="shared" si="11"/>
        <v>738400</v>
      </c>
      <c r="K116" s="59">
        <f t="shared" si="12"/>
        <v>416500</v>
      </c>
      <c r="L116" s="59">
        <f t="shared" si="13"/>
        <v>164259.74159340843</v>
      </c>
      <c r="M116" s="55">
        <f t="shared" si="14"/>
        <v>0.29410437014083662</v>
      </c>
      <c r="N116" s="45">
        <v>558508.33333333337</v>
      </c>
      <c r="O116" s="14" t="s">
        <v>179</v>
      </c>
    </row>
    <row r="117" spans="1:15" x14ac:dyDescent="0.2">
      <c r="A117" s="14" t="s">
        <v>30</v>
      </c>
      <c r="B117" s="4">
        <v>25170000</v>
      </c>
      <c r="C117" s="5" t="s">
        <v>97</v>
      </c>
      <c r="D117" s="4" t="s">
        <v>10</v>
      </c>
      <c r="E117" s="4">
        <v>1</v>
      </c>
      <c r="F117" s="43">
        <v>88800</v>
      </c>
      <c r="G117" s="56">
        <v>160650</v>
      </c>
      <c r="H117" s="57">
        <v>200812.5</v>
      </c>
      <c r="I117" s="58">
        <f t="shared" si="10"/>
        <v>150087.5</v>
      </c>
      <c r="J117" s="59">
        <f t="shared" si="11"/>
        <v>200812.5</v>
      </c>
      <c r="K117" s="59">
        <f t="shared" si="12"/>
        <v>88800</v>
      </c>
      <c r="L117" s="59">
        <f t="shared" si="13"/>
        <v>56748.346616883915</v>
      </c>
      <c r="M117" s="55">
        <f t="shared" si="14"/>
        <v>0.37810175142422864</v>
      </c>
      <c r="N117" s="45">
        <v>150087.5</v>
      </c>
      <c r="O117" s="14" t="s">
        <v>179</v>
      </c>
    </row>
    <row r="118" spans="1:15" x14ac:dyDescent="0.2">
      <c r="A118" s="14" t="s">
        <v>31</v>
      </c>
      <c r="B118" s="4">
        <v>25170000</v>
      </c>
      <c r="C118" s="5" t="s">
        <v>100</v>
      </c>
      <c r="D118" s="4" t="s">
        <v>10</v>
      </c>
      <c r="E118" s="4">
        <v>1</v>
      </c>
      <c r="F118" s="43">
        <v>214000</v>
      </c>
      <c r="G118" s="56">
        <v>351050</v>
      </c>
      <c r="H118" s="57">
        <v>438812.5</v>
      </c>
      <c r="I118" s="58">
        <f t="shared" si="10"/>
        <v>334620.83333333331</v>
      </c>
      <c r="J118" s="59">
        <f t="shared" si="11"/>
        <v>438812.5</v>
      </c>
      <c r="K118" s="59">
        <f t="shared" si="12"/>
        <v>214000</v>
      </c>
      <c r="L118" s="59">
        <f t="shared" si="13"/>
        <v>113303.14725144816</v>
      </c>
      <c r="M118" s="55">
        <f t="shared" si="14"/>
        <v>0.33860159310099192</v>
      </c>
      <c r="N118" s="45">
        <v>334620.83333333331</v>
      </c>
      <c r="O118" s="14" t="s">
        <v>179</v>
      </c>
    </row>
    <row r="119" spans="1:15" x14ac:dyDescent="0.2">
      <c r="A119" s="14" t="s">
        <v>32</v>
      </c>
      <c r="B119" s="4">
        <v>25170000</v>
      </c>
      <c r="C119" s="5" t="s">
        <v>101</v>
      </c>
      <c r="D119" s="4" t="s">
        <v>10</v>
      </c>
      <c r="E119" s="4">
        <v>1</v>
      </c>
      <c r="F119" s="43">
        <v>10000</v>
      </c>
      <c r="G119" s="56">
        <v>23800</v>
      </c>
      <c r="H119" s="57">
        <v>29750</v>
      </c>
      <c r="I119" s="58">
        <f t="shared" si="10"/>
        <v>21183.333333333332</v>
      </c>
      <c r="J119" s="59">
        <f t="shared" si="11"/>
        <v>29750</v>
      </c>
      <c r="K119" s="59">
        <f t="shared" si="12"/>
        <v>10000</v>
      </c>
      <c r="L119" s="59">
        <f t="shared" si="13"/>
        <v>10131.674754616502</v>
      </c>
      <c r="M119" s="55">
        <f t="shared" si="14"/>
        <v>0.47828519691344623</v>
      </c>
      <c r="N119" s="45">
        <v>21183.333333333332</v>
      </c>
      <c r="O119" s="14" t="s">
        <v>179</v>
      </c>
    </row>
    <row r="120" spans="1:15" x14ac:dyDescent="0.2">
      <c r="A120" s="14" t="s">
        <v>33</v>
      </c>
      <c r="B120" s="4">
        <v>25170000</v>
      </c>
      <c r="C120" s="5" t="s">
        <v>102</v>
      </c>
      <c r="D120" s="4" t="s">
        <v>10</v>
      </c>
      <c r="E120" s="4">
        <v>1</v>
      </c>
      <c r="F120" s="43">
        <v>70000</v>
      </c>
      <c r="G120" s="56">
        <v>101150</v>
      </c>
      <c r="H120" s="57">
        <v>126437.5</v>
      </c>
      <c r="I120" s="58">
        <f t="shared" si="10"/>
        <v>99195.833333333328</v>
      </c>
      <c r="J120" s="59">
        <f t="shared" si="11"/>
        <v>126437.5</v>
      </c>
      <c r="K120" s="59">
        <f t="shared" si="12"/>
        <v>70000</v>
      </c>
      <c r="L120" s="59">
        <f t="shared" si="13"/>
        <v>28269.452189303811</v>
      </c>
      <c r="M120" s="55">
        <f t="shared" si="14"/>
        <v>0.28498628661456354</v>
      </c>
      <c r="N120" s="45">
        <v>99195.833333333328</v>
      </c>
      <c r="O120" s="14" t="s">
        <v>179</v>
      </c>
    </row>
    <row r="121" spans="1:15" x14ac:dyDescent="0.2">
      <c r="A121" s="14" t="s">
        <v>34</v>
      </c>
      <c r="B121" s="4">
        <v>25170000</v>
      </c>
      <c r="C121" s="5" t="s">
        <v>104</v>
      </c>
      <c r="D121" s="4" t="s">
        <v>10</v>
      </c>
      <c r="E121" s="4">
        <v>1</v>
      </c>
      <c r="F121" s="43">
        <v>10000</v>
      </c>
      <c r="G121" s="56">
        <v>17850</v>
      </c>
      <c r="H121" s="57">
        <v>22312.5</v>
      </c>
      <c r="I121" s="58">
        <f t="shared" si="10"/>
        <v>16720.833333333332</v>
      </c>
      <c r="J121" s="59">
        <f t="shared" si="11"/>
        <v>22312.5</v>
      </c>
      <c r="K121" s="59">
        <f t="shared" si="12"/>
        <v>10000</v>
      </c>
      <c r="L121" s="59">
        <f t="shared" si="13"/>
        <v>6233.4322073263393</v>
      </c>
      <c r="M121" s="55">
        <f t="shared" si="14"/>
        <v>0.37279435079948209</v>
      </c>
      <c r="N121" s="45">
        <v>16720.833333333332</v>
      </c>
      <c r="O121" s="14" t="s">
        <v>179</v>
      </c>
    </row>
    <row r="122" spans="1:15" x14ac:dyDescent="0.2">
      <c r="A122" s="14" t="s">
        <v>35</v>
      </c>
      <c r="B122" s="4">
        <v>25170000</v>
      </c>
      <c r="C122" s="5" t="s">
        <v>105</v>
      </c>
      <c r="D122" s="4" t="s">
        <v>10</v>
      </c>
      <c r="E122" s="4">
        <v>1</v>
      </c>
      <c r="F122" s="43">
        <v>22500</v>
      </c>
      <c r="G122" s="56">
        <v>17850</v>
      </c>
      <c r="H122" s="57">
        <v>22312.5</v>
      </c>
      <c r="I122" s="58">
        <f t="shared" si="10"/>
        <v>20887.5</v>
      </c>
      <c r="J122" s="59">
        <f t="shared" si="11"/>
        <v>22500</v>
      </c>
      <c r="K122" s="59">
        <f t="shared" si="12"/>
        <v>17850</v>
      </c>
      <c r="L122" s="59">
        <f t="shared" si="13"/>
        <v>2632.2222075653112</v>
      </c>
      <c r="M122" s="55">
        <f t="shared" si="14"/>
        <v>0.12601901652018246</v>
      </c>
      <c r="N122" s="45">
        <v>20887.5</v>
      </c>
      <c r="O122" s="14" t="s">
        <v>179</v>
      </c>
    </row>
    <row r="123" spans="1:15" x14ac:dyDescent="0.2">
      <c r="A123" s="14" t="s">
        <v>36</v>
      </c>
      <c r="B123" s="4">
        <v>25170000</v>
      </c>
      <c r="C123" s="5" t="s">
        <v>106</v>
      </c>
      <c r="D123" s="4" t="s">
        <v>10</v>
      </c>
      <c r="E123" s="4">
        <v>1</v>
      </c>
      <c r="F123" s="43">
        <v>1000</v>
      </c>
      <c r="G123" s="56">
        <v>5950</v>
      </c>
      <c r="H123" s="57">
        <v>7437.5</v>
      </c>
      <c r="I123" s="58">
        <f t="shared" si="10"/>
        <v>4795.833333333333</v>
      </c>
      <c r="J123" s="59">
        <f t="shared" si="11"/>
        <v>7437.5</v>
      </c>
      <c r="K123" s="59">
        <f t="shared" si="12"/>
        <v>1000</v>
      </c>
      <c r="L123" s="59">
        <f t="shared" si="13"/>
        <v>3370.3749173249757</v>
      </c>
      <c r="M123" s="55">
        <f t="shared" si="14"/>
        <v>0.7027714858019064</v>
      </c>
      <c r="N123" s="45">
        <v>4795.833333333333</v>
      </c>
      <c r="O123" s="14" t="s">
        <v>179</v>
      </c>
    </row>
    <row r="124" spans="1:15" ht="24" x14ac:dyDescent="0.2">
      <c r="A124" s="14" t="s">
        <v>37</v>
      </c>
      <c r="B124" s="4">
        <v>25170000</v>
      </c>
      <c r="C124" s="5" t="s">
        <v>108</v>
      </c>
      <c r="D124" s="4" t="s">
        <v>10</v>
      </c>
      <c r="E124" s="4">
        <v>1</v>
      </c>
      <c r="F124" s="43">
        <v>55300</v>
      </c>
      <c r="G124" s="56">
        <v>89250</v>
      </c>
      <c r="H124" s="57">
        <v>111562.5</v>
      </c>
      <c r="I124" s="58">
        <f t="shared" si="10"/>
        <v>85370.833333333328</v>
      </c>
      <c r="J124" s="59">
        <f t="shared" si="11"/>
        <v>111562.5</v>
      </c>
      <c r="K124" s="59">
        <f t="shared" si="12"/>
        <v>55300</v>
      </c>
      <c r="L124" s="59">
        <f t="shared" si="13"/>
        <v>28331.134412221018</v>
      </c>
      <c r="M124" s="55">
        <f t="shared" si="14"/>
        <v>0.3318596446353187</v>
      </c>
      <c r="N124" s="45">
        <v>85370.833333333328</v>
      </c>
      <c r="O124" s="14" t="s">
        <v>179</v>
      </c>
    </row>
    <row r="125" spans="1:15" x14ac:dyDescent="0.2">
      <c r="A125" s="14" t="s">
        <v>38</v>
      </c>
      <c r="B125" s="4">
        <v>25170000</v>
      </c>
      <c r="C125" s="5" t="s">
        <v>109</v>
      </c>
      <c r="D125" s="4" t="s">
        <v>10</v>
      </c>
      <c r="E125" s="4">
        <v>1</v>
      </c>
      <c r="F125" s="43">
        <v>80100</v>
      </c>
      <c r="G125" s="56">
        <v>89250</v>
      </c>
      <c r="H125" s="57">
        <v>111562.5</v>
      </c>
      <c r="I125" s="58">
        <f t="shared" si="10"/>
        <v>93637.5</v>
      </c>
      <c r="J125" s="59">
        <f t="shared" si="11"/>
        <v>111562.5</v>
      </c>
      <c r="K125" s="59">
        <f t="shared" si="12"/>
        <v>80100</v>
      </c>
      <c r="L125" s="59">
        <f t="shared" si="13"/>
        <v>16183.628880754773</v>
      </c>
      <c r="M125" s="55">
        <f t="shared" si="14"/>
        <v>0.17283277405691921</v>
      </c>
      <c r="N125" s="45">
        <v>93637.5</v>
      </c>
      <c r="O125" s="14" t="s">
        <v>179</v>
      </c>
    </row>
    <row r="126" spans="1:15" ht="24" x14ac:dyDescent="0.2">
      <c r="A126" s="14" t="s">
        <v>39</v>
      </c>
      <c r="B126" s="4">
        <v>25170000</v>
      </c>
      <c r="C126" s="5" t="s">
        <v>110</v>
      </c>
      <c r="D126" s="4" t="s">
        <v>10</v>
      </c>
      <c r="E126" s="4">
        <v>1</v>
      </c>
      <c r="F126" s="43">
        <v>53200</v>
      </c>
      <c r="G126" s="56">
        <v>202300</v>
      </c>
      <c r="H126" s="57">
        <v>252875</v>
      </c>
      <c r="I126" s="58">
        <f t="shared" si="10"/>
        <v>169458.33333333334</v>
      </c>
      <c r="J126" s="59">
        <f t="shared" si="11"/>
        <v>252875</v>
      </c>
      <c r="K126" s="59">
        <f t="shared" si="12"/>
        <v>53200</v>
      </c>
      <c r="L126" s="59">
        <f t="shared" si="13"/>
        <v>103809.71875664309</v>
      </c>
      <c r="M126" s="55">
        <f t="shared" si="14"/>
        <v>0.61259730763693976</v>
      </c>
      <c r="N126" s="45">
        <v>169458.33333333334</v>
      </c>
      <c r="O126" s="14" t="s">
        <v>179</v>
      </c>
    </row>
    <row r="127" spans="1:15" x14ac:dyDescent="0.2">
      <c r="A127" s="14" t="s">
        <v>40</v>
      </c>
      <c r="B127" s="4">
        <v>25170000</v>
      </c>
      <c r="C127" s="5" t="s">
        <v>111</v>
      </c>
      <c r="D127" s="4" t="s">
        <v>10</v>
      </c>
      <c r="E127" s="4">
        <v>1</v>
      </c>
      <c r="F127" s="26"/>
      <c r="G127" s="56">
        <v>89250</v>
      </c>
      <c r="H127" s="57">
        <v>111562.5</v>
      </c>
      <c r="I127" s="58">
        <f t="shared" si="10"/>
        <v>100406.25</v>
      </c>
      <c r="J127" s="59">
        <f t="shared" si="11"/>
        <v>111562.5</v>
      </c>
      <c r="K127" s="59">
        <f t="shared" si="12"/>
        <v>89250</v>
      </c>
      <c r="L127" s="59">
        <f t="shared" si="13"/>
        <v>15777.320055224842</v>
      </c>
      <c r="M127" s="55">
        <f t="shared" si="14"/>
        <v>0.15713484026367722</v>
      </c>
      <c r="N127" s="45">
        <v>100406.25</v>
      </c>
      <c r="O127" s="14" t="s">
        <v>179</v>
      </c>
    </row>
    <row r="128" spans="1:15" x14ac:dyDescent="0.2">
      <c r="A128" s="14" t="s">
        <v>41</v>
      </c>
      <c r="B128" s="4">
        <v>25170000</v>
      </c>
      <c r="C128" s="5" t="s">
        <v>112</v>
      </c>
      <c r="D128" s="4" t="s">
        <v>10</v>
      </c>
      <c r="E128" s="4">
        <v>1</v>
      </c>
      <c r="F128" s="41">
        <v>384100</v>
      </c>
      <c r="G128" s="56">
        <v>392700</v>
      </c>
      <c r="H128" s="57">
        <v>490875</v>
      </c>
      <c r="I128" s="58">
        <f t="shared" si="10"/>
        <v>422558.33333333331</v>
      </c>
      <c r="J128" s="59">
        <f t="shared" si="11"/>
        <v>490875</v>
      </c>
      <c r="K128" s="59">
        <f t="shared" si="12"/>
        <v>384100</v>
      </c>
      <c r="L128" s="59">
        <f t="shared" si="13"/>
        <v>59320.023671045034</v>
      </c>
      <c r="M128" s="55">
        <f t="shared" si="14"/>
        <v>0.14038304061619508</v>
      </c>
      <c r="N128" s="45">
        <v>422558.33333333331</v>
      </c>
      <c r="O128" s="14" t="s">
        <v>179</v>
      </c>
    </row>
    <row r="129" spans="1:15" x14ac:dyDescent="0.2">
      <c r="A129" s="14" t="s">
        <v>42</v>
      </c>
      <c r="B129" s="4">
        <v>25170000</v>
      </c>
      <c r="C129" s="7" t="s">
        <v>113</v>
      </c>
      <c r="D129" s="6" t="s">
        <v>10</v>
      </c>
      <c r="E129" s="4">
        <v>1</v>
      </c>
      <c r="F129" s="41">
        <v>1584000</v>
      </c>
      <c r="G129" s="56">
        <v>1497020</v>
      </c>
      <c r="H129" s="57">
        <v>1871275</v>
      </c>
      <c r="I129" s="58">
        <f t="shared" si="10"/>
        <v>1650765</v>
      </c>
      <c r="J129" s="59">
        <f t="shared" si="11"/>
        <v>1871275</v>
      </c>
      <c r="K129" s="59">
        <f t="shared" si="12"/>
        <v>1497020</v>
      </c>
      <c r="L129" s="59">
        <f t="shared" si="13"/>
        <v>195856.77209379306</v>
      </c>
      <c r="M129" s="55">
        <f t="shared" si="14"/>
        <v>0.1186460653659322</v>
      </c>
      <c r="N129" s="45">
        <v>1650765</v>
      </c>
      <c r="O129" s="14" t="s">
        <v>179</v>
      </c>
    </row>
    <row r="130" spans="1:15" ht="24" x14ac:dyDescent="0.2">
      <c r="A130" s="14" t="s">
        <v>43</v>
      </c>
      <c r="B130" s="4">
        <v>25170000</v>
      </c>
      <c r="C130" s="5" t="s">
        <v>114</v>
      </c>
      <c r="D130" s="4" t="s">
        <v>10</v>
      </c>
      <c r="E130" s="4">
        <v>1</v>
      </c>
      <c r="F130" s="41">
        <v>141000</v>
      </c>
      <c r="G130" s="56">
        <v>41650</v>
      </c>
      <c r="H130" s="57">
        <v>52062.5</v>
      </c>
      <c r="I130" s="58">
        <f t="shared" si="10"/>
        <v>78237.5</v>
      </c>
      <c r="J130" s="59">
        <f t="shared" si="11"/>
        <v>141000</v>
      </c>
      <c r="K130" s="59">
        <f t="shared" si="12"/>
        <v>41650</v>
      </c>
      <c r="L130" s="59">
        <f t="shared" si="13"/>
        <v>54602.688521262397</v>
      </c>
      <c r="M130" s="55">
        <f t="shared" si="14"/>
        <v>0.69790942350231533</v>
      </c>
      <c r="N130" s="45">
        <v>78237.5</v>
      </c>
      <c r="O130" s="14" t="s">
        <v>179</v>
      </c>
    </row>
    <row r="131" spans="1:15" ht="24" x14ac:dyDescent="0.2">
      <c r="A131" s="14" t="s">
        <v>45</v>
      </c>
      <c r="B131" s="4">
        <v>25170000</v>
      </c>
      <c r="C131" s="5" t="s">
        <v>116</v>
      </c>
      <c r="D131" s="4" t="s">
        <v>10</v>
      </c>
      <c r="E131" s="4">
        <v>1</v>
      </c>
      <c r="F131" s="41">
        <v>92000</v>
      </c>
      <c r="G131" s="56">
        <v>41650</v>
      </c>
      <c r="H131" s="57">
        <v>52062.5</v>
      </c>
      <c r="I131" s="58">
        <f t="shared" si="10"/>
        <v>61904.166666666664</v>
      </c>
      <c r="J131" s="59">
        <f t="shared" si="11"/>
        <v>92000</v>
      </c>
      <c r="K131" s="59">
        <f t="shared" si="12"/>
        <v>41650</v>
      </c>
      <c r="L131" s="59">
        <f t="shared" si="13"/>
        <v>26578.646073179367</v>
      </c>
      <c r="M131" s="55">
        <f t="shared" si="14"/>
        <v>0.42935148802335926</v>
      </c>
      <c r="N131" s="45">
        <v>61904.166666666664</v>
      </c>
      <c r="O131" s="14" t="s">
        <v>179</v>
      </c>
    </row>
    <row r="132" spans="1:15" ht="24" x14ac:dyDescent="0.2">
      <c r="A132" s="14" t="s">
        <v>46</v>
      </c>
      <c r="B132" s="4">
        <v>25170000</v>
      </c>
      <c r="C132" s="5" t="s">
        <v>117</v>
      </c>
      <c r="D132" s="4" t="s">
        <v>10</v>
      </c>
      <c r="E132" s="4">
        <v>1</v>
      </c>
      <c r="F132" s="41">
        <v>61400</v>
      </c>
      <c r="G132" s="56">
        <v>148750</v>
      </c>
      <c r="H132" s="57">
        <v>185937.5</v>
      </c>
      <c r="I132" s="58">
        <f t="shared" si="10"/>
        <v>132029.16666666666</v>
      </c>
      <c r="J132" s="59">
        <f t="shared" si="11"/>
        <v>185937.5</v>
      </c>
      <c r="K132" s="59">
        <f t="shared" si="12"/>
        <v>61400</v>
      </c>
      <c r="L132" s="59">
        <f t="shared" si="13"/>
        <v>63930.328695254902</v>
      </c>
      <c r="M132" s="55">
        <f t="shared" si="14"/>
        <v>0.48421368027459771</v>
      </c>
      <c r="N132" s="45">
        <v>132029.16666666666</v>
      </c>
      <c r="O132" s="14" t="s">
        <v>179</v>
      </c>
    </row>
    <row r="133" spans="1:15" ht="24" x14ac:dyDescent="0.2">
      <c r="A133" s="14" t="s">
        <v>47</v>
      </c>
      <c r="B133" s="4">
        <v>25170000</v>
      </c>
      <c r="C133" s="7" t="s">
        <v>118</v>
      </c>
      <c r="D133" s="6" t="s">
        <v>10</v>
      </c>
      <c r="E133" s="4">
        <v>1</v>
      </c>
      <c r="F133" s="41">
        <v>117000</v>
      </c>
      <c r="G133" s="56">
        <v>23800</v>
      </c>
      <c r="H133" s="57">
        <v>29750</v>
      </c>
      <c r="I133" s="58">
        <f t="shared" si="10"/>
        <v>56850</v>
      </c>
      <c r="J133" s="59">
        <f t="shared" si="11"/>
        <v>117000</v>
      </c>
      <c r="K133" s="59">
        <f t="shared" si="12"/>
        <v>23800</v>
      </c>
      <c r="L133" s="59">
        <f t="shared" si="13"/>
        <v>52176.311674935401</v>
      </c>
      <c r="M133" s="55">
        <f t="shared" si="14"/>
        <v>0.91778912356966402</v>
      </c>
      <c r="N133" s="45">
        <v>56850</v>
      </c>
      <c r="O133" s="14" t="s">
        <v>179</v>
      </c>
    </row>
    <row r="134" spans="1:15" x14ac:dyDescent="0.2">
      <c r="A134" s="14" t="s">
        <v>48</v>
      </c>
      <c r="B134" s="4">
        <v>25170000</v>
      </c>
      <c r="C134" s="5" t="s">
        <v>119</v>
      </c>
      <c r="D134" s="4" t="s">
        <v>10</v>
      </c>
      <c r="E134" s="4">
        <v>1</v>
      </c>
      <c r="F134" s="26">
        <v>214000</v>
      </c>
      <c r="G134" s="56">
        <v>427210</v>
      </c>
      <c r="H134" s="57">
        <v>534012.5</v>
      </c>
      <c r="I134" s="58">
        <f t="shared" si="10"/>
        <v>391740.83333333331</v>
      </c>
      <c r="J134" s="59">
        <f t="shared" si="11"/>
        <v>534012.5</v>
      </c>
      <c r="K134" s="59">
        <f t="shared" si="12"/>
        <v>214000</v>
      </c>
      <c r="L134" s="59">
        <f t="shared" si="13"/>
        <v>162928.0404874598</v>
      </c>
      <c r="M134" s="55">
        <f t="shared" si="14"/>
        <v>0.41590772935540243</v>
      </c>
      <c r="N134" s="45">
        <v>391740.83333333331</v>
      </c>
      <c r="O134" s="14" t="s">
        <v>179</v>
      </c>
    </row>
    <row r="135" spans="1:15" x14ac:dyDescent="0.2">
      <c r="A135" s="14" t="s">
        <v>49</v>
      </c>
      <c r="B135" s="4">
        <v>25170000</v>
      </c>
      <c r="C135" s="5" t="s">
        <v>120</v>
      </c>
      <c r="D135" s="4" t="s">
        <v>10</v>
      </c>
      <c r="E135" s="4">
        <v>1</v>
      </c>
      <c r="F135" s="43">
        <v>42300</v>
      </c>
      <c r="G135" s="56">
        <v>101150</v>
      </c>
      <c r="H135" s="57">
        <v>126437.5</v>
      </c>
      <c r="I135" s="58">
        <f t="shared" ref="I135:I184" si="15">AVERAGE(F135:H135)</f>
        <v>89962.5</v>
      </c>
      <c r="J135" s="59">
        <f t="shared" ref="J135:J184" si="16">MAX(F135:H135)</f>
        <v>126437.5</v>
      </c>
      <c r="K135" s="59">
        <f t="shared" ref="K135:K184" si="17">MIN(F135:H135)</f>
        <v>42300</v>
      </c>
      <c r="L135" s="59">
        <f t="shared" ref="L135:L184" si="18">STDEV(F135:H135)</f>
        <v>43170.010930621735</v>
      </c>
      <c r="M135" s="55">
        <f t="shared" ref="M135:M184" si="19">L135/I135</f>
        <v>0.47986673258993173</v>
      </c>
      <c r="N135" s="45">
        <v>89962.5</v>
      </c>
      <c r="O135" s="14" t="s">
        <v>179</v>
      </c>
    </row>
    <row r="136" spans="1:15" x14ac:dyDescent="0.2">
      <c r="A136" s="14" t="s">
        <v>50</v>
      </c>
      <c r="B136" s="4">
        <v>25170000</v>
      </c>
      <c r="C136" s="5" t="s">
        <v>121</v>
      </c>
      <c r="D136" s="4" t="s">
        <v>10</v>
      </c>
      <c r="E136" s="4">
        <v>1</v>
      </c>
      <c r="F136" s="43">
        <v>51500</v>
      </c>
      <c r="G136" s="56">
        <v>101150</v>
      </c>
      <c r="H136" s="57">
        <v>126437.5</v>
      </c>
      <c r="I136" s="58">
        <f t="shared" si="15"/>
        <v>93029.166666666672</v>
      </c>
      <c r="J136" s="59">
        <f t="shared" si="16"/>
        <v>126437.5</v>
      </c>
      <c r="K136" s="59">
        <f t="shared" si="17"/>
        <v>51500</v>
      </c>
      <c r="L136" s="59">
        <f t="shared" si="18"/>
        <v>38123.066207787298</v>
      </c>
      <c r="M136" s="55">
        <f t="shared" si="19"/>
        <v>0.40979692255425948</v>
      </c>
      <c r="N136" s="45">
        <v>93029.166666666672</v>
      </c>
      <c r="O136" s="14" t="s">
        <v>179</v>
      </c>
    </row>
    <row r="137" spans="1:15" x14ac:dyDescent="0.2">
      <c r="A137" s="14" t="s">
        <v>51</v>
      </c>
      <c r="B137" s="4">
        <v>25170000</v>
      </c>
      <c r="C137" s="5" t="s">
        <v>122</v>
      </c>
      <c r="D137" s="4" t="s">
        <v>10</v>
      </c>
      <c r="E137" s="4">
        <v>1</v>
      </c>
      <c r="F137" s="26">
        <v>242000</v>
      </c>
      <c r="G137" s="56">
        <v>188020</v>
      </c>
      <c r="H137" s="57">
        <v>235025</v>
      </c>
      <c r="I137" s="58">
        <f t="shared" si="15"/>
        <v>221681.66666666666</v>
      </c>
      <c r="J137" s="59">
        <f t="shared" si="16"/>
        <v>242000</v>
      </c>
      <c r="K137" s="59">
        <f t="shared" si="17"/>
        <v>188020</v>
      </c>
      <c r="L137" s="59">
        <f t="shared" si="18"/>
        <v>29359.725958076113</v>
      </c>
      <c r="M137" s="55">
        <f t="shared" si="19"/>
        <v>0.13244092937203999</v>
      </c>
      <c r="N137" s="45">
        <v>221681.66666666666</v>
      </c>
      <c r="O137" s="14" t="s">
        <v>179</v>
      </c>
    </row>
    <row r="138" spans="1:15" x14ac:dyDescent="0.2">
      <c r="A138" s="14" t="s">
        <v>52</v>
      </c>
      <c r="B138" s="4">
        <v>25170000</v>
      </c>
      <c r="C138" s="5" t="s">
        <v>124</v>
      </c>
      <c r="D138" s="4" t="s">
        <v>10</v>
      </c>
      <c r="E138" s="4">
        <v>1</v>
      </c>
      <c r="F138" s="26">
        <v>41650</v>
      </c>
      <c r="G138" s="56">
        <v>142800</v>
      </c>
      <c r="H138" s="57">
        <v>178500</v>
      </c>
      <c r="I138" s="58">
        <f t="shared" si="15"/>
        <v>120983.33333333333</v>
      </c>
      <c r="J138" s="59">
        <f t="shared" si="16"/>
        <v>178500</v>
      </c>
      <c r="K138" s="59">
        <f t="shared" si="17"/>
        <v>41650</v>
      </c>
      <c r="L138" s="59">
        <f t="shared" si="18"/>
        <v>70985.60300042067</v>
      </c>
      <c r="M138" s="55">
        <f t="shared" si="19"/>
        <v>0.58673869403846812</v>
      </c>
      <c r="N138" s="45">
        <v>120983.33333333333</v>
      </c>
      <c r="O138" s="14" t="s">
        <v>179</v>
      </c>
    </row>
    <row r="139" spans="1:15" ht="24" x14ac:dyDescent="0.2">
      <c r="A139" s="14" t="s">
        <v>53</v>
      </c>
      <c r="B139" s="4">
        <v>25170000</v>
      </c>
      <c r="C139" s="5" t="s">
        <v>127</v>
      </c>
      <c r="D139" s="4" t="s">
        <v>10</v>
      </c>
      <c r="E139" s="4">
        <v>1</v>
      </c>
      <c r="F139" s="26">
        <v>79492</v>
      </c>
      <c r="G139" s="56">
        <v>53550</v>
      </c>
      <c r="H139" s="57">
        <v>66937.5</v>
      </c>
      <c r="I139" s="58">
        <f t="shared" si="15"/>
        <v>66659.833333333328</v>
      </c>
      <c r="J139" s="59">
        <f t="shared" si="16"/>
        <v>79492</v>
      </c>
      <c r="K139" s="59">
        <f t="shared" si="17"/>
        <v>53550</v>
      </c>
      <c r="L139" s="59">
        <f t="shared" si="18"/>
        <v>12973.22878405114</v>
      </c>
      <c r="M139" s="55">
        <f t="shared" si="19"/>
        <v>0.19461838014473196</v>
      </c>
      <c r="N139" s="45">
        <v>66659.833333333328</v>
      </c>
      <c r="O139" s="14" t="s">
        <v>179</v>
      </c>
    </row>
    <row r="140" spans="1:15" x14ac:dyDescent="0.2">
      <c r="A140" s="74" t="s">
        <v>70</v>
      </c>
      <c r="B140" s="74"/>
      <c r="C140" s="74"/>
      <c r="D140" s="74"/>
      <c r="E140" s="74"/>
      <c r="F140" s="26"/>
      <c r="G140" s="56"/>
      <c r="H140" s="26"/>
      <c r="I140" s="58"/>
      <c r="J140" s="59"/>
      <c r="K140" s="59"/>
      <c r="L140" s="59"/>
      <c r="M140" s="55"/>
      <c r="N140" s="45"/>
      <c r="O140" s="45"/>
    </row>
    <row r="141" spans="1:15" x14ac:dyDescent="0.2">
      <c r="A141" s="75" t="s">
        <v>167</v>
      </c>
      <c r="B141" s="75"/>
      <c r="C141" s="75"/>
      <c r="D141" s="75"/>
      <c r="E141" s="75"/>
      <c r="F141" s="26"/>
      <c r="G141" s="56"/>
      <c r="H141" s="26"/>
      <c r="I141" s="58"/>
      <c r="J141" s="59"/>
      <c r="K141" s="59"/>
      <c r="L141" s="59"/>
      <c r="M141" s="55"/>
      <c r="N141" s="45"/>
      <c r="O141" s="45"/>
    </row>
    <row r="142" spans="1:15" ht="36" x14ac:dyDescent="0.2">
      <c r="A142" s="10" t="s">
        <v>0</v>
      </c>
      <c r="B142" s="10" t="s">
        <v>4</v>
      </c>
      <c r="C142" s="10" t="s">
        <v>5</v>
      </c>
      <c r="D142" s="19" t="s">
        <v>6</v>
      </c>
      <c r="E142" s="11" t="s">
        <v>7</v>
      </c>
      <c r="F142" s="26"/>
      <c r="G142" s="56"/>
      <c r="H142" s="26"/>
      <c r="I142" s="58"/>
      <c r="J142" s="59"/>
      <c r="K142" s="59"/>
      <c r="L142" s="59"/>
      <c r="M142" s="55"/>
      <c r="N142" s="45"/>
      <c r="O142" s="45"/>
    </row>
    <row r="143" spans="1:15" ht="24" x14ac:dyDescent="0.2">
      <c r="A143" s="14" t="s">
        <v>8</v>
      </c>
      <c r="B143" s="4">
        <v>78181500</v>
      </c>
      <c r="C143" s="5" t="s">
        <v>129</v>
      </c>
      <c r="D143" s="4" t="s">
        <v>64</v>
      </c>
      <c r="E143" s="4">
        <v>1</v>
      </c>
      <c r="F143" s="26">
        <v>11900</v>
      </c>
      <c r="G143" s="56">
        <v>11900</v>
      </c>
      <c r="H143" s="57">
        <v>14875</v>
      </c>
      <c r="I143" s="58">
        <f t="shared" si="15"/>
        <v>12891.666666666666</v>
      </c>
      <c r="J143" s="59">
        <f t="shared" si="16"/>
        <v>14875</v>
      </c>
      <c r="K143" s="59">
        <f t="shared" si="17"/>
        <v>11900</v>
      </c>
      <c r="L143" s="59">
        <f t="shared" si="18"/>
        <v>1717.6170508391394</v>
      </c>
      <c r="M143" s="55">
        <f t="shared" si="19"/>
        <v>0.13323467750529847</v>
      </c>
      <c r="N143" s="45">
        <v>12891.666666666666</v>
      </c>
      <c r="O143" s="14" t="s">
        <v>179</v>
      </c>
    </row>
    <row r="144" spans="1:15" ht="24" x14ac:dyDescent="0.2">
      <c r="A144" s="14" t="s">
        <v>11</v>
      </c>
      <c r="B144" s="4">
        <v>78181500</v>
      </c>
      <c r="C144" s="5" t="s">
        <v>130</v>
      </c>
      <c r="D144" s="4" t="s">
        <v>64</v>
      </c>
      <c r="E144" s="4">
        <v>1</v>
      </c>
      <c r="F144" s="26">
        <v>11900</v>
      </c>
      <c r="G144" s="56">
        <v>11900</v>
      </c>
      <c r="H144" s="57">
        <v>14875</v>
      </c>
      <c r="I144" s="58">
        <f t="shared" si="15"/>
        <v>12891.666666666666</v>
      </c>
      <c r="J144" s="59">
        <f t="shared" si="16"/>
        <v>14875</v>
      </c>
      <c r="K144" s="59">
        <f t="shared" si="17"/>
        <v>11900</v>
      </c>
      <c r="L144" s="59">
        <f t="shared" si="18"/>
        <v>1717.6170508391394</v>
      </c>
      <c r="M144" s="55">
        <f t="shared" si="19"/>
        <v>0.13323467750529847</v>
      </c>
      <c r="N144" s="45">
        <v>12891.666666666666</v>
      </c>
      <c r="O144" s="14" t="s">
        <v>179</v>
      </c>
    </row>
    <row r="145" spans="1:15" ht="24" x14ac:dyDescent="0.2">
      <c r="A145" s="14" t="s">
        <v>12</v>
      </c>
      <c r="B145" s="4">
        <v>78181500</v>
      </c>
      <c r="C145" s="5" t="s">
        <v>131</v>
      </c>
      <c r="D145" s="4" t="s">
        <v>64</v>
      </c>
      <c r="E145" s="4">
        <v>1</v>
      </c>
      <c r="F145" s="26">
        <v>11900</v>
      </c>
      <c r="G145" s="56">
        <v>11900</v>
      </c>
      <c r="H145" s="57">
        <v>14875</v>
      </c>
      <c r="I145" s="58">
        <f t="shared" si="15"/>
        <v>12891.666666666666</v>
      </c>
      <c r="J145" s="59">
        <f t="shared" si="16"/>
        <v>14875</v>
      </c>
      <c r="K145" s="59">
        <f t="shared" si="17"/>
        <v>11900</v>
      </c>
      <c r="L145" s="59">
        <f t="shared" si="18"/>
        <v>1717.6170508391394</v>
      </c>
      <c r="M145" s="55">
        <f t="shared" si="19"/>
        <v>0.13323467750529847</v>
      </c>
      <c r="N145" s="45">
        <v>12891.666666666666</v>
      </c>
      <c r="O145" s="14" t="s">
        <v>179</v>
      </c>
    </row>
    <row r="146" spans="1:15" ht="24" x14ac:dyDescent="0.2">
      <c r="A146" s="14" t="s">
        <v>13</v>
      </c>
      <c r="B146" s="4">
        <v>78181500</v>
      </c>
      <c r="C146" s="5" t="s">
        <v>132</v>
      </c>
      <c r="D146" s="4" t="s">
        <v>64</v>
      </c>
      <c r="E146" s="4">
        <v>1</v>
      </c>
      <c r="F146" s="26">
        <v>11900</v>
      </c>
      <c r="G146" s="56">
        <v>11900</v>
      </c>
      <c r="H146" s="57">
        <v>14875</v>
      </c>
      <c r="I146" s="58">
        <f t="shared" si="15"/>
        <v>12891.666666666666</v>
      </c>
      <c r="J146" s="59">
        <f t="shared" si="16"/>
        <v>14875</v>
      </c>
      <c r="K146" s="59">
        <f t="shared" si="17"/>
        <v>11900</v>
      </c>
      <c r="L146" s="59">
        <f t="shared" si="18"/>
        <v>1717.6170508391394</v>
      </c>
      <c r="M146" s="55">
        <f t="shared" si="19"/>
        <v>0.13323467750529847</v>
      </c>
      <c r="N146" s="45">
        <v>12891.666666666666</v>
      </c>
      <c r="O146" s="14" t="s">
        <v>179</v>
      </c>
    </row>
    <row r="147" spans="1:15" ht="24" x14ac:dyDescent="0.2">
      <c r="A147" s="14" t="s">
        <v>15</v>
      </c>
      <c r="B147" s="4">
        <v>78181500</v>
      </c>
      <c r="C147" s="5" t="s">
        <v>133</v>
      </c>
      <c r="D147" s="4" t="s">
        <v>64</v>
      </c>
      <c r="E147" s="4">
        <v>1</v>
      </c>
      <c r="F147" s="26">
        <v>17850</v>
      </c>
      <c r="G147" s="56">
        <v>17850</v>
      </c>
      <c r="H147" s="57">
        <v>22312.5</v>
      </c>
      <c r="I147" s="58">
        <f t="shared" si="15"/>
        <v>19337.5</v>
      </c>
      <c r="J147" s="59">
        <f t="shared" si="16"/>
        <v>22312.5</v>
      </c>
      <c r="K147" s="59">
        <f t="shared" si="17"/>
        <v>17850</v>
      </c>
      <c r="L147" s="59">
        <f t="shared" si="18"/>
        <v>2576.425576258705</v>
      </c>
      <c r="M147" s="55">
        <f t="shared" si="19"/>
        <v>0.13323467750529824</v>
      </c>
      <c r="N147" s="45">
        <v>19337.5</v>
      </c>
      <c r="O147" s="14" t="s">
        <v>179</v>
      </c>
    </row>
    <row r="148" spans="1:15" ht="24" x14ac:dyDescent="0.2">
      <c r="A148" s="14" t="s">
        <v>16</v>
      </c>
      <c r="B148" s="6">
        <v>78181500</v>
      </c>
      <c r="C148" s="7" t="s">
        <v>134</v>
      </c>
      <c r="D148" s="4" t="s">
        <v>64</v>
      </c>
      <c r="E148" s="4">
        <v>1</v>
      </c>
      <c r="F148" s="26">
        <v>53550</v>
      </c>
      <c r="G148" s="56">
        <v>113050</v>
      </c>
      <c r="H148" s="57">
        <v>141312.5</v>
      </c>
      <c r="I148" s="58">
        <f t="shared" si="15"/>
        <v>102637.5</v>
      </c>
      <c r="J148" s="59">
        <f t="shared" si="16"/>
        <v>141312.5</v>
      </c>
      <c r="K148" s="59">
        <f t="shared" si="17"/>
        <v>53550</v>
      </c>
      <c r="L148" s="59">
        <f t="shared" si="18"/>
        <v>44798.2055304674</v>
      </c>
      <c r="M148" s="55">
        <f t="shared" si="19"/>
        <v>0.4364701549674086</v>
      </c>
      <c r="N148" s="45">
        <v>102637.5</v>
      </c>
      <c r="O148" s="14" t="s">
        <v>179</v>
      </c>
    </row>
    <row r="149" spans="1:15" ht="24" x14ac:dyDescent="0.2">
      <c r="A149" s="14" t="s">
        <v>17</v>
      </c>
      <c r="B149" s="6">
        <v>78181500</v>
      </c>
      <c r="C149" s="7" t="s">
        <v>135</v>
      </c>
      <c r="D149" s="4" t="s">
        <v>64</v>
      </c>
      <c r="E149" s="4">
        <v>1</v>
      </c>
      <c r="F149" s="26">
        <v>11900</v>
      </c>
      <c r="G149" s="56">
        <v>11900</v>
      </c>
      <c r="H149" s="57">
        <v>14875</v>
      </c>
      <c r="I149" s="58">
        <f t="shared" si="15"/>
        <v>12891.666666666666</v>
      </c>
      <c r="J149" s="59">
        <f t="shared" si="16"/>
        <v>14875</v>
      </c>
      <c r="K149" s="59">
        <f t="shared" si="17"/>
        <v>11900</v>
      </c>
      <c r="L149" s="59">
        <f t="shared" si="18"/>
        <v>1717.6170508391394</v>
      </c>
      <c r="M149" s="55">
        <f t="shared" si="19"/>
        <v>0.13323467750529847</v>
      </c>
      <c r="N149" s="45">
        <v>12891.666666666666</v>
      </c>
      <c r="O149" s="14" t="s">
        <v>179</v>
      </c>
    </row>
    <row r="150" spans="1:15" ht="24" x14ac:dyDescent="0.2">
      <c r="A150" s="14" t="s">
        <v>18</v>
      </c>
      <c r="B150" s="6">
        <v>78181500</v>
      </c>
      <c r="C150" s="7" t="s">
        <v>67</v>
      </c>
      <c r="D150" s="4" t="s">
        <v>64</v>
      </c>
      <c r="E150" s="4">
        <v>1</v>
      </c>
      <c r="F150" s="26">
        <v>14280</v>
      </c>
      <c r="G150" s="56">
        <v>23800</v>
      </c>
      <c r="H150" s="57">
        <v>29750</v>
      </c>
      <c r="I150" s="58">
        <f t="shared" si="15"/>
        <v>22610</v>
      </c>
      <c r="J150" s="59">
        <f t="shared" si="16"/>
        <v>29750</v>
      </c>
      <c r="K150" s="59">
        <f t="shared" si="17"/>
        <v>14280</v>
      </c>
      <c r="L150" s="59">
        <f t="shared" si="18"/>
        <v>7803.3518439193804</v>
      </c>
      <c r="M150" s="55">
        <f t="shared" si="19"/>
        <v>0.34512834338431581</v>
      </c>
      <c r="N150" s="45">
        <v>22610</v>
      </c>
      <c r="O150" s="14" t="s">
        <v>179</v>
      </c>
    </row>
    <row r="151" spans="1:15" ht="36" x14ac:dyDescent="0.2">
      <c r="A151" s="14" t="s">
        <v>19</v>
      </c>
      <c r="B151" s="6">
        <v>78181500</v>
      </c>
      <c r="C151" s="7" t="s">
        <v>136</v>
      </c>
      <c r="D151" s="4" t="s">
        <v>64</v>
      </c>
      <c r="E151" s="4">
        <v>1</v>
      </c>
      <c r="F151" s="26">
        <v>11900</v>
      </c>
      <c r="G151" s="56">
        <v>23800</v>
      </c>
      <c r="H151" s="57">
        <v>29750</v>
      </c>
      <c r="I151" s="58">
        <f t="shared" si="15"/>
        <v>21816.666666666668</v>
      </c>
      <c r="J151" s="59">
        <f t="shared" si="16"/>
        <v>29750</v>
      </c>
      <c r="K151" s="59">
        <f t="shared" si="17"/>
        <v>11900</v>
      </c>
      <c r="L151" s="59">
        <f t="shared" si="18"/>
        <v>9088.7751283290854</v>
      </c>
      <c r="M151" s="55">
        <f t="shared" si="19"/>
        <v>0.41659779045053102</v>
      </c>
      <c r="N151" s="45">
        <v>21816.666666666668</v>
      </c>
      <c r="O151" s="14" t="s">
        <v>179</v>
      </c>
    </row>
    <row r="152" spans="1:15" ht="36" x14ac:dyDescent="0.2">
      <c r="A152" s="14" t="s">
        <v>20</v>
      </c>
      <c r="B152" s="6">
        <v>78181500</v>
      </c>
      <c r="C152" s="7" t="s">
        <v>137</v>
      </c>
      <c r="D152" s="4" t="s">
        <v>64</v>
      </c>
      <c r="E152" s="4">
        <v>1</v>
      </c>
      <c r="F152" s="26">
        <v>11900</v>
      </c>
      <c r="G152" s="56">
        <v>23800</v>
      </c>
      <c r="H152" s="57">
        <v>29750</v>
      </c>
      <c r="I152" s="58">
        <f t="shared" si="15"/>
        <v>21816.666666666668</v>
      </c>
      <c r="J152" s="59">
        <f t="shared" si="16"/>
        <v>29750</v>
      </c>
      <c r="K152" s="59">
        <f t="shared" si="17"/>
        <v>11900</v>
      </c>
      <c r="L152" s="59">
        <f t="shared" si="18"/>
        <v>9088.7751283290854</v>
      </c>
      <c r="M152" s="55">
        <f t="shared" si="19"/>
        <v>0.41659779045053102</v>
      </c>
      <c r="N152" s="45">
        <v>21816.666666666668</v>
      </c>
      <c r="O152" s="14" t="s">
        <v>179</v>
      </c>
    </row>
    <row r="153" spans="1:15" x14ac:dyDescent="0.2">
      <c r="A153" s="14" t="s">
        <v>21</v>
      </c>
      <c r="B153" s="4">
        <v>78181500</v>
      </c>
      <c r="C153" s="5" t="s">
        <v>65</v>
      </c>
      <c r="D153" s="4" t="s">
        <v>64</v>
      </c>
      <c r="E153" s="4">
        <v>1</v>
      </c>
      <c r="F153" s="26">
        <v>5950</v>
      </c>
      <c r="G153" s="56">
        <v>11900</v>
      </c>
      <c r="H153" s="57">
        <v>14875</v>
      </c>
      <c r="I153" s="58">
        <f t="shared" si="15"/>
        <v>10908.333333333334</v>
      </c>
      <c r="J153" s="59">
        <f t="shared" si="16"/>
        <v>14875</v>
      </c>
      <c r="K153" s="59">
        <f t="shared" si="17"/>
        <v>5950</v>
      </c>
      <c r="L153" s="59">
        <f t="shared" si="18"/>
        <v>4544.3875641645427</v>
      </c>
      <c r="M153" s="55">
        <f t="shared" si="19"/>
        <v>0.41659779045053102</v>
      </c>
      <c r="N153" s="45">
        <v>10908.333333333334</v>
      </c>
      <c r="O153" s="14" t="s">
        <v>179</v>
      </c>
    </row>
    <row r="154" spans="1:15" ht="24" x14ac:dyDescent="0.2">
      <c r="A154" s="14" t="s">
        <v>22</v>
      </c>
      <c r="B154" s="4">
        <v>78181500</v>
      </c>
      <c r="C154" s="5" t="s">
        <v>138</v>
      </c>
      <c r="D154" s="4" t="s">
        <v>64</v>
      </c>
      <c r="E154" s="4">
        <v>1</v>
      </c>
      <c r="F154" s="26">
        <v>5950</v>
      </c>
      <c r="G154" s="56">
        <v>17850</v>
      </c>
      <c r="H154" s="57">
        <v>22312.5</v>
      </c>
      <c r="I154" s="58">
        <f t="shared" si="15"/>
        <v>15370.833333333334</v>
      </c>
      <c r="J154" s="59">
        <f t="shared" si="16"/>
        <v>22312.5</v>
      </c>
      <c r="K154" s="59">
        <f t="shared" si="17"/>
        <v>5950</v>
      </c>
      <c r="L154" s="59">
        <f t="shared" si="18"/>
        <v>8458.2830458275221</v>
      </c>
      <c r="M154" s="55">
        <f t="shared" si="19"/>
        <v>0.55028135836232184</v>
      </c>
      <c r="N154" s="45">
        <v>15370.833333333334</v>
      </c>
      <c r="O154" s="14" t="s">
        <v>179</v>
      </c>
    </row>
    <row r="155" spans="1:15" ht="24" x14ac:dyDescent="0.2">
      <c r="A155" s="14" t="s">
        <v>23</v>
      </c>
      <c r="B155" s="4">
        <v>78181500</v>
      </c>
      <c r="C155" s="5" t="s">
        <v>139</v>
      </c>
      <c r="D155" s="4" t="s">
        <v>64</v>
      </c>
      <c r="E155" s="4">
        <v>1</v>
      </c>
      <c r="F155" s="26">
        <v>5950</v>
      </c>
      <c r="G155" s="56">
        <v>17850</v>
      </c>
      <c r="H155" s="57">
        <v>22312.5</v>
      </c>
      <c r="I155" s="58">
        <f t="shared" si="15"/>
        <v>15370.833333333334</v>
      </c>
      <c r="J155" s="59">
        <f t="shared" si="16"/>
        <v>22312.5</v>
      </c>
      <c r="K155" s="59">
        <f t="shared" si="17"/>
        <v>5950</v>
      </c>
      <c r="L155" s="59">
        <f t="shared" si="18"/>
        <v>8458.2830458275221</v>
      </c>
      <c r="M155" s="55">
        <f t="shared" si="19"/>
        <v>0.55028135836232184</v>
      </c>
      <c r="N155" s="45">
        <v>15370.833333333334</v>
      </c>
      <c r="O155" s="14" t="s">
        <v>179</v>
      </c>
    </row>
    <row r="156" spans="1:15" ht="24" x14ac:dyDescent="0.2">
      <c r="A156" s="14" t="s">
        <v>24</v>
      </c>
      <c r="B156" s="4">
        <v>78181500</v>
      </c>
      <c r="C156" s="5" t="s">
        <v>140</v>
      </c>
      <c r="D156" s="4" t="s">
        <v>64</v>
      </c>
      <c r="E156" s="4">
        <v>1</v>
      </c>
      <c r="F156" s="26">
        <v>5950</v>
      </c>
      <c r="G156" s="56">
        <v>71400</v>
      </c>
      <c r="H156" s="57">
        <v>89250</v>
      </c>
      <c r="I156" s="58">
        <f t="shared" si="15"/>
        <v>55533.333333333336</v>
      </c>
      <c r="J156" s="59">
        <f t="shared" si="16"/>
        <v>89250</v>
      </c>
      <c r="K156" s="59">
        <f t="shared" si="17"/>
        <v>5950</v>
      </c>
      <c r="L156" s="59">
        <f t="shared" si="18"/>
        <v>43858.133035200357</v>
      </c>
      <c r="M156" s="55">
        <f t="shared" si="19"/>
        <v>0.7897622995534278</v>
      </c>
      <c r="N156" s="45">
        <v>55533.333333333336</v>
      </c>
      <c r="O156" s="14" t="s">
        <v>179</v>
      </c>
    </row>
    <row r="157" spans="1:15" ht="36" x14ac:dyDescent="0.2">
      <c r="A157" s="14" t="s">
        <v>25</v>
      </c>
      <c r="B157" s="6">
        <v>78181500</v>
      </c>
      <c r="C157" s="7" t="s">
        <v>141</v>
      </c>
      <c r="D157" s="4" t="s">
        <v>64</v>
      </c>
      <c r="E157" s="4">
        <v>1</v>
      </c>
      <c r="F157" s="26">
        <v>5950</v>
      </c>
      <c r="G157" s="56">
        <v>35700</v>
      </c>
      <c r="H157" s="57">
        <v>44625</v>
      </c>
      <c r="I157" s="58">
        <f t="shared" si="15"/>
        <v>28758.333333333332</v>
      </c>
      <c r="J157" s="59">
        <f t="shared" si="16"/>
        <v>44625</v>
      </c>
      <c r="K157" s="59">
        <f t="shared" si="17"/>
        <v>5950</v>
      </c>
      <c r="L157" s="59">
        <f t="shared" si="18"/>
        <v>20250.406374523285</v>
      </c>
      <c r="M157" s="55">
        <f t="shared" si="19"/>
        <v>0.70415785712628054</v>
      </c>
      <c r="N157" s="45">
        <v>28758.333333333332</v>
      </c>
      <c r="O157" s="14" t="s">
        <v>179</v>
      </c>
    </row>
    <row r="158" spans="1:15" x14ac:dyDescent="0.2">
      <c r="A158" s="14" t="s">
        <v>26</v>
      </c>
      <c r="B158" s="6">
        <v>78181500</v>
      </c>
      <c r="C158" s="7" t="s">
        <v>142</v>
      </c>
      <c r="D158" s="4" t="s">
        <v>64</v>
      </c>
      <c r="E158" s="4">
        <v>1</v>
      </c>
      <c r="F158" s="26">
        <v>5950</v>
      </c>
      <c r="G158" s="56">
        <v>23800</v>
      </c>
      <c r="H158" s="57">
        <v>29750</v>
      </c>
      <c r="I158" s="58">
        <f t="shared" si="15"/>
        <v>19833.333333333332</v>
      </c>
      <c r="J158" s="59">
        <f t="shared" si="16"/>
        <v>29750</v>
      </c>
      <c r="K158" s="59">
        <f t="shared" si="17"/>
        <v>5950</v>
      </c>
      <c r="L158" s="59">
        <f t="shared" si="18"/>
        <v>12385.91269682349</v>
      </c>
      <c r="M158" s="55">
        <f t="shared" si="19"/>
        <v>0.62449979983983994</v>
      </c>
      <c r="N158" s="45">
        <v>19833.333333333332</v>
      </c>
      <c r="O158" s="14" t="s">
        <v>179</v>
      </c>
    </row>
    <row r="159" spans="1:15" ht="24" x14ac:dyDescent="0.2">
      <c r="A159" s="14" t="s">
        <v>27</v>
      </c>
      <c r="B159" s="4">
        <v>78181500</v>
      </c>
      <c r="C159" s="5" t="s">
        <v>143</v>
      </c>
      <c r="D159" s="4" t="s">
        <v>64</v>
      </c>
      <c r="E159" s="4">
        <v>1</v>
      </c>
      <c r="F159" s="26">
        <v>17850</v>
      </c>
      <c r="G159" s="56">
        <v>17850</v>
      </c>
      <c r="H159" s="57">
        <v>22312.5</v>
      </c>
      <c r="I159" s="58">
        <f t="shared" si="15"/>
        <v>19337.5</v>
      </c>
      <c r="J159" s="59">
        <f t="shared" si="16"/>
        <v>22312.5</v>
      </c>
      <c r="K159" s="59">
        <f t="shared" si="17"/>
        <v>17850</v>
      </c>
      <c r="L159" s="59">
        <f t="shared" si="18"/>
        <v>2576.425576258705</v>
      </c>
      <c r="M159" s="55">
        <f t="shared" si="19"/>
        <v>0.13323467750529824</v>
      </c>
      <c r="N159" s="45">
        <v>19337.5</v>
      </c>
      <c r="O159" s="14" t="s">
        <v>179</v>
      </c>
    </row>
    <row r="160" spans="1:15" ht="36" x14ac:dyDescent="0.2">
      <c r="A160" s="14" t="s">
        <v>28</v>
      </c>
      <c r="B160" s="4">
        <v>78181500</v>
      </c>
      <c r="C160" s="5" t="s">
        <v>144</v>
      </c>
      <c r="D160" s="4" t="s">
        <v>64</v>
      </c>
      <c r="E160" s="4">
        <v>1</v>
      </c>
      <c r="F160" s="26">
        <v>17850</v>
      </c>
      <c r="G160" s="56">
        <v>53550</v>
      </c>
      <c r="H160" s="57">
        <v>66937.5</v>
      </c>
      <c r="I160" s="58">
        <f t="shared" si="15"/>
        <v>46112.5</v>
      </c>
      <c r="J160" s="59">
        <f t="shared" si="16"/>
        <v>66937.5</v>
      </c>
      <c r="K160" s="59">
        <f t="shared" si="17"/>
        <v>17850</v>
      </c>
      <c r="L160" s="59">
        <f t="shared" si="18"/>
        <v>25374.849137482572</v>
      </c>
      <c r="M160" s="55">
        <f t="shared" si="19"/>
        <v>0.55028135836232195</v>
      </c>
      <c r="N160" s="45">
        <v>46112.5</v>
      </c>
      <c r="O160" s="14" t="s">
        <v>179</v>
      </c>
    </row>
    <row r="161" spans="1:15" ht="24" x14ac:dyDescent="0.2">
      <c r="A161" s="14" t="s">
        <v>29</v>
      </c>
      <c r="B161" s="4">
        <v>78181500</v>
      </c>
      <c r="C161" s="5" t="s">
        <v>145</v>
      </c>
      <c r="D161" s="4" t="s">
        <v>64</v>
      </c>
      <c r="E161" s="4">
        <v>1</v>
      </c>
      <c r="F161" s="26">
        <v>29750</v>
      </c>
      <c r="G161" s="56">
        <v>53550</v>
      </c>
      <c r="H161" s="57">
        <v>66937.5</v>
      </c>
      <c r="I161" s="58">
        <f t="shared" si="15"/>
        <v>50079.166666666664</v>
      </c>
      <c r="J161" s="59">
        <f t="shared" si="16"/>
        <v>66937.5</v>
      </c>
      <c r="K161" s="59">
        <f t="shared" si="17"/>
        <v>29750</v>
      </c>
      <c r="L161" s="59">
        <f t="shared" si="18"/>
        <v>18835.14141394573</v>
      </c>
      <c r="M161" s="55">
        <f t="shared" si="19"/>
        <v>0.37610732501430866</v>
      </c>
      <c r="N161" s="45">
        <v>50079.166666666664</v>
      </c>
      <c r="O161" s="14" t="s">
        <v>179</v>
      </c>
    </row>
    <row r="162" spans="1:15" ht="24" x14ac:dyDescent="0.2">
      <c r="A162" s="14" t="s">
        <v>30</v>
      </c>
      <c r="B162" s="4">
        <v>78181500</v>
      </c>
      <c r="C162" s="5" t="s">
        <v>146</v>
      </c>
      <c r="D162" s="4" t="s">
        <v>64</v>
      </c>
      <c r="E162" s="4">
        <v>1</v>
      </c>
      <c r="F162" s="26">
        <v>29750</v>
      </c>
      <c r="G162" s="56">
        <v>65450</v>
      </c>
      <c r="H162" s="57">
        <v>81812.5</v>
      </c>
      <c r="I162" s="58">
        <f t="shared" si="15"/>
        <v>59004.166666666664</v>
      </c>
      <c r="J162" s="59">
        <f t="shared" si="16"/>
        <v>81812.5</v>
      </c>
      <c r="K162" s="59">
        <f t="shared" si="17"/>
        <v>29750</v>
      </c>
      <c r="L162" s="59">
        <f t="shared" si="18"/>
        <v>26623.064288006612</v>
      </c>
      <c r="M162" s="55">
        <f t="shared" si="19"/>
        <v>0.45120651289609398</v>
      </c>
      <c r="N162" s="45">
        <v>59004.166666666664</v>
      </c>
      <c r="O162" s="14" t="s">
        <v>179</v>
      </c>
    </row>
    <row r="163" spans="1:15" ht="24" x14ac:dyDescent="0.2">
      <c r="A163" s="14" t="s">
        <v>31</v>
      </c>
      <c r="B163" s="4">
        <v>78181500</v>
      </c>
      <c r="C163" s="5" t="s">
        <v>147</v>
      </c>
      <c r="D163" s="4" t="s">
        <v>64</v>
      </c>
      <c r="E163" s="4">
        <v>1</v>
      </c>
      <c r="F163" s="26">
        <v>83300</v>
      </c>
      <c r="G163" s="56">
        <v>214200</v>
      </c>
      <c r="H163" s="57">
        <v>267750</v>
      </c>
      <c r="I163" s="58">
        <f t="shared" si="15"/>
        <v>188416.66666666666</v>
      </c>
      <c r="J163" s="59">
        <f t="shared" si="16"/>
        <v>267750</v>
      </c>
      <c r="K163" s="59">
        <f t="shared" si="17"/>
        <v>83300</v>
      </c>
      <c r="L163" s="59">
        <f t="shared" si="18"/>
        <v>94889.598130318453</v>
      </c>
      <c r="M163" s="55">
        <f t="shared" si="19"/>
        <v>0.50361573532234472</v>
      </c>
      <c r="N163" s="45">
        <v>188416.66666666666</v>
      </c>
      <c r="O163" s="14" t="s">
        <v>179</v>
      </c>
    </row>
    <row r="164" spans="1:15" ht="24" x14ac:dyDescent="0.2">
      <c r="A164" s="14" t="s">
        <v>32</v>
      </c>
      <c r="B164" s="4">
        <v>78181500</v>
      </c>
      <c r="C164" s="5" t="s">
        <v>148</v>
      </c>
      <c r="D164" s="4" t="s">
        <v>64</v>
      </c>
      <c r="E164" s="4">
        <v>1</v>
      </c>
      <c r="F164" s="26">
        <v>29750</v>
      </c>
      <c r="G164" s="56">
        <v>214200</v>
      </c>
      <c r="H164" s="57">
        <v>267750</v>
      </c>
      <c r="I164" s="58">
        <f t="shared" si="15"/>
        <v>170566.66666666666</v>
      </c>
      <c r="J164" s="59">
        <f t="shared" si="16"/>
        <v>267750</v>
      </c>
      <c r="K164" s="59">
        <f t="shared" si="17"/>
        <v>29750</v>
      </c>
      <c r="L164" s="59">
        <f t="shared" si="18"/>
        <v>124855.51983526134</v>
      </c>
      <c r="M164" s="55">
        <f t="shared" si="19"/>
        <v>0.73200422025754164</v>
      </c>
      <c r="N164" s="45">
        <v>170566.66666666666</v>
      </c>
      <c r="O164" s="14" t="s">
        <v>179</v>
      </c>
    </row>
    <row r="165" spans="1:15" x14ac:dyDescent="0.2">
      <c r="A165" s="14" t="s">
        <v>33</v>
      </c>
      <c r="B165" s="4">
        <v>78181500</v>
      </c>
      <c r="C165" s="5" t="s">
        <v>149</v>
      </c>
      <c r="D165" s="4" t="s">
        <v>64</v>
      </c>
      <c r="E165" s="4">
        <v>1</v>
      </c>
      <c r="F165" s="26">
        <v>17850</v>
      </c>
      <c r="G165" s="56">
        <v>29750</v>
      </c>
      <c r="H165" s="57">
        <v>37187.5</v>
      </c>
      <c r="I165" s="58">
        <f t="shared" si="15"/>
        <v>28262.5</v>
      </c>
      <c r="J165" s="59">
        <f t="shared" si="16"/>
        <v>37187.5</v>
      </c>
      <c r="K165" s="59">
        <f t="shared" si="17"/>
        <v>17850</v>
      </c>
      <c r="L165" s="59">
        <f t="shared" si="18"/>
        <v>9754.1898048992261</v>
      </c>
      <c r="M165" s="55">
        <f t="shared" si="19"/>
        <v>0.34512834338431581</v>
      </c>
      <c r="N165" s="45">
        <v>28262.5</v>
      </c>
      <c r="O165" s="14" t="s">
        <v>179</v>
      </c>
    </row>
    <row r="166" spans="1:15" ht="24" x14ac:dyDescent="0.2">
      <c r="A166" s="14" t="s">
        <v>34</v>
      </c>
      <c r="B166" s="4">
        <v>78181500</v>
      </c>
      <c r="C166" s="5" t="s">
        <v>150</v>
      </c>
      <c r="D166" s="4" t="s">
        <v>64</v>
      </c>
      <c r="E166" s="4">
        <v>1</v>
      </c>
      <c r="F166" s="26">
        <v>17850</v>
      </c>
      <c r="G166" s="56">
        <v>17850</v>
      </c>
      <c r="H166" s="57">
        <v>22312.5</v>
      </c>
      <c r="I166" s="58">
        <f t="shared" si="15"/>
        <v>19337.5</v>
      </c>
      <c r="J166" s="59">
        <f t="shared" si="16"/>
        <v>22312.5</v>
      </c>
      <c r="K166" s="59">
        <f t="shared" si="17"/>
        <v>17850</v>
      </c>
      <c r="L166" s="59">
        <f t="shared" si="18"/>
        <v>2576.425576258705</v>
      </c>
      <c r="M166" s="55">
        <f t="shared" si="19"/>
        <v>0.13323467750529824</v>
      </c>
      <c r="N166" s="45">
        <v>19337.5</v>
      </c>
      <c r="O166" s="14" t="s">
        <v>179</v>
      </c>
    </row>
    <row r="167" spans="1:15" ht="24" x14ac:dyDescent="0.2">
      <c r="A167" s="14" t="s">
        <v>35</v>
      </c>
      <c r="B167" s="4">
        <v>78181500</v>
      </c>
      <c r="C167" s="5" t="s">
        <v>151</v>
      </c>
      <c r="D167" s="4" t="s">
        <v>64</v>
      </c>
      <c r="E167" s="4">
        <v>1</v>
      </c>
      <c r="F167" s="26">
        <v>17850</v>
      </c>
      <c r="G167" s="56">
        <v>17850</v>
      </c>
      <c r="H167" s="57">
        <v>22312.5</v>
      </c>
      <c r="I167" s="58">
        <f t="shared" si="15"/>
        <v>19337.5</v>
      </c>
      <c r="J167" s="59">
        <f t="shared" si="16"/>
        <v>22312.5</v>
      </c>
      <c r="K167" s="59">
        <f t="shared" si="17"/>
        <v>17850</v>
      </c>
      <c r="L167" s="59">
        <f t="shared" si="18"/>
        <v>2576.425576258705</v>
      </c>
      <c r="M167" s="55">
        <f t="shared" si="19"/>
        <v>0.13323467750529824</v>
      </c>
      <c r="N167" s="45">
        <v>19337.5</v>
      </c>
      <c r="O167" s="14" t="s">
        <v>179</v>
      </c>
    </row>
    <row r="168" spans="1:15" x14ac:dyDescent="0.2">
      <c r="A168" s="14" t="s">
        <v>36</v>
      </c>
      <c r="B168" s="4">
        <v>78181500</v>
      </c>
      <c r="C168" s="5" t="s">
        <v>66</v>
      </c>
      <c r="D168" s="4" t="s">
        <v>64</v>
      </c>
      <c r="E168" s="4">
        <v>1</v>
      </c>
      <c r="F168" s="26">
        <v>11900</v>
      </c>
      <c r="G168" s="56">
        <v>11900</v>
      </c>
      <c r="H168" s="57">
        <v>14875</v>
      </c>
      <c r="I168" s="58">
        <f t="shared" si="15"/>
        <v>12891.666666666666</v>
      </c>
      <c r="J168" s="59">
        <f t="shared" si="16"/>
        <v>14875</v>
      </c>
      <c r="K168" s="59">
        <f t="shared" si="17"/>
        <v>11900</v>
      </c>
      <c r="L168" s="59">
        <f t="shared" si="18"/>
        <v>1717.6170508391394</v>
      </c>
      <c r="M168" s="55">
        <f t="shared" si="19"/>
        <v>0.13323467750529847</v>
      </c>
      <c r="N168" s="45">
        <v>12891.666666666666</v>
      </c>
      <c r="O168" s="14" t="s">
        <v>179</v>
      </c>
    </row>
    <row r="169" spans="1:15" ht="36" x14ac:dyDescent="0.2">
      <c r="A169" s="14" t="s">
        <v>37</v>
      </c>
      <c r="B169" s="4">
        <v>78181500</v>
      </c>
      <c r="C169" s="5" t="s">
        <v>152</v>
      </c>
      <c r="D169" s="4" t="s">
        <v>64</v>
      </c>
      <c r="E169" s="4">
        <v>1</v>
      </c>
      <c r="F169" s="26">
        <v>11900</v>
      </c>
      <c r="G169" s="56">
        <v>29750</v>
      </c>
      <c r="H169" s="57">
        <v>37187.5</v>
      </c>
      <c r="I169" s="58">
        <f t="shared" si="15"/>
        <v>26279.166666666668</v>
      </c>
      <c r="J169" s="59">
        <f t="shared" si="16"/>
        <v>37187.5</v>
      </c>
      <c r="K169" s="59">
        <f t="shared" si="17"/>
        <v>11900</v>
      </c>
      <c r="L169" s="59">
        <f t="shared" si="18"/>
        <v>12996.131235230481</v>
      </c>
      <c r="M169" s="55">
        <f t="shared" si="19"/>
        <v>0.49454122347476065</v>
      </c>
      <c r="N169" s="45">
        <v>26279.166666666668</v>
      </c>
      <c r="O169" s="14" t="s">
        <v>179</v>
      </c>
    </row>
    <row r="170" spans="1:15" ht="24" x14ac:dyDescent="0.2">
      <c r="A170" s="14" t="s">
        <v>38</v>
      </c>
      <c r="B170" s="4">
        <v>78181500</v>
      </c>
      <c r="C170" s="5" t="s">
        <v>153</v>
      </c>
      <c r="D170" s="4" t="s">
        <v>64</v>
      </c>
      <c r="E170" s="4">
        <v>1</v>
      </c>
      <c r="F170" s="26">
        <v>11900</v>
      </c>
      <c r="G170" s="56">
        <v>29750</v>
      </c>
      <c r="H170" s="57">
        <v>37187.5</v>
      </c>
      <c r="I170" s="58">
        <f t="shared" si="15"/>
        <v>26279.166666666668</v>
      </c>
      <c r="J170" s="59">
        <f t="shared" si="16"/>
        <v>37187.5</v>
      </c>
      <c r="K170" s="59">
        <f t="shared" si="17"/>
        <v>11900</v>
      </c>
      <c r="L170" s="59">
        <f t="shared" si="18"/>
        <v>12996.131235230481</v>
      </c>
      <c r="M170" s="55">
        <f t="shared" si="19"/>
        <v>0.49454122347476065</v>
      </c>
      <c r="N170" s="45">
        <v>26279.166666666668</v>
      </c>
      <c r="O170" s="14" t="s">
        <v>179</v>
      </c>
    </row>
    <row r="171" spans="1:15" ht="36" x14ac:dyDescent="0.2">
      <c r="A171" s="14" t="s">
        <v>39</v>
      </c>
      <c r="B171" s="4">
        <v>78181500</v>
      </c>
      <c r="C171" s="5" t="s">
        <v>154</v>
      </c>
      <c r="D171" s="4" t="s">
        <v>64</v>
      </c>
      <c r="E171" s="4">
        <v>1</v>
      </c>
      <c r="F171" s="26">
        <v>29750</v>
      </c>
      <c r="G171" s="56">
        <v>77350</v>
      </c>
      <c r="H171" s="57">
        <v>96687.5</v>
      </c>
      <c r="I171" s="58">
        <f t="shared" si="15"/>
        <v>67929.166666666672</v>
      </c>
      <c r="J171" s="59">
        <f t="shared" si="16"/>
        <v>96687.5</v>
      </c>
      <c r="K171" s="59">
        <f t="shared" si="17"/>
        <v>29750</v>
      </c>
      <c r="L171" s="59">
        <f t="shared" si="18"/>
        <v>34448.821490485461</v>
      </c>
      <c r="M171" s="55">
        <f t="shared" si="19"/>
        <v>0.50712857496881003</v>
      </c>
      <c r="N171" s="45">
        <v>67929.166666666672</v>
      </c>
      <c r="O171" s="14" t="s">
        <v>179</v>
      </c>
    </row>
    <row r="172" spans="1:15" ht="24" x14ac:dyDescent="0.2">
      <c r="A172" s="14" t="s">
        <v>40</v>
      </c>
      <c r="B172" s="4">
        <v>78181500</v>
      </c>
      <c r="C172" s="5" t="s">
        <v>155</v>
      </c>
      <c r="D172" s="4" t="s">
        <v>64</v>
      </c>
      <c r="E172" s="4">
        <v>1</v>
      </c>
      <c r="F172" s="26">
        <v>11900</v>
      </c>
      <c r="G172" s="56">
        <v>29750</v>
      </c>
      <c r="H172" s="57">
        <v>37187.5</v>
      </c>
      <c r="I172" s="58">
        <f t="shared" si="15"/>
        <v>26279.166666666668</v>
      </c>
      <c r="J172" s="59">
        <f t="shared" si="16"/>
        <v>37187.5</v>
      </c>
      <c r="K172" s="59">
        <f t="shared" si="17"/>
        <v>11900</v>
      </c>
      <c r="L172" s="59">
        <f t="shared" si="18"/>
        <v>12996.131235230481</v>
      </c>
      <c r="M172" s="55">
        <f t="shared" si="19"/>
        <v>0.49454122347476065</v>
      </c>
      <c r="N172" s="45">
        <v>26279.166666666668</v>
      </c>
      <c r="O172" s="14" t="s">
        <v>179</v>
      </c>
    </row>
    <row r="173" spans="1:15" ht="24" x14ac:dyDescent="0.2">
      <c r="A173" s="14" t="s">
        <v>41</v>
      </c>
      <c r="B173" s="4">
        <v>78181501</v>
      </c>
      <c r="C173" s="5" t="s">
        <v>156</v>
      </c>
      <c r="D173" s="4" t="s">
        <v>64</v>
      </c>
      <c r="E173" s="4">
        <v>1</v>
      </c>
      <c r="F173" s="26">
        <v>11900</v>
      </c>
      <c r="G173" s="56">
        <v>41650</v>
      </c>
      <c r="H173" s="57">
        <v>52062.5</v>
      </c>
      <c r="I173" s="58">
        <f t="shared" si="15"/>
        <v>35204.166666666664</v>
      </c>
      <c r="J173" s="59">
        <f t="shared" si="16"/>
        <v>52062.5</v>
      </c>
      <c r="K173" s="59">
        <f t="shared" si="17"/>
        <v>11900</v>
      </c>
      <c r="L173" s="59">
        <f t="shared" si="18"/>
        <v>20842.700810675502</v>
      </c>
      <c r="M173" s="55">
        <f t="shared" si="19"/>
        <v>0.59205210019672394</v>
      </c>
      <c r="N173" s="45">
        <v>35204.166666666664</v>
      </c>
      <c r="O173" s="14" t="s">
        <v>179</v>
      </c>
    </row>
    <row r="174" spans="1:15" ht="24" x14ac:dyDescent="0.2">
      <c r="A174" s="14" t="s">
        <v>42</v>
      </c>
      <c r="B174" s="6">
        <v>78181502</v>
      </c>
      <c r="C174" s="7" t="s">
        <v>157</v>
      </c>
      <c r="D174" s="4" t="s">
        <v>64</v>
      </c>
      <c r="E174" s="4">
        <v>1</v>
      </c>
      <c r="F174" s="26">
        <v>17850</v>
      </c>
      <c r="G174" s="56">
        <v>107100</v>
      </c>
      <c r="H174" s="57">
        <v>133875</v>
      </c>
      <c r="I174" s="58">
        <f t="shared" si="15"/>
        <v>86275</v>
      </c>
      <c r="J174" s="59">
        <f t="shared" si="16"/>
        <v>133875</v>
      </c>
      <c r="K174" s="59">
        <f t="shared" si="17"/>
        <v>17850</v>
      </c>
      <c r="L174" s="59">
        <f t="shared" si="18"/>
        <v>60751.219123569856</v>
      </c>
      <c r="M174" s="55">
        <f t="shared" si="19"/>
        <v>0.70415785712628054</v>
      </c>
      <c r="N174" s="45">
        <v>86275</v>
      </c>
      <c r="O174" s="14" t="s">
        <v>179</v>
      </c>
    </row>
    <row r="175" spans="1:15" ht="24" x14ac:dyDescent="0.2">
      <c r="A175" s="14" t="s">
        <v>43</v>
      </c>
      <c r="B175" s="4">
        <v>78181503</v>
      </c>
      <c r="C175" s="5" t="s">
        <v>158</v>
      </c>
      <c r="D175" s="4" t="s">
        <v>64</v>
      </c>
      <c r="E175" s="4">
        <v>1</v>
      </c>
      <c r="F175" s="26">
        <v>17850</v>
      </c>
      <c r="G175" s="56">
        <v>41650</v>
      </c>
      <c r="H175" s="57">
        <v>52062.5</v>
      </c>
      <c r="I175" s="58">
        <f t="shared" si="15"/>
        <v>37187.5</v>
      </c>
      <c r="J175" s="59">
        <f t="shared" si="16"/>
        <v>52062.5</v>
      </c>
      <c r="K175" s="59">
        <f t="shared" si="17"/>
        <v>17850</v>
      </c>
      <c r="L175" s="59">
        <f t="shared" si="18"/>
        <v>17537.366357295497</v>
      </c>
      <c r="M175" s="55">
        <f t="shared" si="19"/>
        <v>0.47159304490206377</v>
      </c>
      <c r="N175" s="45">
        <v>37187.5</v>
      </c>
      <c r="O175" s="14" t="s">
        <v>179</v>
      </c>
    </row>
    <row r="176" spans="1:15" ht="24" x14ac:dyDescent="0.2">
      <c r="A176" s="14" t="s">
        <v>45</v>
      </c>
      <c r="B176" s="4">
        <v>78181504</v>
      </c>
      <c r="C176" s="5" t="s">
        <v>159</v>
      </c>
      <c r="D176" s="4" t="s">
        <v>64</v>
      </c>
      <c r="E176" s="4">
        <v>1</v>
      </c>
      <c r="F176" s="26">
        <v>17850</v>
      </c>
      <c r="G176" s="56">
        <v>41650</v>
      </c>
      <c r="H176" s="57">
        <v>52062.5</v>
      </c>
      <c r="I176" s="58">
        <f t="shared" si="15"/>
        <v>37187.5</v>
      </c>
      <c r="J176" s="59">
        <f t="shared" si="16"/>
        <v>52062.5</v>
      </c>
      <c r="K176" s="59">
        <f t="shared" si="17"/>
        <v>17850</v>
      </c>
      <c r="L176" s="59">
        <f t="shared" si="18"/>
        <v>17537.366357295497</v>
      </c>
      <c r="M176" s="55">
        <f t="shared" si="19"/>
        <v>0.47159304490206377</v>
      </c>
      <c r="N176" s="45">
        <v>37187.5</v>
      </c>
      <c r="O176" s="14" t="s">
        <v>179</v>
      </c>
    </row>
    <row r="177" spans="1:15" ht="24" x14ac:dyDescent="0.2">
      <c r="A177" s="14" t="s">
        <v>46</v>
      </c>
      <c r="B177" s="4">
        <v>78181506</v>
      </c>
      <c r="C177" s="5" t="s">
        <v>160</v>
      </c>
      <c r="D177" s="4" t="s">
        <v>64</v>
      </c>
      <c r="E177" s="4">
        <v>1</v>
      </c>
      <c r="F177" s="26">
        <v>29750</v>
      </c>
      <c r="G177" s="56">
        <v>77350</v>
      </c>
      <c r="H177" s="57">
        <v>96687.5</v>
      </c>
      <c r="I177" s="58">
        <f t="shared" si="15"/>
        <v>67929.166666666672</v>
      </c>
      <c r="J177" s="59">
        <f t="shared" si="16"/>
        <v>96687.5</v>
      </c>
      <c r="K177" s="59">
        <f t="shared" si="17"/>
        <v>29750</v>
      </c>
      <c r="L177" s="59">
        <f t="shared" si="18"/>
        <v>34448.821490485461</v>
      </c>
      <c r="M177" s="55">
        <f t="shared" si="19"/>
        <v>0.50712857496881003</v>
      </c>
      <c r="N177" s="45">
        <v>67929.166666666672</v>
      </c>
      <c r="O177" s="14" t="s">
        <v>179</v>
      </c>
    </row>
    <row r="178" spans="1:15" ht="24" x14ac:dyDescent="0.2">
      <c r="A178" s="14" t="s">
        <v>47</v>
      </c>
      <c r="B178" s="6">
        <v>78181514</v>
      </c>
      <c r="C178" s="7" t="s">
        <v>161</v>
      </c>
      <c r="D178" s="4" t="s">
        <v>64</v>
      </c>
      <c r="E178" s="4">
        <v>1</v>
      </c>
      <c r="F178" s="26">
        <v>29750</v>
      </c>
      <c r="G178" s="56">
        <v>11900</v>
      </c>
      <c r="H178" s="57">
        <v>14875</v>
      </c>
      <c r="I178" s="58">
        <f t="shared" si="15"/>
        <v>18841.666666666668</v>
      </c>
      <c r="J178" s="59">
        <f t="shared" si="16"/>
        <v>29750</v>
      </c>
      <c r="K178" s="59">
        <f t="shared" si="17"/>
        <v>11900</v>
      </c>
      <c r="L178" s="59">
        <f t="shared" si="18"/>
        <v>9563.2870046513453</v>
      </c>
      <c r="M178" s="55">
        <f t="shared" si="19"/>
        <v>0.50756056636805014</v>
      </c>
      <c r="N178" s="45">
        <v>18841.666666666668</v>
      </c>
      <c r="O178" s="14" t="s">
        <v>179</v>
      </c>
    </row>
    <row r="179" spans="1:15" x14ac:dyDescent="0.2">
      <c r="A179" s="14" t="s">
        <v>48</v>
      </c>
      <c r="B179" s="4">
        <v>78181515</v>
      </c>
      <c r="C179" s="5" t="s">
        <v>119</v>
      </c>
      <c r="D179" s="4" t="s">
        <v>64</v>
      </c>
      <c r="E179" s="4">
        <v>1</v>
      </c>
      <c r="F179" s="26">
        <v>29750</v>
      </c>
      <c r="G179" s="56">
        <v>214200</v>
      </c>
      <c r="H179" s="57">
        <v>267750</v>
      </c>
      <c r="I179" s="58">
        <f t="shared" si="15"/>
        <v>170566.66666666666</v>
      </c>
      <c r="J179" s="59">
        <f t="shared" si="16"/>
        <v>267750</v>
      </c>
      <c r="K179" s="59">
        <f t="shared" si="17"/>
        <v>29750</v>
      </c>
      <c r="L179" s="59">
        <f t="shared" si="18"/>
        <v>124855.51983526134</v>
      </c>
      <c r="M179" s="55">
        <f t="shared" si="19"/>
        <v>0.73200422025754164</v>
      </c>
      <c r="N179" s="45">
        <v>170566.66666666666</v>
      </c>
      <c r="O179" s="14" t="s">
        <v>179</v>
      </c>
    </row>
    <row r="180" spans="1:15" ht="24" x14ac:dyDescent="0.2">
      <c r="A180" s="14" t="s">
        <v>49</v>
      </c>
      <c r="B180" s="4">
        <v>78181516</v>
      </c>
      <c r="C180" s="5" t="s">
        <v>162</v>
      </c>
      <c r="D180" s="4" t="s">
        <v>64</v>
      </c>
      <c r="E180" s="4">
        <v>1</v>
      </c>
      <c r="F180" s="26">
        <v>11900</v>
      </c>
      <c r="G180" s="56">
        <v>29750</v>
      </c>
      <c r="H180" s="57">
        <v>37187.5</v>
      </c>
      <c r="I180" s="58">
        <f t="shared" si="15"/>
        <v>26279.166666666668</v>
      </c>
      <c r="J180" s="59">
        <f t="shared" si="16"/>
        <v>37187.5</v>
      </c>
      <c r="K180" s="59">
        <f t="shared" si="17"/>
        <v>11900</v>
      </c>
      <c r="L180" s="59">
        <f t="shared" si="18"/>
        <v>12996.131235230481</v>
      </c>
      <c r="M180" s="55">
        <f t="shared" si="19"/>
        <v>0.49454122347476065</v>
      </c>
      <c r="N180" s="45">
        <v>26279.166666666668</v>
      </c>
      <c r="O180" s="14" t="s">
        <v>179</v>
      </c>
    </row>
    <row r="181" spans="1:15" ht="24" x14ac:dyDescent="0.2">
      <c r="A181" s="14" t="s">
        <v>50</v>
      </c>
      <c r="B181" s="4">
        <v>78181517</v>
      </c>
      <c r="C181" s="5" t="s">
        <v>163</v>
      </c>
      <c r="D181" s="4" t="s">
        <v>64</v>
      </c>
      <c r="E181" s="4">
        <v>1</v>
      </c>
      <c r="F181" s="26">
        <v>11900</v>
      </c>
      <c r="G181" s="56">
        <v>29750</v>
      </c>
      <c r="H181" s="57">
        <v>37187.5</v>
      </c>
      <c r="I181" s="58">
        <f t="shared" si="15"/>
        <v>26279.166666666668</v>
      </c>
      <c r="J181" s="59">
        <f t="shared" si="16"/>
        <v>37187.5</v>
      </c>
      <c r="K181" s="59">
        <f t="shared" si="17"/>
        <v>11900</v>
      </c>
      <c r="L181" s="59">
        <f t="shared" si="18"/>
        <v>12996.131235230481</v>
      </c>
      <c r="M181" s="55">
        <f t="shared" si="19"/>
        <v>0.49454122347476065</v>
      </c>
      <c r="N181" s="45">
        <v>26279.166666666668</v>
      </c>
      <c r="O181" s="14" t="s">
        <v>179</v>
      </c>
    </row>
    <row r="182" spans="1:15" x14ac:dyDescent="0.2">
      <c r="A182" s="14" t="s">
        <v>51</v>
      </c>
      <c r="B182" s="4">
        <v>78181519</v>
      </c>
      <c r="C182" s="5" t="s">
        <v>164</v>
      </c>
      <c r="D182" s="4" t="s">
        <v>64</v>
      </c>
      <c r="E182" s="4">
        <v>1</v>
      </c>
      <c r="F182" s="26">
        <v>5950</v>
      </c>
      <c r="G182" s="56">
        <v>17850</v>
      </c>
      <c r="H182" s="57">
        <v>22312.5</v>
      </c>
      <c r="I182" s="58">
        <f t="shared" si="15"/>
        <v>15370.833333333334</v>
      </c>
      <c r="J182" s="59">
        <f t="shared" si="16"/>
        <v>22312.5</v>
      </c>
      <c r="K182" s="59">
        <f t="shared" si="17"/>
        <v>5950</v>
      </c>
      <c r="L182" s="59">
        <f t="shared" si="18"/>
        <v>8458.2830458275221</v>
      </c>
      <c r="M182" s="55">
        <f t="shared" si="19"/>
        <v>0.55028135836232184</v>
      </c>
      <c r="N182" s="45">
        <v>15370.833333333334</v>
      </c>
      <c r="O182" s="14" t="s">
        <v>179</v>
      </c>
    </row>
    <row r="183" spans="1:15" ht="24" x14ac:dyDescent="0.2">
      <c r="A183" s="14" t="s">
        <v>52</v>
      </c>
      <c r="B183" s="4">
        <v>78181524</v>
      </c>
      <c r="C183" s="5" t="s">
        <v>165</v>
      </c>
      <c r="D183" s="4" t="s">
        <v>64</v>
      </c>
      <c r="E183" s="4">
        <v>1</v>
      </c>
      <c r="F183" s="26">
        <v>35700</v>
      </c>
      <c r="G183" s="56">
        <v>53550</v>
      </c>
      <c r="H183" s="57">
        <v>66937.5</v>
      </c>
      <c r="I183" s="58">
        <f t="shared" si="15"/>
        <v>52062.5</v>
      </c>
      <c r="J183" s="59">
        <f t="shared" si="16"/>
        <v>66937.5</v>
      </c>
      <c r="K183" s="59">
        <f t="shared" si="17"/>
        <v>35700</v>
      </c>
      <c r="L183" s="59">
        <f t="shared" si="18"/>
        <v>15671.784957368449</v>
      </c>
      <c r="M183" s="55">
        <f t="shared" si="19"/>
        <v>0.30101867865293541</v>
      </c>
      <c r="N183" s="45">
        <v>52062.5</v>
      </c>
      <c r="O183" s="14" t="s">
        <v>179</v>
      </c>
    </row>
    <row r="184" spans="1:15" ht="24" x14ac:dyDescent="0.2">
      <c r="A184" s="14" t="s">
        <v>53</v>
      </c>
      <c r="B184" s="4">
        <v>78181526</v>
      </c>
      <c r="C184" s="5" t="s">
        <v>166</v>
      </c>
      <c r="D184" s="4" t="s">
        <v>64</v>
      </c>
      <c r="E184" s="4">
        <v>1</v>
      </c>
      <c r="F184" s="26">
        <v>59500</v>
      </c>
      <c r="G184" s="56">
        <v>59500</v>
      </c>
      <c r="H184" s="57">
        <v>74375</v>
      </c>
      <c r="I184" s="58">
        <f t="shared" si="15"/>
        <v>64458.333333333336</v>
      </c>
      <c r="J184" s="59">
        <f t="shared" si="16"/>
        <v>74375</v>
      </c>
      <c r="K184" s="59">
        <f t="shared" si="17"/>
        <v>59500</v>
      </c>
      <c r="L184" s="59">
        <f t="shared" si="18"/>
        <v>8588.0852541956647</v>
      </c>
      <c r="M184" s="55">
        <f t="shared" si="19"/>
        <v>0.13323467750529797</v>
      </c>
      <c r="N184" s="45">
        <v>64458.333333333336</v>
      </c>
      <c r="O184" s="14" t="s">
        <v>179</v>
      </c>
    </row>
  </sheetData>
  <mergeCells count="10">
    <mergeCell ref="A2:E2"/>
    <mergeCell ref="A3:E3"/>
    <mergeCell ref="A4:E4"/>
    <mergeCell ref="A48:E48"/>
    <mergeCell ref="A49:E49"/>
    <mergeCell ref="A94:E94"/>
    <mergeCell ref="A95:E95"/>
    <mergeCell ref="A96:E96"/>
    <mergeCell ref="A140:E140"/>
    <mergeCell ref="A141:E14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GRUPO II MOTOCICLETAS</vt:lpstr>
      <vt:lpstr>ANALISIS DE COTIZACIONES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S4</dc:creator>
  <cp:lastModifiedBy>ADMIN</cp:lastModifiedBy>
  <dcterms:created xsi:type="dcterms:W3CDTF">2019-07-29T16:52:41Z</dcterms:created>
  <dcterms:modified xsi:type="dcterms:W3CDTF">2019-09-02T04:37:03Z</dcterms:modified>
</cp:coreProperties>
</file>