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embeddings/oleObject5.bin" ContentType="application/vnd.openxmlformats-officedocument.oleObject"/>
  <Override PartName="/xl/drawings/drawing5.xml" ContentType="application/vnd.openxmlformats-officedocument.drawing+xml"/>
  <Override PartName="/xl/embeddings/oleObject6.bin" ContentType="application/vnd.openxmlformats-officedocument.oleObject"/>
  <Override PartName="/xl/drawings/drawing6.xml" ContentType="application/vnd.openxmlformats-officedocument.drawing+xml"/>
  <Override PartName="/xl/embeddings/oleObject7.bin" ContentType="application/vnd.openxmlformats-officedocument.oleObject"/>
  <Override PartName="/xl/drawings/drawing7.xml" ContentType="application/vnd.openxmlformats-officedocument.drawing+xml"/>
  <Override PartName="/xl/embeddings/oleObject8.bin" ContentType="application/vnd.openxmlformats-officedocument.oleObject"/>
  <Override PartName="/xl/drawings/drawing8.xml" ContentType="application/vnd.openxmlformats-officedocument.drawing+xml"/>
  <Override PartName="/xl/embeddings/oleObject9.bin" ContentType="application/vnd.openxmlformats-officedocument.oleObject"/>
  <Override PartName="/xl/drawings/drawing9.xml" ContentType="application/vnd.openxmlformats-officedocument.drawing+xml"/>
  <Override PartName="/xl/embeddings/oleObject10.bin" ContentType="application/vnd.openxmlformats-officedocument.oleObject"/>
  <Override PartName="/xl/drawings/drawing10.xml" ContentType="application/vnd.openxmlformats-officedocument.drawing+xml"/>
  <Override PartName="/xl/embeddings/oleObject11.bin" ContentType="application/vnd.openxmlformats-officedocument.oleObject"/>
  <Override PartName="/xl/drawings/drawing11.xml" ContentType="application/vnd.openxmlformats-officedocument.drawing+xml"/>
  <Override PartName="/xl/embeddings/oleObject12.bin" ContentType="application/vnd.openxmlformats-officedocument.oleObject"/>
  <Override PartName="/xl/drawings/drawing12.xml" ContentType="application/vnd.openxmlformats-officedocument.drawing+xml"/>
  <Override PartName="/xl/embeddings/oleObject13.bin" ContentType="application/vnd.openxmlformats-officedocument.oleObject"/>
  <Override PartName="/xl/drawings/drawing13.xml" ContentType="application/vnd.openxmlformats-officedocument.drawing+xml"/>
  <Override PartName="/xl/embeddings/oleObject14.bin" ContentType="application/vnd.openxmlformats-officedocument.oleObject"/>
  <Override PartName="/xl/drawings/drawing14.xml" ContentType="application/vnd.openxmlformats-officedocument.drawing+xml"/>
  <Override PartName="/xl/embeddings/oleObject15.bin" ContentType="application/vnd.openxmlformats-officedocument.oleObject"/>
  <Override PartName="/xl/drawings/drawing15.xml" ContentType="application/vnd.openxmlformats-officedocument.drawing+xml"/>
  <Override PartName="/xl/embeddings/oleObject16.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codeName="ThisWorkbook" defaultThemeVersion="124226"/>
  <mc:AlternateContent xmlns:mc="http://schemas.openxmlformats.org/markup-compatibility/2006">
    <mc:Choice Requires="x15">
      <x15ac:absPath xmlns:x15ac="http://schemas.microsoft.com/office/spreadsheetml/2010/11/ac" url="D:\Contrato No 2628 de 2019 AMV 2\Procesos Secop 2\Procesos Seleccion Abreviada\2023\SA-MC-DT-PUT-003-2023 Monto agotable Terciaria\"/>
    </mc:Choice>
  </mc:AlternateContent>
  <xr:revisionPtr revIDLastSave="0" documentId="13_ncr:1_{23C0AE16-D77E-49B8-80D1-94FE744BE411}" xr6:coauthVersionLast="45" xr6:coauthVersionMax="45" xr10:uidLastSave="{00000000-0000-0000-0000-000000000000}"/>
  <bookViews>
    <workbookView xWindow="-108" yWindow="-108" windowWidth="23256" windowHeight="12576" tabRatio="766" xr2:uid="{00000000-000D-0000-FFFF-FFFF00000000}"/>
  </bookViews>
  <sheets>
    <sheet name="Presupuesto oficial" sheetId="10" r:id="rId1"/>
    <sheet name="Propuesta economica" sheetId="66" r:id="rId2"/>
    <sheet name="APU" sheetId="39" r:id="rId3"/>
    <sheet name="CANALIZACION CAUCES" sheetId="58" r:id="rId4"/>
    <sheet name="REMOCION DERRUMBES" sheetId="40" r:id="rId5"/>
    <sheet name="MEJORAMIENTO SUBRASANTE" sheetId="65" r:id="rId6"/>
    <sheet name="EXCAV VARIAS COMUN" sheetId="43" r:id="rId7"/>
    <sheet name="EXCAV VARIAS A MANO" sheetId="44" r:id="rId8"/>
    <sheet name="RELLENO MAT RIO" sheetId="46" r:id="rId9"/>
    <sheet name="CONCRETO CLASE D" sheetId="47" r:id="rId10"/>
    <sheet name="CONCRETO CLASE F" sheetId="48" r:id="rId11"/>
    <sheet name="CONCRETO CLASE G" sheetId="49" r:id="rId12"/>
    <sheet name="ACERO DE REFUERZO" sheetId="51" r:id="rId13"/>
    <sheet name="TUBERIA 900 MM" sheetId="64" r:id="rId14"/>
    <sheet name="GAVIONES CLASE I" sheetId="63" r:id="rId15"/>
    <sheet name="TRANSPORTE EXCAV." sheetId="54" r:id="rId16"/>
    <sheet name="TRANSPORTE DERRUMBES" sheetId="55"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SBC1">[1]INV!$A$12:$D$15</definedName>
    <definedName name="___________________________SBC3">[1]INV!$F$12:$I$15</definedName>
    <definedName name="___________________________SBC5">[1]INV!$K$12:$N$15</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#REF!</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PJ50">#REF!</definedName>
    <definedName name="______pj51">#REF!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PU221">#REF!</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ITM4">#REF!</definedName>
    <definedName name="_____PJ50">#REF!</definedName>
    <definedName name="_____pj51">#REF!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ITM4">#REF!</definedName>
    <definedName name="____PJ50">#REF!</definedName>
    <definedName name="____SBC1">[1]INV!$A$12:$D$15</definedName>
    <definedName name="____SBC3">[1]INV!$F$12:$I$15</definedName>
    <definedName name="____SBC5">[1]INV!$K$12:$N$15</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APU221">#REF!</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ITM4">#REF!</definedName>
    <definedName name="___PJ50">#REF!</definedName>
    <definedName name="___pj51">#REF!</definedName>
    <definedName name="___rc">#REF!</definedName>
    <definedName name="___SBC1">[1]INV!$A$12:$D$15</definedName>
    <definedName name="___SBC3">[1]INV!$F$12:$I$15</definedName>
    <definedName name="___SBC5">[1]INV!$K$12:$N$15</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ITM4">#REF!</definedName>
    <definedName name="__PJ50">#REF!</definedName>
    <definedName name="__pj51">#REF!</definedName>
    <definedName name="__rc">#REF!</definedName>
    <definedName name="__SBC1">[1]INV!$A$12:$D$15</definedName>
    <definedName name="__SBC3">[1]INV!$F$12:$I$15</definedName>
    <definedName name="__SBC5">[1]INV!$K$12:$N$15</definedName>
    <definedName name="_A17000">#REF!</definedName>
    <definedName name="_A20000">#REF!</definedName>
    <definedName name="_A30000">#REF!</definedName>
    <definedName name="_AFC1">[1]INV!$A$25:$D$28</definedName>
    <definedName name="_AFC3">[1]INV!$F$25:$I$28</definedName>
    <definedName name="_AFC5">[1]INV!$K$25:$N$28</definedName>
    <definedName name="_APU221">#REF!</definedName>
    <definedName name="_APU465">[2]!absc</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IPC2002">#REF!</definedName>
    <definedName name="_ITM4">#REF!</definedName>
    <definedName name="_PJ50">#REF!</definedName>
    <definedName name="_pj51">#REF!</definedName>
    <definedName name="_rc">#REF!</definedName>
    <definedName name="_SBC1">[1]INV!$A$12:$D$15</definedName>
    <definedName name="_SBC3">[1]INV!$F$12:$I$15</definedName>
    <definedName name="_SBC5">[1]INV!$K$12:$N$15</definedName>
    <definedName name="A">#REF!</definedName>
    <definedName name="A_impresión_IM">#REF!</definedName>
    <definedName name="aaa">#REF!</definedName>
    <definedName name="aaaaa">#REF!</definedName>
    <definedName name="AAC">[1]AASHTO!$A$14:$F$17</definedName>
    <definedName name="ABG">[1]AASHTO!$A$2:$F$5</definedName>
    <definedName name="absc">#N/A</definedName>
    <definedName name="AccessDatabase" hidden="1">"A:\SAIN.mdb"</definedName>
    <definedName name="actual" localSheetId="5">'[3]ESTADO RED'!#REF!</definedName>
    <definedName name="actual" localSheetId="13">'[3]ESTADO RED'!#REF!</definedName>
    <definedName name="actual">'[4]ESTADO RED'!#REF!</definedName>
    <definedName name="ad">#REF!</definedName>
    <definedName name="ADMINISTRADOR">[5]CUMPLIMIENTO!$C$5</definedName>
    <definedName name="ADMINISTRADOR_VIAL__ARMANDO_SANCHEZ_SANCHEZ" localSheetId="5">[6]INDICMICROEMP!$A$20</definedName>
    <definedName name="ADMINISTRADOR_VIAL__ARMANDO_SANCHEZ_SANCHEZ" localSheetId="13">[6]INDICMICROEMP!$A$20</definedName>
    <definedName name="ADMINISTRADOR_VIAL__ARMANDO_SANCHEZ_SANCHEZ">[7]INDICMICROEMP!$A$20</definedName>
    <definedName name="admon" localSheetId="5">[8]DATOS!$B$16</definedName>
    <definedName name="admon" localSheetId="13">[8]DATOS!$B$16</definedName>
    <definedName name="admon">[9]DATOS!$B$16</definedName>
    <definedName name="admon1">[10]DATOS!$B$16</definedName>
    <definedName name="adoq">[11]!absc</definedName>
    <definedName name="ah">#REF!</definedName>
    <definedName name="ahe">#REF!</definedName>
    <definedName name="aj">#REF!</definedName>
    <definedName name="ANTONIA">#N/A</definedName>
    <definedName name="año" localSheetId="5">'[3]ESTADO RED'!#REF!</definedName>
    <definedName name="año" localSheetId="13">'[3]ESTADO RED'!#REF!</definedName>
    <definedName name="año">'[4]ESTADO RED'!#REF!</definedName>
    <definedName name="año1">'[12]ESTADO RED'!#REF!</definedName>
    <definedName name="ao">#REF!</definedName>
    <definedName name="APU">[11]!absc</definedName>
    <definedName name="APU221.1">#REF!</definedName>
    <definedName name="APU221.2">#REF!</definedName>
    <definedName name="_xlnm.Print_Area" localSheetId="12">'ACERO DE REFUERZO'!$A$1:$L$97</definedName>
    <definedName name="_xlnm.Print_Area" localSheetId="2">APU!$A$1:$L$101</definedName>
    <definedName name="_xlnm.Print_Area" localSheetId="3">'CANALIZACION CAUCES'!$A$1:$L$100</definedName>
    <definedName name="_xlnm.Print_Area" localSheetId="9">'CONCRETO CLASE D'!$A$1:$L$106</definedName>
    <definedName name="_xlnm.Print_Area" localSheetId="10">'CONCRETO CLASE F'!$A$1:$L$106</definedName>
    <definedName name="_xlnm.Print_Area" localSheetId="11">'CONCRETO CLASE G'!$A$1:$L$106</definedName>
    <definedName name="_xlnm.Print_Area" localSheetId="7">'EXCAV VARIAS A MANO'!$A$1:$L$103</definedName>
    <definedName name="_xlnm.Print_Area" localSheetId="6">'EXCAV VARIAS COMUN'!$A$1:$L$103</definedName>
    <definedName name="_xlnm.Print_Area" localSheetId="14">'GAVIONES CLASE I'!$A$1:$L$100</definedName>
    <definedName name="_xlnm.Print_Area" localSheetId="5">'MEJORAMIENTO SUBRASANTE'!$A$1:$L$96</definedName>
    <definedName name="_xlnm.Print_Area" localSheetId="0">'Presupuesto oficial'!$B$1:$L$43</definedName>
    <definedName name="_xlnm.Print_Area" localSheetId="8">'RELLENO MAT RIO'!$A$1:$L$105</definedName>
    <definedName name="_xlnm.Print_Area" localSheetId="4">'REMOCION DERRUMBES'!$A$1:$L$103</definedName>
    <definedName name="_xlnm.Print_Area" localSheetId="16">'TRANSPORTE DERRUMBES'!$A$1:$L$95</definedName>
    <definedName name="_xlnm.Print_Area" localSheetId="15">'TRANSPORTE EXCAV.'!$A$1:$L$96</definedName>
    <definedName name="_xlnm.Print_Area" localSheetId="13">'TUBERIA 900 MM'!$A$1:$L$102</definedName>
    <definedName name="as" localSheetId="5">#REF!</definedName>
    <definedName name="as" localSheetId="13">#REF!</definedName>
    <definedName name="as">#REF!</definedName>
    <definedName name="ASB">[1]AASHTO!$A$8:$F$11</definedName>
    <definedName name="au">#REF!</definedName>
    <definedName name="aur">#REF!</definedName>
    <definedName name="av">#REF!</definedName>
    <definedName name="ax">#REF!</definedName>
    <definedName name="bb">#REF!</definedName>
    <definedName name="Beg_Bal">#REF!</definedName>
    <definedName name="bgh">#REF!</definedName>
    <definedName name="BHT">#REF!</definedName>
    <definedName name="bimestre" localSheetId="5">'[3]ESTADO RED'!$E$8</definedName>
    <definedName name="bimestre" localSheetId="13">'[3]ESTADO RED'!$E$8</definedName>
    <definedName name="bimestre">'[4]ESTADO RED'!$E$8</definedName>
    <definedName name="BJHVVHGH" localSheetId="5">DATE(YEAR(Loan_Start),MONTH(Loan_Start)+Payment_Number,DAY(Loan_Start))</definedName>
    <definedName name="BJHVVHGH" localSheetId="13">DATE(YEAR(Loan_Start),MONTH(Loan_Start)+Payment_Number,DAY(Loan_Start))</definedName>
    <definedName name="BJHVVHGH">DATE(YEAR(Loan_Start),MONTH(Loan_Start)+Payment_Number,DAY(Loan_Start))</definedName>
    <definedName name="bl" localSheetId="5">#REF!</definedName>
    <definedName name="bl" localSheetId="13">#REF!</definedName>
    <definedName name="bl">#REF!</definedName>
    <definedName name="bnm" localSheetId="5">#REF!</definedName>
    <definedName name="bnm" localSheetId="13">#REF!</definedName>
    <definedName name="bnm">#REF!</definedName>
    <definedName name="BUENO4006" localSheetId="5">#REF!</definedName>
    <definedName name="BUENO4006" localSheetId="13">#REF!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w">#REF!</definedName>
    <definedName name="C_">#REF!</definedName>
    <definedName name="CANT">#REF!</definedName>
    <definedName name="CARLOS" localSheetId="5">DATE(YEAR(Loan_Start),MONTH(Loan_Start)+Payment_Number,DAY(Loan_Start))</definedName>
    <definedName name="CARLOS" localSheetId="13">DATE(YEAR(Loan_Start),MONTH(Loan_Start)+Payment_Number,DAY(Loan_Start))</definedName>
    <definedName name="CARLOS">DATE(YEAR(Loan_Start),MONTH(Loan_Start)+Payment_Number,DAY(Loan_Start))</definedName>
    <definedName name="CAROL" localSheetId="5">'[8]precios-básicos2002'!$C$12:$C$56</definedName>
    <definedName name="CAROL" localSheetId="13">'[8]precios-básicos2002'!$C$12:$C$56</definedName>
    <definedName name="CAROL">'[9]precios-básicos2002'!$C$12:$C$56</definedName>
    <definedName name="carol1">'[10]precios-básicos2002'!$C$12:$C$56</definedName>
    <definedName name="CARRETERAS" localSheetId="5">[8]DATOS!$A$9</definedName>
    <definedName name="CARRETERAS" localSheetId="13">[8]DATOS!$A$9</definedName>
    <definedName name="CARRETERAS">[9]DATOS!$A$9</definedName>
    <definedName name="causa" localSheetId="5">[13]Datos!$B$3:$D$72</definedName>
    <definedName name="causa" localSheetId="13">[13]Datos!$B$3:$D$72</definedName>
    <definedName name="causa">[14]Datos!$B$3:$D$72</definedName>
    <definedName name="cc" localSheetId="5">#REF!</definedName>
    <definedName name="cc" localSheetId="13">#REF!</definedName>
    <definedName name="cc">#REF!</definedName>
    <definedName name="CCCCCC">'[15]A. P. U.'!#REF!</definedName>
    <definedName name="ccto210" localSheetId="5">#REF!</definedName>
    <definedName name="ccto210" localSheetId="13">#REF!</definedName>
    <definedName name="ccto210">#REF!</definedName>
    <definedName name="cd" localSheetId="5">#REF!</definedName>
    <definedName name="cd" localSheetId="13">#REF!</definedName>
    <definedName name="cd">#REF!</definedName>
    <definedName name="CEMENTO">[16]Insum!$A$3:$H$63</definedName>
    <definedName name="clase" localSheetId="5">[13]Datos!$E$3:$F$10</definedName>
    <definedName name="clase" localSheetId="13">[13]Datos!$E$3:$F$10</definedName>
    <definedName name="clase">[14]Datos!$E$3:$F$10</definedName>
    <definedName name="co" localSheetId="5">#REF!</definedName>
    <definedName name="co" localSheetId="13">#REF!</definedName>
    <definedName name="co">#REF!</definedName>
    <definedName name="cp" localSheetId="5">#REF!</definedName>
    <definedName name="cp" localSheetId="13">#REF!</definedName>
    <definedName name="cp">#REF!</definedName>
    <definedName name="Criticos" localSheetId="5">#REF!</definedName>
    <definedName name="Criticos" localSheetId="13">#REF!</definedName>
    <definedName name="Criticos">#REF!</definedName>
    <definedName name="cv">#REF!</definedName>
    <definedName name="cx">#REF!</definedName>
    <definedName name="D" localSheetId="5">Scheduled_Payment+Extra_Payment</definedName>
    <definedName name="D" localSheetId="13">Scheduled_Payment+Extra_Payment</definedName>
    <definedName name="D">Scheduled_Payment+Extra_Payment</definedName>
    <definedName name="DANI" localSheetId="5">[8]ITEMS!$B$6:$B$176</definedName>
    <definedName name="DANI" localSheetId="13">[8]ITEMS!$B$6:$B$176</definedName>
    <definedName name="DANI">[9]ITEMS!$B$6:$B$176</definedName>
    <definedName name="Data" localSheetId="5">#REF!</definedName>
    <definedName name="Data" localSheetId="13">#REF!</definedName>
    <definedName name="Data">#REF!</definedName>
    <definedName name="dc" localSheetId="5">#REF!</definedName>
    <definedName name="dc" localSheetId="13">#REF!</definedName>
    <definedName name="dc">#REF!</definedName>
    <definedName name="DCF" localSheetId="5">#REF!</definedName>
    <definedName name="DCF" localSheetId="13">#REF!</definedName>
    <definedName name="DCF">#REF!</definedName>
    <definedName name="dd">#REF!</definedName>
    <definedName name="DDDD">#N/A</definedName>
    <definedName name="def">#REF!</definedName>
    <definedName name="df">#REF!</definedName>
    <definedName name="di">#REF!</definedName>
    <definedName name="dj">#REF!</definedName>
    <definedName name="dl">#REF!</definedName>
    <definedName name="dm">#REF!</definedName>
    <definedName name="do">#REF!</definedName>
    <definedName name="DOR">#REF!</definedName>
    <definedName name="drf">#REF!</definedName>
    <definedName name="DSA">#REF!</definedName>
    <definedName name="dt">#REF!</definedName>
    <definedName name="DTS">#REF!</definedName>
    <definedName name="ee">#REF!</definedName>
    <definedName name="ef">#REF!</definedName>
    <definedName name="el">#REF!</definedName>
    <definedName name="End_Bal">#REF!</definedName>
    <definedName name="equi" localSheetId="5">'[8]precios-básicos2002'!$C$12:$C$56</definedName>
    <definedName name="equi" localSheetId="13">'[8]precios-básicos2002'!$C$12:$C$56</definedName>
    <definedName name="equi">'[9]precios-básicos2002'!$C$12:$C$56</definedName>
    <definedName name="EQUIPO" localSheetId="5">#REF!</definedName>
    <definedName name="EQUIPO" localSheetId="13">#REF!</definedName>
    <definedName name="EQUIPO">#REF!</definedName>
    <definedName name="er" localSheetId="5">#REF!</definedName>
    <definedName name="er" localSheetId="13">#REF!</definedName>
    <definedName name="er">#REF!</definedName>
    <definedName name="ESPECIFICACION" localSheetId="5">#REF!</definedName>
    <definedName name="ESPECIFICACION" localSheetId="13">#REF!</definedName>
    <definedName name="ESPECIFICACION">#REF!</definedName>
    <definedName name="Especificación">#REF!</definedName>
    <definedName name="Extra_Pay">#REF!</definedName>
    <definedName name="fa">#REF!</definedName>
    <definedName name="FABI" localSheetId="5">Scheduled_Payment+Extra_Payment</definedName>
    <definedName name="FABI" localSheetId="13">Scheduled_Payment+Extra_Payment</definedName>
    <definedName name="FABI">Scheduled_Payment+Extra_Payment</definedName>
    <definedName name="FABIAN">#N/A</definedName>
    <definedName name="fb" localSheetId="5">#REF!</definedName>
    <definedName name="fb" localSheetId="13">#REF!</definedName>
    <definedName name="fb">#REF!</definedName>
    <definedName name="fd" localSheetId="5">'[15]A. P. U.'!#REF!</definedName>
    <definedName name="fd" localSheetId="13">'[15]A. P. U.'!#REF!</definedName>
    <definedName name="fd">'[15]A. P. U.'!#REF!</definedName>
    <definedName name="fda" localSheetId="5">#REF!</definedName>
    <definedName name="fda" localSheetId="13">#REF!</definedName>
    <definedName name="fda">#REF!</definedName>
    <definedName name="ff" localSheetId="5">#REF!</definedName>
    <definedName name="ff" localSheetId="13">#REF!</definedName>
    <definedName name="ff">#REF!</definedName>
    <definedName name="fg" localSheetId="5">#REF!</definedName>
    <definedName name="fg" localSheetId="13">#REF!</definedName>
    <definedName name="fg">#REF!</definedName>
    <definedName name="FGV">#REF!</definedName>
    <definedName name="fi">#REF!</definedName>
    <definedName name="fin">#REF!</definedName>
    <definedName name="fk">#REF!</definedName>
    <definedName name="flq">#REF!</definedName>
    <definedName name="fu">#REF!</definedName>
    <definedName name="Full_Print">#REF!</definedName>
    <definedName name="fv">#REF!</definedName>
    <definedName name="fy">#REF!</definedName>
    <definedName name="ga">#REF!</definedName>
    <definedName name="gb">#REF!</definedName>
    <definedName name="gc">#REF!</definedName>
    <definedName name="gd">#REF!</definedName>
    <definedName name="gdj">#REF!</definedName>
    <definedName name="gf">#REF!</definedName>
    <definedName name="gft">#REF!</definedName>
    <definedName name="gg">#REF!</definedName>
    <definedName name="gh">#REF!</definedName>
    <definedName name="ghu">#REF!</definedName>
    <definedName name="gj">#REF!</definedName>
    <definedName name="gl">#REF!</definedName>
    <definedName name="gmt">#REF!</definedName>
    <definedName name="gn">#REF!</definedName>
    <definedName name="gnm">#REF!</definedName>
    <definedName name="gñ">#REF!</definedName>
    <definedName name="gp">#REF!</definedName>
    <definedName name="grl">#REF!</definedName>
    <definedName name="gte">#REF!</definedName>
    <definedName name="GTI">#REF!</definedName>
    <definedName name="gy">#REF!</definedName>
    <definedName name="ha">#REF!</definedName>
    <definedName name="Header_Row">ROW(#REF!)</definedName>
    <definedName name="hgt">#REF!</definedName>
    <definedName name="hgu">#REF!</definedName>
    <definedName name="hh">#REF!</definedName>
    <definedName name="hj">#REF!</definedName>
    <definedName name="hjk">#REF!</definedName>
    <definedName name="hl">#REF!</definedName>
    <definedName name="hnt">#REF!</definedName>
    <definedName name="HOJA" localSheetId="5">DATE(YEAR([0]!Loan_Start),MONTH([0]!Loan_Start)+Payment_Number,DAY([0]!Loan_Start))</definedName>
    <definedName name="HOJA" localSheetId="13">DATE(YEAR([0]!Loan_Start),MONTH([0]!Loan_Start)+Payment_Number,DAY([0]!Loan_Start))</definedName>
    <definedName name="HOJA">DATE(YEAR([0]!Loan_Start),MONTH([0]!Loan_Start)+Payment_Number,DAY([0]!Loan_Start))</definedName>
    <definedName name="HOJA1" localSheetId="5">#REF!</definedName>
    <definedName name="HOJA1" localSheetId="13">#REF!</definedName>
    <definedName name="HOJA1">#REF!</definedName>
    <definedName name="HOJA444" localSheetId="5">DATE(YEAR([0]!Loan_Start),MONTH([0]!Loan_Start)+Payment_Number,DAY([0]!Loan_Start))</definedName>
    <definedName name="HOJA444" localSheetId="13">DATE(YEAR([0]!Loan_Start),MONTH([0]!Loan_Start)+Payment_Number,DAY([0]!Loan_Start))</definedName>
    <definedName name="HOJA444">DATE(YEAR([0]!Loan_Start),MONTH([0]!Loan_Start)+Payment_Number,DAY([0]!Loan_Start))</definedName>
    <definedName name="hp" localSheetId="5">#REF!</definedName>
    <definedName name="hp" localSheetId="13">#REF!</definedName>
    <definedName name="hp">#REF!</definedName>
    <definedName name="hqi" localSheetId="5">#REF!</definedName>
    <definedName name="hqi" localSheetId="13">#REF!</definedName>
    <definedName name="hqi">#REF!</definedName>
    <definedName name="ht" localSheetId="5">#REF!</definedName>
    <definedName name="ht" localSheetId="13">#REF!</definedName>
    <definedName name="ht">#REF!</definedName>
    <definedName name="htk">#REF!</definedName>
    <definedName name="HYT">#REF!</definedName>
    <definedName name="I">#REF!</definedName>
    <definedName name="id">#REF!</definedName>
    <definedName name="IF">'[15]A. P. U.'!#REF!</definedName>
    <definedName name="ig" localSheetId="5">#REF!</definedName>
    <definedName name="ig" localSheetId="13">#REF!</definedName>
    <definedName name="ig">#REF!</definedName>
    <definedName name="ii" localSheetId="5">#REF!</definedName>
    <definedName name="ii" localSheetId="13">#REF!</definedName>
    <definedName name="ii">#REF!</definedName>
    <definedName name="ik" localSheetId="5">#REF!</definedName>
    <definedName name="ik" localSheetId="13">#REF!</definedName>
    <definedName name="ik">#REF!</definedName>
    <definedName name="ikj">#REF!</definedName>
    <definedName name="imprevistos" localSheetId="5">[8]DATOS!$B$17</definedName>
    <definedName name="imprevistos" localSheetId="13">[8]DATOS!$B$17</definedName>
    <definedName name="imprevistos">[9]DATOS!$B$17</definedName>
    <definedName name="IND" localSheetId="5">[17]items!$C$4:$J$247</definedName>
    <definedName name="IND" localSheetId="13">[17]items!$C$4:$J$247</definedName>
    <definedName name="IND">[18]items!$C$4:$J$247</definedName>
    <definedName name="inf" localSheetId="5">#REF!</definedName>
    <definedName name="inf" localSheetId="13">#REF!</definedName>
    <definedName name="inf">#REF!</definedName>
    <definedName name="Int" localSheetId="5">#REF!</definedName>
    <definedName name="Int" localSheetId="13">#REF!</definedName>
    <definedName name="Int">#REF!</definedName>
    <definedName name="Interest_Rate" localSheetId="5">#REF!</definedName>
    <definedName name="Interest_Rate" localSheetId="13">#REF!</definedName>
    <definedName name="Interest_Rate">#REF!</definedName>
    <definedName name="INV_11">'[19]PR 1'!$A$2:$N$655</definedName>
    <definedName name="io" localSheetId="5">#REF!</definedName>
    <definedName name="io" localSheetId="13">#REF!</definedName>
    <definedName name="io">#REF!</definedName>
    <definedName name="ir" localSheetId="5">#REF!</definedName>
    <definedName name="ir" localSheetId="13">#REF!</definedName>
    <definedName name="ir">#REF!</definedName>
    <definedName name="it." localSheetId="5">#REF!</definedName>
    <definedName name="it." localSheetId="13">#REF!</definedName>
    <definedName name="it.">#REF!</definedName>
    <definedName name="ITEM">#REF!</definedName>
    <definedName name="ITEM1">#REF!</definedName>
    <definedName name="ITEM15">#REF!</definedName>
    <definedName name="ITEM2">#REF!</definedName>
    <definedName name="ITEM3">#REF!</definedName>
    <definedName name="items" localSheetId="5">[8]ITEMS!$B$6:$B$176</definedName>
    <definedName name="items" localSheetId="13">[8]ITEMS!$B$6:$B$176</definedName>
    <definedName name="items">[9]ITEMS!$B$6:$B$176</definedName>
    <definedName name="jh" localSheetId="5">#REF!</definedName>
    <definedName name="jh" localSheetId="13">#REF!</definedName>
    <definedName name="jh">#REF!</definedName>
    <definedName name="jj" localSheetId="5">#REF!</definedName>
    <definedName name="jj" localSheetId="13">#REF!</definedName>
    <definedName name="jj">#REF!</definedName>
    <definedName name="jk" localSheetId="5">#REF!</definedName>
    <definedName name="jk" localSheetId="13">#REF!</definedName>
    <definedName name="jk">#REF!</definedName>
    <definedName name="jn">#REF!</definedName>
    <definedName name="jñ">#REF!</definedName>
    <definedName name="jo">#REF!</definedName>
    <definedName name="jt">#REF!</definedName>
    <definedName name="jui">#REF!</definedName>
    <definedName name="jun">#REF!</definedName>
    <definedName name="juy">#REF!</definedName>
    <definedName name="kio">#REF!</definedName>
    <definedName name="kip">#REF!</definedName>
    <definedName name="KJH">#REF!</definedName>
    <definedName name="kl">#REF!</definedName>
    <definedName name="kñy">#REF!</definedName>
    <definedName name="ko">[20]items!$C$4:$J$247</definedName>
    <definedName name="kuh" localSheetId="5">#REF!</definedName>
    <definedName name="kuh" localSheetId="13">#REF!</definedName>
    <definedName name="kuh">#REF!</definedName>
    <definedName name="kuy" localSheetId="5">#REF!</definedName>
    <definedName name="kuy" localSheetId="13">#REF!</definedName>
    <definedName name="kuy">#REF!</definedName>
    <definedName name="L_L">#N/A</definedName>
    <definedName name="Last_Row">#N/A</definedName>
    <definedName name="LICITACION" localSheetId="5">#REF!</definedName>
    <definedName name="LICITACION" localSheetId="13">#REF!</definedName>
    <definedName name="LICITACION">#REF!</definedName>
    <definedName name="LINEA" localSheetId="5">[8]DATOS!$B$16</definedName>
    <definedName name="LINEA" localSheetId="13">[8]DATOS!$B$16</definedName>
    <definedName name="LINEA">[9]DATOS!$B$16</definedName>
    <definedName name="ll">#REF!</definedName>
    <definedName name="LÑP">#REF!</definedName>
    <definedName name="Loan_Amount">#REF!</definedName>
    <definedName name="Loan_Start">#REF!</definedName>
    <definedName name="Loan_Years">#REF!</definedName>
    <definedName name="LOCA">[11]!absc</definedName>
    <definedName name="LOCA1">[11]!absc</definedName>
    <definedName name="LOI">#REF!</definedName>
    <definedName name="LUCY">#N/A</definedName>
    <definedName name="m" localSheetId="5">Scheduled_Payment+Extra_Payment</definedName>
    <definedName name="m" localSheetId="13">Scheduled_Payment+Extra_Payment</definedName>
    <definedName name="m">Scheduled_Payment+Extra_Payment</definedName>
    <definedName name="MALO4006" localSheetId="5">#REF!</definedName>
    <definedName name="MALO4006" localSheetId="13">#REF!</definedName>
    <definedName name="MALO4006">#REF!</definedName>
    <definedName name="MALO4006A" localSheetId="5">#REF!</definedName>
    <definedName name="MALO4006A" localSheetId="13">#REF!</definedName>
    <definedName name="MALO4006A">#REF!</definedName>
    <definedName name="MALO40CN01" localSheetId="5">#REF!</definedName>
    <definedName name="MALO40CN01" localSheetId="13">#REF!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QUINAR">[16]Insum!$A$68:$H$98</definedName>
    <definedName name="MARTA" localSheetId="5">IF(Loan_Amount*'MEJORAMIENTO SUBRASANTE'!Interest_Rate*Loan_Years*Loan_Start&gt;0,1,0)</definedName>
    <definedName name="MARTA" localSheetId="13">IF(Loan_Amount*'TUBERIA 900 MM'!Interest_Rate*Loan_Years*Loan_Start&gt;0,1,0)</definedName>
    <definedName name="MARTA">IF(Loan_Amount*Interest_Rate*Loan_Years*Loan_Start&gt;0,1,0)</definedName>
    <definedName name="MARTHA" localSheetId="5">[8]DATOS!$A$9</definedName>
    <definedName name="MARTHA" localSheetId="13">[8]DATOS!$A$9</definedName>
    <definedName name="MARTHA">[9]DATOS!$A$9</definedName>
    <definedName name="MAT">#REF!</definedName>
    <definedName name="mater" localSheetId="5">'[8]precios-básicos2002'!$C$59:$C$127</definedName>
    <definedName name="mater" localSheetId="13">'[8]precios-básicos2002'!$C$59:$C$127</definedName>
    <definedName name="mater">'[9]precios-básicos2002'!$C$59:$C$127</definedName>
    <definedName name="materiales" localSheetId="5">'[8]precios-básicos2002'!$C$59:$E$127</definedName>
    <definedName name="materiales" localSheetId="13">'[8]precios-básicos2002'!$C$59:$E$127</definedName>
    <definedName name="materiales">'[9]precios-básicos2002'!$C$59:$E$127</definedName>
    <definedName name="mdo" localSheetId="5">'[8]precios-básicos2002'!$C$131:$C$140</definedName>
    <definedName name="mdo" localSheetId="13">'[8]precios-básicos2002'!$C$131:$C$140</definedName>
    <definedName name="mdo">'[9]precios-básicos2002'!$C$131:$C$140</definedName>
    <definedName name="mf" localSheetId="5">#REF!</definedName>
    <definedName name="mf" localSheetId="13">#REF!</definedName>
    <definedName name="mf">#REF!</definedName>
    <definedName name="mhg" localSheetId="5">#REF!</definedName>
    <definedName name="mhg" localSheetId="13">#REF!</definedName>
    <definedName name="mhg">#REF!</definedName>
    <definedName name="mht" localSheetId="5">#REF!</definedName>
    <definedName name="mht" localSheetId="13">#REF!</definedName>
    <definedName name="mht">#REF!</definedName>
    <definedName name="mhy">#REF!</definedName>
    <definedName name="mju">#REF!</definedName>
    <definedName name="mku">#REF!</definedName>
    <definedName name="mm">#REF!</definedName>
    <definedName name="mmm">#REF!</definedName>
    <definedName name="mobra" localSheetId="5">'[8]precios-básicos2002'!$C$131:$E$140</definedName>
    <definedName name="mobra" localSheetId="13">'[8]precios-básicos2002'!$C$131:$E$140</definedName>
    <definedName name="mobra">'[9]precios-básicos2002'!$C$131:$E$140</definedName>
    <definedName name="mr" localSheetId="5">#REF!</definedName>
    <definedName name="mr" localSheetId="13">#REF!</definedName>
    <definedName name="mr">#REF!</definedName>
    <definedName name="nb" localSheetId="5">#REF!</definedName>
    <definedName name="nb" localSheetId="13">#REF!</definedName>
    <definedName name="nb">#REF!</definedName>
    <definedName name="nbv" localSheetId="5">#REF!</definedName>
    <definedName name="nbv" localSheetId="13">#REF!</definedName>
    <definedName name="nbv">#REF!</definedName>
    <definedName name="nece.cab">#REF!</definedName>
    <definedName name="NHG">#REF!</definedName>
    <definedName name="NJH">#REF!</definedName>
    <definedName name="nm">#REF!</definedName>
    <definedName name="NNN">[2]!absc</definedName>
    <definedName name="NOMBRE">#REF!</definedName>
    <definedName name="nr">#REF!</definedName>
    <definedName name="nt">#REF!</definedName>
    <definedName name="Num_Pmt_Per_Year">#REF!</definedName>
    <definedName name="Number_of_Payments" localSheetId="5">MATCH(0.01,End_Bal,-1)+1</definedName>
    <definedName name="Number_of_Payments" localSheetId="13">MATCH(0.01,End_Bal,-1)+1</definedName>
    <definedName name="Number_of_Payments">MATCH(0.01,End_Bal,-1)+1</definedName>
    <definedName name="ñl">#REF!</definedName>
    <definedName name="ññ">#REF!</definedName>
    <definedName name="ñok">#REF!</definedName>
    <definedName name="ñp">#REF!</definedName>
    <definedName name="ñpo">#REF!</definedName>
    <definedName name="Obra">#REF!</definedName>
    <definedName name="oo">#REF!</definedName>
    <definedName name="ooo">#REF!</definedName>
    <definedName name="os">#REF!</definedName>
    <definedName name="PATIOS" localSheetId="5">[21]INDICE!$A$9:$G$290</definedName>
    <definedName name="PATIOS" localSheetId="13">[21]INDICE!$A$9:$G$290</definedName>
    <definedName name="PATIOS">[22]INDICE!$A$9:$G$290</definedName>
    <definedName name="pav" localSheetId="5">#REF!</definedName>
    <definedName name="pav" localSheetId="13">#REF!</definedName>
    <definedName name="pav">#REF!</definedName>
    <definedName name="Pay_Date" localSheetId="5">#REF!</definedName>
    <definedName name="Pay_Date" localSheetId="13">#REF!</definedName>
    <definedName name="Pay_Date">#REF!</definedName>
    <definedName name="Pay_Num" localSheetId="5">#REF!</definedName>
    <definedName name="Pay_Num" localSheetId="13">#REF!</definedName>
    <definedName name="Pay_Num">#REF!</definedName>
    <definedName name="Payment_Date" localSheetId="5">DATE(YEAR(Loan_Start),MONTH(Loan_Start)+Payment_Number,DAY(Loan_Start))</definedName>
    <definedName name="Payment_Date" localSheetId="13">DATE(YEAR(Loan_Start),MONTH(Loan_Start)+Payment_Number,DAY(Loan_Start))</definedName>
    <definedName name="Payment_Date">DATE(YEAR(Loan_Start),MONTH(Loan_Start)+Payment_Number,DAY(Loan_Start))</definedName>
    <definedName name="PAZ" localSheetId="5">[23]INDICE!$A$3:$F$9</definedName>
    <definedName name="PAZ" localSheetId="13">[23]INDICE!$A$3:$F$9</definedName>
    <definedName name="PAZ">[24]INDICE!$A$3:$F$9</definedName>
    <definedName name="PERIODO">[5]CUMPLIMIENTO!$M$5</definedName>
    <definedName name="pñ">#REF!</definedName>
    <definedName name="po">#REF!</definedName>
    <definedName name="poi">#REF!</definedName>
    <definedName name="POO">#REF!</definedName>
    <definedName name="pp">#REF!</definedName>
    <definedName name="PRE">#REF!</definedName>
    <definedName name="PRECIO">#REF!</definedName>
    <definedName name="precios">#REF!</definedName>
    <definedName name="prestaciones" localSheetId="5">[8]DATOS!$B$14</definedName>
    <definedName name="prestaciones" localSheetId="13">[8]DATOS!$B$14</definedName>
    <definedName name="prestaciones">[9]DATOS!$B$14</definedName>
    <definedName name="primer" localSheetId="5">'[3]ESTADO RED'!#REF!</definedName>
    <definedName name="primer" localSheetId="13">'[3]ESTADO RED'!#REF!</definedName>
    <definedName name="primer">'[4]ESTADO RED'!#REF!</definedName>
    <definedName name="Princ">#REF!</definedName>
    <definedName name="Print_Area_MI">#REF!</definedName>
    <definedName name="Print_Area_Reset" localSheetId="5">OFFSET(Full_Print,0,0,Last_Row)</definedName>
    <definedName name="Print_Area_Reset" localSheetId="13">OFFSET(Full_Print,0,0,Last_Row)</definedName>
    <definedName name="Print_Area_Reset">OFFSET(Full_Print,0,0,Last_Row)</definedName>
    <definedName name="Proponente" localSheetId="5">#REF!</definedName>
    <definedName name="Proponente" localSheetId="13">#REF!</definedName>
    <definedName name="Proponente">#REF!</definedName>
    <definedName name="PRUEBA">#N/A</definedName>
    <definedName name="PRUEBA2">#REF!</definedName>
    <definedName name="q">#REF!</definedName>
    <definedName name="qq">#REF!</definedName>
    <definedName name="qw">#REF!</definedName>
    <definedName name="rds">#REF!</definedName>
    <definedName name="regional" localSheetId="5">[3]CARRETERAS!$A$2</definedName>
    <definedName name="regional" localSheetId="13">[3]CARRETERAS!$A$2</definedName>
    <definedName name="regional">[4]CARRETERAS!$A$2</definedName>
    <definedName name="REGULAR4006" localSheetId="5">#REF!</definedName>
    <definedName name="REGULAR4006" localSheetId="13">#REF!</definedName>
    <definedName name="REGULAR4006">#REF!</definedName>
    <definedName name="REGULAR4006A" localSheetId="5">#REF!</definedName>
    <definedName name="REGULAR4006A" localSheetId="13">#REF!</definedName>
    <definedName name="REGULAR4006A">#REF!</definedName>
    <definedName name="REGULAR40CN01" localSheetId="5">#REF!</definedName>
    <definedName name="REGULAR40CN01" localSheetId="13">#REF!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ll">#REF!</definedName>
    <definedName name="residente" localSheetId="5">'[3]GENERALIDADES '!$E$9</definedName>
    <definedName name="residente" localSheetId="13">'[3]GENERALIDADES '!$E$9</definedName>
    <definedName name="residente">'[4]GENERALIDADES '!$E$9</definedName>
    <definedName name="RICO" localSheetId="5">IF(Loan_Amount*'MEJORAMIENTO SUBRASANTE'!Interest_Rate*Loan_Years*Loan_Start&gt;0,1,0)</definedName>
    <definedName name="RICO" localSheetId="13">IF(Loan_Amount*'TUBERIA 900 MM'!Interest_Rate*Loan_Years*Loan_Start&gt;0,1,0)</definedName>
    <definedName name="RICO">IF(Loan_Amount*Interest_Rate*Loan_Years*Loan_Start&gt;0,1,0)</definedName>
    <definedName name="rl" localSheetId="5">#REF!</definedName>
    <definedName name="rl" localSheetId="13">#REF!</definedName>
    <definedName name="rl">#REF!</definedName>
    <definedName name="rlo" localSheetId="5">#REF!</definedName>
    <definedName name="rlo" localSheetId="13">#REF!</definedName>
    <definedName name="rlo">#REF!</definedName>
    <definedName name="rm" localSheetId="5">#REF!</definedName>
    <definedName name="rm" localSheetId="13">#REF!</definedName>
    <definedName name="rm">#REF!</definedName>
    <definedName name="rñ">#REF!</definedName>
    <definedName name="rr">#REF!</definedName>
    <definedName name="rt">#REF!</definedName>
    <definedName name="rte">#REF!</definedName>
    <definedName name="rty">#REF!</definedName>
    <definedName name="RUTA" localSheetId="5">DATE(YEAR([0]!Loan_Start),MONTH([0]!Loan_Start)+Payment_Number,DAY([0]!Loan_Start))</definedName>
    <definedName name="RUTA" localSheetId="13">DATE(YEAR([0]!Loan_Start),MONTH([0]!Loan_Start)+Payment_Number,DAY([0]!Loan_Start))</definedName>
    <definedName name="RUTA">DATE(YEAR([0]!Loan_Start),MONTH([0]!Loan_Start)+Payment_Number,DAY([0]!Loan_Start))</definedName>
    <definedName name="RW">[25]items!$C$4:$J$248</definedName>
    <definedName name="ry" localSheetId="5">#REF!</definedName>
    <definedName name="ry" localSheetId="13">#REF!</definedName>
    <definedName name="ry">#REF!</definedName>
    <definedName name="s" localSheetId="5">IF(Loan_Amount*'MEJORAMIENTO SUBRASANTE'!Interest_Rate*Loan_Years*Loan_Start&gt;0,1,0)</definedName>
    <definedName name="s" localSheetId="13">IF(Loan_Amount*'TUBERIA 900 MM'!Interest_Rate*Loan_Years*Loan_Start&gt;0,1,0)</definedName>
    <definedName name="s">IF(Loan_Amount*Interest_Rate*Loan_Years*Loan_Start&gt;0,1,0)</definedName>
    <definedName name="sbe" localSheetId="5">#REF!</definedName>
    <definedName name="sbe" localSheetId="13">#REF!</definedName>
    <definedName name="sbe">#REF!</definedName>
    <definedName name="sc" localSheetId="5">#REF!</definedName>
    <definedName name="sc" localSheetId="13">#REF!</definedName>
    <definedName name="sc">#REF!</definedName>
    <definedName name="Sched_Pay" localSheetId="5">#REF!</definedName>
    <definedName name="Sched_Pay" localSheetId="13">#REF!</definedName>
    <definedName name="Sched_Pay">#REF!</definedName>
    <definedName name="Scheduled_Extra_Payments">#REF!</definedName>
    <definedName name="Scheduled_Interest_Rate">#REF!</definedName>
    <definedName name="Scheduled_Monthly_Payment">#REF!</definedName>
    <definedName name="sd">#REF!</definedName>
    <definedName name="SDE">#REF!</definedName>
    <definedName name="SE" localSheetId="5">[13]Datos!$B$3:$D$72</definedName>
    <definedName name="SE" localSheetId="13">[13]Datos!$B$3:$D$72</definedName>
    <definedName name="SE">[14]Datos!$B$3:$D$72</definedName>
    <definedName name="segundo" localSheetId="5">'[3]ESTADO RED'!#REF!</definedName>
    <definedName name="segundo" localSheetId="13">'[3]ESTADO RED'!#REF!</definedName>
    <definedName name="segundo">'[4]ESTADO RED'!#REF!</definedName>
    <definedName name="si">#REF!</definedName>
    <definedName name="sk">#REF!</definedName>
    <definedName name="sm">#REF!</definedName>
    <definedName name="sn">#REF!</definedName>
    <definedName name="snw">#REF!</definedName>
    <definedName name="sñ">#REF!</definedName>
    <definedName name="so">#REF!</definedName>
    <definedName name="sr">#REF!</definedName>
    <definedName name="ss">#REF!</definedName>
    <definedName name="SSSSSSS" localSheetId="5">IF(Loan_Amount*'MEJORAMIENTO SUBRASANTE'!Interest_Rate*Loan_Years*Loan_Start&gt;0,1,0)</definedName>
    <definedName name="SSSSSSS" localSheetId="13">IF(Loan_Amount*'TUBERIA 900 MM'!Interest_Rate*Loan_Years*Loan_Start&gt;0,1,0)</definedName>
    <definedName name="SSSSSSS">IF(Loan_Amount*Interest_Rate*Loan_Years*Loan_Start&gt;0,1,0)</definedName>
    <definedName name="t">[2]!absc</definedName>
    <definedName name="TABLA">#REF!</definedName>
    <definedName name="TABLA_DE_CONTENIDO__A1">#REF!</definedName>
    <definedName name="tb">#REF!</definedName>
    <definedName name="TECN" localSheetId="5">DATE(YEAR(Loan_Start),MONTH(Loan_Start)+Payment_Number,DAY(Loan_Start))</definedName>
    <definedName name="TECN" localSheetId="13">DATE(YEAR(Loan_Start),MONTH(Loan_Start)+Payment_Number,DAY(Loan_Start))</definedName>
    <definedName name="TECN">DATE(YEAR(Loan_Start),MONTH(Loan_Start)+Payment_Number,DAY(Loan_Start))</definedName>
    <definedName name="th" localSheetId="5">#REF!</definedName>
    <definedName name="th" localSheetId="13">#REF!</definedName>
    <definedName name="th">#REF!</definedName>
    <definedName name="tipov" localSheetId="5">#REF!</definedName>
    <definedName name="tipov" localSheetId="13">#REF!</definedName>
    <definedName name="tipov">#REF!</definedName>
    <definedName name="titi" localSheetId="5">IF(Loan_Amount*'MEJORAMIENTO SUBRASANTE'!Interest_Rate*Loan_Years*Loan_Start&gt;0,1,0)</definedName>
    <definedName name="titi" localSheetId="13">IF(Loan_Amount*'TUBERIA 900 MM'!Interest_Rate*Loan_Years*Loan_Start&gt;0,1,0)</definedName>
    <definedName name="titi">IF(Loan_Amount*Interest_Rate*Loan_Years*Loan_Start&gt;0,1,0)</definedName>
    <definedName name="TITO">#N/A</definedName>
    <definedName name="TITOF">#N/A</definedName>
    <definedName name="TITULO" localSheetId="5">#REF!</definedName>
    <definedName name="TITULO" localSheetId="13">#REF!</definedName>
    <definedName name="TITULO">#REF!</definedName>
    <definedName name="_xlnm.Print_Titles" localSheetId="2">APU!$1:$9</definedName>
    <definedName name="tj" localSheetId="5">#REF!</definedName>
    <definedName name="tj">#REF!</definedName>
    <definedName name="tl" localSheetId="5">#REF!</definedName>
    <definedName name="tl">#REF!</definedName>
    <definedName name="tn" localSheetId="5">#REF!</definedName>
    <definedName name="tn">#REF!</definedName>
    <definedName name="TOTAL">#REF!</definedName>
    <definedName name="Total_Interest">#REF!</definedName>
    <definedName name="Total_Pay">#REF!</definedName>
    <definedName name="Total_Payment" localSheetId="5">Scheduled_Payment+Extra_Payment</definedName>
    <definedName name="Total_Payment" localSheetId="13">Scheduled_Payment+Extra_Payment</definedName>
    <definedName name="Total_Payment">Scheduled_Payment+Extra_Payment</definedName>
    <definedName name="TOTALAFIR4006" localSheetId="5">#REF!</definedName>
    <definedName name="TOTALAFIR4006" localSheetId="13">#REF!</definedName>
    <definedName name="TOTALAFIR4006">#REF!</definedName>
    <definedName name="TOTALAFIR4006A" localSheetId="5">#REF!</definedName>
    <definedName name="TOTALAFIR4006A" localSheetId="13">#REF!</definedName>
    <definedName name="TOTALAFIR4006A">#REF!</definedName>
    <definedName name="TOTALAFIR40CN01" localSheetId="5">#REF!</definedName>
    <definedName name="TOTALAFIR40CN01" localSheetId="13">#REF!</definedName>
    <definedName name="TOTALAFIR40CN01">#REF!</definedName>
    <definedName name="TOTALAFIR55CN01">#REF!</definedName>
    <definedName name="TOTALAFIR55CN03">#REF!</definedName>
    <definedName name="TOTALAFIR5607">#REF!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AT">[26]desmonte!$E$48</definedName>
    <definedName name="trimestre1">'[12]ESTADO RED'!$E$8</definedName>
    <definedName name="tt">#REF!</definedName>
    <definedName name="TUPI" localSheetId="5">MATCH(0.01,End_Bal,-1)+1</definedName>
    <definedName name="TUPI" localSheetId="13">MATCH(0.01,End_Bal,-1)+1</definedName>
    <definedName name="TUPI">MATCH(0.01,End_Bal,-1)+1</definedName>
    <definedName name="ty">#REF!</definedName>
    <definedName name="tyu">#REF!</definedName>
    <definedName name="U">#REF!</definedName>
    <definedName name="Ubicación">#REF!</definedName>
    <definedName name="ui">#REF!</definedName>
    <definedName name="UNITARIO">[27]Unitarios!$A$3:$D$13</definedName>
    <definedName name="Unitarios" localSheetId="5">#REF!</definedName>
    <definedName name="Unitarios" localSheetId="13">#REF!</definedName>
    <definedName name="Unitarios">#REF!</definedName>
    <definedName name="ut" localSheetId="5">#REF!</definedName>
    <definedName name="ut" localSheetId="13">#REF!</definedName>
    <definedName name="ut">#REF!</definedName>
    <definedName name="utilidad" localSheetId="5">[8]DATOS!$B$18</definedName>
    <definedName name="utilidad" localSheetId="13">[8]DATOS!$B$18</definedName>
    <definedName name="utilidad">[9]DATOS!$B$18</definedName>
    <definedName name="uu">#REF!</definedName>
    <definedName name="uxd">#REF!</definedName>
    <definedName name="uy">#REF!</definedName>
    <definedName name="valor1">#REF!</definedName>
    <definedName name="valor2">#REF!</definedName>
    <definedName name="VALOR3">#REF!</definedName>
    <definedName name="Values_Entered" localSheetId="5">IF(Loan_Amount*'MEJORAMIENTO SUBRASANTE'!Interest_Rate*Loan_Years*Loan_Start&gt;0,1,0)</definedName>
    <definedName name="Values_Entered" localSheetId="13">IF(Loan_Amount*'TUBERIA 900 MM'!Interest_Rate*Loan_Years*Loan_Start&gt;0,1,0)</definedName>
    <definedName name="Values_Entered">IF(Loan_Amount*Interest_Rate*Loan_Years*Loan_Start&gt;0,1,0)</definedName>
    <definedName name="vb" localSheetId="5">#REF!</definedName>
    <definedName name="vb" localSheetId="13">#REF!</definedName>
    <definedName name="vb">#REF!</definedName>
    <definedName name="vc" localSheetId="5">#REF!</definedName>
    <definedName name="vc" localSheetId="13">#REF!</definedName>
    <definedName name="vc">#REF!</definedName>
    <definedName name="vck" localSheetId="5">#REF!</definedName>
    <definedName name="vck" localSheetId="13">#REF!</definedName>
    <definedName name="vck">#REF!</definedName>
    <definedName name="vd">#REF!</definedName>
    <definedName name="vfn">#REF!</definedName>
    <definedName name="vg">#REF!</definedName>
    <definedName name="vias" localSheetId="5">[13]Datos!$H$2:$H$6</definedName>
    <definedName name="vias" localSheetId="13">[13]Datos!$H$2:$H$6</definedName>
    <definedName name="vias">[14]Datos!$H$2:$H$6</definedName>
    <definedName name="vm" localSheetId="5">#REF!</definedName>
    <definedName name="vm" localSheetId="13">#REF!</definedName>
    <definedName name="vm">#REF!</definedName>
    <definedName name="vv" localSheetId="5">#REF!</definedName>
    <definedName name="vv" localSheetId="13">#REF!</definedName>
    <definedName name="vv">#REF!</definedName>
    <definedName name="VVV" localSheetId="5">#REF!</definedName>
    <definedName name="VVV" localSheetId="13">#REF!</definedName>
    <definedName name="VVV">#REF!</definedName>
    <definedName name="w" localSheetId="5">Scheduled_Payment+Extra_Payment</definedName>
    <definedName name="w" localSheetId="13">Scheduled_Payment+Extra_Payment</definedName>
    <definedName name="w">Scheduled_Payment+Extra_Payment</definedName>
    <definedName name="we" localSheetId="5">#REF!</definedName>
    <definedName name="we" localSheetId="13">#REF!</definedName>
    <definedName name="we">#REF!</definedName>
    <definedName name="wj" localSheetId="5">#REF!</definedName>
    <definedName name="wj" localSheetId="13">#REF!</definedName>
    <definedName name="wj">#REF!</definedName>
    <definedName name="wl" localSheetId="5">#REF!</definedName>
    <definedName name="wl" localSheetId="13">#REF!</definedName>
    <definedName name="wl">#REF!</definedName>
    <definedName name="ws">#REF!</definedName>
    <definedName name="ww">#REF!</definedName>
    <definedName name="xb">#REF!</definedName>
    <definedName name="xo">#REF!</definedName>
    <definedName name="xx">#REF!</definedName>
    <definedName name="XXXXXXXXXX">#REF!</definedName>
    <definedName name="XXXXXXXXXXXX">#REF!</definedName>
    <definedName name="yn">#REF!</definedName>
    <definedName name="yu">#REF!</definedName>
    <definedName name="yui">#REF!</definedName>
    <definedName name="yy">#REF!</definedName>
    <definedName name="zc">#REF!</definedName>
    <definedName name="zd">#REF!</definedName>
    <definedName name="zdr">#REF!</definedName>
    <definedName name="zx">#REF!</definedName>
    <definedName name="zz">#REF!</definedName>
    <definedName name="ZZZZZZZZZZZ" localSheetId="5">'[15]A. P. U.'!#REF!</definedName>
    <definedName name="ZZZZZZZZZZZ" localSheetId="13">'[15]A. P. U.'!#REF!</definedName>
    <definedName name="ZZZZZZZZZZZ">'[15]A.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2" i="10" l="1"/>
  <c r="H41" i="10"/>
  <c r="L37" i="10" l="1"/>
  <c r="L34" i="10"/>
  <c r="L20" i="10"/>
  <c r="L18" i="10"/>
  <c r="L15" i="10"/>
  <c r="A53" i="64"/>
  <c r="J44" i="64"/>
  <c r="N49" i="48"/>
  <c r="Q54" i="51"/>
  <c r="Q53" i="51"/>
  <c r="J58" i="51"/>
  <c r="J44" i="48"/>
  <c r="J45" i="48"/>
  <c r="J46" i="48"/>
  <c r="J47" i="48"/>
  <c r="J48" i="48"/>
  <c r="O47" i="47"/>
  <c r="I55" i="46"/>
  <c r="G55" i="46"/>
  <c r="A55" i="46"/>
  <c r="L43" i="43"/>
  <c r="I51" i="65"/>
  <c r="G51" i="65"/>
  <c r="A51" i="65"/>
  <c r="G65" i="48" l="1"/>
  <c r="G66" i="47"/>
  <c r="G65" i="47"/>
  <c r="G62" i="44"/>
  <c r="N44" i="65"/>
  <c r="G57" i="65" l="1"/>
  <c r="G63" i="64"/>
  <c r="G62" i="64"/>
  <c r="G61" i="63"/>
  <c r="G60" i="63"/>
  <c r="G58" i="51"/>
  <c r="G67" i="49"/>
  <c r="G66" i="49"/>
  <c r="I36" i="49"/>
  <c r="I35" i="49"/>
  <c r="G66" i="48"/>
  <c r="I36" i="48"/>
  <c r="I35" i="48"/>
  <c r="J48" i="49"/>
  <c r="J47" i="49"/>
  <c r="J46" i="49"/>
  <c r="J45" i="49"/>
  <c r="J44" i="49"/>
  <c r="G64" i="46"/>
  <c r="G62" i="40"/>
  <c r="J57" i="65" l="1"/>
  <c r="I57" i="65"/>
  <c r="L57" i="65" s="1"/>
  <c r="L59" i="65" s="1"/>
  <c r="L45" i="65"/>
  <c r="L44" i="65"/>
  <c r="L37" i="65"/>
  <c r="L36" i="65"/>
  <c r="L35" i="65"/>
  <c r="Q34" i="65"/>
  <c r="Q36" i="65" s="1"/>
  <c r="L46" i="65" l="1"/>
  <c r="L38" i="65"/>
  <c r="L39" i="65" s="1"/>
  <c r="I63" i="64" l="1"/>
  <c r="J62" i="64"/>
  <c r="J63" i="64" s="1"/>
  <c r="I62" i="64"/>
  <c r="G54" i="64"/>
  <c r="I54" i="64" s="1"/>
  <c r="I53" i="64"/>
  <c r="L46" i="64"/>
  <c r="L45" i="64"/>
  <c r="L44" i="64"/>
  <c r="L35" i="64"/>
  <c r="L62" i="64" l="1"/>
  <c r="L48" i="64"/>
  <c r="L63" i="64"/>
  <c r="L65" i="64" l="1"/>
  <c r="L36" i="64" s="1"/>
  <c r="L39" i="64" s="1"/>
  <c r="O51" i="55" l="1"/>
  <c r="L30" i="55" l="1"/>
  <c r="L45" i="63"/>
  <c r="L36" i="46"/>
  <c r="L43" i="44"/>
  <c r="L43" i="40"/>
  <c r="J62" i="40" l="1"/>
  <c r="L30" i="46" l="1"/>
  <c r="L30" i="54"/>
  <c r="G52" i="63" l="1"/>
  <c r="I52" i="63" s="1"/>
  <c r="L44" i="63"/>
  <c r="L43" i="63"/>
  <c r="I61" i="63"/>
  <c r="L61" i="63" s="1"/>
  <c r="I60" i="63"/>
  <c r="L60" i="63" s="1"/>
  <c r="L42" i="63"/>
  <c r="L63" i="63" l="1"/>
  <c r="L35" i="63" s="1"/>
  <c r="L37" i="63" s="1"/>
  <c r="L47" i="63"/>
  <c r="J60" i="58" l="1"/>
  <c r="I60" i="58"/>
  <c r="L55" i="58"/>
  <c r="L46" i="58"/>
  <c r="L35" i="58"/>
  <c r="L60" i="58" l="1"/>
  <c r="L64" i="58" s="1"/>
  <c r="L36" i="58" s="1"/>
  <c r="L38" i="58" s="1"/>
  <c r="L66" i="58" s="1"/>
  <c r="J73" i="58" l="1"/>
  <c r="J71" i="58"/>
  <c r="J72" i="58"/>
  <c r="L74" i="58" l="1"/>
  <c r="L76" i="58" s="1"/>
  <c r="I12" i="10" s="1"/>
  <c r="L12" i="10" s="1"/>
  <c r="L58" i="55" l="1"/>
  <c r="L51" i="55"/>
  <c r="L44" i="55"/>
  <c r="L35" i="55"/>
  <c r="L37" i="55" s="1"/>
  <c r="L60" i="55" l="1"/>
  <c r="J67" i="55" l="1"/>
  <c r="J65" i="55"/>
  <c r="J66" i="55"/>
  <c r="L68" i="55" l="1"/>
  <c r="L70" i="55" s="1"/>
  <c r="I42" i="10" s="1"/>
  <c r="L42" i="10" s="1"/>
  <c r="L35" i="54"/>
  <c r="L59" i="54"/>
  <c r="L52" i="54"/>
  <c r="L45" i="54"/>
  <c r="G51" i="51"/>
  <c r="I51" i="51" s="1"/>
  <c r="L51" i="51" s="1"/>
  <c r="L44" i="51"/>
  <c r="L43" i="51"/>
  <c r="I58" i="51"/>
  <c r="L58" i="51" s="1"/>
  <c r="L35" i="51"/>
  <c r="L38" i="54" l="1"/>
  <c r="L61" i="54" s="1"/>
  <c r="L61" i="51"/>
  <c r="L36" i="51" s="1"/>
  <c r="L38" i="51" s="1"/>
  <c r="L53" i="51"/>
  <c r="G59" i="49"/>
  <c r="I59" i="49" s="1"/>
  <c r="I48" i="49"/>
  <c r="L48" i="49" s="1"/>
  <c r="P47" i="49"/>
  <c r="I47" i="49" s="1"/>
  <c r="L47" i="49" s="1"/>
  <c r="P46" i="49"/>
  <c r="I46" i="49" s="1"/>
  <c r="L46" i="49" s="1"/>
  <c r="P45" i="49"/>
  <c r="I45" i="49" s="1"/>
  <c r="P44" i="49"/>
  <c r="I44" i="49" s="1"/>
  <c r="L49" i="49"/>
  <c r="I67" i="49"/>
  <c r="I66" i="49"/>
  <c r="L66" i="49" s="1"/>
  <c r="L36" i="49"/>
  <c r="L35" i="49"/>
  <c r="I66" i="48"/>
  <c r="J65" i="48"/>
  <c r="J66" i="48" s="1"/>
  <c r="I65" i="48"/>
  <c r="G57" i="48"/>
  <c r="I57" i="48" s="1"/>
  <c r="G56" i="48"/>
  <c r="I56" i="48" s="1"/>
  <c r="L48" i="48"/>
  <c r="L47" i="48"/>
  <c r="L46" i="48"/>
  <c r="L45" i="48"/>
  <c r="L44" i="48"/>
  <c r="L36" i="48"/>
  <c r="L35" i="48"/>
  <c r="G57" i="47"/>
  <c r="I57" i="47" s="1"/>
  <c r="L48" i="47"/>
  <c r="L47" i="47"/>
  <c r="L46" i="47"/>
  <c r="L45" i="47"/>
  <c r="L44" i="47"/>
  <c r="I66" i="47"/>
  <c r="J65" i="47"/>
  <c r="J66" i="47" s="1"/>
  <c r="I65" i="47"/>
  <c r="G56" i="47"/>
  <c r="I56" i="47" s="1"/>
  <c r="L36" i="47"/>
  <c r="L35" i="47"/>
  <c r="J64" i="46"/>
  <c r="J56" i="47" l="1"/>
  <c r="J57" i="47" s="1"/>
  <c r="L57" i="47" s="1"/>
  <c r="J56" i="48"/>
  <c r="J57" i="48" s="1"/>
  <c r="L57" i="48" s="1"/>
  <c r="J55" i="46"/>
  <c r="L55" i="46" s="1"/>
  <c r="L59" i="46" s="1"/>
  <c r="J52" i="63"/>
  <c r="L52" i="63" s="1"/>
  <c r="L55" i="63" s="1"/>
  <c r="L65" i="63" s="1"/>
  <c r="J57" i="49"/>
  <c r="J51" i="65"/>
  <c r="L51" i="65" s="1"/>
  <c r="L52" i="65" s="1"/>
  <c r="L61" i="65" s="1"/>
  <c r="J53" i="64"/>
  <c r="L65" i="48"/>
  <c r="M49" i="47"/>
  <c r="M49" i="48"/>
  <c r="L49" i="48" s="1"/>
  <c r="L51" i="48" s="1"/>
  <c r="J68" i="54"/>
  <c r="J66" i="54"/>
  <c r="J67" i="54"/>
  <c r="L46" i="51"/>
  <c r="L63" i="51" s="1"/>
  <c r="L66" i="48"/>
  <c r="L69" i="48" s="1"/>
  <c r="L37" i="48" s="1"/>
  <c r="L39" i="48" s="1"/>
  <c r="G57" i="49"/>
  <c r="I57" i="49" s="1"/>
  <c r="L44" i="49"/>
  <c r="G58" i="49"/>
  <c r="I58" i="49" s="1"/>
  <c r="L45" i="49"/>
  <c r="L67" i="49"/>
  <c r="L69" i="49" s="1"/>
  <c r="L65" i="47"/>
  <c r="L66" i="47"/>
  <c r="I64" i="46"/>
  <c r="L45" i="46"/>
  <c r="L50" i="46" s="1"/>
  <c r="L35" i="46"/>
  <c r="I62" i="44"/>
  <c r="L57" i="44"/>
  <c r="L48" i="44"/>
  <c r="J62" i="43"/>
  <c r="I62" i="43"/>
  <c r="L57" i="43"/>
  <c r="L48" i="43"/>
  <c r="L35" i="43"/>
  <c r="L48" i="40"/>
  <c r="L57" i="40"/>
  <c r="I62" i="40"/>
  <c r="L35" i="40"/>
  <c r="L56" i="47" l="1"/>
  <c r="L60" i="47" s="1"/>
  <c r="L56" i="48"/>
  <c r="L60" i="48" s="1"/>
  <c r="J70" i="63"/>
  <c r="J72" i="63"/>
  <c r="J71" i="63"/>
  <c r="J66" i="65"/>
  <c r="J68" i="65"/>
  <c r="J67" i="65"/>
  <c r="L57" i="49"/>
  <c r="J58" i="49"/>
  <c r="L58" i="49" s="1"/>
  <c r="J59" i="49"/>
  <c r="L59" i="49" s="1"/>
  <c r="L53" i="64"/>
  <c r="J54" i="64"/>
  <c r="L54" i="64" s="1"/>
  <c r="L49" i="47"/>
  <c r="L51" i="47" s="1"/>
  <c r="L62" i="43"/>
  <c r="L66" i="43" s="1"/>
  <c r="L36" i="43" s="1"/>
  <c r="L62" i="40"/>
  <c r="L66" i="40" s="1"/>
  <c r="L36" i="40" s="1"/>
  <c r="L38" i="40" s="1"/>
  <c r="L68" i="40" s="1"/>
  <c r="L71" i="48"/>
  <c r="J77" i="48" s="1"/>
  <c r="L69" i="54"/>
  <c r="L71" i="54" s="1"/>
  <c r="I41" i="10" s="1"/>
  <c r="L41" i="10" s="1"/>
  <c r="L40" i="10" s="1"/>
  <c r="J70" i="51"/>
  <c r="J68" i="51"/>
  <c r="J69" i="51"/>
  <c r="L64" i="46"/>
  <c r="L68" i="46" s="1"/>
  <c r="L37" i="46" s="1"/>
  <c r="L40" i="46" s="1"/>
  <c r="L70" i="46" s="1"/>
  <c r="M50" i="49"/>
  <c r="L50" i="49" s="1"/>
  <c r="L52" i="49" s="1"/>
  <c r="L37" i="49"/>
  <c r="L39" i="49" s="1"/>
  <c r="L69" i="47"/>
  <c r="L37" i="47" s="1"/>
  <c r="L39" i="47" s="1"/>
  <c r="L62" i="44"/>
  <c r="L66" i="44" s="1"/>
  <c r="L35" i="44" s="1"/>
  <c r="L38" i="44" s="1"/>
  <c r="L70" i="39"/>
  <c r="L61" i="49" l="1"/>
  <c r="L73" i="63"/>
  <c r="L75" i="63" s="1"/>
  <c r="I32" i="10" s="1"/>
  <c r="L32" i="10" s="1"/>
  <c r="L69" i="65"/>
  <c r="L71" i="65" s="1"/>
  <c r="I14" i="10" s="1"/>
  <c r="L14" i="10" s="1"/>
  <c r="L57" i="64"/>
  <c r="L67" i="64" s="1"/>
  <c r="L71" i="47"/>
  <c r="J78" i="47" s="1"/>
  <c r="J78" i="48"/>
  <c r="J76" i="48"/>
  <c r="L71" i="51"/>
  <c r="L73" i="51" s="1"/>
  <c r="L71" i="49"/>
  <c r="J78" i="49" s="1"/>
  <c r="J77" i="46"/>
  <c r="J75" i="46"/>
  <c r="J76" i="46"/>
  <c r="L68" i="44"/>
  <c r="J75" i="44" s="1"/>
  <c r="L38" i="43"/>
  <c r="L68" i="43" s="1"/>
  <c r="J74" i="40"/>
  <c r="J75" i="40"/>
  <c r="J73" i="40"/>
  <c r="J74" i="64" l="1"/>
  <c r="J73" i="64"/>
  <c r="J72" i="64"/>
  <c r="J77" i="47"/>
  <c r="J76" i="47"/>
  <c r="L79" i="47" s="1"/>
  <c r="L81" i="47" s="1"/>
  <c r="I27" i="10" s="1"/>
  <c r="L27" i="10" s="1"/>
  <c r="L79" i="48"/>
  <c r="L81" i="48" s="1"/>
  <c r="I28" i="10" s="1"/>
  <c r="L28" i="10" s="1"/>
  <c r="I30" i="10"/>
  <c r="L30" i="10" s="1"/>
  <c r="J77" i="49"/>
  <c r="J76" i="49"/>
  <c r="L76" i="40"/>
  <c r="L78" i="40" s="1"/>
  <c r="I13" i="10" s="1"/>
  <c r="L13" i="10" s="1"/>
  <c r="L11" i="10" s="1"/>
  <c r="L78" i="46"/>
  <c r="L80" i="46" s="1"/>
  <c r="I26" i="10" s="1"/>
  <c r="L26" i="10" s="1"/>
  <c r="J73" i="44"/>
  <c r="J74" i="44"/>
  <c r="J75" i="43"/>
  <c r="J73" i="43"/>
  <c r="J74" i="43"/>
  <c r="L75" i="64" l="1"/>
  <c r="L77" i="64" s="1"/>
  <c r="I31" i="10" s="1"/>
  <c r="L31" i="10" s="1"/>
  <c r="L79" i="49"/>
  <c r="L81" i="49" s="1"/>
  <c r="I29" i="10" s="1"/>
  <c r="L29" i="10" s="1"/>
  <c r="L76" i="43"/>
  <c r="L78" i="43" s="1"/>
  <c r="I24" i="10" s="1"/>
  <c r="L24" i="10" s="1"/>
  <c r="L76" i="44"/>
  <c r="L78" i="44" s="1"/>
  <c r="I25" i="10" s="1"/>
  <c r="L25" i="10" s="1"/>
  <c r="L23" i="10" l="1"/>
  <c r="L43" i="10" l="1"/>
  <c r="L44" i="10" l="1"/>
  <c r="L45" i="10" s="1"/>
  <c r="L46" i="10" s="1"/>
</calcChain>
</file>

<file path=xl/sharedStrings.xml><?xml version="1.0" encoding="utf-8"?>
<sst xmlns="http://schemas.openxmlformats.org/spreadsheetml/2006/main" count="1749" uniqueCount="243">
  <si>
    <t>CÓDIGO</t>
  </si>
  <si>
    <t>INSTITUTO NACIONAL DE VIAS</t>
  </si>
  <si>
    <t>VERSIÓN</t>
  </si>
  <si>
    <t>PÁGINA</t>
  </si>
  <si>
    <t>DE</t>
  </si>
  <si>
    <t>FECHA</t>
  </si>
  <si>
    <t xml:space="preserve">UNIDAD EJECUTORA: </t>
  </si>
  <si>
    <t>CONTRATO No.</t>
  </si>
  <si>
    <t>DATOS ESPECÍFICOS</t>
  </si>
  <si>
    <t>ITEM</t>
  </si>
  <si>
    <t>DESCRIPCIÓN</t>
  </si>
  <si>
    <t>GRUPO DE AJUSTE</t>
  </si>
  <si>
    <t>UNIDAD</t>
  </si>
  <si>
    <t>CANTIDAD</t>
  </si>
  <si>
    <t>I. EQUIPO</t>
  </si>
  <si>
    <t>TIPO</t>
  </si>
  <si>
    <t>TARIFA/HORA</t>
  </si>
  <si>
    <t>RENDIMIENTO</t>
  </si>
  <si>
    <t>Vr. UNITARIO</t>
  </si>
  <si>
    <t>SUBTOTAL $</t>
  </si>
  <si>
    <t>II. MATERIALES</t>
  </si>
  <si>
    <t>PRECIO UNIT.</t>
  </si>
  <si>
    <t>III. TRANSPORTES</t>
  </si>
  <si>
    <t>MATERIAL</t>
  </si>
  <si>
    <t>TARIFA</t>
  </si>
  <si>
    <t>IV. MANO DE OBRA</t>
  </si>
  <si>
    <t>JORNAL</t>
  </si>
  <si>
    <t>PRESTACIONES</t>
  </si>
  <si>
    <t>JORNAL TOTAL</t>
  </si>
  <si>
    <t>TOTAL COSTO DIRECTO $</t>
  </si>
  <si>
    <t>V. COSTOS INDIRECTOS</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</si>
  <si>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</si>
  <si>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</si>
  <si>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</si>
  <si>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</si>
  <si>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</si>
  <si>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</si>
  <si>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</si>
  <si>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</si>
  <si>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</si>
  <si>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</si>
  <si>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Representante Legal del Interventor o su Apoderado</t>
  </si>
  <si>
    <t>PUTUMAYO</t>
  </si>
  <si>
    <t>M3</t>
  </si>
  <si>
    <t>M2</t>
  </si>
  <si>
    <t>Oficial</t>
  </si>
  <si>
    <t>Herramienta menor (10 % M.O.)</t>
  </si>
  <si>
    <t>Mezcladora de concreto</t>
  </si>
  <si>
    <t>Agregado para concreto hidrahúlico</t>
  </si>
  <si>
    <t>Arena lavada</t>
  </si>
  <si>
    <t>Cemento gris</t>
  </si>
  <si>
    <t>agua</t>
  </si>
  <si>
    <t>CONCRETO CLASE D, RESISTENCIA A LA COMPRESION f´c= 21 Mpa</t>
  </si>
  <si>
    <t>EXCAVACIONES VARIAS EN MATERIAL COMUN EN SECO A MANO</t>
  </si>
  <si>
    <t>600.2.3</t>
  </si>
  <si>
    <t>Herramienta menor (2 % M.O.)</t>
  </si>
  <si>
    <t>ITEM DE PAGO</t>
  </si>
  <si>
    <t>DESCRIPCION</t>
  </si>
  <si>
    <t>VALOR UNITARIO</t>
  </si>
  <si>
    <t>VALOR TOTAL</t>
  </si>
  <si>
    <t>IV -  PAVIMENTOS ASFÁLTICOS</t>
  </si>
  <si>
    <t>VI -  ESTRUCTURAS Y DRENAJES</t>
  </si>
  <si>
    <t>Desperdicios (2%)</t>
  </si>
  <si>
    <t>640.1</t>
  </si>
  <si>
    <t>Alambre negro para amarre</t>
  </si>
  <si>
    <t>Cizalla manual de 90 cm</t>
  </si>
  <si>
    <t xml:space="preserve">Vibrador de concreto </t>
  </si>
  <si>
    <t>Formaleta (gaviones, juntas de bordillos, juntas de cunetas, muros, concretos clase D,E y G)</t>
  </si>
  <si>
    <t>Piedra para concreto ciclópeo</t>
  </si>
  <si>
    <t>CONCRETO CLASE G, CICLOPEO EMPLEANDO CONCRETO SIMPLE DE RESISTENCIA MINIMA A LA COMPRESION F´c = 14 MPA</t>
  </si>
  <si>
    <t>Herramienta menor (5% MO)</t>
  </si>
  <si>
    <t>211.1</t>
  </si>
  <si>
    <t>REMOCION DE DERRUMBES</t>
  </si>
  <si>
    <t>Herramienta menor (1 % M.O.)</t>
  </si>
  <si>
    <t>900.3</t>
  </si>
  <si>
    <t>M3-KM</t>
  </si>
  <si>
    <t>900-13</t>
  </si>
  <si>
    <t>Transporte de materiales provenientes de derrumbes medido a partir de 100 M</t>
  </si>
  <si>
    <t>II - EXPLANACIONES</t>
  </si>
  <si>
    <t>III - AFIRMADOS, SUBBABSES Y BASES</t>
  </si>
  <si>
    <t>V -  PAVIMENTOS DE CONCRETO</t>
  </si>
  <si>
    <t>VII -  SEÑALIZACION Y SEGURIDAD</t>
  </si>
  <si>
    <t>VIII -  OBRAS VARIAS</t>
  </si>
  <si>
    <t>IX - TRANSPORTE</t>
  </si>
  <si>
    <t>MANUAL DE INTERVENTORÍA OBRA PÚBLICA</t>
  </si>
  <si>
    <t>ANÁLISIS DE PRECIOS UNITARIOS</t>
  </si>
  <si>
    <t>(Día)</t>
  </si>
  <si>
    <t>(Mes)</t>
  </si>
  <si>
    <t>(Año)</t>
  </si>
  <si>
    <t>ITEMS NO PREVISTOS</t>
  </si>
  <si>
    <t>CONTRATISTA:</t>
  </si>
  <si>
    <t>INTERVENTOR:</t>
  </si>
  <si>
    <t>CTO No.:</t>
  </si>
  <si>
    <t>FECHA CIERRE PROCESO DE SELECCIÓN CONTRATO DE OBRA:</t>
  </si>
  <si>
    <t>CANTIDAD      (1)</t>
  </si>
  <si>
    <t>DISTANCIA       (2)</t>
  </si>
  <si>
    <t>CANTIDAD * DISTANCIA          (1) * (2)</t>
  </si>
  <si>
    <t>ADMINISTRACIÓN</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</si>
  <si>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</si>
  <si>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</si>
  <si>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</si>
  <si>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</si>
  <si>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</si>
  <si>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</si>
  <si>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 xml:space="preserve">DIRECCIÓN TERRITORIAL:   </t>
  </si>
  <si>
    <t xml:space="preserve">ITEMS DE LA PROPUESTA ECONÓMICA  </t>
  </si>
  <si>
    <t>OBJETO CONTRATO:</t>
  </si>
  <si>
    <t>CANTIDAD              (1)</t>
  </si>
  <si>
    <t>DISTANCIA              (2)</t>
  </si>
  <si>
    <t>CANTIDAD * DISTANCIA                 (1) * (2)</t>
  </si>
  <si>
    <t>SMMLV</t>
  </si>
  <si>
    <t>Herramienta menor</t>
  </si>
  <si>
    <t xml:space="preserve">Obreros </t>
  </si>
  <si>
    <t>Paleteros</t>
  </si>
  <si>
    <t>600.2.3 P</t>
  </si>
  <si>
    <t>610.2 P</t>
  </si>
  <si>
    <t>RELLENO DE ESTRUCTURAS CON MATERIAL CRUDO DE RIO</t>
  </si>
  <si>
    <t>630.1 - 4</t>
  </si>
  <si>
    <t>KG</t>
  </si>
  <si>
    <t>LT</t>
  </si>
  <si>
    <t>630.1 - 6</t>
  </si>
  <si>
    <t>CONCRETO CLASE F, RESISTENCIA A LA COMPRESION f´c= 14 Mpa</t>
  </si>
  <si>
    <t>630.1 - 7</t>
  </si>
  <si>
    <t>ACERO DE REFUERZO fy = 412 Mpa</t>
  </si>
  <si>
    <t>Herramienta menor  (5% M.O.)</t>
  </si>
  <si>
    <t>Acero PDR 60</t>
  </si>
  <si>
    <t>KG/KM</t>
  </si>
  <si>
    <t>900.2</t>
  </si>
  <si>
    <t>TRANSPORTE DE MATERIALES PROVENIENTES DE LA EXCAVACION DE LA EXPLANACION, CANALES Y PRESTAMOS, PARA DISTANCIAS MAYORES A 1000 METROS, MEDIDO A PARTIR DE 100 METROS.</t>
  </si>
  <si>
    <t>TRANSPORTE DE MATERIALES PROVENIENTES DE DERRUMBES, MEDIDO A PARTIR DE 100 METROS.</t>
  </si>
  <si>
    <t>CANALIZACION DE CAUCES (Incluye transporte de equipo)</t>
  </si>
  <si>
    <t>EXCAVACIONES VARIAS EN MATERIAL COMUN EN SECO</t>
  </si>
  <si>
    <t>681.1</t>
  </si>
  <si>
    <t>GAVIONES DE MALLA DE ALMBRE DE ACERO ENTRELZADO, CLASE 1, RECUBRIMIENTO DE ZINC (GALVANIZADA).</t>
  </si>
  <si>
    <t>Alambre galnanizado No. 12</t>
  </si>
  <si>
    <t>Malla para gaviones (2 m x 1 m x 1 m )</t>
  </si>
  <si>
    <t>UN.</t>
  </si>
  <si>
    <t>Piedra para gavión ( 10 cm - 20 cm )</t>
  </si>
  <si>
    <t>210.1.1 P</t>
  </si>
  <si>
    <t>211-13</t>
  </si>
  <si>
    <t>600-13</t>
  </si>
  <si>
    <t>610-13</t>
  </si>
  <si>
    <t>630.1-4</t>
  </si>
  <si>
    <t>630-13</t>
  </si>
  <si>
    <t>630.1-6</t>
  </si>
  <si>
    <t>640-13</t>
  </si>
  <si>
    <t>630.1-7</t>
  </si>
  <si>
    <t>210-13</t>
  </si>
  <si>
    <t>681-13</t>
  </si>
  <si>
    <t>GAVIONES DE MALLA DE ALAMBRE DE ACERO ENTRELAZADO  CLASE 1, RECUBIERTO CON ZINC (GALVANIZADO)</t>
  </si>
  <si>
    <t>Retroexcavadora sobre llantas, motor 62HP, Profundidad excavación de 5.41 m.</t>
  </si>
  <si>
    <t>Transportes de la excavaciòn canales y prestamos</t>
  </si>
  <si>
    <t>Derechos de disposición de material de derrumbe</t>
  </si>
  <si>
    <t>X</t>
  </si>
  <si>
    <t>Herramienta menor (2% MO)</t>
  </si>
  <si>
    <t>Derechos de disposición de material de excavación</t>
  </si>
  <si>
    <t>CANALIZACION DE CAUCES</t>
  </si>
  <si>
    <t>661.1</t>
  </si>
  <si>
    <t>TUBERIA DE CONCRETO REFORZADO CLASE D, 900 MM DE DIAMETRO INTERIOR.</t>
  </si>
  <si>
    <t>ML</t>
  </si>
  <si>
    <t>Diferencial 2 Ton.</t>
  </si>
  <si>
    <t>Herramienta menor  (10 % M.O.)</t>
  </si>
  <si>
    <t>Mortero 1:3 para anillos (emboquillado)</t>
  </si>
  <si>
    <t>Material de Sub base Granular 20% CBR</t>
  </si>
  <si>
    <t>UN</t>
  </si>
  <si>
    <t>230.1</t>
  </si>
  <si>
    <t>MEJORAMIENTO DE LA SUBRASANTE CON ADICION DE MATERIALES</t>
  </si>
  <si>
    <t>Motoniveladora, Potencia 140 HP, ancho de cuchilla 3,66 m, peso 11 Ton.</t>
  </si>
  <si>
    <t>Vibrocompactador Potencia 153 HP, Peso 10 Ton.</t>
  </si>
  <si>
    <t>Carrotanque de agua</t>
  </si>
  <si>
    <t>Herramienta menor (10% de Mano de obra)</t>
  </si>
  <si>
    <t>Material para mejoramiento de subrasante (Tmáx. = 3 pulgadas)</t>
  </si>
  <si>
    <t>Agua</t>
  </si>
  <si>
    <t>.</t>
  </si>
  <si>
    <t>Obreros</t>
  </si>
  <si>
    <t>WILLIAM RENE INSUASTY PORTILLA</t>
  </si>
  <si>
    <t>Ingeniero Residente de Administración de Mantenimiento Vial, Grupo 2</t>
  </si>
  <si>
    <t>Matricula No. : 52202  -  51566  NARIÑO</t>
  </si>
  <si>
    <t>230-13</t>
  </si>
  <si>
    <t>661-13</t>
  </si>
  <si>
    <t>Retroexcavadora E-200 sobre orugas trabajo en rio</t>
  </si>
  <si>
    <t>Retroexcavadora E-200 sobre orugas</t>
  </si>
  <si>
    <t>Compactador manual vibratorio (CANGURO) (Apisonadores)</t>
  </si>
  <si>
    <t>Vibrocompactador, tipo benitìn, de peso 700 kg a 1.5 toneladas</t>
  </si>
  <si>
    <t>Material de río para relleno</t>
  </si>
  <si>
    <t>Formaleta (gaviones, juntas de bordillos, juntas de cunetas, muros, concretos clase D,E, F y G)</t>
  </si>
  <si>
    <t>Desperdicios (1 %)</t>
  </si>
  <si>
    <t xml:space="preserve">Piedra para Concreto Ciclópeo (Rajón o Canto Rodado) </t>
  </si>
  <si>
    <t>FORMULARIO 1</t>
  </si>
  <si>
    <t>PRESUPUESTO OFICIAL</t>
  </si>
  <si>
    <t>Nº</t>
  </si>
  <si>
    <t xml:space="preserve">ESPECIFICACIONES </t>
  </si>
  <si>
    <t>UND.</t>
  </si>
  <si>
    <t xml:space="preserve">VALOR TOTAL                                </t>
  </si>
  <si>
    <t>GENERAL</t>
  </si>
  <si>
    <t>PARTICULAR</t>
  </si>
  <si>
    <t>SUBTOTAL OBRAS (INCLUYE IVA)</t>
  </si>
  <si>
    <t>PORCENTAJE</t>
  </si>
  <si>
    <t>A=</t>
  </si>
  <si>
    <t>IMPREVISTO</t>
  </si>
  <si>
    <t>I=</t>
  </si>
  <si>
    <t>U=</t>
  </si>
  <si>
    <t>TOTAL A.I.U</t>
  </si>
  <si>
    <t>A.I.U.=</t>
  </si>
  <si>
    <t>MEPI-MN1-IN-10-FR-1</t>
  </si>
  <si>
    <t>PROYECTO</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</si>
  <si>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</si>
  <si>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</si>
  <si>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Original: Archivo de Gestión del INVIAS.</t>
  </si>
  <si>
    <t>PROCESO MISIONAL DE PROYECTOS DE INFRAESTRUCTURA DE TRANSPORTE</t>
  </si>
  <si>
    <t>m3</t>
  </si>
  <si>
    <t>5/8</t>
  </si>
  <si>
    <t>3/4</t>
  </si>
  <si>
    <t>Tubo concreto reforzado 900mm (tipo 1)</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</si>
  <si>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</si>
  <si>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</si>
  <si>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VALOR UNITARIO DE REFERENCIA DE LA ENTIDAD</t>
  </si>
  <si>
    <t>VALOR UNTARIO OFRECIDO SIN AIU OFRECIDO</t>
  </si>
  <si>
    <t>VALOR UNITARIO OFRECIDO + AIU OFRECIDO</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</si>
  <si>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</si>
  <si>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</si>
  <si>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ÍTEM DE PAGO</t>
  </si>
  <si>
    <t>Subtotal</t>
  </si>
  <si>
    <t xml:space="preserve">SUBTOTAL OBRAS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</si>
  <si>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</si>
  <si>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</si>
  <si>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</si>
  <si>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</si>
  <si>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IMPREVISTO
</t>
  </si>
  <si>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</si>
  <si>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UTILIDAD
</t>
  </si>
  <si>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</si>
  <si>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</si>
  <si>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	Firma del Proponente o de su Representante Legal</t>
  </si>
  <si>
    <t>SUBTOTAL OBRAS</t>
  </si>
  <si>
    <t xml:space="preserve">NOTA 1:  Se debe tener en cuenta que el PRECIO UNITARIO incluye el valor de A.I.U. </t>
  </si>
  <si>
    <t xml:space="preserve">NOTA 2: Cuando la fracción decimal del peso sea  igual o superior a 5 se aproximará por exceso al número entero siguiente del peso y cuando la fracción decimal del peso sea inferior a 5 se aproximará por defecto al número entero del peso. </t>
  </si>
  <si>
    <t xml:space="preserve">NOTA 3: El A.I.U y su discriminación deben estar en porcentaje (%). </t>
  </si>
  <si>
    <t>VALOR IVA OBRA (19% SOBRE UTILIDAD DE OBRA)</t>
  </si>
  <si>
    <t>SUBDIRECCION DE GESTION DEL RIESGO</t>
  </si>
  <si>
    <t>Volqueta 7 m3</t>
  </si>
  <si>
    <t>“ATENDER SITIOS CRÍTICOS DE LA RED TERCIARIA A CARGO DE INVIAS, A TRAVÉS DEL SISTEMA DE MONTO AGOTABLE, EN VÍAS A CARGO DT. PUTUMAYO”.</t>
  </si>
  <si>
    <t>RED VIAL TERCIARIA A CARGO DE LA TERRITORIAL PUTUMAYO DE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</si>
</sst>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quot;$&quot;\ #,##0.00_);\(&quot;$&quot;\ #,##0.00\)"/>
    <numFmt numFmtId="167" formatCode="_(* #,##0_);_(* \(#,##0\);_(* &quot;-&quot;_);_(@_)"/>
    <numFmt numFmtId="168" formatCode="_(&quot;$&quot;\ * #,##0.00_);_(&quot;$&quot;\ * \(#,##0.00\);_(&quot;$&quot;\ * &quot;-&quot;??_);_(@_)"/>
    <numFmt numFmtId="169" formatCode="_(* #,##0.00_);_(* \(#,##0.00\);_(* &quot;-&quot;??_);_(@_)"/>
    <numFmt numFmtId="170" formatCode="0.0000"/>
    <numFmt numFmtId="171" formatCode="#,##0.0"/>
    <numFmt numFmtId="172" formatCode="_-[$$-240A]\ * #,##0.00_ ;_-[$$-240A]\ * \-#,##0.00\ ;_-[$$-240A]\ * &quot;-&quot;??_ ;_-@_ "/>
    <numFmt numFmtId="173" formatCode="#,##0.0000"/>
    <numFmt numFmtId="174" formatCode="_ * #,##0.00_ ;_ * \-#,##0.00_ ;_ * &quot;-&quot;??_ ;_ @_ "/>
    <numFmt numFmtId="175" formatCode="_-[$$-240A]\ * #,##0_ ;_-[$$-240A]\ * \-#,##0\ ;_-[$$-240A]\ * &quot;-&quot;??_ ;_-@_ "/>
    <numFmt numFmtId="176" formatCode="_ &quot;$&quot;\ * #,##0.00_ ;_ &quot;$&quot;\ * \-#,##0.00_ ;_ &quot;$&quot;\ * &quot;-&quot;??_ ;_ @_ "/>
    <numFmt numFmtId="177" formatCode="dd/mm/yyyy;@"/>
    <numFmt numFmtId="178" formatCode="_-* #,##0.00\ _P_t_a_-;\-* #,##0.00\ _P_t_a_-;_-* &quot;-&quot;??\ _P_t_a_-;_-@_-"/>
    <numFmt numFmtId="179" formatCode="_-* #,##0\ &quot;Pts&quot;_-;\-* #,##0\ &quot;Pts&quot;_-;_-* &quot;-&quot;\ &quot;Pts&quot;_-;_-@_-"/>
    <numFmt numFmtId="180" formatCode="_-* #,##0.00\ &quot;Pts&quot;_-;\-* #,##0.00\ &quot;Pts&quot;_-;_-* &quot;-&quot;??\ &quot;Pts&quot;_-;_-@_-"/>
    <numFmt numFmtId="181" formatCode="\$#,##0\ ;\(\$#,##0\)"/>
    <numFmt numFmtId="182" formatCode="_-* #,##0.00\ [$€]_-;\-* #,##0.00\ [$€]_-;_-* &quot;-&quot;??\ [$€]_-;_-@_-"/>
    <numFmt numFmtId="183" formatCode="_ [$€-2]\ * #,##0.00_ ;_ [$€-2]\ * \-#,##0.00_ ;_ [$€-2]\ * &quot;-&quot;??_ "/>
    <numFmt numFmtId="184" formatCode="000\°00&quot;´&quot;00&quot;´´&quot;"/>
    <numFmt numFmtId="185" formatCode="_(&quot;$&quot;* #,##0.00_);_(&quot;$&quot;* \(#,##0.00\);_(&quot;$&quot;* &quot;-&quot;??_);_(@_)"/>
    <numFmt numFmtId="186" formatCode="_-* #,##0.00\ _P_t_s_-;\-* #,##0.00\ _P_t_s_-;_-* &quot;-&quot;??\ _P_t_s_-;_-@_-"/>
    <numFmt numFmtId="187" formatCode="#,##0.000"/>
    <numFmt numFmtId="188" formatCode="[$$-240A]\ #,##0.00"/>
    <numFmt numFmtId="189" formatCode="_-* #,##0.00\ _€_-;\-* #,##0.00\ _€_-;_-* &quot;-&quot;??\ _€_-;_-@_-"/>
    <numFmt numFmtId="190" formatCode="_ &quot;$&quot;* #,##0.00_ ;_ &quot;$&quot;* \-#,##0.00_ ;_ &quot;$&quot;* &quot;-&quot;??_ ;_ @_ "/>
    <numFmt numFmtId="191" formatCode="[$$-500A]\ #,##0.00"/>
    <numFmt numFmtId="192" formatCode="_ &quot;$&quot;\ * #,##0_ ;_ &quot;$&quot;\ * \-#,##0_ ;_ &quot;$&quot;\ * &quot;-&quot;_ ;_ @_ "/>
    <numFmt numFmtId="193" formatCode="_(&quot;$&quot;* #,##0_);_(&quot;$&quot;* \(#,##0\);_(&quot;$&quot;* &quot;-&quot;_);_(@_)"/>
    <numFmt numFmtId="194" formatCode="#,##0_ ;\-#,##0\ "/>
    <numFmt numFmtId="195" formatCode="#,##0.00\ &quot;€&quot;;[Red]\-#,##0.00\ &quot;€&quot;"/>
    <numFmt numFmtId="196" formatCode="_(* #,##0\ &quot;pta&quot;_);_(* \(#,##0\ &quot;pta&quot;\);_(* &quot;-&quot;??\ &quot;pta&quot;_);_(@_)"/>
    <numFmt numFmtId="197" formatCode="_-&quot;$&quot;* #,##0_-;\-&quot;$&quot;* #,##0_-;_-&quot;$&quot;* &quot;-&quot;??_-;_-@_-"/>
    <numFmt numFmtId="198" formatCode="_(&quot;$&quot;\ * #,##0_);_(&quot;$&quot;\ * \(#,##0\);_(&quot;$&quot;\ * &quot;-&quot;??_);_(@_)"/>
    <numFmt numFmtId="199" formatCode="_([$$-240A]\ * #,##0.00_);_([$$-240A]\ * \(#,##0.00\);_([$$-240A]\ * &quot;-&quot;??_);_(@_)"/>
    <numFmt numFmtId="200" formatCode="_([$$-240A]\ * #,##0_);_([$$-240A]\ * \(#,##0\);_([$$-240A]\ * &quot;-&quot;??_);_(@_)"/>
    <numFmt numFmtId="201" formatCode="_ [$$-240A]\ * #,##0.00_ ;_ [$$-240A]\ * \-#,##0.00_ ;_ [$$-240A]\ * &quot;-&quot;??_ ;_ @_ "/>
    <numFmt numFmtId="202" formatCode="_ * #,##0_ ;_ * \-#,##0_ ;_ * &quot;-&quot;??_ ;_ @_ "/>
    <numFmt numFmtId="203" formatCode="_-&quot;$&quot;* #,##0.0_-;\-&quot;$&quot;* #,##0.0_-;_-&quot;$&quot;* &quot;-&quot;??_-;_-@_-"/>
    <numFmt numFmtId="204" formatCode="&quot;$&quot;\ #,##0.00"/>
    <numFmt numFmtId="205" formatCode="_-[$$-240A]* #,##0.00_-;\-[$$-240A]* #,##0.00_-;_-[$$-240A]* &quot;-&quot;??_-;_-@_-"/>
  </numFmts>
  <fonts count="57">
    <font>
      <sz val="10"/>
      <name val="Arial"/>
    </font>
    <font>
      <sz val="11"/>
      <color theme="1"/>
      <name val="Calibri"/>
      <family val="2"/>
      <scheme val="minor"/>
    </font>
    <font>
      <sz val="11"/>
      <color theme="1"/>
      <name val="Calibri"/>
      <family val="2"/>
      <scheme val="minor"/>
    </font>
    <font>
      <sz val="10"/>
      <name val="Arial"/>
      <family val="2"/>
    </font>
    <font>
      <sz val="10"/>
      <name val="Arial"/>
      <family val="2"/>
    </font>
    <font>
      <b/>
      <sz val="7"/>
      <name val="Arial"/>
      <family val="2"/>
    </font>
    <font>
      <sz val="9"/>
      <name val="Arial"/>
      <family val="2"/>
    </font>
    <font>
      <b/>
      <sz val="9"/>
      <name val="Arial"/>
      <family val="2"/>
    </font>
    <font>
      <b/>
      <sz val="8"/>
      <name val="Arial"/>
      <family val="2"/>
    </font>
    <font>
      <b/>
      <sz val="10"/>
      <name val="Arial"/>
      <family val="2"/>
    </font>
    <font>
      <sz val="8"/>
      <name val="Arial"/>
      <family val="2"/>
    </font>
    <font>
      <sz val="5"/>
      <name val="Arial"/>
      <family val="2"/>
    </font>
    <font>
      <sz val="12"/>
      <name val="Arial"/>
      <family val="2"/>
    </font>
    <font>
      <sz val="11"/>
      <name val="Arial Narrow"/>
      <family val="2"/>
    </font>
    <font>
      <sz val="10"/>
      <name val="Arial Narrow"/>
      <family val="2"/>
    </font>
    <font>
      <b/>
      <sz val="12"/>
      <name val="Arial Narrow"/>
      <family val="2"/>
    </font>
    <font>
      <b/>
      <sz val="11"/>
      <name val="Arial Narrow"/>
      <family val="2"/>
    </font>
    <font>
      <sz val="11"/>
      <color indexed="8"/>
      <name val="Calibri"/>
      <family val="2"/>
    </font>
    <font>
      <sz val="11"/>
      <color indexed="9"/>
      <name val="Calibri"/>
      <family val="2"/>
    </font>
    <font>
      <sz val="11"/>
      <color indexed="17"/>
      <name val="Calibri"/>
      <family val="2"/>
    </font>
    <font>
      <b/>
      <sz val="11"/>
      <color indexed="10"/>
      <name val="Calibri"/>
      <family val="2"/>
    </font>
    <font>
      <b/>
      <sz val="11"/>
      <color indexed="9"/>
      <name val="Calibri"/>
      <family val="2"/>
    </font>
    <font>
      <sz val="11"/>
      <color indexed="10"/>
      <name val="Calibri"/>
      <family val="2"/>
    </font>
    <font>
      <sz val="10"/>
      <color indexed="24"/>
      <name val="Arial"/>
      <family val="2"/>
    </font>
    <font>
      <b/>
      <sz val="11"/>
      <color indexed="62"/>
      <name val="Calibri"/>
      <family val="2"/>
    </font>
    <font>
      <sz val="11"/>
      <color indexed="62"/>
      <name val="Calibri"/>
      <family val="2"/>
    </font>
    <font>
      <sz val="1"/>
      <color indexed="8"/>
      <name val="Courier"/>
      <family val="3"/>
    </font>
    <font>
      <i/>
      <sz val="1"/>
      <color indexed="8"/>
      <name val="Courier"/>
      <family val="3"/>
    </font>
    <font>
      <b/>
      <sz val="18"/>
      <color indexed="24"/>
      <name val="Arial"/>
      <family val="2"/>
    </font>
    <font>
      <b/>
      <sz val="12"/>
      <color indexed="24"/>
      <name val="Arial"/>
      <family val="2"/>
    </font>
    <font>
      <u/>
      <sz val="10"/>
      <color theme="10"/>
      <name val="Arial"/>
      <family val="2"/>
    </font>
    <font>
      <sz val="11"/>
      <color indexed="20"/>
      <name val="Calibri"/>
      <family val="2"/>
    </font>
    <font>
      <sz val="11"/>
      <color theme="1"/>
      <name val="Arial Narrow"/>
      <family val="2"/>
    </font>
    <font>
      <sz val="11"/>
      <color indexed="19"/>
      <name val="Calibri"/>
      <family val="2"/>
    </font>
    <font>
      <sz val="12"/>
      <color indexed="8"/>
      <name val="Calibri"/>
      <family val="2"/>
    </font>
    <font>
      <b/>
      <sz val="11"/>
      <color indexed="63"/>
      <name val="Calibri"/>
      <family val="2"/>
    </font>
    <font>
      <i/>
      <sz val="11"/>
      <color indexed="23"/>
      <name val="Calibri"/>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2"/>
      <name val="Arial Narrow"/>
      <family val="2"/>
    </font>
    <font>
      <sz val="10"/>
      <name val="Book Antiqua"/>
      <family val="1"/>
    </font>
    <font>
      <b/>
      <sz val="11"/>
      <name val="Arial"/>
      <family val="2"/>
    </font>
    <font>
      <b/>
      <sz val="6"/>
      <name val="Arial"/>
      <family val="2"/>
    </font>
    <font>
      <sz val="10"/>
      <name val="Arial"/>
      <family val="2"/>
    </font>
    <font>
      <sz val="11"/>
      <name val="Arial"/>
      <family val="2"/>
    </font>
    <font>
      <sz val="10"/>
      <name val="Geneva"/>
      <family val="2"/>
    </font>
    <font>
      <sz val="6"/>
      <name val="Arial"/>
      <family val="2"/>
    </font>
    <font>
      <sz val="10"/>
      <color rgb="FF7030A0"/>
      <name val="Arial"/>
      <family val="2"/>
    </font>
    <font>
      <sz val="10"/>
      <name val="Arial"/>
      <family val="2"/>
    </font>
    <font>
      <sz val="11"/>
      <color rgb="FF000000"/>
      <name val="Calibri"/>
      <family val="2"/>
    </font>
    <font>
      <u/>
      <sz val="10"/>
      <color indexed="12"/>
      <name val="Arial"/>
      <family val="2"/>
    </font>
    <font>
      <sz val="8"/>
      <name val="Arial Narrow"/>
      <family val="2"/>
    </font>
    <font>
      <sz val="14"/>
      <name val="Arial Narrow"/>
      <family val="2"/>
    </font>
    <font>
      <b/>
      <sz val="14"/>
      <name val="Arial Narrow"/>
      <family val="2"/>
    </font>
    <font>
      <sz val="10"/>
      <color theme="1"/>
      <name val="Arial"/>
      <family val="2"/>
    </font>
  </fonts>
  <fills count="2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rgb="FFFFFF00"/>
        <bgColor indexed="64"/>
      </patternFill>
    </fill>
    <fill>
      <patternFill patternType="solid">
        <fgColor rgb="FFFFFFCC"/>
      </patternFill>
    </fill>
    <fill>
      <patternFill patternType="solid">
        <fgColor theme="0" tint="-0.14999847407452621"/>
        <bgColor indexed="64"/>
      </patternFill>
    </fill>
    <fill>
      <patternFill patternType="solid">
        <fgColor theme="0" tint="-0.499984740745262"/>
        <bgColor indexed="64"/>
      </patternFill>
    </fill>
  </fills>
  <borders count="142">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double">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style="thin">
        <color indexed="64"/>
      </right>
      <top/>
      <bottom style="hair">
        <color indexed="64"/>
      </bottom>
      <diagonal/>
    </border>
    <border>
      <left style="thin">
        <color rgb="FFB2B2B2"/>
      </left>
      <right style="thin">
        <color rgb="FFB2B2B2"/>
      </right>
      <top style="thin">
        <color rgb="FFB2B2B2"/>
      </top>
      <bottom style="thin">
        <color rgb="FFB2B2B2"/>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medium">
        <color auto="1"/>
      </bottom>
      <diagonal/>
    </border>
    <border>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medium">
        <color auto="1"/>
      </left>
      <right/>
      <top style="thin">
        <color auto="1"/>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auto="1"/>
      </top>
      <bottom style="medium">
        <color indexed="64"/>
      </bottom>
      <diagonal/>
    </border>
    <border>
      <left style="thin">
        <color auto="1"/>
      </left>
      <right/>
      <top style="thin">
        <color auto="1"/>
      </top>
      <bottom style="medium">
        <color auto="1"/>
      </bottom>
      <diagonal/>
    </border>
    <border>
      <left style="thin">
        <color indexed="64"/>
      </left>
      <right/>
      <top style="medium">
        <color indexed="64"/>
      </top>
      <bottom style="hair">
        <color indexed="64"/>
      </bottom>
      <diagonal/>
    </border>
    <border>
      <left style="thin">
        <color indexed="64"/>
      </left>
      <right/>
      <top style="hair">
        <color indexed="64"/>
      </top>
      <bottom style="thin">
        <color indexed="64"/>
      </bottom>
      <diagonal/>
    </border>
    <border>
      <left style="thin">
        <color auto="1"/>
      </left>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medium">
        <color auto="1"/>
      </bottom>
      <diagonal/>
    </border>
    <border>
      <left style="thin">
        <color indexed="64"/>
      </left>
      <right style="medium">
        <color indexed="64"/>
      </right>
      <top style="medium">
        <color indexed="64"/>
      </top>
      <bottom style="medium">
        <color indexed="64"/>
      </bottom>
      <diagonal/>
    </border>
  </borders>
  <cellStyleXfs count="494">
    <xf numFmtId="0" fontId="0" fillId="0" borderId="0"/>
    <xf numFmtId="169" fontId="3" fillId="0" borderId="0" applyFont="0" applyFill="0" applyBorder="0" applyAlignment="0" applyProtection="0"/>
    <xf numFmtId="9" fontId="3" fillId="0" borderId="0" applyFont="0" applyFill="0" applyBorder="0" applyAlignment="0" applyProtection="0"/>
    <xf numFmtId="0" fontId="4" fillId="0" borderId="0"/>
    <xf numFmtId="0" fontId="4" fillId="0" borderId="0"/>
    <xf numFmtId="0" fontId="4" fillId="0" borderId="0"/>
    <xf numFmtId="167" fontId="4" fillId="0" borderId="0" applyFont="0" applyFill="0" applyBorder="0" applyAlignment="0" applyProtection="0"/>
    <xf numFmtId="0" fontId="4" fillId="0" borderId="0"/>
    <xf numFmtId="169"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74" fontId="4"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176" fontId="4" fillId="0" borderId="0" applyFont="0" applyFill="0" applyBorder="0" applyAlignment="0" applyProtection="0"/>
    <xf numFmtId="9" fontId="4" fillId="0" borderId="0" applyFont="0" applyFill="0" applyBorder="0" applyAlignment="0" applyProtection="0"/>
    <xf numFmtId="0" fontId="4" fillId="0" borderId="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7" borderId="0" applyNumberFormat="0" applyBorder="0" applyAlignment="0" applyProtection="0"/>
    <xf numFmtId="2" fontId="4" fillId="0" borderId="0"/>
    <xf numFmtId="2" fontId="4" fillId="0" borderId="0"/>
    <xf numFmtId="2" fontId="4" fillId="0" borderId="0"/>
    <xf numFmtId="0" fontId="17" fillId="9" borderId="0" applyNumberFormat="0" applyBorder="0" applyAlignment="0" applyProtection="0"/>
    <xf numFmtId="0" fontId="17" fillId="6"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9" borderId="0" applyNumberFormat="0" applyBorder="0" applyAlignment="0" applyProtection="0"/>
    <xf numFmtId="0" fontId="17" fillId="7" borderId="0" applyNumberFormat="0" applyBorder="0" applyAlignment="0" applyProtection="0"/>
    <xf numFmtId="0" fontId="18" fillId="9"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1" borderId="0" applyNumberFormat="0" applyBorder="0" applyAlignment="0" applyProtection="0"/>
    <xf numFmtId="0" fontId="18" fillId="9" borderId="0" applyNumberFormat="0" applyBorder="0" applyAlignment="0" applyProtection="0"/>
    <xf numFmtId="0" fontId="18" fillId="6" borderId="0" applyNumberFormat="0" applyBorder="0" applyAlignment="0" applyProtection="0"/>
    <xf numFmtId="0" fontId="19" fillId="9" borderId="0" applyNumberFormat="0" applyBorder="0" applyAlignment="0" applyProtection="0"/>
    <xf numFmtId="0" fontId="20" fillId="14" borderId="66" applyNumberFormat="0" applyAlignment="0" applyProtection="0"/>
    <xf numFmtId="0" fontId="21" fillId="15" borderId="67" applyNumberFormat="0" applyAlignment="0" applyProtection="0"/>
    <xf numFmtId="0" fontId="22" fillId="0" borderId="68" applyNumberFormat="0" applyFill="0" applyAlignment="0" applyProtection="0"/>
    <xf numFmtId="177" fontId="4" fillId="0" borderId="0" applyFont="0" applyFill="0" applyBorder="0" applyAlignment="0" applyProtection="0"/>
    <xf numFmtId="178" fontId="4" fillId="0" borderId="0" applyFont="0" applyFill="0" applyBorder="0" applyAlignment="0" applyProtection="0"/>
    <xf numFmtId="3" fontId="23" fillId="0" borderId="0" applyFont="0" applyFill="0" applyBorder="0" applyAlignment="0" applyProtection="0"/>
    <xf numFmtId="179" fontId="4" fillId="0" borderId="0" applyFont="0" applyFill="0" applyBorder="0" applyAlignment="0" applyProtection="0"/>
    <xf numFmtId="180" fontId="4" fillId="0" borderId="0" applyFont="0" applyFill="0" applyBorder="0" applyAlignment="0" applyProtection="0"/>
    <xf numFmtId="181" fontId="23" fillId="0" borderId="0" applyFont="0" applyFill="0" applyBorder="0" applyAlignment="0" applyProtection="0"/>
    <xf numFmtId="0" fontId="23" fillId="0" borderId="0" applyFont="0" applyFill="0" applyBorder="0" applyAlignment="0" applyProtection="0"/>
    <xf numFmtId="0" fontId="24" fillId="0" borderId="0" applyNumberFormat="0" applyFill="0" applyBorder="0" applyAlignment="0" applyProtection="0"/>
    <xf numFmtId="0" fontId="18" fillId="16"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1" fontId="4" fillId="0" borderId="0"/>
    <xf numFmtId="1" fontId="4" fillId="0" borderId="0"/>
    <xf numFmtId="1" fontId="4" fillId="0" borderId="0"/>
    <xf numFmtId="0" fontId="25" fillId="10" borderId="66" applyNumberFormat="0" applyAlignment="0" applyProtection="0"/>
    <xf numFmtId="182"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4" fontId="26" fillId="0" borderId="0">
      <protection locked="0"/>
    </xf>
    <xf numFmtId="4" fontId="26" fillId="0" borderId="0">
      <protection locked="0"/>
    </xf>
    <xf numFmtId="4" fontId="27" fillId="0" borderId="0">
      <protection locked="0"/>
    </xf>
    <xf numFmtId="4" fontId="26" fillId="0" borderId="0">
      <protection locked="0"/>
    </xf>
    <xf numFmtId="4" fontId="26" fillId="0" borderId="0">
      <protection locked="0"/>
    </xf>
    <xf numFmtId="4" fontId="26" fillId="0" borderId="0">
      <protection locked="0"/>
    </xf>
    <xf numFmtId="4" fontId="27" fillId="0" borderId="0">
      <protection locked="0"/>
    </xf>
    <xf numFmtId="2" fontId="23" fillId="0" borderId="0" applyFont="0" applyFill="0" applyBorder="0" applyAlignment="0" applyProtection="0"/>
    <xf numFmtId="184" fontId="4" fillId="0" borderId="0"/>
    <xf numFmtId="184" fontId="4" fillId="0" borderId="0"/>
    <xf numFmtId="184" fontId="4" fillId="0" borderId="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1" fillId="20" borderId="0" applyNumberFormat="0" applyBorder="0" applyAlignment="0" applyProtection="0"/>
    <xf numFmtId="185" fontId="4" fillId="0" borderId="0" applyFont="0" applyFill="0" applyBorder="0" applyAlignment="0" applyProtection="0"/>
    <xf numFmtId="185" fontId="4" fillId="0" borderId="0" applyFont="0" applyFill="0" applyBorder="0" applyAlignment="0" applyProtection="0"/>
    <xf numFmtId="167" fontId="4" fillId="0" borderId="0" applyFont="0" applyFill="0" applyBorder="0" applyAlignment="0" applyProtection="0"/>
    <xf numFmtId="167" fontId="17"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6"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7" fontId="4" fillId="0" borderId="0" applyFont="0" applyFill="0" applyBorder="0" applyAlignment="0" applyProtection="0"/>
    <xf numFmtId="188"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8" fontId="4" fillId="0" borderId="0" applyFont="0" applyFill="0" applyBorder="0" applyAlignment="0" applyProtection="0"/>
    <xf numFmtId="188"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1" fontId="4" fillId="0" borderId="0" applyFont="0" applyFill="0" applyBorder="0" applyAlignment="0" applyProtection="0"/>
    <xf numFmtId="16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1" fontId="2"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9" fontId="2"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8" fontId="2"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9" fontId="32"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90" fontId="4" fillId="0" borderId="0"/>
    <xf numFmtId="190" fontId="4" fillId="0" borderId="0"/>
    <xf numFmtId="190" fontId="4" fillId="0" borderId="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91"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92" fontId="4" fillId="0" borderId="0" applyFont="0" applyFill="0" applyBorder="0" applyAlignment="0" applyProtection="0"/>
    <xf numFmtId="193" fontId="4" fillId="0" borderId="0" applyFont="0" applyFill="0" applyBorder="0" applyAlignment="0" applyProtection="0"/>
    <xf numFmtId="180" fontId="4" fillId="0" borderId="0" applyFont="0" applyFill="0" applyBorder="0" applyAlignment="0" applyProtection="0"/>
    <xf numFmtId="170"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91" fontId="4" fillId="0" borderId="0" applyFont="0" applyFill="0" applyBorder="0" applyAlignment="0" applyProtection="0"/>
    <xf numFmtId="194" fontId="4" fillId="0" borderId="0" applyFont="0" applyFill="0" applyBorder="0" applyAlignment="0" applyProtection="0"/>
    <xf numFmtId="191" fontId="4" fillId="0" borderId="0" applyFont="0" applyFill="0" applyBorder="0" applyAlignment="0" applyProtection="0"/>
    <xf numFmtId="193" fontId="4" fillId="0" borderId="0" applyFont="0" applyFill="0" applyBorder="0" applyAlignment="0" applyProtection="0"/>
    <xf numFmtId="191"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17" fillId="0" borderId="0" applyFont="0" applyFill="0" applyBorder="0" applyAlignment="0" applyProtection="0"/>
    <xf numFmtId="195"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85" fontId="4" fillId="0" borderId="0" applyFont="0" applyFill="0" applyBorder="0" applyAlignment="0" applyProtection="0"/>
    <xf numFmtId="176" fontId="4" fillId="0" borderId="0" applyFont="0" applyFill="0" applyBorder="0" applyAlignment="0" applyProtection="0"/>
    <xf numFmtId="168" fontId="17"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68" fontId="2"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0" fontId="33" fillId="10"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17" fillId="0" borderId="0"/>
    <xf numFmtId="0" fontId="4" fillId="0" borderId="0"/>
    <xf numFmtId="0" fontId="4" fillId="0" borderId="0"/>
    <xf numFmtId="0" fontId="4" fillId="0" borderId="0"/>
    <xf numFmtId="0" fontId="2" fillId="0" borderId="0"/>
    <xf numFmtId="0" fontId="2" fillId="0" borderId="0"/>
    <xf numFmtId="0" fontId="4" fillId="0" borderId="0"/>
    <xf numFmtId="0" fontId="4" fillId="0" borderId="0"/>
    <xf numFmtId="0" fontId="4" fillId="0" borderId="0"/>
    <xf numFmtId="0" fontId="4" fillId="7" borderId="69" applyNumberFormat="0" applyFont="0" applyAlignment="0" applyProtection="0"/>
    <xf numFmtId="10" fontId="23"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7"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7"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5" fillId="14" borderId="70" applyNumberFormat="0" applyAlignment="0" applyProtection="0"/>
    <xf numFmtId="0" fontId="22" fillId="0" borderId="0" applyNumberFormat="0" applyFill="0" applyBorder="0" applyAlignment="0" applyProtection="0"/>
    <xf numFmtId="0" fontId="36" fillId="0" borderId="0" applyNumberFormat="0" applyFill="0" applyBorder="0" applyAlignment="0" applyProtection="0"/>
    <xf numFmtId="49" fontId="9" fillId="0" borderId="0">
      <alignment horizontal="center" vertical="center"/>
    </xf>
    <xf numFmtId="0" fontId="37" fillId="0" borderId="71" applyNumberFormat="0" applyFill="0" applyAlignment="0" applyProtection="0"/>
    <xf numFmtId="0" fontId="38" fillId="0" borderId="72" applyNumberFormat="0" applyFill="0" applyAlignment="0" applyProtection="0"/>
    <xf numFmtId="0" fontId="24" fillId="0" borderId="73" applyNumberFormat="0" applyFill="0" applyAlignment="0" applyProtection="0"/>
    <xf numFmtId="0" fontId="39" fillId="0" borderId="0" applyNumberFormat="0" applyFill="0" applyBorder="0" applyAlignment="0" applyProtection="0"/>
    <xf numFmtId="0" fontId="40" fillId="0" borderId="74" applyNumberFormat="0" applyFill="0" applyAlignment="0" applyProtection="0"/>
    <xf numFmtId="0" fontId="23" fillId="0" borderId="75" applyNumberFormat="0" applyFont="0" applyFill="0" applyAlignment="0" applyProtection="0"/>
    <xf numFmtId="0" fontId="23" fillId="0" borderId="75" applyNumberFormat="0" applyFont="0" applyFill="0" applyAlignment="0" applyProtection="0"/>
    <xf numFmtId="0" fontId="23" fillId="0" borderId="75" applyNumberFormat="0" applyFont="0" applyFill="0" applyAlignment="0" applyProtection="0"/>
    <xf numFmtId="196" fontId="4" fillId="0" borderId="0" applyFont="0" applyFill="0" applyBorder="0" applyAlignment="0" applyProtection="0"/>
    <xf numFmtId="196" fontId="4" fillId="0" borderId="0" applyFont="0" applyFill="0" applyBorder="0" applyAlignment="0" applyProtection="0"/>
    <xf numFmtId="0" fontId="42" fillId="0" borderId="0"/>
    <xf numFmtId="9" fontId="45" fillId="0" borderId="0" applyFont="0" applyFill="0" applyBorder="0" applyAlignment="0" applyProtection="0"/>
    <xf numFmtId="169" fontId="45" fillId="0" borderId="0" applyFont="0" applyFill="0" applyBorder="0" applyAlignment="0" applyProtection="0"/>
    <xf numFmtId="0" fontId="47" fillId="0" borderId="0"/>
    <xf numFmtId="168" fontId="3" fillId="0" borderId="0" applyFont="0" applyFill="0" applyBorder="0" applyAlignment="0" applyProtection="0"/>
    <xf numFmtId="165" fontId="50" fillId="0" borderId="0" applyFont="0" applyFill="0" applyBorder="0" applyAlignment="0" applyProtection="0"/>
    <xf numFmtId="0" fontId="3" fillId="0" borderId="0"/>
    <xf numFmtId="41"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43" fontId="51" fillId="0" borderId="0" applyFont="0" applyFill="0" applyBorder="0" applyAlignment="0" applyProtection="0"/>
    <xf numFmtId="43" fontId="3" fillId="0" borderId="0" applyFont="0" applyFill="0" applyBorder="0" applyAlignment="0" applyProtection="0"/>
    <xf numFmtId="43" fontId="51" fillId="0" borderId="0" applyFont="0" applyFill="0" applyBorder="0" applyAlignment="0" applyProtection="0"/>
    <xf numFmtId="164" fontId="51"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3" fillId="0" borderId="0" applyFont="0" applyFill="0" applyBorder="0" applyAlignment="0" applyProtection="0"/>
    <xf numFmtId="0" fontId="3" fillId="0" borderId="0"/>
    <xf numFmtId="0" fontId="51" fillId="0" borderId="0" applyNumberFormat="0" applyBorder="0" applyAlignment="0"/>
    <xf numFmtId="0" fontId="51" fillId="0" borderId="0" applyNumberFormat="0" applyBorder="0" applyAlignment="0"/>
    <xf numFmtId="0" fontId="51" fillId="22" borderId="112" applyNumberFormat="0" applyFont="0" applyAlignment="0" applyProtection="0"/>
    <xf numFmtId="0" fontId="51" fillId="22" borderId="112"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2" fillId="0" borderId="0" applyNumberFormat="0" applyFill="0" applyBorder="0" applyAlignment="0" applyProtection="0">
      <alignment vertical="top"/>
      <protection locked="0"/>
    </xf>
    <xf numFmtId="0" fontId="1" fillId="0" borderId="0"/>
    <xf numFmtId="180" fontId="3" fillId="0" borderId="0" applyFont="0" applyFill="0" applyBorder="0" applyAlignment="0" applyProtection="0"/>
    <xf numFmtId="174" fontId="3" fillId="0" borderId="0" applyFont="0" applyFill="0" applyBorder="0" applyAlignment="0" applyProtection="0"/>
    <xf numFmtId="0" fontId="3" fillId="0" borderId="0"/>
  </cellStyleXfs>
  <cellXfs count="1104">
    <xf numFmtId="0" fontId="0" fillId="0" borderId="0" xfId="0"/>
    <xf numFmtId="0" fontId="6" fillId="0" borderId="0" xfId="0" applyFont="1" applyBorder="1" applyAlignment="1">
      <alignment horizontal="right" vertical="center"/>
    </xf>
    <xf numFmtId="0" fontId="6" fillId="0" borderId="0" xfId="0" applyFont="1" applyBorder="1" applyAlignment="1">
      <alignment horizontal="center" vertical="center"/>
    </xf>
    <xf numFmtId="0" fontId="6" fillId="0" borderId="26" xfId="0" applyFont="1" applyBorder="1" applyAlignment="1">
      <alignment horizontal="center" vertical="center"/>
    </xf>
    <xf numFmtId="0" fontId="9" fillId="0" borderId="25" xfId="0" applyFont="1" applyBorder="1" applyAlignment="1" applyProtection="1">
      <alignment horizontal="left"/>
      <protection locked="0"/>
    </xf>
    <xf numFmtId="0" fontId="9" fillId="0" borderId="25" xfId="0" applyFont="1" applyBorder="1" applyProtection="1">
      <protection locked="0"/>
    </xf>
    <xf numFmtId="0" fontId="9" fillId="0" borderId="0" xfId="0" applyFont="1" applyBorder="1"/>
    <xf numFmtId="0" fontId="10" fillId="0" borderId="0" xfId="0" applyFont="1" applyBorder="1"/>
    <xf numFmtId="0" fontId="10" fillId="0" borderId="25" xfId="0" applyFont="1" applyBorder="1" applyAlignment="1">
      <alignment horizontal="left"/>
    </xf>
    <xf numFmtId="0" fontId="11" fillId="0" borderId="0" xfId="0" applyFont="1" applyBorder="1" applyAlignment="1">
      <alignment horizontal="left"/>
    </xf>
    <xf numFmtId="0" fontId="13" fillId="0" borderId="0" xfId="3" applyFont="1" applyFill="1" applyBorder="1" applyAlignment="1">
      <alignment vertical="center"/>
    </xf>
    <xf numFmtId="0" fontId="13" fillId="0" borderId="0" xfId="3" applyFont="1" applyFill="1" applyAlignment="1">
      <alignment vertical="center"/>
    </xf>
    <xf numFmtId="0" fontId="14" fillId="0" borderId="0" xfId="4" applyFont="1" applyFill="1" applyBorder="1" applyAlignment="1">
      <alignment vertical="center"/>
    </xf>
    <xf numFmtId="0" fontId="15" fillId="2" borderId="47" xfId="4" applyFont="1" applyFill="1" applyBorder="1" applyAlignment="1">
      <alignment vertical="center"/>
    </xf>
    <xf numFmtId="0" fontId="15" fillId="2" borderId="48" xfId="4" applyFont="1" applyFill="1" applyBorder="1" applyAlignment="1">
      <alignment vertical="center"/>
    </xf>
    <xf numFmtId="0" fontId="15" fillId="2" borderId="48" xfId="4" applyFont="1" applyFill="1" applyBorder="1" applyAlignment="1">
      <alignment horizontal="center" vertical="center"/>
    </xf>
    <xf numFmtId="171" fontId="15" fillId="2" borderId="48" xfId="4" applyNumberFormat="1" applyFont="1" applyFill="1" applyBorder="1" applyAlignment="1">
      <alignment vertical="center"/>
    </xf>
    <xf numFmtId="172" fontId="15" fillId="2" borderId="48" xfId="4" applyNumberFormat="1" applyFont="1" applyFill="1" applyBorder="1" applyAlignment="1">
      <alignment vertical="center"/>
    </xf>
    <xf numFmtId="172" fontId="15" fillId="2" borderId="49" xfId="4" applyNumberFormat="1" applyFont="1" applyFill="1" applyBorder="1" applyAlignment="1">
      <alignment vertical="center"/>
    </xf>
    <xf numFmtId="0" fontId="13" fillId="3" borderId="0" xfId="3" applyFont="1" applyFill="1" applyBorder="1" applyAlignment="1">
      <alignment vertical="center"/>
    </xf>
    <xf numFmtId="0" fontId="13" fillId="3" borderId="0" xfId="3" applyFont="1" applyFill="1" applyAlignment="1">
      <alignment vertical="center"/>
    </xf>
    <xf numFmtId="0" fontId="13" fillId="0" borderId="58" xfId="0" applyFont="1" applyFill="1" applyBorder="1" applyAlignment="1">
      <alignment horizontal="center" vertical="center"/>
    </xf>
    <xf numFmtId="0" fontId="13" fillId="0" borderId="58" xfId="0" applyFont="1" applyBorder="1" applyAlignment="1">
      <alignment horizontal="center" vertical="center"/>
    </xf>
    <xf numFmtId="0" fontId="13" fillId="0" borderId="58" xfId="3" applyFont="1" applyFill="1" applyBorder="1" applyAlignment="1">
      <alignment horizontal="center" vertical="center"/>
    </xf>
    <xf numFmtId="0" fontId="13" fillId="0" borderId="58" xfId="0" applyFont="1" applyFill="1" applyBorder="1" applyAlignment="1">
      <alignment vertical="center" wrapText="1"/>
    </xf>
    <xf numFmtId="0" fontId="16" fillId="2" borderId="47" xfId="4" applyFont="1" applyFill="1" applyBorder="1" applyAlignment="1">
      <alignment vertical="center"/>
    </xf>
    <xf numFmtId="0" fontId="16" fillId="2" borderId="48" xfId="4" applyFont="1" applyFill="1" applyBorder="1" applyAlignment="1">
      <alignment vertical="center" wrapText="1"/>
    </xf>
    <xf numFmtId="0" fontId="16" fillId="2" borderId="48" xfId="4" applyFont="1" applyFill="1" applyBorder="1" applyAlignment="1">
      <alignment horizontal="center" vertical="center" wrapText="1"/>
    </xf>
    <xf numFmtId="171" fontId="16" fillId="2" borderId="48" xfId="4" applyNumberFormat="1" applyFont="1" applyFill="1" applyBorder="1" applyAlignment="1">
      <alignment vertical="center" wrapText="1"/>
    </xf>
    <xf numFmtId="0" fontId="13" fillId="0" borderId="62" xfId="3" applyFont="1" applyFill="1" applyBorder="1" applyAlignment="1">
      <alignment horizontal="center" vertical="center"/>
    </xf>
    <xf numFmtId="0" fontId="13" fillId="0" borderId="5" xfId="3" applyFont="1" applyFill="1" applyBorder="1" applyAlignment="1">
      <alignment horizontal="center" vertical="center" wrapText="1"/>
    </xf>
    <xf numFmtId="0" fontId="13" fillId="0" borderId="5" xfId="3" applyFont="1" applyFill="1" applyBorder="1" applyAlignment="1">
      <alignment horizontal="center" vertical="center"/>
    </xf>
    <xf numFmtId="0" fontId="13" fillId="0" borderId="5" xfId="3" applyFont="1" applyFill="1" applyBorder="1" applyAlignment="1">
      <alignment vertical="center" wrapText="1"/>
    </xf>
    <xf numFmtId="172" fontId="13" fillId="0" borderId="5" xfId="10" applyNumberFormat="1" applyFont="1" applyFill="1" applyBorder="1" applyAlignment="1">
      <alignment vertical="center" wrapText="1"/>
    </xf>
    <xf numFmtId="172" fontId="13" fillId="0" borderId="40" xfId="11" applyNumberFormat="1" applyFont="1" applyFill="1" applyBorder="1" applyAlignment="1">
      <alignment horizontal="right" vertical="center" wrapText="1"/>
    </xf>
    <xf numFmtId="0" fontId="13" fillId="0" borderId="63" xfId="3" applyFont="1" applyFill="1" applyBorder="1" applyAlignment="1">
      <alignment horizontal="center" vertical="center"/>
    </xf>
    <xf numFmtId="0" fontId="13" fillId="0" borderId="64" xfId="0" applyFont="1" applyBorder="1" applyAlignment="1">
      <alignment horizontal="center" vertical="center"/>
    </xf>
    <xf numFmtId="0" fontId="13" fillId="0" borderId="64" xfId="3" applyFont="1" applyFill="1" applyBorder="1" applyAlignment="1">
      <alignment horizontal="center" vertical="center"/>
    </xf>
    <xf numFmtId="0" fontId="13" fillId="0" borderId="64" xfId="0" applyFont="1" applyFill="1" applyBorder="1" applyAlignment="1">
      <alignment vertical="center" wrapText="1"/>
    </xf>
    <xf numFmtId="0" fontId="13" fillId="0" borderId="64" xfId="0" applyFont="1" applyFill="1" applyBorder="1" applyAlignment="1">
      <alignment horizontal="center" vertical="center"/>
    </xf>
    <xf numFmtId="169" fontId="13" fillId="0" borderId="64" xfId="9" applyNumberFormat="1" applyFont="1" applyFill="1" applyBorder="1" applyAlignment="1">
      <alignment vertical="center"/>
    </xf>
    <xf numFmtId="172" fontId="13" fillId="0" borderId="64" xfId="10" applyNumberFormat="1" applyFont="1" applyFill="1" applyBorder="1" applyAlignment="1">
      <alignment vertical="center" wrapText="1"/>
    </xf>
    <xf numFmtId="0" fontId="13" fillId="3" borderId="0" xfId="13" applyFont="1" applyFill="1" applyBorder="1" applyAlignment="1">
      <alignment vertical="center"/>
    </xf>
    <xf numFmtId="0" fontId="13" fillId="3" borderId="0" xfId="13" applyFont="1" applyFill="1" applyAlignment="1">
      <alignment vertical="center"/>
    </xf>
    <xf numFmtId="0" fontId="13" fillId="0" borderId="0" xfId="4" applyFont="1" applyFill="1" applyBorder="1" applyAlignment="1">
      <alignment vertical="center"/>
    </xf>
    <xf numFmtId="0" fontId="13" fillId="0" borderId="0" xfId="4" applyFont="1" applyFill="1" applyAlignment="1">
      <alignment vertical="center"/>
    </xf>
    <xf numFmtId="0" fontId="13" fillId="0" borderId="0" xfId="3" applyFont="1" applyFill="1" applyAlignment="1">
      <alignment horizontal="center" vertical="center"/>
    </xf>
    <xf numFmtId="171" fontId="13" fillId="0" borderId="0" xfId="3" applyNumberFormat="1" applyFont="1" applyFill="1" applyAlignment="1">
      <alignment vertical="center"/>
    </xf>
    <xf numFmtId="172" fontId="13" fillId="0" borderId="0" xfId="3" applyNumberFormat="1" applyFont="1" applyFill="1" applyAlignment="1">
      <alignment vertical="center"/>
    </xf>
    <xf numFmtId="172" fontId="41" fillId="2" borderId="48" xfId="4" applyNumberFormat="1" applyFont="1" applyFill="1" applyBorder="1" applyAlignment="1">
      <alignment vertical="center"/>
    </xf>
    <xf numFmtId="172" fontId="13" fillId="2" borderId="48" xfId="4" applyNumberFormat="1" applyFont="1" applyFill="1" applyBorder="1" applyAlignment="1">
      <alignment vertical="center" wrapText="1"/>
    </xf>
    <xf numFmtId="172" fontId="41" fillId="0" borderId="61" xfId="4" applyNumberFormat="1" applyFont="1" applyFill="1" applyBorder="1" applyAlignment="1">
      <alignment vertical="center"/>
    </xf>
    <xf numFmtId="172" fontId="41" fillId="0" borderId="59" xfId="4" applyNumberFormat="1" applyFont="1" applyFill="1" applyBorder="1" applyAlignment="1">
      <alignment vertical="center"/>
    </xf>
    <xf numFmtId="0" fontId="8" fillId="0" borderId="0" xfId="0" applyFont="1" applyFill="1" applyBorder="1" applyAlignment="1">
      <alignment horizontal="left"/>
    </xf>
    <xf numFmtId="0" fontId="15" fillId="0" borderId="93" xfId="4" applyFont="1" applyFill="1" applyBorder="1" applyAlignment="1">
      <alignment vertical="center"/>
    </xf>
    <xf numFmtId="0" fontId="15" fillId="0" borderId="58" xfId="4" applyFont="1" applyFill="1" applyBorder="1" applyAlignment="1">
      <alignment vertical="center"/>
    </xf>
    <xf numFmtId="171" fontId="41" fillId="0" borderId="58" xfId="4" applyNumberFormat="1" applyFont="1" applyFill="1" applyBorder="1" applyAlignment="1">
      <alignment vertical="center"/>
    </xf>
    <xf numFmtId="172" fontId="41" fillId="0" borderId="58" xfId="4" applyNumberFormat="1" applyFont="1" applyFill="1" applyBorder="1" applyAlignment="1">
      <alignment vertical="center"/>
    </xf>
    <xf numFmtId="0" fontId="3" fillId="0" borderId="0" xfId="0" applyFont="1" applyBorder="1"/>
    <xf numFmtId="0" fontId="3" fillId="0" borderId="0" xfId="0" applyFont="1" applyBorder="1" applyAlignment="1"/>
    <xf numFmtId="0" fontId="3" fillId="0" borderId="23" xfId="0" applyFont="1" applyBorder="1"/>
    <xf numFmtId="0" fontId="3" fillId="0" borderId="3" xfId="0" applyFont="1" applyBorder="1"/>
    <xf numFmtId="0" fontId="3" fillId="0" borderId="6" xfId="0" applyFont="1" applyBorder="1"/>
    <xf numFmtId="0" fontId="3" fillId="0" borderId="26" xfId="0" applyFont="1" applyBorder="1"/>
    <xf numFmtId="0" fontId="3" fillId="0" borderId="0" xfId="0" applyFont="1"/>
    <xf numFmtId="0" fontId="3" fillId="0" borderId="0" xfId="0" applyFont="1" applyBorder="1" applyAlignment="1">
      <alignment horizontal="center"/>
    </xf>
    <xf numFmtId="0" fontId="3" fillId="0" borderId="26" xfId="0" applyFont="1" applyBorder="1" applyAlignment="1">
      <alignment horizontal="center"/>
    </xf>
    <xf numFmtId="0" fontId="3" fillId="0" borderId="25" xfId="0" applyFont="1" applyBorder="1"/>
    <xf numFmtId="0" fontId="3" fillId="0" borderId="0" xfId="0" applyFont="1" applyFill="1" applyBorder="1"/>
    <xf numFmtId="0" fontId="3" fillId="0" borderId="0" xfId="0" applyFont="1" applyFill="1"/>
    <xf numFmtId="0" fontId="3" fillId="0" borderId="29" xfId="0" applyFont="1" applyBorder="1"/>
    <xf numFmtId="0" fontId="3" fillId="0" borderId="12" xfId="0" applyFont="1" applyBorder="1"/>
    <xf numFmtId="0" fontId="3" fillId="0" borderId="0" xfId="0" applyFont="1" applyBorder="1" applyAlignment="1">
      <alignment horizontal="left"/>
    </xf>
    <xf numFmtId="0" fontId="3" fillId="0" borderId="25" xfId="0" applyFont="1" applyBorder="1" applyAlignment="1">
      <alignment horizontal="left"/>
    </xf>
    <xf numFmtId="0" fontId="3" fillId="0" borderId="57" xfId="0" applyFont="1" applyBorder="1" applyAlignment="1"/>
    <xf numFmtId="0" fontId="3" fillId="0" borderId="86" xfId="0" applyFont="1" applyBorder="1" applyAlignment="1"/>
    <xf numFmtId="0" fontId="11" fillId="0" borderId="29" xfId="0" applyFont="1" applyBorder="1" applyAlignment="1">
      <alignment horizontal="left"/>
    </xf>
    <xf numFmtId="0" fontId="11" fillId="0" borderId="29" xfId="0" applyFont="1" applyBorder="1" applyAlignment="1">
      <alignment horizontal="left"/>
    </xf>
    <xf numFmtId="0" fontId="4" fillId="0" borderId="81" xfId="0" applyFont="1" applyBorder="1" applyAlignment="1">
      <alignment vertical="center"/>
    </xf>
    <xf numFmtId="0" fontId="3" fillId="0" borderId="89" xfId="0" applyFont="1" applyBorder="1" applyAlignment="1"/>
    <xf numFmtId="0" fontId="3" fillId="0" borderId="90" xfId="0" applyFont="1" applyBorder="1" applyAlignment="1"/>
    <xf numFmtId="0" fontId="3" fillId="0" borderId="80" xfId="0" applyFont="1" applyBorder="1" applyAlignment="1">
      <alignment vertical="center"/>
    </xf>
    <xf numFmtId="0" fontId="4" fillId="0" borderId="86" xfId="0" applyFont="1" applyBorder="1" applyAlignment="1"/>
    <xf numFmtId="0" fontId="13" fillId="0" borderId="60" xfId="3" applyFont="1" applyFill="1" applyBorder="1" applyAlignment="1">
      <alignment horizontal="center" vertical="center"/>
    </xf>
    <xf numFmtId="0" fontId="13" fillId="0" borderId="56" xfId="3" applyFont="1" applyFill="1" applyBorder="1" applyAlignment="1">
      <alignment horizontal="center" vertical="center" wrapText="1"/>
    </xf>
    <xf numFmtId="0" fontId="13" fillId="0" borderId="56" xfId="3" applyFont="1" applyFill="1" applyBorder="1" applyAlignment="1">
      <alignment horizontal="center" vertical="center"/>
    </xf>
    <xf numFmtId="0" fontId="13" fillId="0" borderId="56" xfId="3" applyFont="1" applyFill="1" applyBorder="1" applyAlignment="1">
      <alignment vertical="center" wrapText="1"/>
    </xf>
    <xf numFmtId="171" fontId="13" fillId="0" borderId="56" xfId="3" applyNumberFormat="1" applyFont="1" applyFill="1" applyBorder="1" applyAlignment="1">
      <alignment horizontal="right" vertical="center"/>
    </xf>
    <xf numFmtId="172" fontId="13" fillId="0" borderId="56" xfId="10" applyNumberFormat="1" applyFont="1" applyFill="1" applyBorder="1" applyAlignment="1">
      <alignment vertical="center" wrapText="1"/>
    </xf>
    <xf numFmtId="0" fontId="13" fillId="0" borderId="76" xfId="3" applyFont="1" applyFill="1" applyBorder="1" applyAlignment="1">
      <alignment horizontal="center" vertical="center"/>
    </xf>
    <xf numFmtId="0" fontId="13" fillId="0" borderId="77" xfId="3" applyFont="1" applyFill="1" applyBorder="1" applyAlignment="1">
      <alignment horizontal="center" vertical="center" wrapText="1"/>
    </xf>
    <xf numFmtId="0" fontId="13" fillId="0" borderId="77" xfId="3" applyFont="1" applyFill="1" applyBorder="1" applyAlignment="1">
      <alignment horizontal="center" vertical="center"/>
    </xf>
    <xf numFmtId="0" fontId="13" fillId="0" borderId="77" xfId="3" applyFont="1" applyFill="1" applyBorder="1" applyAlignment="1">
      <alignment vertical="center" wrapText="1"/>
    </xf>
    <xf numFmtId="172" fontId="13" fillId="0" borderId="77" xfId="10" applyNumberFormat="1" applyFont="1" applyFill="1" applyBorder="1" applyAlignment="1">
      <alignment vertical="center" wrapText="1"/>
    </xf>
    <xf numFmtId="172" fontId="13" fillId="0" borderId="78" xfId="11" applyNumberFormat="1" applyFont="1" applyFill="1" applyBorder="1" applyAlignment="1">
      <alignment horizontal="right" vertical="center" wrapText="1"/>
    </xf>
    <xf numFmtId="169" fontId="13" fillId="0" borderId="77" xfId="9" applyNumberFormat="1" applyFont="1" applyFill="1" applyBorder="1" applyAlignment="1">
      <alignment vertical="center"/>
    </xf>
    <xf numFmtId="0" fontId="13" fillId="0" borderId="28" xfId="4" applyFont="1" applyFill="1" applyBorder="1" applyAlignment="1">
      <alignment horizontal="center" vertical="center" wrapText="1"/>
    </xf>
    <xf numFmtId="0" fontId="41" fillId="0" borderId="0" xfId="13" applyFont="1" applyFill="1" applyBorder="1" applyAlignment="1">
      <alignment vertical="center"/>
    </xf>
    <xf numFmtId="0" fontId="41" fillId="0" borderId="0" xfId="4" applyFont="1" applyFill="1" applyAlignment="1">
      <alignment vertical="center"/>
    </xf>
    <xf numFmtId="0" fontId="48" fillId="0" borderId="47" xfId="0" applyFont="1" applyBorder="1" applyAlignment="1">
      <alignment horizontal="center"/>
    </xf>
    <xf numFmtId="0" fontId="44" fillId="0" borderId="48" xfId="0" applyFont="1" applyFill="1" applyBorder="1" applyAlignment="1">
      <alignment horizontal="center"/>
    </xf>
    <xf numFmtId="0" fontId="48" fillId="0" borderId="48" xfId="0" applyFont="1" applyBorder="1" applyAlignment="1">
      <alignment vertical="center"/>
    </xf>
    <xf numFmtId="0" fontId="48" fillId="0" borderId="49" xfId="0" applyFont="1" applyBorder="1" applyAlignment="1">
      <alignment vertical="center"/>
    </xf>
    <xf numFmtId="0" fontId="48" fillId="0" borderId="0" xfId="0" applyFont="1" applyBorder="1"/>
    <xf numFmtId="0" fontId="3" fillId="0" borderId="23" xfId="0" applyFont="1" applyBorder="1" applyAlignment="1">
      <alignment horizontal="center"/>
    </xf>
    <xf numFmtId="0" fontId="9" fillId="0" borderId="3" xfId="0" applyFont="1" applyFill="1" applyBorder="1" applyAlignment="1">
      <alignment horizontal="left"/>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40" xfId="0" applyFont="1" applyBorder="1" applyAlignment="1">
      <alignment horizontal="center" vertical="center"/>
    </xf>
    <xf numFmtId="0" fontId="10" fillId="0" borderId="25" xfId="0" applyFont="1" applyBorder="1" applyAlignment="1">
      <alignment horizontal="center"/>
    </xf>
    <xf numFmtId="0" fontId="10" fillId="0" borderId="0" xfId="0" applyFont="1" applyBorder="1" applyAlignment="1">
      <alignment horizontal="right" vertical="center"/>
    </xf>
    <xf numFmtId="0" fontId="10" fillId="0" borderId="0" xfId="0" applyFont="1" applyBorder="1" applyAlignment="1">
      <alignment horizontal="center" vertical="center"/>
    </xf>
    <xf numFmtId="0" fontId="10" fillId="0" borderId="26" xfId="0" applyFont="1" applyBorder="1" applyAlignment="1">
      <alignment horizontal="center" vertical="center"/>
    </xf>
    <xf numFmtId="0" fontId="9" fillId="0" borderId="25" xfId="0" applyFont="1" applyBorder="1" applyAlignment="1">
      <alignment horizontal="left"/>
    </xf>
    <xf numFmtId="0" fontId="6" fillId="0" borderId="28" xfId="0" applyFont="1" applyBorder="1" applyAlignment="1">
      <alignment horizontal="left"/>
    </xf>
    <xf numFmtId="0" fontId="6" fillId="0" borderId="29" xfId="0" applyFont="1" applyBorder="1" applyAlignment="1">
      <alignment horizontal="right"/>
    </xf>
    <xf numFmtId="0" fontId="9" fillId="0" borderId="12" xfId="0" applyFont="1" applyBorder="1" applyAlignment="1" applyProtection="1">
      <alignment horizontal="left"/>
      <protection locked="0"/>
    </xf>
    <xf numFmtId="0" fontId="9" fillId="0" borderId="0" xfId="0" applyFont="1" applyBorder="1" applyAlignment="1" applyProtection="1">
      <alignment horizontal="center"/>
      <protection locked="0"/>
    </xf>
    <xf numFmtId="0" fontId="3" fillId="0" borderId="12" xfId="0" applyFont="1" applyBorder="1" applyProtection="1">
      <protection locked="0"/>
    </xf>
    <xf numFmtId="0" fontId="3" fillId="0" borderId="0" xfId="0" applyFont="1" applyBorder="1" applyProtection="1">
      <protection locked="0"/>
    </xf>
    <xf numFmtId="0" fontId="3" fillId="0" borderId="12" xfId="0" applyFont="1" applyBorder="1" applyAlignment="1" applyProtection="1">
      <alignment horizontal="center"/>
      <protection locked="0"/>
    </xf>
    <xf numFmtId="0" fontId="9" fillId="0" borderId="12" xfId="0" applyFont="1" applyBorder="1"/>
    <xf numFmtId="0" fontId="3" fillId="0" borderId="0" xfId="0" applyFont="1" applyBorder="1" applyAlignment="1" applyProtection="1">
      <alignment horizontal="center"/>
      <protection locked="0"/>
    </xf>
    <xf numFmtId="0" fontId="3" fillId="0" borderId="26" xfId="0" applyFont="1" applyBorder="1" applyAlignment="1" applyProtection="1">
      <alignment horizontal="center"/>
      <protection locked="0"/>
    </xf>
    <xf numFmtId="0" fontId="3" fillId="0" borderId="13" xfId="0" applyFont="1" applyBorder="1" applyAlignment="1" applyProtection="1">
      <alignment horizontal="center"/>
      <protection locked="0"/>
    </xf>
    <xf numFmtId="0" fontId="3" fillId="0" borderId="13" xfId="0" applyFont="1" applyBorder="1" applyAlignment="1">
      <alignment horizontal="center"/>
    </xf>
    <xf numFmtId="0" fontId="3" fillId="3" borderId="12" xfId="0" applyFont="1" applyFill="1" applyBorder="1" applyAlignment="1">
      <alignment horizontal="center"/>
    </xf>
    <xf numFmtId="0" fontId="49" fillId="3" borderId="13" xfId="0" applyFont="1" applyFill="1" applyBorder="1" applyAlignment="1">
      <alignment horizontal="center"/>
    </xf>
    <xf numFmtId="0" fontId="8" fillId="0" borderId="25" xfId="0" applyFont="1" applyBorder="1" applyAlignment="1" applyProtection="1">
      <alignment vertical="top"/>
      <protection locked="0"/>
    </xf>
    <xf numFmtId="0" fontId="8" fillId="0" borderId="0" xfId="0" applyFont="1" applyBorder="1" applyAlignment="1">
      <alignment vertical="top"/>
    </xf>
    <xf numFmtId="0" fontId="10" fillId="0" borderId="0" xfId="0" applyFont="1" applyBorder="1" applyAlignment="1">
      <alignment horizontal="center" vertical="top"/>
    </xf>
    <xf numFmtId="0" fontId="10" fillId="0" borderId="0" xfId="0" applyFont="1" applyBorder="1" applyAlignment="1">
      <alignment vertical="top"/>
    </xf>
    <xf numFmtId="0" fontId="10" fillId="0" borderId="26" xfId="0" applyFont="1" applyBorder="1" applyAlignment="1">
      <alignment horizontal="center" vertical="top"/>
    </xf>
    <xf numFmtId="0" fontId="10" fillId="0" borderId="0" xfId="0" applyFont="1" applyAlignment="1">
      <alignment vertical="top"/>
    </xf>
    <xf numFmtId="0" fontId="3" fillId="3" borderId="25" xfId="0" applyFont="1" applyFill="1" applyBorder="1"/>
    <xf numFmtId="0" fontId="3" fillId="3" borderId="0" xfId="0" applyFont="1" applyFill="1" applyBorder="1"/>
    <xf numFmtId="0" fontId="3" fillId="3" borderId="26" xfId="0" applyFont="1" applyFill="1" applyBorder="1"/>
    <xf numFmtId="0" fontId="9" fillId="3" borderId="31" xfId="0" applyFont="1" applyFill="1" applyBorder="1" applyAlignment="1">
      <alignment horizontal="center" vertical="center"/>
    </xf>
    <xf numFmtId="0" fontId="9" fillId="3" borderId="32" xfId="0" applyFont="1" applyFill="1" applyBorder="1" applyAlignment="1">
      <alignment horizontal="center" vertical="center" wrapText="1"/>
    </xf>
    <xf numFmtId="0" fontId="3" fillId="3" borderId="35" xfId="0" applyFont="1" applyFill="1" applyBorder="1"/>
    <xf numFmtId="0" fontId="3" fillId="3" borderId="20" xfId="0" applyFont="1" applyFill="1" applyBorder="1" applyAlignment="1"/>
    <xf numFmtId="0" fontId="3" fillId="3" borderId="21" xfId="0" applyFont="1" applyFill="1" applyBorder="1" applyAlignment="1"/>
    <xf numFmtId="0" fontId="3" fillId="3" borderId="20" xfId="0" applyFont="1" applyFill="1" applyBorder="1" applyAlignment="1">
      <alignment horizontal="center"/>
    </xf>
    <xf numFmtId="0" fontId="3" fillId="3" borderId="35" xfId="0" applyFont="1" applyFill="1" applyBorder="1" applyAlignment="1"/>
    <xf numFmtId="0" fontId="9" fillId="3" borderId="36" xfId="0" applyFont="1" applyFill="1" applyBorder="1"/>
    <xf numFmtId="0" fontId="3" fillId="3" borderId="16" xfId="0" applyFont="1" applyFill="1" applyBorder="1"/>
    <xf numFmtId="0" fontId="3" fillId="3" borderId="37" xfId="0" applyFont="1" applyFill="1" applyBorder="1"/>
    <xf numFmtId="0" fontId="8" fillId="3" borderId="25" xfId="0" applyFont="1" applyFill="1" applyBorder="1"/>
    <xf numFmtId="0" fontId="3" fillId="3" borderId="29" xfId="0" applyFont="1" applyFill="1" applyBorder="1"/>
    <xf numFmtId="0" fontId="7" fillId="3" borderId="5" xfId="0" applyFont="1" applyFill="1" applyBorder="1" applyAlignment="1">
      <alignment horizontal="center"/>
    </xf>
    <xf numFmtId="0" fontId="7" fillId="3" borderId="40" xfId="0" applyFont="1" applyFill="1" applyBorder="1" applyAlignment="1">
      <alignment horizontal="center"/>
    </xf>
    <xf numFmtId="0" fontId="6" fillId="0" borderId="0" xfId="0" applyFont="1"/>
    <xf numFmtId="0" fontId="6" fillId="3" borderId="10" xfId="0" applyFont="1" applyFill="1" applyBorder="1"/>
    <xf numFmtId="0" fontId="6" fillId="3" borderId="24" xfId="0" applyFont="1" applyFill="1" applyBorder="1"/>
    <xf numFmtId="0" fontId="6" fillId="3" borderId="46" xfId="0" applyFont="1" applyFill="1" applyBorder="1"/>
    <xf numFmtId="0" fontId="6" fillId="3" borderId="79" xfId="0" applyFont="1" applyFill="1" applyBorder="1"/>
    <xf numFmtId="168" fontId="6" fillId="3" borderId="50" xfId="467" applyFont="1" applyFill="1" applyBorder="1"/>
    <xf numFmtId="0" fontId="7" fillId="3" borderId="25" xfId="0" applyFont="1" applyFill="1" applyBorder="1"/>
    <xf numFmtId="0" fontId="6" fillId="3" borderId="0" xfId="0" applyFont="1" applyFill="1" applyBorder="1"/>
    <xf numFmtId="0" fontId="6" fillId="3" borderId="26" xfId="0" applyFont="1" applyFill="1" applyBorder="1"/>
    <xf numFmtId="0" fontId="9" fillId="3" borderId="41" xfId="0" applyFont="1" applyFill="1" applyBorder="1"/>
    <xf numFmtId="0" fontId="3" fillId="3" borderId="27" xfId="0" applyFont="1" applyFill="1" applyBorder="1"/>
    <xf numFmtId="0" fontId="3" fillId="3" borderId="51" xfId="0" applyFont="1" applyFill="1" applyBorder="1"/>
    <xf numFmtId="0" fontId="6" fillId="3" borderId="28" xfId="0" applyFont="1" applyFill="1" applyBorder="1"/>
    <xf numFmtId="0" fontId="6" fillId="3" borderId="29" xfId="0" applyFont="1" applyFill="1" applyBorder="1"/>
    <xf numFmtId="0" fontId="7" fillId="3" borderId="39" xfId="0" applyFont="1" applyFill="1" applyBorder="1" applyAlignment="1">
      <alignment horizontal="center"/>
    </xf>
    <xf numFmtId="0" fontId="6" fillId="3" borderId="27" xfId="0" applyFont="1" applyFill="1" applyBorder="1"/>
    <xf numFmtId="0" fontId="6" fillId="3" borderId="16" xfId="0" applyFont="1" applyFill="1" applyBorder="1"/>
    <xf numFmtId="0" fontId="6" fillId="3" borderId="52" xfId="0" applyFont="1" applyFill="1" applyBorder="1"/>
    <xf numFmtId="0" fontId="6" fillId="3" borderId="53" xfId="0" applyFont="1" applyFill="1" applyBorder="1"/>
    <xf numFmtId="0" fontId="6" fillId="3" borderId="25" xfId="0" applyFont="1" applyFill="1" applyBorder="1"/>
    <xf numFmtId="0" fontId="6" fillId="3" borderId="51" xfId="0" applyFont="1" applyFill="1" applyBorder="1"/>
    <xf numFmtId="0" fontId="7" fillId="3" borderId="5"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40" xfId="0" applyFont="1" applyFill="1" applyBorder="1" applyAlignment="1">
      <alignment horizontal="center" vertical="center"/>
    </xf>
    <xf numFmtId="0" fontId="6" fillId="3" borderId="41" xfId="0" applyFont="1" applyFill="1" applyBorder="1" applyAlignment="1"/>
    <xf numFmtId="0" fontId="6" fillId="3" borderId="27" xfId="0" applyFont="1" applyFill="1" applyBorder="1" applyAlignment="1"/>
    <xf numFmtId="0" fontId="6" fillId="3" borderId="10" xfId="0" applyFont="1" applyFill="1" applyBorder="1" applyAlignment="1"/>
    <xf numFmtId="0" fontId="6" fillId="3" borderId="20" xfId="0" applyFont="1" applyFill="1" applyBorder="1" applyAlignment="1"/>
    <xf numFmtId="0" fontId="6" fillId="3" borderId="21" xfId="0" applyFont="1" applyFill="1" applyBorder="1" applyAlignment="1"/>
    <xf numFmtId="0" fontId="6" fillId="3" borderId="52" xfId="0" applyFont="1" applyFill="1" applyBorder="1" applyAlignment="1"/>
    <xf numFmtId="168" fontId="6" fillId="3" borderId="96" xfId="467" applyFont="1" applyFill="1" applyBorder="1"/>
    <xf numFmtId="0" fontId="7" fillId="3" borderId="40" xfId="0" applyFont="1" applyFill="1" applyBorder="1" applyAlignment="1">
      <alignment horizontal="center" vertical="center" wrapText="1"/>
    </xf>
    <xf numFmtId="0" fontId="7" fillId="3" borderId="33" xfId="0" applyFont="1" applyFill="1" applyBorder="1" applyAlignment="1">
      <alignment horizontal="center"/>
    </xf>
    <xf numFmtId="0" fontId="7" fillId="3" borderId="38" xfId="0" applyFont="1" applyFill="1" applyBorder="1" applyAlignment="1">
      <alignment horizontal="center" wrapText="1"/>
    </xf>
    <xf numFmtId="0" fontId="7" fillId="3" borderId="5" xfId="0" applyFont="1" applyFill="1" applyBorder="1" applyAlignment="1">
      <alignment horizontal="center" wrapText="1"/>
    </xf>
    <xf numFmtId="0" fontId="7" fillId="3" borderId="38" xfId="0" applyFont="1" applyFill="1" applyBorder="1" applyAlignment="1">
      <alignment horizontal="center" wrapText="1"/>
    </xf>
    <xf numFmtId="0" fontId="7" fillId="3" borderId="40" xfId="0" applyFont="1" applyFill="1" applyBorder="1" applyAlignment="1">
      <alignment horizontal="center" wrapText="1"/>
    </xf>
    <xf numFmtId="169" fontId="6" fillId="3" borderId="27" xfId="1" applyFont="1" applyFill="1" applyBorder="1"/>
    <xf numFmtId="9" fontId="6" fillId="3" borderId="42" xfId="2" applyFont="1" applyFill="1" applyBorder="1"/>
    <xf numFmtId="9" fontId="6" fillId="3" borderId="10" xfId="2" applyNumberFormat="1" applyFont="1" applyFill="1" applyBorder="1"/>
    <xf numFmtId="169" fontId="6" fillId="3" borderId="24" xfId="1" applyFont="1" applyFill="1" applyBorder="1"/>
    <xf numFmtId="0" fontId="6" fillId="3" borderId="36" xfId="0" applyFont="1" applyFill="1" applyBorder="1" applyAlignment="1"/>
    <xf numFmtId="0" fontId="6" fillId="3" borderId="16" xfId="0" applyFont="1" applyFill="1" applyBorder="1" applyAlignment="1"/>
    <xf numFmtId="169" fontId="6" fillId="3" borderId="21" xfId="1" applyFont="1" applyFill="1" applyBorder="1"/>
    <xf numFmtId="9" fontId="6" fillId="3" borderId="44" xfId="2" applyFont="1" applyFill="1" applyBorder="1"/>
    <xf numFmtId="0" fontId="6" fillId="0" borderId="25" xfId="0" applyFont="1" applyBorder="1"/>
    <xf numFmtId="0" fontId="6" fillId="0" borderId="0" xfId="0" applyFont="1" applyBorder="1"/>
    <xf numFmtId="0" fontId="6" fillId="0" borderId="12" xfId="0" applyFont="1" applyBorder="1"/>
    <xf numFmtId="0" fontId="6" fillId="0" borderId="26" xfId="0" applyFont="1" applyBorder="1"/>
    <xf numFmtId="0" fontId="9" fillId="0" borderId="32" xfId="0" applyFont="1" applyFill="1" applyBorder="1"/>
    <xf numFmtId="0" fontId="3" fillId="0" borderId="33" xfId="0" applyFont="1" applyFill="1" applyBorder="1"/>
    <xf numFmtId="0" fontId="3" fillId="0" borderId="34" xfId="0" applyFont="1" applyFill="1" applyBorder="1"/>
    <xf numFmtId="0" fontId="3" fillId="0" borderId="41" xfId="0" applyFont="1" applyBorder="1" applyAlignment="1"/>
    <xf numFmtId="0" fontId="3" fillId="0" borderId="27" xfId="0" applyFont="1" applyBorder="1" applyAlignment="1"/>
    <xf numFmtId="0" fontId="3" fillId="0" borderId="51" xfId="0" applyFont="1" applyBorder="1" applyAlignment="1"/>
    <xf numFmtId="0" fontId="3" fillId="0" borderId="20" xfId="0" applyFont="1" applyBorder="1" applyAlignment="1"/>
    <xf numFmtId="0" fontId="3" fillId="0" borderId="21" xfId="0" applyFont="1" applyBorder="1" applyAlignment="1"/>
    <xf numFmtId="0" fontId="3" fillId="0" borderId="22" xfId="0" applyFont="1" applyBorder="1" applyAlignment="1"/>
    <xf numFmtId="0" fontId="3" fillId="0" borderId="25" xfId="0" applyFont="1" applyBorder="1" applyAlignment="1"/>
    <xf numFmtId="0" fontId="3" fillId="0" borderId="26" xfId="0" applyFont="1" applyBorder="1" applyAlignment="1"/>
    <xf numFmtId="0" fontId="9" fillId="0" borderId="25"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26" xfId="0" applyFont="1" applyBorder="1" applyAlignment="1">
      <alignment horizontal="justify" vertical="center" wrapText="1"/>
    </xf>
    <xf numFmtId="0" fontId="6" fillId="0" borderId="16" xfId="0" applyFont="1" applyBorder="1"/>
    <xf numFmtId="0" fontId="10" fillId="0" borderId="28" xfId="0" applyFont="1" applyBorder="1" applyAlignment="1">
      <alignment horizontal="left"/>
    </xf>
    <xf numFmtId="0" fontId="9" fillId="0" borderId="25"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26" xfId="0" applyFont="1" applyBorder="1" applyAlignment="1">
      <alignment horizontal="justify" vertical="center" wrapText="1"/>
    </xf>
    <xf numFmtId="0" fontId="7" fillId="3" borderId="33" xfId="0" applyFont="1" applyFill="1" applyBorder="1" applyAlignment="1">
      <alignment horizontal="center"/>
    </xf>
    <xf numFmtId="0" fontId="7" fillId="3" borderId="38" xfId="0" applyFont="1" applyFill="1" applyBorder="1" applyAlignment="1">
      <alignment horizontal="center" wrapText="1"/>
    </xf>
    <xf numFmtId="0" fontId="7" fillId="3" borderId="39" xfId="0" applyFont="1" applyFill="1" applyBorder="1" applyAlignment="1">
      <alignment horizontal="center"/>
    </xf>
    <xf numFmtId="0" fontId="43" fillId="0" borderId="12" xfId="0" applyFont="1" applyBorder="1" applyAlignment="1">
      <alignment horizontal="centerContinuous" vertical="center"/>
    </xf>
    <xf numFmtId="0" fontId="3" fillId="0" borderId="0" xfId="0" applyFont="1" applyBorder="1" applyAlignment="1">
      <alignment horizontal="right" vertical="center"/>
    </xf>
    <xf numFmtId="0" fontId="43" fillId="0" borderId="0" xfId="0" applyFont="1" applyFill="1" applyBorder="1" applyAlignment="1">
      <alignment horizontal="center"/>
    </xf>
    <xf numFmtId="0" fontId="46" fillId="0" borderId="0" xfId="0" applyFont="1" applyBorder="1"/>
    <xf numFmtId="0" fontId="3" fillId="0" borderId="12" xfId="0" applyFont="1" applyBorder="1" applyAlignment="1">
      <alignment vertical="center"/>
    </xf>
    <xf numFmtId="0" fontId="9" fillId="0" borderId="12" xfId="0" applyFont="1" applyBorder="1" applyAlignment="1">
      <alignment horizontal="centerContinuous" vertical="center"/>
    </xf>
    <xf numFmtId="0" fontId="3" fillId="0" borderId="25" xfId="0" applyFont="1" applyBorder="1" applyAlignment="1">
      <alignment horizontal="left" vertical="center"/>
    </xf>
    <xf numFmtId="0" fontId="9" fillId="0" borderId="25" xfId="0" applyFont="1" applyBorder="1" applyAlignment="1" applyProtection="1">
      <alignment vertical="center"/>
      <protection locked="0"/>
    </xf>
    <xf numFmtId="0" fontId="9" fillId="4" borderId="31" xfId="0" applyFont="1" applyFill="1" applyBorder="1" applyAlignment="1">
      <alignment horizontal="center" vertical="center"/>
    </xf>
    <xf numFmtId="0" fontId="9" fillId="4" borderId="32" xfId="0" applyFont="1" applyFill="1" applyBorder="1" applyAlignment="1">
      <alignment horizontal="center" vertical="center" wrapText="1"/>
    </xf>
    <xf numFmtId="0" fontId="3" fillId="3" borderId="35" xfId="0" applyFont="1" applyFill="1" applyBorder="1" applyAlignment="1">
      <alignment vertical="center"/>
    </xf>
    <xf numFmtId="0" fontId="3" fillId="3" borderId="20" xfId="0" applyFont="1" applyFill="1" applyBorder="1" applyAlignment="1">
      <alignment vertical="center"/>
    </xf>
    <xf numFmtId="0" fontId="3" fillId="3" borderId="21" xfId="0" applyFont="1" applyFill="1" applyBorder="1" applyAlignment="1">
      <alignment vertical="center"/>
    </xf>
    <xf numFmtId="0" fontId="3" fillId="3" borderId="20" xfId="0" applyFont="1" applyFill="1" applyBorder="1" applyAlignment="1">
      <alignment horizontal="center" vertical="center"/>
    </xf>
    <xf numFmtId="0" fontId="3" fillId="3" borderId="20" xfId="0" applyFont="1" applyFill="1" applyBorder="1" applyAlignment="1">
      <alignment horizontal="center" vertical="center"/>
    </xf>
    <xf numFmtId="0" fontId="6" fillId="3" borderId="84" xfId="0" applyFont="1" applyFill="1" applyBorder="1"/>
    <xf numFmtId="0" fontId="6" fillId="3" borderId="85" xfId="0" applyFont="1" applyFill="1" applyBorder="1"/>
    <xf numFmtId="0" fontId="6" fillId="3" borderId="77" xfId="0" applyFont="1" applyFill="1" applyBorder="1"/>
    <xf numFmtId="0" fontId="6" fillId="3" borderId="78" xfId="0" applyFont="1" applyFill="1" applyBorder="1"/>
    <xf numFmtId="0" fontId="6" fillId="3" borderId="86" xfId="0" applyFont="1" applyFill="1" applyBorder="1" applyAlignment="1">
      <alignment horizontal="center"/>
    </xf>
    <xf numFmtId="0" fontId="6" fillId="3" borderId="87" xfId="0" applyFont="1" applyFill="1" applyBorder="1" applyAlignment="1">
      <alignment horizontal="center"/>
    </xf>
    <xf numFmtId="0" fontId="6" fillId="3" borderId="88" xfId="0" applyFont="1" applyFill="1" applyBorder="1" applyAlignment="1"/>
    <xf numFmtId="0" fontId="6" fillId="3" borderId="87" xfId="0" applyFont="1" applyFill="1" applyBorder="1" applyAlignment="1"/>
    <xf numFmtId="0" fontId="6" fillId="3" borderId="58" xfId="0" applyFont="1" applyFill="1" applyBorder="1"/>
    <xf numFmtId="0" fontId="6" fillId="3" borderId="88" xfId="0" applyFont="1" applyFill="1" applyBorder="1" applyAlignment="1">
      <alignment horizontal="center"/>
    </xf>
    <xf numFmtId="0" fontId="6" fillId="3" borderId="59" xfId="0" applyFont="1" applyFill="1" applyBorder="1"/>
    <xf numFmtId="0" fontId="7" fillId="3" borderId="57" xfId="0" applyFont="1" applyFill="1" applyBorder="1" applyAlignment="1">
      <alignment horizontal="center"/>
    </xf>
    <xf numFmtId="0" fontId="7" fillId="3" borderId="86" xfId="0" applyFont="1" applyFill="1" applyBorder="1" applyAlignment="1">
      <alignment horizontal="center"/>
    </xf>
    <xf numFmtId="0" fontId="7" fillId="3" borderId="87" xfId="0" applyFont="1" applyFill="1" applyBorder="1" applyAlignment="1">
      <alignment horizontal="center"/>
    </xf>
    <xf numFmtId="0" fontId="7" fillId="3" borderId="58" xfId="0" applyFont="1" applyFill="1" applyBorder="1" applyAlignment="1">
      <alignment horizontal="center"/>
    </xf>
    <xf numFmtId="0" fontId="7" fillId="3" borderId="88" xfId="0" applyFont="1" applyFill="1" applyBorder="1" applyAlignment="1">
      <alignment horizontal="center"/>
    </xf>
    <xf numFmtId="0" fontId="7" fillId="3" borderId="59" xfId="0" applyFont="1" applyFill="1" applyBorder="1" applyAlignment="1">
      <alignment horizontal="center"/>
    </xf>
    <xf numFmtId="0" fontId="6" fillId="3" borderId="57" xfId="0" applyFont="1" applyFill="1" applyBorder="1" applyAlignment="1"/>
    <xf numFmtId="0" fontId="6" fillId="3" borderId="86" xfId="0" applyFont="1" applyFill="1" applyBorder="1" applyAlignment="1"/>
    <xf numFmtId="0" fontId="6" fillId="3" borderId="86" xfId="0" applyFont="1" applyFill="1" applyBorder="1"/>
    <xf numFmtId="0" fontId="6" fillId="3" borderId="88" xfId="0" applyFont="1" applyFill="1" applyBorder="1" applyAlignment="1">
      <alignment horizontal="center"/>
    </xf>
    <xf numFmtId="0" fontId="6" fillId="3" borderId="87" xfId="0" applyFont="1" applyFill="1" applyBorder="1" applyAlignment="1">
      <alignment horizontal="center"/>
    </xf>
    <xf numFmtId="0" fontId="6" fillId="3" borderId="89" xfId="0" applyFont="1" applyFill="1" applyBorder="1" applyAlignment="1"/>
    <xf numFmtId="0" fontId="6" fillId="3" borderId="90" xfId="0" applyFont="1" applyFill="1" applyBorder="1" applyAlignment="1"/>
    <xf numFmtId="0" fontId="6" fillId="3" borderId="91" xfId="0" applyFont="1" applyFill="1" applyBorder="1" applyAlignment="1"/>
    <xf numFmtId="0" fontId="6" fillId="3" borderId="90" xfId="0" applyFont="1" applyFill="1" applyBorder="1"/>
    <xf numFmtId="0" fontId="6" fillId="3" borderId="80" xfId="0" applyFont="1" applyFill="1" applyBorder="1" applyAlignment="1"/>
    <xf numFmtId="0" fontId="6" fillId="3" borderId="81" xfId="0" applyFont="1" applyFill="1" applyBorder="1" applyAlignment="1"/>
    <xf numFmtId="0" fontId="6" fillId="3" borderId="84" xfId="0" applyFont="1" applyFill="1" applyBorder="1" applyAlignment="1"/>
    <xf numFmtId="0" fontId="6" fillId="3" borderId="81" xfId="0" applyFont="1" applyFill="1" applyBorder="1"/>
    <xf numFmtId="0" fontId="6" fillId="3" borderId="58" xfId="0" applyFont="1" applyFill="1" applyBorder="1" applyAlignment="1"/>
    <xf numFmtId="0" fontId="6" fillId="3" borderId="77" xfId="0" applyFont="1" applyFill="1" applyBorder="1" applyAlignment="1"/>
    <xf numFmtId="0" fontId="6" fillId="3" borderId="89" xfId="0" applyFont="1" applyFill="1" applyBorder="1" applyAlignment="1"/>
    <xf numFmtId="0" fontId="6" fillId="3" borderId="90" xfId="0" applyFont="1" applyFill="1" applyBorder="1" applyAlignment="1"/>
    <xf numFmtId="9" fontId="6" fillId="3" borderId="84" xfId="2" applyNumberFormat="1" applyFont="1" applyFill="1" applyBorder="1"/>
    <xf numFmtId="169" fontId="6" fillId="3" borderId="85" xfId="1" applyFont="1" applyFill="1" applyBorder="1"/>
    <xf numFmtId="9" fontId="6" fillId="3" borderId="58" xfId="2" applyNumberFormat="1" applyFont="1" applyFill="1" applyBorder="1"/>
    <xf numFmtId="169" fontId="6" fillId="3" borderId="59" xfId="1" applyFont="1" applyFill="1" applyBorder="1"/>
    <xf numFmtId="9" fontId="6" fillId="3" borderId="77" xfId="2" applyNumberFormat="1" applyFont="1" applyFill="1" applyBorder="1"/>
    <xf numFmtId="169" fontId="6" fillId="3" borderId="78" xfId="1" applyFont="1" applyFill="1" applyBorder="1"/>
    <xf numFmtId="169" fontId="6" fillId="3" borderId="81" xfId="1" applyFont="1" applyFill="1" applyBorder="1" applyAlignment="1"/>
    <xf numFmtId="9" fontId="6" fillId="3" borderId="82" xfId="2" applyFont="1" applyFill="1" applyBorder="1" applyAlignment="1"/>
    <xf numFmtId="169" fontId="6" fillId="3" borderId="86" xfId="1" applyFont="1" applyFill="1" applyBorder="1" applyAlignment="1"/>
    <xf numFmtId="9" fontId="6" fillId="3" borderId="87" xfId="2" applyFont="1" applyFill="1" applyBorder="1" applyAlignment="1"/>
    <xf numFmtId="169" fontId="6" fillId="3" borderId="90" xfId="1" applyFont="1" applyFill="1" applyBorder="1" applyAlignment="1"/>
    <xf numFmtId="9" fontId="6" fillId="3" borderId="91" xfId="2" applyFont="1" applyFill="1" applyBorder="1" applyAlignment="1"/>
    <xf numFmtId="0" fontId="9" fillId="0" borderId="97" xfId="0" applyFont="1" applyFill="1" applyBorder="1"/>
    <xf numFmtId="0" fontId="3" fillId="0" borderId="98" xfId="0" applyFont="1" applyFill="1" applyBorder="1"/>
    <xf numFmtId="0" fontId="3" fillId="0" borderId="99" xfId="0" applyFont="1" applyFill="1" applyBorder="1"/>
    <xf numFmtId="0" fontId="3" fillId="0" borderId="100" xfId="0" applyFont="1" applyBorder="1" applyAlignment="1"/>
    <xf numFmtId="0" fontId="3" fillId="0" borderId="101" xfId="0" applyFont="1" applyBorder="1" applyAlignment="1"/>
    <xf numFmtId="0" fontId="6" fillId="0" borderId="0" xfId="0" applyFont="1" applyFill="1" applyBorder="1" applyAlignment="1">
      <alignment horizontal="center"/>
    </xf>
    <xf numFmtId="0" fontId="6" fillId="0" borderId="0" xfId="0" applyFont="1" applyFill="1" applyBorder="1" applyAlignment="1">
      <alignment horizontal="right"/>
    </xf>
    <xf numFmtId="0" fontId="4" fillId="0" borderId="57" xfId="0" applyFont="1" applyFill="1" applyBorder="1" applyAlignment="1">
      <alignment vertical="center"/>
    </xf>
    <xf numFmtId="0" fontId="4" fillId="0" borderId="80" xfId="0" applyFont="1" applyFill="1" applyBorder="1" applyAlignment="1"/>
    <xf numFmtId="0" fontId="4" fillId="0" borderId="57" xfId="0" applyFont="1" applyFill="1" applyBorder="1" applyAlignment="1"/>
    <xf numFmtId="0" fontId="4" fillId="0" borderId="86" xfId="0" applyFont="1" applyFill="1" applyBorder="1" applyAlignment="1"/>
    <xf numFmtId="0" fontId="3" fillId="3" borderId="35" xfId="0" applyFont="1" applyFill="1" applyBorder="1" applyAlignment="1">
      <alignment horizontal="center" vertical="center"/>
    </xf>
    <xf numFmtId="0" fontId="6" fillId="3" borderId="81" xfId="0" applyFont="1" applyFill="1" applyBorder="1" applyAlignment="1">
      <alignment horizontal="center"/>
    </xf>
    <xf numFmtId="0" fontId="4" fillId="0" borderId="87" xfId="0" applyFont="1" applyFill="1" applyBorder="1" applyAlignment="1"/>
    <xf numFmtId="0" fontId="6" fillId="3" borderId="83" xfId="0" applyFont="1" applyFill="1" applyBorder="1" applyAlignment="1"/>
    <xf numFmtId="0" fontId="6" fillId="3" borderId="82" xfId="0" applyFont="1" applyFill="1" applyBorder="1" applyAlignment="1"/>
    <xf numFmtId="0" fontId="4" fillId="0" borderId="81" xfId="0" applyFont="1" applyFill="1" applyBorder="1" applyAlignment="1">
      <alignment vertical="center"/>
    </xf>
    <xf numFmtId="0" fontId="4" fillId="0" borderId="82" xfId="0" applyFont="1" applyFill="1" applyBorder="1" applyAlignment="1">
      <alignment vertical="center"/>
    </xf>
    <xf numFmtId="3" fontId="6" fillId="3" borderId="85" xfId="0" applyNumberFormat="1" applyFont="1" applyFill="1" applyBorder="1" applyAlignment="1"/>
    <xf numFmtId="0" fontId="3" fillId="0" borderId="0" xfId="0" applyFont="1" applyBorder="1" applyAlignment="1">
      <alignment horizontal="center" vertical="center"/>
    </xf>
    <xf numFmtId="0" fontId="3" fillId="0" borderId="0" xfId="0" applyFont="1" applyBorder="1" applyAlignment="1">
      <alignment vertical="center"/>
    </xf>
    <xf numFmtId="0" fontId="6" fillId="0" borderId="0" xfId="0" applyFont="1" applyBorder="1" applyAlignment="1"/>
    <xf numFmtId="9" fontId="6" fillId="3" borderId="81" xfId="0" applyNumberFormat="1" applyFont="1" applyFill="1" applyBorder="1"/>
    <xf numFmtId="197" fontId="6" fillId="0" borderId="0" xfId="468" applyNumberFormat="1" applyFont="1" applyBorder="1"/>
    <xf numFmtId="3" fontId="6" fillId="3" borderId="84" xfId="0" applyNumberFormat="1" applyFont="1" applyFill="1" applyBorder="1"/>
    <xf numFmtId="3" fontId="6" fillId="3" borderId="58" xfId="0" applyNumberFormat="1" applyFont="1" applyFill="1" applyBorder="1"/>
    <xf numFmtId="3" fontId="6" fillId="3" borderId="85" xfId="0" applyNumberFormat="1" applyFont="1" applyFill="1" applyBorder="1"/>
    <xf numFmtId="3" fontId="6" fillId="3" borderId="59" xfId="0" applyNumberFormat="1" applyFont="1" applyFill="1" applyBorder="1"/>
    <xf numFmtId="198" fontId="6" fillId="3" borderId="50" xfId="467" applyNumberFormat="1" applyFont="1" applyFill="1" applyBorder="1"/>
    <xf numFmtId="3" fontId="6" fillId="3" borderId="84" xfId="0" applyNumberFormat="1" applyFont="1" applyFill="1" applyBorder="1" applyAlignment="1"/>
    <xf numFmtId="3" fontId="6" fillId="3" borderId="77" xfId="0" applyNumberFormat="1" applyFont="1" applyFill="1" applyBorder="1"/>
    <xf numFmtId="3" fontId="6" fillId="3" borderId="78" xfId="0" applyNumberFormat="1" applyFont="1" applyFill="1" applyBorder="1"/>
    <xf numFmtId="0" fontId="6" fillId="3" borderId="84" xfId="0" applyFont="1" applyFill="1" applyBorder="1" applyAlignment="1">
      <alignment horizontal="center"/>
    </xf>
    <xf numFmtId="0" fontId="6" fillId="3" borderId="58" xfId="0" applyFont="1" applyFill="1" applyBorder="1" applyAlignment="1">
      <alignment horizontal="center"/>
    </xf>
    <xf numFmtId="3" fontId="6" fillId="3" borderId="85" xfId="0" applyNumberFormat="1" applyFont="1" applyFill="1" applyBorder="1" applyAlignment="1">
      <alignment horizontal="right"/>
    </xf>
    <xf numFmtId="3" fontId="6" fillId="3" borderId="59" xfId="0" applyNumberFormat="1" applyFont="1" applyFill="1" applyBorder="1" applyAlignment="1">
      <alignment horizontal="right"/>
    </xf>
    <xf numFmtId="3" fontId="6" fillId="3" borderId="78" xfId="0" applyNumberFormat="1" applyFont="1" applyFill="1" applyBorder="1" applyAlignment="1">
      <alignment horizontal="right"/>
    </xf>
    <xf numFmtId="3" fontId="6" fillId="3" borderId="88" xfId="0" applyNumberFormat="1" applyFont="1" applyFill="1" applyBorder="1" applyAlignment="1">
      <alignment horizontal="right"/>
    </xf>
    <xf numFmtId="3" fontId="6" fillId="3" borderId="87" xfId="0" applyNumberFormat="1" applyFont="1" applyFill="1" applyBorder="1" applyAlignment="1">
      <alignment horizontal="right"/>
    </xf>
    <xf numFmtId="197" fontId="6" fillId="3" borderId="96" xfId="468" applyNumberFormat="1" applyFont="1" applyFill="1" applyBorder="1"/>
    <xf numFmtId="9" fontId="6" fillId="3" borderId="86" xfId="0" applyNumberFormat="1" applyFont="1" applyFill="1" applyBorder="1"/>
    <xf numFmtId="0" fontId="6" fillId="0" borderId="23" xfId="0" applyFont="1" applyBorder="1"/>
    <xf numFmtId="0" fontId="6" fillId="0" borderId="3" xfId="0" applyFont="1" applyBorder="1"/>
    <xf numFmtId="0" fontId="6" fillId="0" borderId="6" xfId="0" applyFont="1" applyBorder="1"/>
    <xf numFmtId="0" fontId="6" fillId="0" borderId="25" xfId="0" applyFont="1" applyBorder="1" applyAlignment="1">
      <alignment horizontal="center"/>
    </xf>
    <xf numFmtId="0" fontId="6" fillId="0" borderId="28" xfId="0" applyFont="1" applyBorder="1"/>
    <xf numFmtId="0" fontId="6" fillId="0" borderId="29" xfId="0" applyFont="1" applyBorder="1"/>
    <xf numFmtId="0" fontId="6" fillId="0" borderId="30" xfId="0" applyFont="1" applyBorder="1"/>
    <xf numFmtId="0" fontId="4" fillId="0" borderId="102" xfId="0" applyFont="1" applyBorder="1" applyAlignment="1">
      <alignment vertical="center"/>
    </xf>
    <xf numFmtId="0" fontId="4" fillId="0" borderId="103" xfId="0" applyFont="1" applyFill="1" applyBorder="1" applyAlignment="1">
      <alignment vertical="center"/>
    </xf>
    <xf numFmtId="0" fontId="6" fillId="3" borderId="102" xfId="0" applyFont="1" applyFill="1" applyBorder="1" applyAlignment="1"/>
    <xf numFmtId="0" fontId="6" fillId="3" borderId="103" xfId="0" applyFont="1" applyFill="1" applyBorder="1" applyAlignment="1"/>
    <xf numFmtId="3" fontId="6" fillId="3" borderId="64" xfId="0" applyNumberFormat="1" applyFont="1" applyFill="1" applyBorder="1" applyAlignment="1"/>
    <xf numFmtId="0" fontId="6" fillId="3" borderId="104" xfId="0" applyFont="1" applyFill="1" applyBorder="1" applyAlignment="1">
      <alignment horizontal="center"/>
    </xf>
    <xf numFmtId="0" fontId="6" fillId="3" borderId="103" xfId="0" applyFont="1" applyFill="1" applyBorder="1" applyAlignment="1">
      <alignment horizontal="center"/>
    </xf>
    <xf numFmtId="3" fontId="6" fillId="3" borderId="105" xfId="0" applyNumberFormat="1" applyFont="1" applyFill="1" applyBorder="1" applyAlignment="1"/>
    <xf numFmtId="0" fontId="4" fillId="0" borderId="88" xfId="0" applyFont="1" applyFill="1" applyBorder="1" applyAlignment="1"/>
    <xf numFmtId="0" fontId="4" fillId="0" borderId="83" xfId="0" applyFont="1" applyFill="1" applyBorder="1" applyAlignment="1"/>
    <xf numFmtId="0" fontId="6" fillId="3" borderId="84" xfId="0" applyFont="1" applyFill="1" applyBorder="1" applyAlignment="1">
      <alignment horizontal="right"/>
    </xf>
    <xf numFmtId="0" fontId="6" fillId="3" borderId="58" xfId="0" applyFont="1" applyFill="1" applyBorder="1" applyAlignment="1">
      <alignment horizontal="right"/>
    </xf>
    <xf numFmtId="3" fontId="6" fillId="3" borderId="88" xfId="0" applyNumberFormat="1" applyFont="1" applyFill="1" applyBorder="1" applyAlignment="1">
      <alignment horizontal="right"/>
    </xf>
    <xf numFmtId="3" fontId="6" fillId="3" borderId="87" xfId="0" applyNumberFormat="1" applyFont="1" applyFill="1" applyBorder="1" applyAlignment="1">
      <alignment horizontal="right"/>
    </xf>
    <xf numFmtId="3" fontId="6" fillId="0" borderId="0" xfId="0" applyNumberFormat="1" applyFont="1" applyBorder="1"/>
    <xf numFmtId="0" fontId="3" fillId="0" borderId="57" xfId="0" applyFont="1" applyFill="1" applyBorder="1" applyAlignment="1"/>
    <xf numFmtId="198" fontId="6" fillId="0" borderId="0" xfId="0" applyNumberFormat="1" applyFont="1" applyBorder="1"/>
    <xf numFmtId="0" fontId="6" fillId="21" borderId="47" xfId="0" applyFont="1" applyFill="1" applyBorder="1" applyAlignment="1">
      <alignment horizontal="center"/>
    </xf>
    <xf numFmtId="0" fontId="6" fillId="21" borderId="49" xfId="0" applyFont="1" applyFill="1" applyBorder="1" applyAlignment="1">
      <alignment horizontal="center"/>
    </xf>
    <xf numFmtId="0" fontId="3" fillId="0" borderId="80" xfId="0" applyFont="1" applyFill="1" applyBorder="1" applyAlignment="1"/>
    <xf numFmtId="0" fontId="6" fillId="0" borderId="0" xfId="0" applyFont="1" applyFill="1" applyBorder="1"/>
    <xf numFmtId="0" fontId="7" fillId="3" borderId="33" xfId="0" applyFont="1" applyFill="1" applyBorder="1" applyAlignment="1">
      <alignment horizontal="center"/>
    </xf>
    <xf numFmtId="0" fontId="7" fillId="3" borderId="39" xfId="0" applyFont="1" applyFill="1" applyBorder="1" applyAlignment="1">
      <alignment horizontal="center"/>
    </xf>
    <xf numFmtId="0" fontId="7" fillId="3" borderId="38" xfId="0" applyFont="1" applyFill="1" applyBorder="1" applyAlignment="1">
      <alignment horizontal="center" wrapText="1"/>
    </xf>
    <xf numFmtId="0" fontId="9" fillId="0" borderId="25"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26" xfId="0" applyFont="1" applyBorder="1" applyAlignment="1">
      <alignment horizontal="justify" vertical="center" wrapText="1"/>
    </xf>
    <xf numFmtId="0" fontId="6" fillId="3" borderId="89" xfId="0" applyFont="1" applyFill="1" applyBorder="1" applyAlignment="1"/>
    <xf numFmtId="0" fontId="6" fillId="3" borderId="90" xfId="0" applyFont="1" applyFill="1" applyBorder="1" applyAlignment="1"/>
    <xf numFmtId="0" fontId="6" fillId="3" borderId="91" xfId="0" applyFont="1" applyFill="1" applyBorder="1" applyAlignment="1"/>
    <xf numFmtId="0" fontId="3" fillId="3" borderId="20" xfId="0" applyFont="1" applyFill="1" applyBorder="1" applyAlignment="1">
      <alignment horizontal="center" vertical="center"/>
    </xf>
    <xf numFmtId="0" fontId="9" fillId="4" borderId="32" xfId="0" applyFont="1" applyFill="1" applyBorder="1" applyAlignment="1">
      <alignment horizontal="center" vertical="center" wrapText="1"/>
    </xf>
    <xf numFmtId="0" fontId="3" fillId="0" borderId="57" xfId="0" applyFont="1" applyBorder="1" applyAlignment="1"/>
    <xf numFmtId="0" fontId="3" fillId="0" borderId="86" xfId="0" applyFont="1" applyBorder="1" applyAlignment="1"/>
    <xf numFmtId="3" fontId="6" fillId="3" borderId="88" xfId="0" applyNumberFormat="1" applyFont="1" applyFill="1" applyBorder="1" applyAlignment="1">
      <alignment horizontal="center"/>
    </xf>
    <xf numFmtId="3" fontId="6" fillId="3" borderId="87" xfId="0" applyNumberFormat="1" applyFont="1" applyFill="1" applyBorder="1" applyAlignment="1">
      <alignment horizontal="center"/>
    </xf>
    <xf numFmtId="0" fontId="13" fillId="0" borderId="106" xfId="3" applyFont="1" applyFill="1" applyBorder="1" applyAlignment="1">
      <alignment horizontal="center" vertical="center"/>
    </xf>
    <xf numFmtId="0" fontId="13" fillId="0" borderId="84" xfId="3" applyFont="1" applyFill="1" applyBorder="1" applyAlignment="1">
      <alignment horizontal="center" vertical="center" wrapText="1"/>
    </xf>
    <xf numFmtId="0" fontId="13" fillId="0" borderId="84" xfId="3" applyFont="1" applyFill="1" applyBorder="1" applyAlignment="1">
      <alignment horizontal="left" vertical="center" wrapText="1"/>
    </xf>
    <xf numFmtId="172" fontId="13" fillId="0" borderId="84" xfId="10" applyNumberFormat="1" applyFont="1" applyFill="1" applyBorder="1" applyAlignment="1">
      <alignment horizontal="right" vertical="center" wrapText="1"/>
    </xf>
    <xf numFmtId="172" fontId="41" fillId="0" borderId="85" xfId="4" applyNumberFormat="1" applyFont="1" applyFill="1" applyBorder="1" applyAlignment="1">
      <alignment vertical="center"/>
    </xf>
    <xf numFmtId="0" fontId="13" fillId="0" borderId="107" xfId="3" applyFont="1" applyFill="1" applyBorder="1" applyAlignment="1">
      <alignment horizontal="center" vertical="center"/>
    </xf>
    <xf numFmtId="0" fontId="13" fillId="0" borderId="108" xfId="3" applyFont="1" applyFill="1" applyBorder="1" applyAlignment="1">
      <alignment horizontal="center" vertical="center" wrapText="1"/>
    </xf>
    <xf numFmtId="0" fontId="13" fillId="0" borderId="108" xfId="3" applyFont="1" applyFill="1" applyBorder="1" applyAlignment="1">
      <alignment horizontal="left" vertical="center" wrapText="1"/>
    </xf>
    <xf numFmtId="172" fontId="13" fillId="0" borderId="108" xfId="10" applyNumberFormat="1" applyFont="1" applyFill="1" applyBorder="1" applyAlignment="1">
      <alignment horizontal="right" vertical="center" wrapText="1"/>
    </xf>
    <xf numFmtId="172" fontId="41" fillId="0" borderId="109" xfId="4" applyNumberFormat="1" applyFont="1" applyFill="1" applyBorder="1" applyAlignment="1">
      <alignment vertical="center"/>
    </xf>
    <xf numFmtId="172" fontId="13" fillId="0" borderId="109" xfId="11" applyNumberFormat="1" applyFont="1" applyFill="1" applyBorder="1" applyAlignment="1">
      <alignment horizontal="right" vertical="center" wrapText="1"/>
    </xf>
    <xf numFmtId="169" fontId="13" fillId="0" borderId="84" xfId="9" applyNumberFormat="1" applyFont="1" applyFill="1" applyBorder="1" applyAlignment="1">
      <alignment vertical="center"/>
    </xf>
    <xf numFmtId="169" fontId="13" fillId="0" borderId="17" xfId="9" applyNumberFormat="1" applyFont="1" applyFill="1" applyBorder="1" applyAlignment="1">
      <alignment vertical="center"/>
    </xf>
    <xf numFmtId="0" fontId="13" fillId="0" borderId="110" xfId="3" applyFont="1" applyFill="1" applyBorder="1" applyAlignment="1">
      <alignment horizontal="center" vertical="center"/>
    </xf>
    <xf numFmtId="0" fontId="13" fillId="0" borderId="108" xfId="0" applyFont="1" applyFill="1" applyBorder="1" applyAlignment="1">
      <alignment horizontal="center" vertical="center"/>
    </xf>
    <xf numFmtId="0" fontId="13" fillId="0" borderId="108" xfId="0" applyFont="1" applyBorder="1" applyAlignment="1">
      <alignment horizontal="center" vertical="center"/>
    </xf>
    <xf numFmtId="0" fontId="13" fillId="0" borderId="108" xfId="3" applyFont="1" applyFill="1" applyBorder="1" applyAlignment="1">
      <alignment horizontal="center" vertical="center"/>
    </xf>
    <xf numFmtId="0" fontId="13" fillId="0" borderId="108" xfId="0" applyFont="1" applyFill="1" applyBorder="1" applyAlignment="1">
      <alignment vertical="center" wrapText="1"/>
    </xf>
    <xf numFmtId="169" fontId="13" fillId="0" borderId="108" xfId="9" applyNumberFormat="1" applyFont="1" applyFill="1" applyBorder="1" applyAlignment="1">
      <alignment vertical="center"/>
    </xf>
    <xf numFmtId="172" fontId="13" fillId="0" borderId="108" xfId="10" applyNumberFormat="1" applyFont="1" applyFill="1" applyBorder="1" applyAlignment="1">
      <alignment vertical="center" wrapText="1"/>
    </xf>
    <xf numFmtId="0" fontId="15" fillId="0" borderId="111" xfId="4" applyFont="1" applyFill="1" applyBorder="1" applyAlignment="1">
      <alignment vertical="center"/>
    </xf>
    <xf numFmtId="0" fontId="15" fillId="0" borderId="64" xfId="4" applyFont="1" applyFill="1" applyBorder="1" applyAlignment="1">
      <alignment vertical="center"/>
    </xf>
    <xf numFmtId="171" fontId="41" fillId="0" borderId="64" xfId="4" applyNumberFormat="1" applyFont="1" applyFill="1" applyBorder="1" applyAlignment="1">
      <alignment vertical="center"/>
    </xf>
    <xf numFmtId="172" fontId="41" fillId="0" borderId="64" xfId="4" applyNumberFormat="1" applyFont="1" applyFill="1" applyBorder="1" applyAlignment="1">
      <alignment vertical="center"/>
    </xf>
    <xf numFmtId="172" fontId="41" fillId="0" borderId="105" xfId="4" applyNumberFormat="1" applyFont="1" applyFill="1" applyBorder="1" applyAlignment="1">
      <alignment vertical="center"/>
    </xf>
    <xf numFmtId="0" fontId="6" fillId="0" borderId="89" xfId="0" applyFont="1" applyFill="1" applyBorder="1" applyAlignment="1"/>
    <xf numFmtId="0" fontId="6" fillId="0" borderId="90" xfId="0" applyFont="1" applyFill="1" applyBorder="1" applyAlignment="1"/>
    <xf numFmtId="0" fontId="6" fillId="0" borderId="91" xfId="0" applyFont="1" applyFill="1" applyBorder="1" applyAlignment="1"/>
    <xf numFmtId="0" fontId="6" fillId="3" borderId="80" xfId="0" applyFont="1" applyFill="1" applyBorder="1" applyAlignment="1">
      <alignment horizontal="left"/>
    </xf>
    <xf numFmtId="0" fontId="8" fillId="0" borderId="0" xfId="0" applyFont="1" applyFill="1" applyBorder="1" applyAlignment="1">
      <alignment horizontal="center"/>
    </xf>
    <xf numFmtId="0" fontId="3" fillId="0" borderId="80" xfId="0" applyFont="1" applyFill="1" applyBorder="1" applyAlignment="1">
      <alignment vertical="center"/>
    </xf>
    <xf numFmtId="0" fontId="13" fillId="0" borderId="77" xfId="3" applyFont="1" applyFill="1" applyBorder="1" applyAlignment="1">
      <alignment horizontal="left" vertical="center" wrapText="1"/>
    </xf>
    <xf numFmtId="4" fontId="13" fillId="0" borderId="77" xfId="3" applyNumberFormat="1" applyFont="1" applyFill="1" applyBorder="1" applyAlignment="1">
      <alignment horizontal="right" vertical="center"/>
    </xf>
    <xf numFmtId="172" fontId="13" fillId="0" borderId="77" xfId="10" applyNumberFormat="1" applyFont="1" applyFill="1" applyBorder="1" applyAlignment="1">
      <alignment horizontal="right" vertical="center" wrapText="1"/>
    </xf>
    <xf numFmtId="172" fontId="41" fillId="0" borderId="78" xfId="4" applyNumberFormat="1" applyFont="1" applyFill="1" applyBorder="1" applyAlignment="1">
      <alignment vertical="center"/>
    </xf>
    <xf numFmtId="0" fontId="3" fillId="0" borderId="12" xfId="0" applyFont="1" applyBorder="1" applyAlignment="1">
      <alignment horizontal="center"/>
    </xf>
    <xf numFmtId="0" fontId="9" fillId="3" borderId="0" xfId="0" applyFont="1" applyFill="1" applyBorder="1" applyAlignment="1">
      <alignment horizontal="center"/>
    </xf>
    <xf numFmtId="0" fontId="6" fillId="0" borderId="29" xfId="0" applyFont="1" applyBorder="1" applyAlignment="1">
      <alignment horizontal="center"/>
    </xf>
    <xf numFmtId="0" fontId="6" fillId="3" borderId="88" xfId="0" applyFont="1" applyFill="1" applyBorder="1" applyAlignment="1">
      <alignment horizontal="center"/>
    </xf>
    <xf numFmtId="0" fontId="6" fillId="3" borderId="87" xfId="0" applyFont="1" applyFill="1" applyBorder="1" applyAlignment="1">
      <alignment horizontal="center"/>
    </xf>
    <xf numFmtId="0" fontId="6" fillId="3" borderId="82" xfId="0" applyFont="1" applyFill="1" applyBorder="1" applyAlignment="1">
      <alignment horizontal="center"/>
    </xf>
    <xf numFmtId="0" fontId="9" fillId="0" borderId="3" xfId="0" applyFont="1" applyFill="1" applyBorder="1" applyAlignment="1">
      <alignment horizontal="center"/>
    </xf>
    <xf numFmtId="197" fontId="6" fillId="3" borderId="85" xfId="468" applyNumberFormat="1" applyFont="1" applyFill="1" applyBorder="1" applyAlignment="1">
      <alignment horizontal="right"/>
    </xf>
    <xf numFmtId="0" fontId="41" fillId="0" borderId="64" xfId="4" applyFont="1" applyFill="1" applyBorder="1" applyAlignment="1">
      <alignment horizontal="center" vertical="center"/>
    </xf>
    <xf numFmtId="0" fontId="3" fillId="0" borderId="0" xfId="480" applyFont="1" applyBorder="1"/>
    <xf numFmtId="0" fontId="48" fillId="0" borderId="47" xfId="480" applyFont="1" applyBorder="1" applyAlignment="1">
      <alignment horizontal="center"/>
    </xf>
    <xf numFmtId="0" fontId="44" fillId="0" borderId="48" xfId="480" applyFont="1" applyFill="1" applyBorder="1" applyAlignment="1">
      <alignment horizontal="center"/>
    </xf>
    <xf numFmtId="0" fontId="48" fillId="0" borderId="48" xfId="480" applyFont="1" applyBorder="1" applyAlignment="1">
      <alignment vertical="center"/>
    </xf>
    <xf numFmtId="0" fontId="48" fillId="0" borderId="49" xfId="480" applyFont="1" applyBorder="1" applyAlignment="1">
      <alignment vertical="center"/>
    </xf>
    <xf numFmtId="0" fontId="48" fillId="0" borderId="0" xfId="480" applyFont="1" applyBorder="1"/>
    <xf numFmtId="0" fontId="3" fillId="0" borderId="26" xfId="480" applyFont="1" applyBorder="1" applyAlignment="1">
      <alignment horizontal="center"/>
    </xf>
    <xf numFmtId="0" fontId="3" fillId="0" borderId="23" xfId="480" applyFont="1" applyBorder="1"/>
    <xf numFmtId="0" fontId="3" fillId="0" borderId="3" xfId="480" applyFont="1" applyBorder="1"/>
    <xf numFmtId="0" fontId="3" fillId="0" borderId="6" xfId="480" applyFont="1" applyBorder="1"/>
    <xf numFmtId="0" fontId="3" fillId="0" borderId="26" xfId="480" applyFont="1" applyBorder="1"/>
    <xf numFmtId="0" fontId="9" fillId="0" borderId="0" xfId="480" applyFont="1" applyBorder="1"/>
    <xf numFmtId="0" fontId="3" fillId="0" borderId="0" xfId="480" applyFont="1" applyBorder="1" applyAlignment="1">
      <alignment horizontal="center"/>
    </xf>
    <xf numFmtId="0" fontId="3" fillId="0" borderId="25" xfId="480" applyFont="1" applyBorder="1"/>
    <xf numFmtId="0" fontId="3" fillId="3" borderId="25" xfId="480" applyFont="1" applyFill="1" applyBorder="1"/>
    <xf numFmtId="0" fontId="3" fillId="3" borderId="0" xfId="480" applyFont="1" applyFill="1" applyBorder="1"/>
    <xf numFmtId="0" fontId="3" fillId="3" borderId="26" xfId="480" applyFont="1" applyFill="1" applyBorder="1"/>
    <xf numFmtId="0" fontId="9" fillId="4" borderId="31" xfId="480" applyFont="1" applyFill="1" applyBorder="1" applyAlignment="1">
      <alignment horizontal="center" vertical="center"/>
    </xf>
    <xf numFmtId="0" fontId="9" fillId="4" borderId="32" xfId="480" applyFont="1" applyFill="1" applyBorder="1" applyAlignment="1">
      <alignment horizontal="center" vertical="center" wrapText="1"/>
    </xf>
    <xf numFmtId="0" fontId="3" fillId="3" borderId="35" xfId="480" applyFont="1" applyFill="1" applyBorder="1" applyAlignment="1">
      <alignment horizontal="center" vertical="center"/>
    </xf>
    <xf numFmtId="0" fontId="3" fillId="3" borderId="20" xfId="480" applyFont="1" applyFill="1" applyBorder="1" applyAlignment="1">
      <alignment horizontal="center" vertical="center"/>
    </xf>
    <xf numFmtId="0" fontId="3" fillId="0" borderId="0" xfId="480" applyFont="1" applyBorder="1" applyAlignment="1">
      <alignment vertical="center"/>
    </xf>
    <xf numFmtId="0" fontId="9" fillId="3" borderId="36" xfId="480" applyFont="1" applyFill="1" applyBorder="1"/>
    <xf numFmtId="0" fontId="3" fillId="3" borderId="16" xfId="480" applyFont="1" applyFill="1" applyBorder="1"/>
    <xf numFmtId="0" fontId="3" fillId="3" borderId="37" xfId="480" applyFont="1" applyFill="1" applyBorder="1"/>
    <xf numFmtId="0" fontId="8" fillId="3" borderId="25" xfId="480" applyFont="1" applyFill="1" applyBorder="1"/>
    <xf numFmtId="0" fontId="3" fillId="3" borderId="29" xfId="480" applyFont="1" applyFill="1" applyBorder="1"/>
    <xf numFmtId="0" fontId="3" fillId="0" borderId="0" xfId="480" applyFont="1" applyFill="1" applyBorder="1"/>
    <xf numFmtId="0" fontId="7" fillId="3" borderId="5" xfId="480" applyFont="1" applyFill="1" applyBorder="1" applyAlignment="1">
      <alignment horizontal="center"/>
    </xf>
    <xf numFmtId="0" fontId="7" fillId="3" borderId="40" xfId="480" applyFont="1" applyFill="1" applyBorder="1" applyAlignment="1">
      <alignment horizontal="center"/>
    </xf>
    <xf numFmtId="0" fontId="6" fillId="0" borderId="0" xfId="480" applyFont="1" applyBorder="1"/>
    <xf numFmtId="0" fontId="3" fillId="0" borderId="80" xfId="480" applyFont="1" applyFill="1" applyBorder="1" applyAlignment="1"/>
    <xf numFmtId="0" fontId="3" fillId="0" borderId="81" xfId="480" applyFont="1" applyBorder="1" applyAlignment="1">
      <alignment vertical="center"/>
    </xf>
    <xf numFmtId="0" fontId="3" fillId="0" borderId="82" xfId="480" applyFont="1" applyFill="1" applyBorder="1" applyAlignment="1">
      <alignment vertical="center"/>
    </xf>
    <xf numFmtId="0" fontId="3" fillId="0" borderId="83" xfId="480" applyFont="1" applyFill="1" applyBorder="1" applyAlignment="1"/>
    <xf numFmtId="0" fontId="6" fillId="3" borderId="82" xfId="480" applyFont="1" applyFill="1" applyBorder="1" applyAlignment="1"/>
    <xf numFmtId="3" fontId="6" fillId="3" borderId="84" xfId="480" applyNumberFormat="1" applyFont="1" applyFill="1" applyBorder="1" applyAlignment="1"/>
    <xf numFmtId="3" fontId="6" fillId="3" borderId="85" xfId="480" applyNumberFormat="1" applyFont="1" applyFill="1" applyBorder="1" applyAlignment="1"/>
    <xf numFmtId="0" fontId="6" fillId="0" borderId="0" xfId="480" applyFont="1" applyBorder="1" applyAlignment="1"/>
    <xf numFmtId="0" fontId="3" fillId="0" borderId="57" xfId="480" applyFont="1" applyFill="1" applyBorder="1" applyAlignment="1"/>
    <xf numFmtId="0" fontId="3" fillId="0" borderId="102" xfId="480" applyFont="1" applyBorder="1" applyAlignment="1">
      <alignment vertical="center"/>
    </xf>
    <xf numFmtId="0" fontId="3" fillId="0" borderId="103" xfId="480" applyFont="1" applyFill="1" applyBorder="1" applyAlignment="1">
      <alignment vertical="center"/>
    </xf>
    <xf numFmtId="0" fontId="3" fillId="0" borderId="88" xfId="480" applyFont="1" applyFill="1" applyBorder="1" applyAlignment="1"/>
    <xf numFmtId="0" fontId="6" fillId="3" borderId="103" xfId="480" applyFont="1" applyFill="1" applyBorder="1" applyAlignment="1"/>
    <xf numFmtId="3" fontId="6" fillId="3" borderId="64" xfId="480" applyNumberFormat="1" applyFont="1" applyFill="1" applyBorder="1" applyAlignment="1"/>
    <xf numFmtId="3" fontId="6" fillId="3" borderId="105" xfId="480" applyNumberFormat="1" applyFont="1" applyFill="1" applyBorder="1" applyAlignment="1"/>
    <xf numFmtId="0" fontId="6" fillId="3" borderId="102" xfId="480" applyFont="1" applyFill="1" applyBorder="1" applyAlignment="1"/>
    <xf numFmtId="0" fontId="6" fillId="3" borderId="104" xfId="480" applyFont="1" applyFill="1" applyBorder="1" applyAlignment="1">
      <alignment horizontal="center"/>
    </xf>
    <xf numFmtId="0" fontId="6" fillId="3" borderId="103" xfId="480" applyFont="1" applyFill="1" applyBorder="1" applyAlignment="1">
      <alignment horizontal="center"/>
    </xf>
    <xf numFmtId="0" fontId="6" fillId="3" borderId="89" xfId="480" applyFont="1" applyFill="1" applyBorder="1" applyAlignment="1"/>
    <xf numFmtId="0" fontId="6" fillId="3" borderId="90" xfId="480" applyFont="1" applyFill="1" applyBorder="1" applyAlignment="1"/>
    <xf numFmtId="0" fontId="6" fillId="3" borderId="91" xfId="480" applyFont="1" applyFill="1" applyBorder="1" applyAlignment="1"/>
    <xf numFmtId="3" fontId="6" fillId="3" borderId="77" xfId="480" applyNumberFormat="1" applyFont="1" applyFill="1" applyBorder="1"/>
    <xf numFmtId="3" fontId="6" fillId="3" borderId="78" xfId="480" applyNumberFormat="1" applyFont="1" applyFill="1" applyBorder="1"/>
    <xf numFmtId="0" fontId="7" fillId="3" borderId="25" xfId="480" applyFont="1" applyFill="1" applyBorder="1"/>
    <xf numFmtId="0" fontId="6" fillId="3" borderId="0" xfId="480" applyFont="1" applyFill="1" applyBorder="1"/>
    <xf numFmtId="0" fontId="6" fillId="3" borderId="26" xfId="480" applyFont="1" applyFill="1" applyBorder="1"/>
    <xf numFmtId="0" fontId="9" fillId="3" borderId="41" xfId="480" applyFont="1" applyFill="1" applyBorder="1"/>
    <xf numFmtId="0" fontId="3" fillId="3" borderId="27" xfId="480" applyFont="1" applyFill="1" applyBorder="1"/>
    <xf numFmtId="0" fontId="3" fillId="3" borderId="51" xfId="480" applyFont="1" applyFill="1" applyBorder="1"/>
    <xf numFmtId="0" fontId="6" fillId="3" borderId="28" xfId="480" applyFont="1" applyFill="1" applyBorder="1"/>
    <xf numFmtId="0" fontId="6" fillId="3" borderId="29" xfId="480" applyFont="1" applyFill="1" applyBorder="1"/>
    <xf numFmtId="0" fontId="7" fillId="3" borderId="39" xfId="480" applyFont="1" applyFill="1" applyBorder="1" applyAlignment="1">
      <alignment horizontal="center"/>
    </xf>
    <xf numFmtId="0" fontId="6" fillId="3" borderId="81" xfId="480" applyFont="1" applyFill="1" applyBorder="1" applyAlignment="1"/>
    <xf numFmtId="0" fontId="6" fillId="3" borderId="81" xfId="480" applyFont="1" applyFill="1" applyBorder="1" applyAlignment="1">
      <alignment horizontal="center"/>
    </xf>
    <xf numFmtId="0" fontId="6" fillId="3" borderId="84" xfId="480" applyFont="1" applyFill="1" applyBorder="1" applyAlignment="1">
      <alignment horizontal="right"/>
    </xf>
    <xf numFmtId="3" fontId="6" fillId="3" borderId="85" xfId="480" applyNumberFormat="1" applyFont="1" applyFill="1" applyBorder="1" applyAlignment="1">
      <alignment horizontal="right"/>
    </xf>
    <xf numFmtId="0" fontId="6" fillId="3" borderId="86" xfId="480" applyFont="1" applyFill="1" applyBorder="1" applyAlignment="1"/>
    <xf numFmtId="0" fontId="6" fillId="3" borderId="87" xfId="480" applyFont="1" applyFill="1" applyBorder="1" applyAlignment="1"/>
    <xf numFmtId="0" fontId="6" fillId="3" borderId="86" xfId="480" applyFont="1" applyFill="1" applyBorder="1" applyAlignment="1">
      <alignment horizontal="center"/>
    </xf>
    <xf numFmtId="0" fontId="6" fillId="3" borderId="58" xfId="480" applyFont="1" applyFill="1" applyBorder="1" applyAlignment="1">
      <alignment horizontal="right"/>
    </xf>
    <xf numFmtId="3" fontId="6" fillId="3" borderId="59" xfId="480" applyNumberFormat="1" applyFont="1" applyFill="1" applyBorder="1" applyAlignment="1">
      <alignment horizontal="right"/>
    </xf>
    <xf numFmtId="0" fontId="6" fillId="3" borderId="58" xfId="480" applyFont="1" applyFill="1" applyBorder="1"/>
    <xf numFmtId="3" fontId="6" fillId="0" borderId="0" xfId="480" applyNumberFormat="1" applyFont="1" applyBorder="1"/>
    <xf numFmtId="0" fontId="6" fillId="3" borderId="90" xfId="480" applyFont="1" applyFill="1" applyBorder="1"/>
    <xf numFmtId="0" fontId="6" fillId="3" borderId="77" xfId="480" applyFont="1" applyFill="1" applyBorder="1"/>
    <xf numFmtId="3" fontId="6" fillId="3" borderId="78" xfId="480" applyNumberFormat="1" applyFont="1" applyFill="1" applyBorder="1" applyAlignment="1">
      <alignment horizontal="right"/>
    </xf>
    <xf numFmtId="198" fontId="6" fillId="0" borderId="0" xfId="480" applyNumberFormat="1" applyFont="1" applyBorder="1"/>
    <xf numFmtId="0" fontId="6" fillId="3" borderId="25" xfId="480" applyFont="1" applyFill="1" applyBorder="1"/>
    <xf numFmtId="0" fontId="6" fillId="3" borderId="27" xfId="480" applyFont="1" applyFill="1" applyBorder="1"/>
    <xf numFmtId="0" fontId="6" fillId="3" borderId="51" xfId="480" applyFont="1" applyFill="1" applyBorder="1"/>
    <xf numFmtId="0" fontId="7" fillId="3" borderId="5" xfId="480" applyFont="1" applyFill="1" applyBorder="1" applyAlignment="1">
      <alignment horizontal="center" vertical="center"/>
    </xf>
    <xf numFmtId="0" fontId="7" fillId="3" borderId="5" xfId="480" applyFont="1" applyFill="1" applyBorder="1" applyAlignment="1">
      <alignment horizontal="center" vertical="center" wrapText="1"/>
    </xf>
    <xf numFmtId="0" fontId="7" fillId="3" borderId="33" xfId="480" applyFont="1" applyFill="1" applyBorder="1" applyAlignment="1">
      <alignment horizontal="center" vertical="center" wrapText="1"/>
    </xf>
    <xf numFmtId="0" fontId="7" fillId="3" borderId="40" xfId="480" applyFont="1" applyFill="1" applyBorder="1" applyAlignment="1">
      <alignment horizontal="center" vertical="center"/>
    </xf>
    <xf numFmtId="0" fontId="6" fillId="3" borderId="84" xfId="480" applyFont="1" applyFill="1" applyBorder="1" applyAlignment="1">
      <alignment horizontal="center"/>
    </xf>
    <xf numFmtId="0" fontId="6" fillId="3" borderId="84" xfId="480" applyFont="1" applyFill="1" applyBorder="1"/>
    <xf numFmtId="0" fontId="6" fillId="3" borderId="81" xfId="480" applyFont="1" applyFill="1" applyBorder="1"/>
    <xf numFmtId="3" fontId="6" fillId="3" borderId="85" xfId="480" applyNumberFormat="1" applyFont="1" applyFill="1" applyBorder="1"/>
    <xf numFmtId="0" fontId="6" fillId="3" borderId="58" xfId="480" applyFont="1" applyFill="1" applyBorder="1" applyAlignment="1">
      <alignment horizontal="center"/>
    </xf>
    <xf numFmtId="0" fontId="6" fillId="3" borderId="86" xfId="480" applyFont="1" applyFill="1" applyBorder="1"/>
    <xf numFmtId="3" fontId="6" fillId="3" borderId="59" xfId="480" applyNumberFormat="1" applyFont="1" applyFill="1" applyBorder="1"/>
    <xf numFmtId="0" fontId="6" fillId="3" borderId="57" xfId="480" applyFont="1" applyFill="1" applyBorder="1" applyAlignment="1"/>
    <xf numFmtId="0" fontId="6" fillId="3" borderId="77" xfId="480" applyFont="1" applyFill="1" applyBorder="1" applyAlignment="1"/>
    <xf numFmtId="197" fontId="6" fillId="0" borderId="0" xfId="471" applyNumberFormat="1" applyFont="1" applyBorder="1"/>
    <xf numFmtId="0" fontId="6" fillId="0" borderId="26" xfId="480" applyFont="1" applyBorder="1"/>
    <xf numFmtId="197" fontId="6" fillId="3" borderId="96" xfId="471" applyNumberFormat="1" applyFont="1" applyFill="1" applyBorder="1"/>
    <xf numFmtId="0" fontId="6" fillId="0" borderId="25" xfId="480" applyFont="1" applyBorder="1"/>
    <xf numFmtId="0" fontId="7" fillId="3" borderId="40" xfId="480" applyFont="1" applyFill="1" applyBorder="1" applyAlignment="1">
      <alignment horizontal="center" vertical="center" wrapText="1"/>
    </xf>
    <xf numFmtId="0" fontId="6" fillId="3" borderId="80" xfId="480" applyFont="1" applyFill="1" applyBorder="1" applyAlignment="1"/>
    <xf numFmtId="3" fontId="6" fillId="3" borderId="84" xfId="480" applyNumberFormat="1" applyFont="1" applyFill="1" applyBorder="1"/>
    <xf numFmtId="9" fontId="6" fillId="3" borderId="81" xfId="480" applyNumberFormat="1" applyFont="1" applyFill="1" applyBorder="1"/>
    <xf numFmtId="3" fontId="6" fillId="3" borderId="58" xfId="480" applyNumberFormat="1" applyFont="1" applyFill="1" applyBorder="1"/>
    <xf numFmtId="9" fontId="6" fillId="3" borderId="86" xfId="480" applyNumberFormat="1" applyFont="1" applyFill="1" applyBorder="1"/>
    <xf numFmtId="0" fontId="6" fillId="3" borderId="78" xfId="480" applyFont="1" applyFill="1" applyBorder="1"/>
    <xf numFmtId="0" fontId="7" fillId="3" borderId="33" xfId="480" applyFont="1" applyFill="1" applyBorder="1" applyAlignment="1">
      <alignment horizontal="center"/>
    </xf>
    <xf numFmtId="0" fontId="7" fillId="3" borderId="38" xfId="480" applyFont="1" applyFill="1" applyBorder="1" applyAlignment="1">
      <alignment horizontal="center" wrapText="1"/>
    </xf>
    <xf numFmtId="0" fontId="7" fillId="3" borderId="5" xfId="480" applyFont="1" applyFill="1" applyBorder="1" applyAlignment="1">
      <alignment horizontal="center" wrapText="1"/>
    </xf>
    <xf numFmtId="0" fontId="7" fillId="3" borderId="40" xfId="480" applyFont="1" applyFill="1" applyBorder="1" applyAlignment="1">
      <alignment horizontal="center" wrapText="1"/>
    </xf>
    <xf numFmtId="0" fontId="6" fillId="0" borderId="12" xfId="480" applyFont="1" applyBorder="1"/>
    <xf numFmtId="0" fontId="9" fillId="0" borderId="97" xfId="480" applyFont="1" applyFill="1" applyBorder="1"/>
    <xf numFmtId="0" fontId="3" fillId="0" borderId="98" xfId="480" applyFont="1" applyFill="1" applyBorder="1"/>
    <xf numFmtId="0" fontId="3" fillId="0" borderId="99" xfId="480" applyFont="1" applyFill="1" applyBorder="1"/>
    <xf numFmtId="0" fontId="3" fillId="0" borderId="57" xfId="480" applyFont="1" applyBorder="1" applyAlignment="1"/>
    <xf numFmtId="0" fontId="3" fillId="0" borderId="86" xfId="480" applyFont="1" applyBorder="1" applyAlignment="1"/>
    <xf numFmtId="0" fontId="3" fillId="0" borderId="100" xfId="480" applyFont="1" applyBorder="1" applyAlignment="1"/>
    <xf numFmtId="0" fontId="3" fillId="0" borderId="89" xfId="480" applyFont="1" applyBorder="1" applyAlignment="1"/>
    <xf numFmtId="0" fontId="3" fillId="0" borderId="90" xfId="480" applyFont="1" applyBorder="1" applyAlignment="1"/>
    <xf numFmtId="0" fontId="3" fillId="0" borderId="101" xfId="480" applyFont="1" applyBorder="1" applyAlignment="1"/>
    <xf numFmtId="0" fontId="3" fillId="0" borderId="25" xfId="480" applyFont="1" applyBorder="1" applyAlignment="1"/>
    <xf numFmtId="0" fontId="3" fillId="0" borderId="0" xfId="480" applyFont="1" applyBorder="1" applyAlignment="1"/>
    <xf numFmtId="0" fontId="3" fillId="0" borderId="26" xfId="480" applyFont="1" applyBorder="1" applyAlignment="1"/>
    <xf numFmtId="0" fontId="9" fillId="0" borderId="25" xfId="480" applyFont="1" applyBorder="1" applyAlignment="1">
      <alignment horizontal="left"/>
    </xf>
    <xf numFmtId="0" fontId="9" fillId="0" borderId="25" xfId="480" applyFont="1" applyBorder="1" applyAlignment="1">
      <alignment horizontal="justify" vertical="center" wrapText="1"/>
    </xf>
    <xf numFmtId="0" fontId="9" fillId="0" borderId="0" xfId="480" applyFont="1" applyBorder="1" applyAlignment="1">
      <alignment horizontal="justify" vertical="center" wrapText="1"/>
    </xf>
    <xf numFmtId="0" fontId="9" fillId="0" borderId="26" xfId="480" applyFont="1" applyBorder="1" applyAlignment="1">
      <alignment horizontal="justify" vertical="center" wrapText="1"/>
    </xf>
    <xf numFmtId="0" fontId="6" fillId="0" borderId="16" xfId="480" applyFont="1" applyBorder="1"/>
    <xf numFmtId="0" fontId="3" fillId="0" borderId="0" xfId="480" applyFont="1" applyBorder="1" applyAlignment="1">
      <alignment horizontal="left"/>
    </xf>
    <xf numFmtId="0" fontId="3" fillId="0" borderId="25" xfId="480" applyFont="1" applyBorder="1" applyAlignment="1">
      <alignment horizontal="left"/>
    </xf>
    <xf numFmtId="0" fontId="10" fillId="0" borderId="25" xfId="480" applyFont="1" applyBorder="1" applyAlignment="1">
      <alignment horizontal="left"/>
    </xf>
    <xf numFmtId="0" fontId="11" fillId="0" borderId="0" xfId="480" applyFont="1" applyBorder="1" applyAlignment="1">
      <alignment horizontal="left"/>
    </xf>
    <xf numFmtId="0" fontId="10" fillId="0" borderId="28" xfId="480" applyFont="1" applyBorder="1" applyAlignment="1">
      <alignment horizontal="left"/>
    </xf>
    <xf numFmtId="0" fontId="11" fillId="0" borderId="29" xfId="480" applyFont="1" applyBorder="1" applyAlignment="1">
      <alignment horizontal="left"/>
    </xf>
    <xf numFmtId="0" fontId="3" fillId="0" borderId="29" xfId="480" applyFont="1" applyBorder="1"/>
    <xf numFmtId="0" fontId="3" fillId="0" borderId="0" xfId="480" applyFont="1"/>
    <xf numFmtId="0" fontId="3" fillId="3" borderId="20" xfId="480" applyFont="1" applyFill="1" applyBorder="1" applyAlignment="1">
      <alignment vertical="center"/>
    </xf>
    <xf numFmtId="0" fontId="3" fillId="3" borderId="21" xfId="480" applyFont="1" applyFill="1" applyBorder="1" applyAlignment="1">
      <alignment vertical="center"/>
    </xf>
    <xf numFmtId="171" fontId="3" fillId="3" borderId="35" xfId="480" applyNumberFormat="1" applyFont="1" applyFill="1" applyBorder="1" applyAlignment="1">
      <alignment vertical="center"/>
    </xf>
    <xf numFmtId="0" fontId="3" fillId="0" borderId="87" xfId="480" applyFont="1" applyFill="1" applyBorder="1" applyAlignment="1"/>
    <xf numFmtId="165" fontId="6" fillId="0" borderId="0" xfId="471" applyFont="1" applyBorder="1"/>
    <xf numFmtId="0" fontId="13" fillId="0" borderId="57" xfId="3" applyFont="1" applyFill="1" applyBorder="1" applyAlignment="1">
      <alignment horizontal="center" vertical="center"/>
    </xf>
    <xf numFmtId="169" fontId="13" fillId="0" borderId="58" xfId="9" applyNumberFormat="1" applyFont="1" applyFill="1" applyBorder="1" applyAlignment="1">
      <alignment vertical="center"/>
    </xf>
    <xf numFmtId="172" fontId="13" fillId="0" borderId="58" xfId="10" applyNumberFormat="1" applyFont="1" applyFill="1" applyBorder="1" applyAlignment="1">
      <alignment vertical="center" wrapText="1"/>
    </xf>
    <xf numFmtId="169" fontId="3" fillId="3" borderId="35" xfId="0" applyNumberFormat="1" applyFont="1" applyFill="1" applyBorder="1" applyAlignment="1">
      <alignment vertical="center"/>
    </xf>
    <xf numFmtId="165" fontId="6" fillId="3" borderId="84" xfId="468" applyFont="1" applyFill="1" applyBorder="1" applyAlignment="1"/>
    <xf numFmtId="0" fontId="3" fillId="0" borderId="57" xfId="0" applyFont="1" applyFill="1" applyBorder="1" applyAlignment="1">
      <alignment vertical="center"/>
    </xf>
    <xf numFmtId="4" fontId="3" fillId="3" borderId="35" xfId="0" applyNumberFormat="1" applyFont="1" applyFill="1" applyBorder="1" applyAlignment="1">
      <alignment vertical="center"/>
    </xf>
    <xf numFmtId="169" fontId="3" fillId="3" borderId="35" xfId="480" applyNumberFormat="1" applyFont="1" applyFill="1" applyBorder="1" applyAlignment="1">
      <alignment vertical="center"/>
    </xf>
    <xf numFmtId="199" fontId="13" fillId="0" borderId="0" xfId="3" applyNumberFormat="1" applyFont="1" applyFill="1" applyAlignment="1">
      <alignment vertical="center"/>
    </xf>
    <xf numFmtId="0" fontId="6" fillId="0" borderId="29" xfId="0" applyFont="1" applyBorder="1" applyAlignment="1">
      <alignment horizontal="center"/>
    </xf>
    <xf numFmtId="0" fontId="6" fillId="0" borderId="0" xfId="0" applyFont="1" applyBorder="1" applyAlignment="1">
      <alignment horizontal="center"/>
    </xf>
    <xf numFmtId="0" fontId="3" fillId="0" borderId="12" xfId="0" applyFont="1" applyBorder="1" applyAlignment="1">
      <alignment horizontal="center"/>
    </xf>
    <xf numFmtId="0" fontId="9" fillId="3" borderId="0" xfId="0" applyFont="1" applyFill="1" applyBorder="1" applyAlignment="1">
      <alignment horizontal="center"/>
    </xf>
    <xf numFmtId="0" fontId="6" fillId="0" borderId="29" xfId="0" applyFont="1" applyBorder="1" applyAlignment="1">
      <alignment horizontal="center"/>
    </xf>
    <xf numFmtId="0" fontId="9" fillId="3" borderId="0" xfId="0" applyFont="1" applyFill="1" applyBorder="1" applyAlignment="1">
      <alignment horizontal="center"/>
    </xf>
    <xf numFmtId="0" fontId="3" fillId="0" borderId="12" xfId="0" applyFont="1" applyBorder="1" applyAlignment="1">
      <alignment horizontal="center"/>
    </xf>
    <xf numFmtId="0" fontId="6" fillId="3" borderId="82" xfId="0" applyFont="1" applyFill="1" applyBorder="1" applyAlignment="1">
      <alignment horizontal="center"/>
    </xf>
    <xf numFmtId="0" fontId="41" fillId="0" borderId="0" xfId="396" applyFont="1"/>
    <xf numFmtId="0" fontId="13" fillId="0" borderId="0" xfId="396" applyFont="1"/>
    <xf numFmtId="0" fontId="41" fillId="3" borderId="0" xfId="396" applyFont="1" applyFill="1"/>
    <xf numFmtId="0" fontId="13" fillId="3" borderId="0" xfId="396" applyFont="1" applyFill="1"/>
    <xf numFmtId="0" fontId="15" fillId="0" borderId="121" xfId="361" applyFont="1" applyBorder="1" applyAlignment="1">
      <alignment horizontal="center" vertical="center" wrapText="1"/>
    </xf>
    <xf numFmtId="0" fontId="53" fillId="0" borderId="0" xfId="396" applyFont="1"/>
    <xf numFmtId="199" fontId="41" fillId="0" borderId="0" xfId="491" applyNumberFormat="1" applyFont="1" applyBorder="1"/>
    <xf numFmtId="0" fontId="15" fillId="0" borderId="32" xfId="14" applyFont="1" applyBorder="1" applyAlignment="1">
      <alignment vertical="center"/>
    </xf>
    <xf numFmtId="172" fontId="15" fillId="21" borderId="54" xfId="492" applyNumberFormat="1" applyFont="1" applyFill="1" applyBorder="1" applyAlignment="1">
      <alignment horizontal="center" vertical="center"/>
    </xf>
    <xf numFmtId="172" fontId="15" fillId="21" borderId="114" xfId="492" applyNumberFormat="1" applyFont="1" applyFill="1" applyBorder="1" applyAlignment="1">
      <alignment horizontal="center" vertical="center"/>
    </xf>
    <xf numFmtId="9" fontId="41" fillId="4" borderId="115" xfId="2" applyFont="1" applyFill="1" applyBorder="1" applyAlignment="1">
      <alignment horizontal="center" vertical="center"/>
    </xf>
    <xf numFmtId="0" fontId="14" fillId="0" borderId="0" xfId="396" applyFont="1"/>
    <xf numFmtId="165" fontId="6" fillId="3" borderId="84" xfId="468" applyFont="1" applyFill="1" applyBorder="1"/>
    <xf numFmtId="197" fontId="6" fillId="3" borderId="84" xfId="468" applyNumberFormat="1" applyFont="1" applyFill="1" applyBorder="1"/>
    <xf numFmtId="165" fontId="6" fillId="3" borderId="85" xfId="468" applyFont="1" applyFill="1" applyBorder="1"/>
    <xf numFmtId="165" fontId="6" fillId="3" borderId="59" xfId="468" applyFont="1" applyFill="1" applyBorder="1"/>
    <xf numFmtId="165" fontId="6" fillId="3" borderId="50" xfId="468" applyFont="1" applyFill="1" applyBorder="1"/>
    <xf numFmtId="197" fontId="6" fillId="3" borderId="78" xfId="468" applyNumberFormat="1" applyFont="1" applyFill="1" applyBorder="1"/>
    <xf numFmtId="197" fontId="6" fillId="3" borderId="85" xfId="468" applyNumberFormat="1" applyFont="1" applyFill="1" applyBorder="1"/>
    <xf numFmtId="197" fontId="6" fillId="3" borderId="84" xfId="468" applyNumberFormat="1" applyFont="1" applyFill="1" applyBorder="1" applyAlignment="1"/>
    <xf numFmtId="197" fontId="6" fillId="3" borderId="64" xfId="468" applyNumberFormat="1" applyFont="1" applyFill="1" applyBorder="1" applyAlignment="1"/>
    <xf numFmtId="165" fontId="6" fillId="3" borderId="85" xfId="468" applyFont="1" applyFill="1" applyBorder="1" applyAlignment="1"/>
    <xf numFmtId="203" fontId="6" fillId="3" borderId="85" xfId="468" applyNumberFormat="1" applyFont="1" applyFill="1" applyBorder="1" applyAlignment="1"/>
    <xf numFmtId="203" fontId="6" fillId="3" borderId="105" xfId="468" applyNumberFormat="1" applyFont="1" applyFill="1" applyBorder="1" applyAlignment="1"/>
    <xf numFmtId="197" fontId="6" fillId="3" borderId="85" xfId="468" applyNumberFormat="1" applyFont="1" applyFill="1" applyBorder="1" applyAlignment="1"/>
    <xf numFmtId="197" fontId="6" fillId="3" borderId="105" xfId="468" applyNumberFormat="1" applyFont="1" applyFill="1" applyBorder="1" applyAlignment="1"/>
    <xf numFmtId="197" fontId="6" fillId="3" borderId="59" xfId="468" applyNumberFormat="1" applyFont="1" applyFill="1" applyBorder="1" applyAlignment="1"/>
    <xf numFmtId="197" fontId="6" fillId="3" borderId="59" xfId="468" applyNumberFormat="1" applyFont="1" applyFill="1" applyBorder="1"/>
    <xf numFmtId="165" fontId="6" fillId="3" borderId="58" xfId="468" applyFont="1" applyFill="1" applyBorder="1"/>
    <xf numFmtId="197" fontId="6" fillId="3" borderId="59" xfId="468" applyNumberFormat="1" applyFont="1" applyFill="1" applyBorder="1" applyAlignment="1">
      <alignment horizontal="right"/>
    </xf>
    <xf numFmtId="197" fontId="6" fillId="3" borderId="58" xfId="468" applyNumberFormat="1" applyFont="1" applyFill="1" applyBorder="1"/>
    <xf numFmtId="49" fontId="6" fillId="0" borderId="0" xfId="0" applyNumberFormat="1" applyFont="1" applyBorder="1"/>
    <xf numFmtId="165" fontId="6" fillId="0" borderId="0" xfId="468" applyFont="1" applyBorder="1"/>
    <xf numFmtId="197" fontId="6" fillId="0" borderId="0" xfId="0" applyNumberFormat="1" applyFont="1" applyBorder="1"/>
    <xf numFmtId="200" fontId="41" fillId="0" borderId="115" xfId="491" applyNumberFormat="1" applyFont="1" applyBorder="1" applyAlignment="1">
      <alignment vertical="center"/>
    </xf>
    <xf numFmtId="0" fontId="41" fillId="0" borderId="0" xfId="396" applyFont="1" applyBorder="1"/>
    <xf numFmtId="201" fontId="41" fillId="0" borderId="0" xfId="396" applyNumberFormat="1" applyFont="1" applyBorder="1"/>
    <xf numFmtId="0" fontId="13" fillId="0" borderId="0" xfId="396" applyFont="1" applyBorder="1"/>
    <xf numFmtId="0" fontId="13" fillId="3" borderId="0" xfId="396" applyFont="1" applyFill="1" applyBorder="1"/>
    <xf numFmtId="0" fontId="41" fillId="0" borderId="0" xfId="4" applyFont="1" applyFill="1" applyBorder="1" applyAlignment="1">
      <alignment vertical="center"/>
    </xf>
    <xf numFmtId="0" fontId="53" fillId="0" borderId="0" xfId="396" applyFont="1" applyBorder="1"/>
    <xf numFmtId="0" fontId="14" fillId="0" borderId="0" xfId="396" applyFont="1" applyBorder="1"/>
    <xf numFmtId="0" fontId="15" fillId="0" borderId="129" xfId="13" applyFont="1" applyFill="1" applyBorder="1" applyAlignment="1">
      <alignment horizontal="center" vertical="center"/>
    </xf>
    <xf numFmtId="0" fontId="41" fillId="0" borderId="0" xfId="396" applyFont="1" applyBorder="1" applyAlignment="1">
      <alignment horizontal="center"/>
    </xf>
    <xf numFmtId="202" fontId="41" fillId="0" borderId="0" xfId="10" applyNumberFormat="1" applyFont="1" applyBorder="1"/>
    <xf numFmtId="0" fontId="13" fillId="0" borderId="0" xfId="3" applyFont="1" applyFill="1" applyBorder="1" applyAlignment="1">
      <alignment horizontal="center" vertical="center"/>
    </xf>
    <xf numFmtId="171" fontId="13" fillId="0" borderId="0" xfId="3" applyNumberFormat="1" applyFont="1" applyFill="1" applyBorder="1" applyAlignment="1">
      <alignment vertical="center"/>
    </xf>
    <xf numFmtId="172" fontId="13" fillId="0" borderId="0" xfId="3" applyNumberFormat="1" applyFont="1" applyFill="1" applyBorder="1" applyAlignment="1">
      <alignment vertical="center"/>
    </xf>
    <xf numFmtId="0" fontId="13" fillId="0" borderId="118" xfId="4" applyFont="1" applyFill="1" applyBorder="1" applyAlignment="1">
      <alignment horizontal="center" vertical="center" wrapText="1"/>
    </xf>
    <xf numFmtId="0" fontId="16" fillId="0" borderId="118" xfId="4" applyFont="1" applyFill="1" applyBorder="1" applyAlignment="1">
      <alignment horizontal="center" vertical="center" wrapText="1"/>
    </xf>
    <xf numFmtId="0" fontId="16" fillId="0" borderId="118" xfId="4" applyFont="1" applyFill="1" applyBorder="1" applyAlignment="1">
      <alignment horizontal="center" vertical="center"/>
    </xf>
    <xf numFmtId="171" fontId="16" fillId="0" borderId="118" xfId="4" applyNumberFormat="1" applyFont="1" applyFill="1" applyBorder="1" applyAlignment="1">
      <alignment horizontal="center" vertical="center" wrapText="1"/>
    </xf>
    <xf numFmtId="172" fontId="16" fillId="0" borderId="118" xfId="8" applyNumberFormat="1" applyFont="1" applyFill="1" applyBorder="1" applyAlignment="1">
      <alignment horizontal="center" vertical="center" wrapText="1"/>
    </xf>
    <xf numFmtId="172" fontId="13" fillId="0" borderId="119" xfId="4" applyNumberFormat="1" applyFont="1" applyFill="1" applyBorder="1" applyAlignment="1">
      <alignment horizontal="center" vertical="center"/>
    </xf>
    <xf numFmtId="0" fontId="41" fillId="0" borderId="25" xfId="469" applyFont="1" applyBorder="1"/>
    <xf numFmtId="0" fontId="41" fillId="0" borderId="0" xfId="469" applyFont="1" applyBorder="1" applyAlignment="1">
      <alignment horizontal="center"/>
    </xf>
    <xf numFmtId="0" fontId="41" fillId="0" borderId="0" xfId="469" applyFont="1" applyBorder="1"/>
    <xf numFmtId="0" fontId="41" fillId="0" borderId="0" xfId="361" applyFont="1" applyBorder="1" applyAlignment="1">
      <alignment horizontal="center" vertical="center"/>
    </xf>
    <xf numFmtId="2" fontId="41" fillId="0" borderId="0" xfId="469" applyNumberFormat="1" applyFont="1" applyBorder="1"/>
    <xf numFmtId="39" fontId="15" fillId="0" borderId="26" xfId="491" applyNumberFormat="1" applyFont="1" applyBorder="1" applyAlignment="1">
      <alignment vertical="center"/>
    </xf>
    <xf numFmtId="172" fontId="15" fillId="21" borderId="121" xfId="492" applyNumberFormat="1" applyFont="1" applyFill="1" applyBorder="1" applyAlignment="1">
      <alignment horizontal="center" vertical="center"/>
    </xf>
    <xf numFmtId="9" fontId="41" fillId="4" borderId="122" xfId="2" applyFont="1" applyFill="1" applyBorder="1" applyAlignment="1">
      <alignment horizontal="center" vertical="center"/>
    </xf>
    <xf numFmtId="172" fontId="15" fillId="21" borderId="46" xfId="492" applyNumberFormat="1" applyFont="1" applyFill="1" applyBorder="1" applyAlignment="1">
      <alignment horizontal="center" vertical="center"/>
    </xf>
    <xf numFmtId="9" fontId="41" fillId="4" borderId="79" xfId="2" applyFont="1" applyFill="1" applyBorder="1" applyAlignment="1">
      <alignment horizontal="center" vertical="center"/>
    </xf>
    <xf numFmtId="0" fontId="54" fillId="0" borderId="0" xfId="396" applyFont="1"/>
    <xf numFmtId="0" fontId="54" fillId="0" borderId="25" xfId="469" applyFont="1" applyBorder="1"/>
    <xf numFmtId="0" fontId="54" fillId="0" borderId="0" xfId="469" applyFont="1" applyBorder="1" applyAlignment="1">
      <alignment horizontal="center"/>
    </xf>
    <xf numFmtId="0" fontId="54" fillId="0" borderId="0" xfId="469" applyFont="1" applyBorder="1"/>
    <xf numFmtId="200" fontId="55" fillId="23" borderId="50" xfId="5" applyNumberFormat="1" applyFont="1" applyFill="1" applyBorder="1" applyAlignment="1">
      <alignment vertical="center"/>
    </xf>
    <xf numFmtId="0" fontId="54" fillId="0" borderId="0" xfId="396" applyFont="1" applyBorder="1"/>
    <xf numFmtId="172" fontId="41" fillId="0" borderId="104" xfId="4" applyNumberFormat="1" applyFont="1" applyFill="1" applyBorder="1" applyAlignment="1">
      <alignment vertical="center"/>
    </xf>
    <xf numFmtId="172" fontId="41" fillId="0" borderId="88" xfId="4" applyNumberFormat="1" applyFont="1" applyFill="1" applyBorder="1" applyAlignment="1">
      <alignment vertical="center"/>
    </xf>
    <xf numFmtId="172" fontId="13" fillId="0" borderId="39" xfId="10" applyNumberFormat="1" applyFont="1" applyFill="1" applyBorder="1" applyAlignment="1">
      <alignment vertical="center" wrapText="1"/>
    </xf>
    <xf numFmtId="172" fontId="13" fillId="0" borderId="132" xfId="10" applyNumberFormat="1" applyFont="1" applyFill="1" applyBorder="1" applyAlignment="1">
      <alignment vertical="center" wrapText="1"/>
    </xf>
    <xf numFmtId="172" fontId="13" fillId="0" borderId="92" xfId="10" applyNumberFormat="1" applyFont="1" applyFill="1" applyBorder="1" applyAlignment="1">
      <alignment vertical="center" wrapText="1"/>
    </xf>
    <xf numFmtId="172" fontId="13" fillId="0" borderId="104" xfId="10" applyNumberFormat="1" applyFont="1" applyFill="1" applyBorder="1" applyAlignment="1">
      <alignment vertical="center" wrapText="1"/>
    </xf>
    <xf numFmtId="172" fontId="13" fillId="0" borderId="88" xfId="10" applyNumberFormat="1" applyFont="1" applyFill="1" applyBorder="1" applyAlignment="1">
      <alignment vertical="center" wrapText="1"/>
    </xf>
    <xf numFmtId="172" fontId="13" fillId="0" borderId="133" xfId="10" applyNumberFormat="1" applyFont="1" applyFill="1" applyBorder="1" applyAlignment="1">
      <alignment vertical="center" wrapText="1"/>
    </xf>
    <xf numFmtId="172" fontId="13" fillId="0" borderId="83" xfId="10" applyNumberFormat="1" applyFont="1" applyFill="1" applyBorder="1" applyAlignment="1">
      <alignment horizontal="right" vertical="center" wrapText="1"/>
    </xf>
    <xf numFmtId="172" fontId="13" fillId="0" borderId="133" xfId="10" applyNumberFormat="1" applyFont="1" applyFill="1" applyBorder="1" applyAlignment="1">
      <alignment horizontal="right" vertical="center" wrapText="1"/>
    </xf>
    <xf numFmtId="172" fontId="13" fillId="0" borderId="92" xfId="10" applyNumberFormat="1" applyFont="1" applyFill="1" applyBorder="1" applyAlignment="1">
      <alignment horizontal="right" vertical="center" wrapText="1"/>
    </xf>
    <xf numFmtId="3" fontId="15" fillId="21" borderId="11" xfId="490" applyNumberFormat="1" applyFont="1" applyFill="1" applyBorder="1" applyAlignment="1">
      <alignment horizontal="center" vertical="center" wrapText="1"/>
    </xf>
    <xf numFmtId="172" fontId="15" fillId="21" borderId="134" xfId="492" applyNumberFormat="1" applyFont="1" applyFill="1" applyBorder="1" applyAlignment="1">
      <alignment horizontal="center" vertical="center"/>
    </xf>
    <xf numFmtId="172" fontId="15" fillId="21" borderId="131" xfId="492" applyNumberFormat="1" applyFont="1" applyFill="1" applyBorder="1" applyAlignment="1">
      <alignment horizontal="center" vertical="center"/>
    </xf>
    <xf numFmtId="172" fontId="15" fillId="21" borderId="94" xfId="492" applyNumberFormat="1" applyFont="1" applyFill="1" applyBorder="1" applyAlignment="1">
      <alignment horizontal="center" vertical="center"/>
    </xf>
    <xf numFmtId="0" fontId="56" fillId="0" borderId="0" xfId="0" applyFont="1"/>
    <xf numFmtId="0" fontId="9" fillId="0" borderId="0" xfId="490" applyFont="1"/>
    <xf numFmtId="0" fontId="9" fillId="0" borderId="0" xfId="490" applyFont="1" applyAlignment="1">
      <alignment horizontal="center"/>
    </xf>
    <xf numFmtId="0" fontId="3" fillId="0" borderId="0" xfId="490" applyFont="1" applyAlignment="1">
      <alignment vertical="top" wrapText="1"/>
    </xf>
    <xf numFmtId="0" fontId="56" fillId="0" borderId="0" xfId="0" applyFont="1" applyAlignment="1">
      <alignment vertical="top"/>
    </xf>
    <xf numFmtId="0" fontId="3" fillId="0" borderId="0" xfId="490" applyFont="1" applyAlignment="1">
      <alignment vertical="center" wrapText="1"/>
    </xf>
    <xf numFmtId="0" fontId="9" fillId="0" borderId="0" xfId="14" applyFont="1" applyAlignment="1">
      <alignment vertical="center"/>
    </xf>
    <xf numFmtId="4" fontId="9" fillId="0" borderId="0" xfId="14" applyNumberFormat="1" applyFont="1" applyAlignment="1">
      <alignment vertical="center" wrapText="1"/>
    </xf>
    <xf numFmtId="0" fontId="43" fillId="0" borderId="52" xfId="361" applyFont="1" applyBorder="1" applyAlignment="1">
      <alignment horizontal="center" vertical="center" wrapText="1"/>
    </xf>
    <xf numFmtId="0" fontId="43" fillId="24" borderId="47" xfId="493" applyFont="1" applyFill="1" applyBorder="1" applyAlignment="1">
      <alignment vertical="center"/>
    </xf>
    <xf numFmtId="0" fontId="43" fillId="24" borderId="48" xfId="493" applyFont="1" applyFill="1" applyBorder="1" applyAlignment="1">
      <alignment vertical="center"/>
    </xf>
    <xf numFmtId="0" fontId="43" fillId="24" borderId="49" xfId="493" applyFont="1" applyFill="1" applyBorder="1" applyAlignment="1">
      <alignment vertical="center"/>
    </xf>
    <xf numFmtId="0" fontId="46" fillId="0" borderId="136" xfId="493" applyFont="1" applyBorder="1" applyAlignment="1">
      <alignment horizontal="center" vertical="center"/>
    </xf>
    <xf numFmtId="0" fontId="46" fillId="0" borderId="114" xfId="493" applyFont="1" applyBorder="1" applyAlignment="1">
      <alignment horizontal="center" vertical="center"/>
    </xf>
    <xf numFmtId="0" fontId="46" fillId="0" borderId="114" xfId="493" applyFont="1" applyBorder="1" applyAlignment="1">
      <alignment horizontal="left" vertical="center" wrapText="1"/>
    </xf>
    <xf numFmtId="4" fontId="46" fillId="0" borderId="114" xfId="110" applyNumberFormat="1" applyFont="1" applyBorder="1" applyAlignment="1">
      <alignment vertical="center" wrapText="1"/>
    </xf>
    <xf numFmtId="166" fontId="46" fillId="0" borderId="114" xfId="15" applyNumberFormat="1" applyFont="1" applyBorder="1" applyAlignment="1">
      <alignment horizontal="right" vertical="center" wrapText="1"/>
    </xf>
    <xf numFmtId="166" fontId="46" fillId="0" borderId="54" xfId="15" applyNumberFormat="1" applyFont="1" applyBorder="1" applyAlignment="1">
      <alignment horizontal="right" vertical="center" wrapText="1"/>
    </xf>
    <xf numFmtId="166" fontId="3" fillId="0" borderId="0" xfId="15" applyNumberFormat="1" applyFont="1" applyFill="1" applyBorder="1" applyAlignment="1">
      <alignment horizontal="right" vertical="center" wrapText="1"/>
    </xf>
    <xf numFmtId="0" fontId="46" fillId="0" borderId="28" xfId="493" applyFont="1" applyBorder="1" applyAlignment="1">
      <alignment horizontal="left" vertical="center"/>
    </xf>
    <xf numFmtId="0" fontId="46" fillId="0" borderId="118" xfId="493" applyFont="1" applyBorder="1" applyAlignment="1">
      <alignment horizontal="center" vertical="center"/>
    </xf>
    <xf numFmtId="0" fontId="46" fillId="0" borderId="118" xfId="493" applyFont="1" applyBorder="1" applyAlignment="1">
      <alignment horizontal="left" vertical="center" wrapText="1"/>
    </xf>
    <xf numFmtId="166" fontId="46" fillId="0" borderId="95" xfId="15" applyNumberFormat="1" applyFont="1" applyBorder="1" applyAlignment="1">
      <alignment horizontal="right" vertical="center" wrapText="1"/>
    </xf>
    <xf numFmtId="204" fontId="43" fillId="0" borderId="79" xfId="110" applyNumberFormat="1" applyFont="1" applyBorder="1" applyAlignment="1">
      <alignment horizontal="right" vertical="center"/>
    </xf>
    <xf numFmtId="204" fontId="9" fillId="0" borderId="0" xfId="110" applyNumberFormat="1" applyFont="1" applyFill="1" applyBorder="1" applyAlignment="1">
      <alignment horizontal="right" vertical="center"/>
    </xf>
    <xf numFmtId="0" fontId="46" fillId="0" borderId="114" xfId="493" applyFont="1" applyBorder="1" applyAlignment="1">
      <alignment horizontal="left" vertical="center"/>
    </xf>
    <xf numFmtId="166" fontId="46" fillId="0" borderId="115" xfId="15" applyNumberFormat="1" applyFont="1" applyBorder="1" applyAlignment="1">
      <alignment horizontal="right" vertical="center" wrapText="1"/>
    </xf>
    <xf numFmtId="0" fontId="46" fillId="0" borderId="118" xfId="490" applyFont="1" applyBorder="1"/>
    <xf numFmtId="0" fontId="46" fillId="0" borderId="118" xfId="490" applyFont="1" applyBorder="1" applyAlignment="1">
      <alignment horizontal="center"/>
    </xf>
    <xf numFmtId="0" fontId="3" fillId="0" borderId="0" xfId="490" applyFont="1"/>
    <xf numFmtId="166" fontId="46" fillId="0" borderId="114" xfId="15" quotePrefix="1" applyNumberFormat="1" applyFont="1" applyBorder="1" applyAlignment="1">
      <alignment horizontal="right" vertical="center" wrapText="1"/>
    </xf>
    <xf numFmtId="166" fontId="3" fillId="0" borderId="0" xfId="15" quotePrefix="1" applyNumberFormat="1" applyFont="1" applyFill="1" applyBorder="1" applyAlignment="1">
      <alignment horizontal="right" vertical="center" wrapText="1"/>
    </xf>
    <xf numFmtId="0" fontId="46" fillId="0" borderId="114" xfId="493" applyFont="1" applyBorder="1" applyAlignment="1">
      <alignment horizontal="center" vertical="center" wrapText="1"/>
    </xf>
    <xf numFmtId="0" fontId="46" fillId="0" borderId="7" xfId="493" applyFont="1" applyBorder="1" applyAlignment="1">
      <alignment horizontal="left" vertical="center"/>
    </xf>
    <xf numFmtId="0" fontId="46" fillId="0" borderId="0" xfId="493" applyFont="1" applyAlignment="1">
      <alignment horizontal="center" vertical="center"/>
    </xf>
    <xf numFmtId="0" fontId="46" fillId="0" borderId="0" xfId="493" applyFont="1" applyAlignment="1">
      <alignment horizontal="left" vertical="center" wrapText="1"/>
    </xf>
    <xf numFmtId="166" fontId="46" fillId="0" borderId="9" xfId="15" applyNumberFormat="1" applyFont="1" applyBorder="1" applyAlignment="1">
      <alignment horizontal="right" vertical="center" wrapText="1"/>
    </xf>
    <xf numFmtId="204" fontId="43" fillId="0" borderId="137" xfId="110" applyNumberFormat="1" applyFont="1" applyBorder="1" applyAlignment="1">
      <alignment horizontal="right" vertical="center"/>
    </xf>
    <xf numFmtId="0" fontId="46" fillId="0" borderId="113" xfId="493" applyFont="1" applyBorder="1" applyAlignment="1">
      <alignment horizontal="center" vertical="center"/>
    </xf>
    <xf numFmtId="2" fontId="46" fillId="0" borderId="118" xfId="493" applyNumberFormat="1" applyFont="1" applyBorder="1" applyAlignment="1">
      <alignment horizontal="center" vertical="center"/>
    </xf>
    <xf numFmtId="0" fontId="46" fillId="0" borderId="118" xfId="493" applyFont="1" applyBorder="1" applyAlignment="1">
      <alignment horizontal="left" vertical="center"/>
    </xf>
    <xf numFmtId="205" fontId="43" fillId="24" borderId="49" xfId="493" applyNumberFormat="1" applyFont="1" applyFill="1" applyBorder="1" applyAlignment="1">
      <alignment vertical="center"/>
    </xf>
    <xf numFmtId="205" fontId="9" fillId="0" borderId="0" xfId="14" applyNumberFormat="1" applyFont="1" applyAlignment="1">
      <alignment vertical="center"/>
    </xf>
    <xf numFmtId="49" fontId="43" fillId="0" borderId="0" xfId="13" applyNumberFormat="1" applyFont="1" applyAlignment="1">
      <alignment horizontal="right" vertical="center"/>
    </xf>
    <xf numFmtId="172" fontId="43" fillId="0" borderId="0" xfId="13" applyNumberFormat="1" applyFont="1" applyAlignment="1">
      <alignment vertical="center"/>
    </xf>
    <xf numFmtId="49" fontId="9" fillId="0" borderId="0" xfId="13" applyNumberFormat="1" applyFont="1" applyAlignment="1">
      <alignment horizontal="right" vertical="center"/>
    </xf>
    <xf numFmtId="172" fontId="9" fillId="0" borderId="0" xfId="13" applyNumberFormat="1" applyFont="1" applyAlignment="1">
      <alignment vertical="center"/>
    </xf>
    <xf numFmtId="0" fontId="46" fillId="0" borderId="0" xfId="469" applyFont="1"/>
    <xf numFmtId="0" fontId="46" fillId="0" borderId="0" xfId="361" applyFont="1" applyAlignment="1">
      <alignment horizontal="center" vertical="center"/>
    </xf>
    <xf numFmtId="0" fontId="46" fillId="0" borderId="116" xfId="469" applyFont="1" applyBorder="1" applyAlignment="1">
      <alignment horizontal="left" vertical="center"/>
    </xf>
    <xf numFmtId="9" fontId="46" fillId="0" borderId="117" xfId="491" applyNumberFormat="1" applyFont="1" applyBorder="1" applyAlignment="1">
      <alignment horizontal="center" vertical="center"/>
    </xf>
    <xf numFmtId="199" fontId="46" fillId="0" borderId="117" xfId="491" applyNumberFormat="1" applyFont="1" applyBorder="1" applyAlignment="1">
      <alignment vertical="center"/>
    </xf>
    <xf numFmtId="0" fontId="46" fillId="0" borderId="123" xfId="469" applyFont="1" applyBorder="1" applyAlignment="1">
      <alignment vertical="center"/>
    </xf>
    <xf numFmtId="199" fontId="46" fillId="0" borderId="115" xfId="491" applyNumberFormat="1" applyFont="1" applyBorder="1" applyAlignment="1">
      <alignment vertical="center"/>
    </xf>
    <xf numFmtId="0" fontId="3" fillId="0" borderId="0" xfId="469" applyAlignment="1">
      <alignment vertical="center"/>
    </xf>
    <xf numFmtId="199" fontId="3" fillId="0" borderId="0" xfId="491" applyNumberFormat="1" applyFont="1" applyFill="1" applyBorder="1" applyAlignment="1">
      <alignment vertical="center"/>
    </xf>
    <xf numFmtId="0" fontId="43" fillId="0" borderId="116" xfId="469" applyFont="1" applyBorder="1" applyAlignment="1">
      <alignment horizontal="left" vertical="center"/>
    </xf>
    <xf numFmtId="199" fontId="43" fillId="0" borderId="115" xfId="491" applyNumberFormat="1" applyFont="1" applyBorder="1" applyAlignment="1">
      <alignment vertical="center"/>
    </xf>
    <xf numFmtId="199" fontId="9" fillId="0" borderId="0" xfId="491" applyNumberFormat="1" applyFont="1" applyFill="1" applyBorder="1" applyAlignment="1">
      <alignment vertical="center"/>
    </xf>
    <xf numFmtId="0" fontId="46" fillId="0" borderId="0" xfId="469" applyFont="1" applyAlignment="1">
      <alignment horizontal="center"/>
    </xf>
    <xf numFmtId="0" fontId="46" fillId="0" borderId="116" xfId="469" applyFont="1" applyBorder="1" applyAlignment="1">
      <alignment horizontal="left" vertical="center" wrapText="1"/>
    </xf>
    <xf numFmtId="0" fontId="46" fillId="0" borderId="123" xfId="469" applyFont="1" applyBorder="1" applyAlignment="1">
      <alignment horizontal="right" vertical="center"/>
    </xf>
    <xf numFmtId="0" fontId="9" fillId="0" borderId="0" xfId="469" applyFont="1" applyAlignment="1">
      <alignment horizontal="right" vertical="center"/>
    </xf>
    <xf numFmtId="0" fontId="43" fillId="0" borderId="116" xfId="469" applyFont="1" applyBorder="1" applyAlignment="1">
      <alignment horizontal="left" vertical="center" wrapText="1"/>
    </xf>
    <xf numFmtId="0" fontId="3" fillId="0" borderId="0" xfId="469" applyAlignment="1">
      <alignment horizontal="right" vertical="center"/>
    </xf>
    <xf numFmtId="0" fontId="43" fillId="0" borderId="20" xfId="469" applyFont="1" applyBorder="1" applyAlignment="1">
      <alignment horizontal="left" vertical="center"/>
    </xf>
    <xf numFmtId="9" fontId="46" fillId="0" borderId="124" xfId="491" applyNumberFormat="1" applyFont="1" applyBorder="1" applyAlignment="1">
      <alignment horizontal="center" vertical="center"/>
    </xf>
    <xf numFmtId="199" fontId="43" fillId="0" borderId="124" xfId="491" applyNumberFormat="1" applyFont="1" applyBorder="1" applyAlignment="1">
      <alignment vertical="center"/>
    </xf>
    <xf numFmtId="0" fontId="46" fillId="0" borderId="138" xfId="469" applyFont="1" applyBorder="1" applyAlignment="1">
      <alignment vertical="center"/>
    </xf>
    <xf numFmtId="2" fontId="46" fillId="0" borderId="0" xfId="469" applyNumberFormat="1" applyFont="1"/>
    <xf numFmtId="199" fontId="46" fillId="0" borderId="0" xfId="491" applyNumberFormat="1" applyFont="1"/>
    <xf numFmtId="39" fontId="43" fillId="0" borderId="0" xfId="491" applyNumberFormat="1" applyFont="1" applyAlignment="1">
      <alignment vertical="center"/>
    </xf>
    <xf numFmtId="199" fontId="3" fillId="0" borderId="0" xfId="491" applyNumberFormat="1" applyFont="1" applyFill="1" applyBorder="1"/>
    <xf numFmtId="39" fontId="9" fillId="0" borderId="0" xfId="491" applyNumberFormat="1" applyFont="1" applyFill="1" applyBorder="1" applyAlignment="1">
      <alignment vertical="center"/>
    </xf>
    <xf numFmtId="0" fontId="43" fillId="0" borderId="32" xfId="14" applyFont="1" applyBorder="1" applyAlignment="1">
      <alignment vertical="center"/>
    </xf>
    <xf numFmtId="0" fontId="3" fillId="0" borderId="0" xfId="14" applyFont="1" applyAlignment="1">
      <alignment vertical="center"/>
    </xf>
    <xf numFmtId="172" fontId="43" fillId="21" borderId="54" xfId="492" applyNumberFormat="1" applyFont="1" applyFill="1" applyBorder="1" applyAlignment="1">
      <alignment horizontal="center" vertical="center"/>
    </xf>
    <xf numFmtId="3" fontId="9" fillId="0" borderId="0" xfId="490" applyNumberFormat="1" applyFont="1" applyAlignment="1">
      <alignment vertical="center" wrapText="1"/>
    </xf>
    <xf numFmtId="172" fontId="9" fillId="0" borderId="0" xfId="492" applyNumberFormat="1" applyFont="1" applyFill="1" applyBorder="1" applyAlignment="1">
      <alignment horizontal="center" vertical="center"/>
    </xf>
    <xf numFmtId="172" fontId="43" fillId="21" borderId="114" xfId="492" applyNumberFormat="1" applyFont="1" applyFill="1" applyBorder="1" applyAlignment="1">
      <alignment horizontal="center" vertical="center"/>
    </xf>
    <xf numFmtId="9" fontId="46" fillId="4" borderId="115" xfId="2" applyFont="1" applyFill="1" applyBorder="1" applyAlignment="1">
      <alignment horizontal="center" vertical="center" wrapText="1"/>
    </xf>
    <xf numFmtId="9" fontId="3" fillId="0" borderId="0" xfId="2" applyFont="1" applyFill="1" applyBorder="1" applyAlignment="1">
      <alignment horizontal="center" vertical="center" wrapText="1"/>
    </xf>
    <xf numFmtId="0" fontId="46" fillId="3" borderId="0" xfId="490" applyFont="1" applyFill="1" applyAlignment="1">
      <alignment horizontal="center" vertical="center" wrapText="1"/>
    </xf>
    <xf numFmtId="0" fontId="15" fillId="0" borderId="139" xfId="13" applyFont="1" applyFill="1" applyBorder="1" applyAlignment="1">
      <alignment horizontal="center" vertical="center"/>
    </xf>
    <xf numFmtId="0" fontId="6" fillId="0" borderId="80" xfId="480" applyFont="1" applyBorder="1" applyAlignment="1">
      <alignment vertical="center"/>
    </xf>
    <xf numFmtId="0" fontId="6" fillId="0" borderId="57" xfId="480" applyFont="1" applyBorder="1" applyAlignment="1"/>
    <xf numFmtId="200" fontId="54" fillId="0" borderId="0" xfId="396" applyNumberFormat="1" applyFont="1" applyBorder="1"/>
    <xf numFmtId="165" fontId="41" fillId="0" borderId="0" xfId="468" applyFont="1" applyBorder="1"/>
    <xf numFmtId="0" fontId="41" fillId="0" borderId="33" xfId="14" applyFont="1" applyBorder="1" applyAlignment="1">
      <alignment horizontal="center" vertical="center"/>
    </xf>
    <xf numFmtId="0" fontId="41" fillId="0" borderId="34" xfId="14" applyFont="1" applyBorder="1" applyAlignment="1">
      <alignment horizontal="center" vertical="center"/>
    </xf>
    <xf numFmtId="0" fontId="41" fillId="0" borderId="125" xfId="0" applyFont="1" applyBorder="1" applyAlignment="1">
      <alignment horizontal="center" vertical="center" wrapText="1"/>
    </xf>
    <xf numFmtId="0" fontId="41" fillId="0" borderId="126" xfId="0" applyFont="1" applyBorder="1" applyAlignment="1">
      <alignment horizontal="center" vertical="center" wrapText="1"/>
    </xf>
    <xf numFmtId="0" fontId="41" fillId="0" borderId="127" xfId="0" applyFont="1" applyBorder="1" applyAlignment="1">
      <alignment horizontal="center" vertical="center" wrapText="1"/>
    </xf>
    <xf numFmtId="0" fontId="41" fillId="0" borderId="28" xfId="0" applyFont="1" applyBorder="1" applyAlignment="1">
      <alignment horizontal="center" vertical="center" wrapText="1"/>
    </xf>
    <xf numFmtId="0" fontId="41" fillId="0" borderId="118" xfId="0" applyFont="1" applyBorder="1" applyAlignment="1">
      <alignment horizontal="center" vertical="center" wrapText="1"/>
    </xf>
    <xf numFmtId="3" fontId="15" fillId="21" borderId="121" xfId="490" applyNumberFormat="1" applyFont="1" applyFill="1" applyBorder="1" applyAlignment="1">
      <alignment horizontal="center" vertical="center" wrapText="1"/>
    </xf>
    <xf numFmtId="3" fontId="15" fillId="21" borderId="121" xfId="490" applyNumberFormat="1" applyFont="1" applyFill="1" applyBorder="1" applyAlignment="1">
      <alignment horizontal="center" vertical="center"/>
    </xf>
    <xf numFmtId="3" fontId="15" fillId="21" borderId="128" xfId="490" applyNumberFormat="1" applyFont="1" applyFill="1" applyBorder="1" applyAlignment="1">
      <alignment horizontal="center" vertical="center"/>
    </xf>
    <xf numFmtId="3" fontId="15" fillId="21" borderId="130" xfId="490" applyNumberFormat="1" applyFont="1" applyFill="1" applyBorder="1" applyAlignment="1">
      <alignment horizontal="center" vertical="center"/>
    </xf>
    <xf numFmtId="0" fontId="41" fillId="21" borderId="113" xfId="490" applyFont="1" applyFill="1" applyBorder="1" applyAlignment="1">
      <alignment vertical="center" wrapText="1"/>
    </xf>
    <xf numFmtId="0" fontId="41" fillId="21" borderId="114" xfId="490" applyFont="1" applyFill="1" applyBorder="1" applyAlignment="1">
      <alignment vertical="center" wrapText="1"/>
    </xf>
    <xf numFmtId="3" fontId="15" fillId="21" borderId="17" xfId="490" applyNumberFormat="1" applyFont="1" applyFill="1" applyBorder="1" applyAlignment="1">
      <alignment horizontal="center" vertical="center" wrapText="1"/>
    </xf>
    <xf numFmtId="3" fontId="15" fillId="21" borderId="114" xfId="490" applyNumberFormat="1" applyFont="1" applyFill="1" applyBorder="1" applyAlignment="1">
      <alignment horizontal="center" vertical="center"/>
    </xf>
    <xf numFmtId="0" fontId="15" fillId="21" borderId="114" xfId="490" applyFont="1" applyFill="1" applyBorder="1" applyAlignment="1">
      <alignment horizontal="center" vertical="center" wrapText="1"/>
    </xf>
    <xf numFmtId="0" fontId="15" fillId="21" borderId="114" xfId="490" applyFont="1" applyFill="1" applyBorder="1" applyAlignment="1">
      <alignment horizontal="center" vertical="center"/>
    </xf>
    <xf numFmtId="0" fontId="41" fillId="21" borderId="25" xfId="396" applyFont="1" applyFill="1" applyBorder="1" applyAlignment="1">
      <alignment horizontal="center" wrapText="1"/>
    </xf>
    <xf numFmtId="0" fontId="41" fillId="21" borderId="0" xfId="396" applyFont="1" applyFill="1" applyBorder="1" applyAlignment="1">
      <alignment horizontal="center" wrapText="1"/>
    </xf>
    <xf numFmtId="0" fontId="41" fillId="21" borderId="26" xfId="396" applyFont="1" applyFill="1" applyBorder="1" applyAlignment="1">
      <alignment horizontal="center" wrapText="1"/>
    </xf>
    <xf numFmtId="0" fontId="41" fillId="4" borderId="25" xfId="396" applyFont="1" applyFill="1" applyBorder="1" applyAlignment="1">
      <alignment horizontal="justify" wrapText="1"/>
    </xf>
    <xf numFmtId="0" fontId="41" fillId="4" borderId="0" xfId="396" applyFont="1" applyFill="1" applyBorder="1" applyAlignment="1">
      <alignment horizontal="justify" wrapText="1"/>
    </xf>
    <xf numFmtId="0" fontId="41" fillId="4" borderId="26" xfId="396" applyFont="1" applyFill="1" applyBorder="1" applyAlignment="1">
      <alignment horizontal="justify" wrapText="1"/>
    </xf>
    <xf numFmtId="0" fontId="54" fillId="0" borderId="25" xfId="490" applyFont="1" applyBorder="1" applyAlignment="1">
      <alignment horizontal="center"/>
    </xf>
    <xf numFmtId="0" fontId="54" fillId="0" borderId="0" xfId="490" applyFont="1" applyBorder="1" applyAlignment="1">
      <alignment horizontal="center"/>
    </xf>
    <xf numFmtId="0" fontId="54" fillId="0" borderId="26" xfId="490" applyFont="1" applyBorder="1" applyAlignment="1">
      <alignment horizontal="center"/>
    </xf>
    <xf numFmtId="0" fontId="15" fillId="0" borderId="23" xfId="490" applyFont="1" applyBorder="1" applyAlignment="1">
      <alignment horizontal="center" vertical="center"/>
    </xf>
    <xf numFmtId="0" fontId="15" fillId="0" borderId="3" xfId="490" applyFont="1" applyBorder="1" applyAlignment="1">
      <alignment horizontal="center" vertical="center"/>
    </xf>
    <xf numFmtId="0" fontId="15" fillId="0" borderId="6" xfId="490" applyFont="1" applyBorder="1" applyAlignment="1">
      <alignment horizontal="center" vertical="center"/>
    </xf>
    <xf numFmtId="0" fontId="15" fillId="3" borderId="5" xfId="5" applyFont="1" applyFill="1" applyBorder="1" applyAlignment="1">
      <alignment horizontal="center" vertical="center" wrapText="1"/>
    </xf>
    <xf numFmtId="0" fontId="15" fillId="3" borderId="121" xfId="5" applyFont="1" applyFill="1" applyBorder="1" applyAlignment="1">
      <alignment horizontal="center" vertical="center" wrapText="1"/>
    </xf>
    <xf numFmtId="4" fontId="15" fillId="3" borderId="5" xfId="5" applyNumberFormat="1" applyFont="1" applyFill="1" applyBorder="1" applyAlignment="1">
      <alignment horizontal="center" vertical="center" wrapText="1"/>
    </xf>
    <xf numFmtId="4" fontId="15" fillId="3" borderId="121" xfId="5" applyNumberFormat="1" applyFont="1" applyFill="1" applyBorder="1" applyAlignment="1">
      <alignment horizontal="center" vertical="center" wrapText="1"/>
    </xf>
    <xf numFmtId="4" fontId="15" fillId="3" borderId="40" xfId="5" applyNumberFormat="1" applyFont="1" applyFill="1" applyBorder="1" applyAlignment="1">
      <alignment horizontal="center" vertical="center" wrapText="1"/>
    </xf>
    <xf numFmtId="4" fontId="15" fillId="3" borderId="122" xfId="5" applyNumberFormat="1" applyFont="1" applyFill="1" applyBorder="1" applyAlignment="1">
      <alignment horizontal="center" vertical="center" wrapText="1"/>
    </xf>
    <xf numFmtId="0" fontId="15" fillId="4" borderId="28" xfId="5" applyFont="1" applyFill="1" applyBorder="1" applyAlignment="1">
      <alignment horizontal="center" vertical="center"/>
    </xf>
    <xf numFmtId="0" fontId="15" fillId="4" borderId="118" xfId="5" applyFont="1" applyFill="1" applyBorder="1" applyAlignment="1">
      <alignment horizontal="center" vertical="center"/>
    </xf>
    <xf numFmtId="0" fontId="15" fillId="4" borderId="119" xfId="5" applyFont="1" applyFill="1" applyBorder="1" applyAlignment="1">
      <alignment horizontal="center" vertical="center"/>
    </xf>
    <xf numFmtId="0" fontId="15" fillId="3" borderId="62" xfId="5" applyFont="1" applyFill="1" applyBorder="1" applyAlignment="1">
      <alignment horizontal="center" vertical="center" wrapText="1"/>
    </xf>
    <xf numFmtId="0" fontId="15" fillId="3" borderId="120" xfId="5" applyFont="1" applyFill="1" applyBorder="1" applyAlignment="1">
      <alignment horizontal="center" vertical="center" wrapText="1"/>
    </xf>
    <xf numFmtId="0" fontId="15" fillId="0" borderId="5" xfId="361" applyFont="1" applyBorder="1" applyAlignment="1">
      <alignment horizontal="center" vertical="center" wrapText="1"/>
    </xf>
    <xf numFmtId="0" fontId="16" fillId="0" borderId="5" xfId="4" applyFont="1" applyFill="1" applyBorder="1" applyAlignment="1">
      <alignment horizontal="center" vertical="center"/>
    </xf>
    <xf numFmtId="0" fontId="16" fillId="0" borderId="121" xfId="4" applyFont="1" applyFill="1" applyBorder="1" applyAlignment="1">
      <alignment horizontal="center" vertical="center"/>
    </xf>
    <xf numFmtId="0" fontId="41" fillId="0" borderId="116" xfId="469" applyFont="1" applyBorder="1" applyAlignment="1">
      <alignment horizontal="left" vertical="center"/>
    </xf>
    <xf numFmtId="0" fontId="41" fillId="0" borderId="117" xfId="469" applyFont="1" applyBorder="1" applyAlignment="1">
      <alignment horizontal="left" vertical="center"/>
    </xf>
    <xf numFmtId="0" fontId="41" fillId="0" borderId="123" xfId="469" applyFont="1" applyBorder="1" applyAlignment="1">
      <alignment horizontal="left" vertical="center"/>
    </xf>
    <xf numFmtId="0" fontId="55" fillId="0" borderId="20" xfId="469" applyFont="1" applyBorder="1" applyAlignment="1">
      <alignment horizontal="left" vertical="center"/>
    </xf>
    <xf numFmtId="0" fontId="55" fillId="0" borderId="124" xfId="469" applyFont="1" applyBorder="1" applyAlignment="1">
      <alignment horizontal="left" vertical="center"/>
    </xf>
    <xf numFmtId="0" fontId="55" fillId="0" borderId="140" xfId="469" applyFont="1" applyBorder="1" applyAlignment="1">
      <alignment horizontal="left" vertical="center"/>
    </xf>
    <xf numFmtId="0" fontId="15" fillId="0" borderId="47" xfId="13" applyFont="1" applyFill="1" applyBorder="1" applyAlignment="1">
      <alignment horizontal="right" vertical="center"/>
    </xf>
    <xf numFmtId="0" fontId="15" fillId="0" borderId="48" xfId="13" applyFont="1" applyFill="1" applyBorder="1" applyAlignment="1">
      <alignment horizontal="right" vertical="center"/>
    </xf>
    <xf numFmtId="0" fontId="15" fillId="0" borderId="129" xfId="13" applyFont="1" applyFill="1" applyBorder="1" applyAlignment="1">
      <alignment horizontal="right" vertical="center"/>
    </xf>
    <xf numFmtId="0" fontId="43" fillId="3" borderId="5" xfId="493" applyFont="1" applyFill="1" applyBorder="1" applyAlignment="1">
      <alignment horizontal="center" vertical="center" wrapText="1"/>
    </xf>
    <xf numFmtId="0" fontId="43" fillId="3" borderId="52" xfId="493" applyFont="1" applyFill="1" applyBorder="1" applyAlignment="1">
      <alignment horizontal="center" vertical="center" wrapText="1"/>
    </xf>
    <xf numFmtId="4" fontId="43" fillId="3" borderId="5" xfId="493" applyNumberFormat="1" applyFont="1" applyFill="1" applyBorder="1" applyAlignment="1">
      <alignment horizontal="center" vertical="center" wrapText="1"/>
    </xf>
    <xf numFmtId="4" fontId="43" fillId="3" borderId="52" xfId="493" applyNumberFormat="1" applyFont="1" applyFill="1" applyBorder="1" applyAlignment="1">
      <alignment horizontal="center" vertical="center" wrapText="1"/>
    </xf>
    <xf numFmtId="4" fontId="43" fillId="3" borderId="40" xfId="493" applyNumberFormat="1" applyFont="1" applyFill="1" applyBorder="1" applyAlignment="1">
      <alignment horizontal="center" vertical="center" wrapText="1"/>
    </xf>
    <xf numFmtId="4" fontId="43" fillId="3" borderId="53" xfId="493" applyNumberFormat="1" applyFont="1" applyFill="1" applyBorder="1" applyAlignment="1">
      <alignment horizontal="center" vertical="center" wrapText="1"/>
    </xf>
    <xf numFmtId="0" fontId="43" fillId="24" borderId="47" xfId="493" applyFont="1" applyFill="1" applyBorder="1" applyAlignment="1">
      <alignment horizontal="right" vertical="center"/>
    </xf>
    <xf numFmtId="0" fontId="43" fillId="24" borderId="48" xfId="493" applyFont="1" applyFill="1" applyBorder="1" applyAlignment="1">
      <alignment horizontal="right" vertical="center"/>
    </xf>
    <xf numFmtId="0" fontId="43" fillId="24" borderId="129" xfId="493" applyFont="1" applyFill="1" applyBorder="1" applyAlignment="1">
      <alignment horizontal="right" vertical="center"/>
    </xf>
    <xf numFmtId="0" fontId="43" fillId="3" borderId="62" xfId="493" applyFont="1" applyFill="1" applyBorder="1" applyAlignment="1">
      <alignment horizontal="center" vertical="center" wrapText="1"/>
    </xf>
    <xf numFmtId="0" fontId="43" fillId="3" borderId="135" xfId="493" applyFont="1" applyFill="1" applyBorder="1" applyAlignment="1">
      <alignment horizontal="center" vertical="center" wrapText="1"/>
    </xf>
    <xf numFmtId="0" fontId="43" fillId="0" borderId="5" xfId="361" applyFont="1" applyBorder="1" applyAlignment="1">
      <alignment horizontal="center" vertical="center" wrapText="1"/>
    </xf>
    <xf numFmtId="0" fontId="9" fillId="0" borderId="0" xfId="490" applyFont="1" applyAlignment="1">
      <alignment horizontal="center" vertical="top"/>
    </xf>
    <xf numFmtId="0" fontId="9" fillId="0" borderId="0" xfId="490" applyFont="1" applyAlignment="1">
      <alignment horizontal="center"/>
    </xf>
    <xf numFmtId="0" fontId="46" fillId="4" borderId="114" xfId="490" applyFont="1" applyFill="1" applyBorder="1" applyAlignment="1">
      <alignment horizontal="left" vertical="top" wrapText="1"/>
    </xf>
    <xf numFmtId="0" fontId="46" fillId="21" borderId="134" xfId="490" applyFont="1" applyFill="1" applyBorder="1" applyAlignment="1">
      <alignment horizontal="center" wrapText="1"/>
    </xf>
    <xf numFmtId="0" fontId="46" fillId="21" borderId="117" xfId="490" applyFont="1" applyFill="1" applyBorder="1" applyAlignment="1">
      <alignment horizontal="center" wrapText="1"/>
    </xf>
    <xf numFmtId="0" fontId="46" fillId="21" borderId="123" xfId="490" applyFont="1" applyFill="1" applyBorder="1" applyAlignment="1">
      <alignment horizontal="center" wrapText="1"/>
    </xf>
    <xf numFmtId="0" fontId="43" fillId="24" borderId="28" xfId="493" applyFont="1" applyFill="1" applyBorder="1" applyAlignment="1">
      <alignment horizontal="left" vertical="center"/>
    </xf>
    <xf numFmtId="0" fontId="43" fillId="24" borderId="118" xfId="493" applyFont="1" applyFill="1" applyBorder="1" applyAlignment="1">
      <alignment horizontal="left" vertical="center"/>
    </xf>
    <xf numFmtId="0" fontId="43" fillId="24" borderId="119" xfId="493" applyFont="1" applyFill="1" applyBorder="1" applyAlignment="1">
      <alignment horizontal="left" vertical="center"/>
    </xf>
    <xf numFmtId="0" fontId="46" fillId="0" borderId="33" xfId="14" applyFont="1" applyBorder="1" applyAlignment="1">
      <alignment horizontal="center" vertical="center"/>
    </xf>
    <xf numFmtId="0" fontId="46" fillId="0" borderId="34" xfId="14" applyFont="1" applyBorder="1" applyAlignment="1">
      <alignment horizontal="center" vertical="center"/>
    </xf>
    <xf numFmtId="0" fontId="46" fillId="21" borderId="113" xfId="490" applyFont="1" applyFill="1" applyBorder="1" applyAlignment="1">
      <alignment vertical="center" wrapText="1"/>
    </xf>
    <xf numFmtId="0" fontId="46" fillId="21" borderId="114" xfId="490" applyFont="1" applyFill="1" applyBorder="1" applyAlignment="1">
      <alignment vertical="center" wrapText="1"/>
    </xf>
    <xf numFmtId="3" fontId="43" fillId="21" borderId="114" xfId="490" applyNumberFormat="1" applyFont="1" applyFill="1" applyBorder="1" applyAlignment="1">
      <alignment horizontal="center" vertical="center"/>
    </xf>
    <xf numFmtId="0" fontId="43" fillId="21" borderId="114" xfId="490" applyFont="1" applyFill="1" applyBorder="1" applyAlignment="1">
      <alignment horizontal="center" vertical="center" wrapText="1"/>
    </xf>
    <xf numFmtId="0" fontId="43" fillId="21" borderId="114" xfId="490" applyFont="1" applyFill="1" applyBorder="1" applyAlignment="1">
      <alignment horizontal="center" vertical="center"/>
    </xf>
    <xf numFmtId="3" fontId="43" fillId="21" borderId="17" xfId="490" applyNumberFormat="1" applyFont="1" applyFill="1" applyBorder="1" applyAlignment="1">
      <alignment horizontal="center" vertical="center" wrapText="1"/>
    </xf>
    <xf numFmtId="0" fontId="43" fillId="3" borderId="126" xfId="490" applyFont="1" applyFill="1" applyBorder="1" applyAlignment="1">
      <alignment horizontal="center" vertical="center" wrapText="1"/>
    </xf>
    <xf numFmtId="0" fontId="46" fillId="4" borderId="113" xfId="0" applyFont="1" applyFill="1" applyBorder="1" applyAlignment="1">
      <alignment vertical="center" wrapText="1"/>
    </xf>
    <xf numFmtId="0" fontId="46" fillId="4" borderId="114" xfId="0" applyFont="1" applyFill="1" applyBorder="1" applyAlignment="1">
      <alignment vertical="center" wrapText="1"/>
    </xf>
    <xf numFmtId="3" fontId="43" fillId="21" borderId="114" xfId="490" applyNumberFormat="1" applyFont="1" applyFill="1" applyBorder="1" applyAlignment="1">
      <alignment horizontal="center" vertical="center" wrapText="1"/>
    </xf>
    <xf numFmtId="0" fontId="46" fillId="4" borderId="113" xfId="490" applyFont="1" applyFill="1" applyBorder="1" applyAlignment="1">
      <alignment vertical="center" wrapText="1"/>
    </xf>
    <xf numFmtId="0" fontId="46" fillId="4" borderId="114" xfId="490" applyFont="1" applyFill="1" applyBorder="1" applyAlignment="1">
      <alignment vertical="center" wrapText="1"/>
    </xf>
    <xf numFmtId="0" fontId="43" fillId="4" borderId="113" xfId="490" applyFont="1" applyFill="1" applyBorder="1" applyAlignment="1">
      <alignment vertical="center" wrapText="1"/>
    </xf>
    <xf numFmtId="0" fontId="46" fillId="3" borderId="114" xfId="490" applyFont="1" applyFill="1" applyBorder="1" applyAlignment="1">
      <alignment horizontal="center" vertical="center" wrapText="1"/>
    </xf>
    <xf numFmtId="0" fontId="46" fillId="3" borderId="115" xfId="490" applyFont="1" applyFill="1" applyBorder="1" applyAlignment="1">
      <alignment horizontal="center" vertical="center" wrapText="1"/>
    </xf>
    <xf numFmtId="0" fontId="46" fillId="0" borderId="25" xfId="0" applyFont="1" applyFill="1" applyBorder="1" applyAlignment="1">
      <alignment horizontal="right" vertical="center"/>
    </xf>
    <xf numFmtId="0" fontId="46" fillId="0" borderId="0" xfId="0" applyFont="1" applyFill="1" applyBorder="1" applyAlignment="1">
      <alignment horizontal="right" vertical="center"/>
    </xf>
    <xf numFmtId="0" fontId="3" fillId="0" borderId="1" xfId="0" applyFont="1" applyBorder="1" applyAlignment="1">
      <alignment horizontal="center"/>
    </xf>
    <xf numFmtId="0" fontId="3" fillId="0" borderId="7" xfId="0" applyFont="1" applyBorder="1" applyAlignment="1">
      <alignment horizontal="center"/>
    </xf>
    <xf numFmtId="0" fontId="3" fillId="0" borderId="55" xfId="0" applyFont="1" applyBorder="1" applyAlignment="1">
      <alignment horizontal="center"/>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3" borderId="8" xfId="0" applyFont="1" applyFill="1" applyBorder="1" applyAlignment="1">
      <alignment horizontal="center"/>
    </xf>
    <xf numFmtId="0" fontId="7" fillId="3" borderId="0" xfId="0" applyFont="1" applyFill="1" applyBorder="1" applyAlignment="1">
      <alignment horizontal="center"/>
    </xf>
    <xf numFmtId="0" fontId="7" fillId="3" borderId="9" xfId="0" applyFont="1" applyFill="1" applyBorder="1" applyAlignment="1">
      <alignment horizontal="center"/>
    </xf>
    <xf numFmtId="0" fontId="9" fillId="3" borderId="94" xfId="0" applyFont="1" applyFill="1" applyBorder="1" applyAlignment="1">
      <alignment horizontal="center"/>
    </xf>
    <xf numFmtId="0" fontId="9" fillId="3" borderId="29" xfId="0" applyFont="1" applyFill="1" applyBorder="1" applyAlignment="1">
      <alignment horizontal="center"/>
    </xf>
    <xf numFmtId="0" fontId="9" fillId="3" borderId="95" xfId="0" applyFont="1" applyFill="1" applyBorder="1" applyAlignment="1">
      <alignment horizontal="center"/>
    </xf>
    <xf numFmtId="0" fontId="6" fillId="3" borderId="5" xfId="466" applyFont="1" applyFill="1" applyBorder="1" applyAlignment="1">
      <alignment horizontal="left" vertical="center"/>
    </xf>
    <xf numFmtId="0" fontId="6" fillId="3" borderId="10" xfId="466" applyFont="1" applyFill="1" applyBorder="1" applyAlignment="1">
      <alignment horizontal="left" vertical="center"/>
    </xf>
    <xf numFmtId="0" fontId="9" fillId="3" borderId="8" xfId="0" applyFont="1" applyFill="1" applyBorder="1" applyAlignment="1">
      <alignment horizontal="center"/>
    </xf>
    <xf numFmtId="0" fontId="9" fillId="3" borderId="0" xfId="0" applyFont="1" applyFill="1" applyBorder="1" applyAlignment="1">
      <alignment horizontal="center"/>
    </xf>
    <xf numFmtId="0" fontId="9" fillId="3" borderId="9" xfId="0" applyFont="1" applyFill="1" applyBorder="1" applyAlignment="1">
      <alignment horizontal="center"/>
    </xf>
    <xf numFmtId="0" fontId="6" fillId="3" borderId="14" xfId="466" applyFont="1" applyFill="1" applyBorder="1" applyAlignment="1">
      <alignment horizontal="left" vertical="center"/>
    </xf>
    <xf numFmtId="0" fontId="6" fillId="3" borderId="46" xfId="466" applyFont="1" applyFill="1" applyBorder="1" applyAlignment="1">
      <alignment horizontal="left" vertical="center"/>
    </xf>
    <xf numFmtId="0" fontId="6" fillId="3" borderId="2" xfId="466" applyFont="1" applyFill="1" applyBorder="1" applyAlignment="1">
      <alignment horizontal="center" vertical="center"/>
    </xf>
    <xf numFmtId="0" fontId="6" fillId="3" borderId="3" xfId="466" applyFont="1" applyFill="1" applyBorder="1" applyAlignment="1">
      <alignment horizontal="center" vertical="center"/>
    </xf>
    <xf numFmtId="0" fontId="6" fillId="3" borderId="6" xfId="466" applyFont="1" applyFill="1" applyBorder="1" applyAlignment="1">
      <alignment horizontal="center" vertical="center"/>
    </xf>
    <xf numFmtId="0" fontId="6" fillId="3" borderId="11" xfId="466" applyFont="1" applyFill="1" applyBorder="1" applyAlignment="1">
      <alignment horizontal="center" vertical="center"/>
    </xf>
    <xf numFmtId="0" fontId="6" fillId="3" borderId="12" xfId="466" applyFont="1" applyFill="1" applyBorder="1" applyAlignment="1">
      <alignment horizontal="center" vertical="center"/>
    </xf>
    <xf numFmtId="0" fontId="6" fillId="3" borderId="13" xfId="466" applyFont="1" applyFill="1" applyBorder="1" applyAlignment="1">
      <alignment horizontal="center" vertical="center"/>
    </xf>
    <xf numFmtId="0" fontId="8" fillId="3" borderId="8" xfId="0" applyFont="1" applyFill="1" applyBorder="1" applyAlignment="1">
      <alignment horizontal="center"/>
    </xf>
    <xf numFmtId="0" fontId="8" fillId="3" borderId="0" xfId="0" applyFont="1" applyFill="1" applyBorder="1" applyAlignment="1">
      <alignment horizontal="center"/>
    </xf>
    <xf numFmtId="0" fontId="8" fillId="3" borderId="9" xfId="0" applyFont="1" applyFill="1" applyBorder="1" applyAlignment="1">
      <alignment horizontal="center"/>
    </xf>
    <xf numFmtId="0" fontId="6" fillId="3" borderId="17" xfId="0" applyFont="1" applyFill="1" applyBorder="1" applyAlignment="1">
      <alignment horizontal="left" vertical="center"/>
    </xf>
    <xf numFmtId="0" fontId="6" fillId="3" borderId="15" xfId="466" applyFont="1" applyFill="1" applyBorder="1" applyAlignment="1">
      <alignment horizontal="center" vertical="center"/>
    </xf>
    <xf numFmtId="0" fontId="6" fillId="3" borderId="16" xfId="466" applyFont="1" applyFill="1" applyBorder="1" applyAlignment="1">
      <alignment horizontal="center" vertical="center"/>
    </xf>
    <xf numFmtId="0" fontId="6" fillId="3" borderId="37" xfId="466" applyFont="1" applyFill="1" applyBorder="1" applyAlignment="1">
      <alignment horizontal="center" vertical="center"/>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14" xfId="466" applyFont="1" applyFill="1" applyBorder="1" applyAlignment="1">
      <alignment horizontal="center" vertical="center"/>
    </xf>
    <xf numFmtId="0" fontId="6" fillId="3" borderId="46" xfId="466" applyFont="1" applyFill="1" applyBorder="1" applyAlignment="1">
      <alignment horizontal="center" vertical="center"/>
    </xf>
    <xf numFmtId="0" fontId="6" fillId="3" borderId="19" xfId="466" applyFont="1" applyFill="1" applyBorder="1" applyAlignment="1">
      <alignment horizontal="center" vertical="center"/>
    </xf>
    <xf numFmtId="0" fontId="6" fillId="3" borderId="79" xfId="466" applyFont="1" applyFill="1" applyBorder="1" applyAlignment="1">
      <alignment horizontal="center" vertical="center"/>
    </xf>
    <xf numFmtId="0" fontId="6" fillId="0" borderId="29" xfId="0" applyFont="1" applyBorder="1" applyAlignment="1">
      <alignment horizontal="center"/>
    </xf>
    <xf numFmtId="0" fontId="6" fillId="0" borderId="30" xfId="0" applyFont="1" applyBorder="1" applyAlignment="1">
      <alignment horizontal="center"/>
    </xf>
    <xf numFmtId="0" fontId="43" fillId="0" borderId="65" xfId="0" applyFont="1" applyFill="1" applyBorder="1" applyAlignment="1" applyProtection="1">
      <alignment horizontal="center"/>
      <protection locked="0"/>
    </xf>
    <xf numFmtId="0" fontId="43" fillId="0" borderId="10" xfId="0" applyFont="1" applyFill="1" applyBorder="1" applyAlignment="1" applyProtection="1">
      <alignment horizontal="center"/>
      <protection locked="0"/>
    </xf>
    <xf numFmtId="0" fontId="43" fillId="0" borderId="24" xfId="0" applyFont="1" applyFill="1" applyBorder="1" applyAlignment="1" applyProtection="1">
      <alignment horizontal="center"/>
      <protection locked="0"/>
    </xf>
    <xf numFmtId="0" fontId="9" fillId="3" borderId="32"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9" fillId="3" borderId="32" xfId="0" applyFont="1" applyFill="1" applyBorder="1" applyAlignment="1">
      <alignment horizontal="center" vertical="center"/>
    </xf>
    <xf numFmtId="0" fontId="9" fillId="3" borderId="34" xfId="0" applyFont="1" applyFill="1" applyBorder="1" applyAlignment="1">
      <alignment horizontal="center" vertical="center"/>
    </xf>
    <xf numFmtId="0" fontId="9" fillId="0" borderId="25" xfId="0" applyFont="1" applyBorder="1" applyAlignment="1" applyProtection="1">
      <alignment horizontal="left" vertical="center"/>
      <protection locked="0"/>
    </xf>
    <xf numFmtId="0" fontId="46" fillId="0" borderId="0" xfId="0" applyFont="1" applyBorder="1" applyAlignment="1">
      <alignment horizontal="justify" vertical="center" wrapText="1"/>
    </xf>
    <xf numFmtId="0" fontId="46" fillId="0" borderId="0" xfId="0" applyFont="1" applyAlignment="1">
      <alignment horizontal="justify" vertical="center" wrapText="1"/>
    </xf>
    <xf numFmtId="0" fontId="46" fillId="0" borderId="12" xfId="0" applyFont="1" applyBorder="1" applyAlignment="1">
      <alignment horizontal="justify" vertical="center" wrapText="1"/>
    </xf>
    <xf numFmtId="0" fontId="3" fillId="3" borderId="20" xfId="0" applyFont="1" applyFill="1" applyBorder="1" applyAlignment="1">
      <alignment horizontal="center"/>
    </xf>
    <xf numFmtId="0" fontId="3" fillId="3" borderId="22" xfId="0" applyFont="1" applyFill="1" applyBorder="1" applyAlignment="1">
      <alignment horizontal="center"/>
    </xf>
    <xf numFmtId="0" fontId="7" fillId="3" borderId="32" xfId="0" applyFont="1" applyFill="1" applyBorder="1" applyAlignment="1">
      <alignment horizontal="center"/>
    </xf>
    <xf numFmtId="0" fontId="7" fillId="3" borderId="33" xfId="0" applyFont="1" applyFill="1" applyBorder="1" applyAlignment="1">
      <alignment horizontal="center"/>
    </xf>
    <xf numFmtId="0" fontId="7" fillId="3" borderId="38" xfId="0" applyFont="1" applyFill="1" applyBorder="1" applyAlignment="1">
      <alignment horizontal="center"/>
    </xf>
    <xf numFmtId="0" fontId="7" fillId="3" borderId="11" xfId="0" applyFont="1" applyFill="1" applyBorder="1" applyAlignment="1">
      <alignment horizontal="center"/>
    </xf>
    <xf numFmtId="0" fontId="7" fillId="3" borderId="18" xfId="0" applyFont="1" applyFill="1" applyBorder="1" applyAlignment="1">
      <alignment horizontal="center"/>
    </xf>
    <xf numFmtId="0" fontId="7" fillId="3" borderId="39" xfId="0" applyFont="1" applyFill="1" applyBorder="1" applyAlignment="1">
      <alignment horizontal="center"/>
    </xf>
    <xf numFmtId="0" fontId="6" fillId="3" borderId="41" xfId="0" applyFont="1" applyFill="1" applyBorder="1" applyAlignment="1">
      <alignment horizontal="center"/>
    </xf>
    <xf numFmtId="0" fontId="6" fillId="3" borderId="27" xfId="0" applyFont="1" applyFill="1" applyBorder="1" applyAlignment="1">
      <alignment horizontal="center"/>
    </xf>
    <xf numFmtId="0" fontId="6" fillId="3" borderId="42" xfId="0" applyFont="1" applyFill="1" applyBorder="1" applyAlignment="1">
      <alignment horizontal="center"/>
    </xf>
    <xf numFmtId="0" fontId="6" fillId="3" borderId="43" xfId="0" applyFont="1" applyFill="1" applyBorder="1" applyAlignment="1"/>
    <xf numFmtId="0" fontId="6" fillId="3" borderId="42" xfId="0" applyFont="1" applyFill="1" applyBorder="1" applyAlignment="1"/>
    <xf numFmtId="0" fontId="6" fillId="3" borderId="43" xfId="0" applyFont="1" applyFill="1" applyBorder="1" applyAlignment="1">
      <alignment horizontal="center"/>
    </xf>
    <xf numFmtId="0" fontId="6" fillId="3" borderId="20" xfId="0" applyFont="1" applyFill="1" applyBorder="1" applyAlignment="1">
      <alignment horizontal="center"/>
    </xf>
    <xf numFmtId="0" fontId="6" fillId="3" borderId="21" xfId="0" applyFont="1" applyFill="1" applyBorder="1" applyAlignment="1">
      <alignment horizontal="center"/>
    </xf>
    <xf numFmtId="0" fontId="6" fillId="3" borderId="44" xfId="0" applyFont="1" applyFill="1" applyBorder="1" applyAlignment="1">
      <alignment horizontal="center"/>
    </xf>
    <xf numFmtId="0" fontId="6" fillId="3" borderId="45" xfId="0" applyFont="1" applyFill="1" applyBorder="1" applyAlignment="1"/>
    <xf numFmtId="0" fontId="6" fillId="3" borderId="44" xfId="0" applyFont="1" applyFill="1" applyBorder="1" applyAlignment="1"/>
    <xf numFmtId="0" fontId="6" fillId="3" borderId="45" xfId="0" applyFont="1" applyFill="1" applyBorder="1" applyAlignment="1">
      <alignment horizontal="center"/>
    </xf>
    <xf numFmtId="0" fontId="7" fillId="3" borderId="47" xfId="0" applyFont="1" applyFill="1" applyBorder="1" applyAlignment="1">
      <alignment horizontal="right"/>
    </xf>
    <xf numFmtId="0" fontId="7" fillId="3" borderId="48" xfId="0" applyFont="1" applyFill="1" applyBorder="1" applyAlignment="1">
      <alignment horizontal="right"/>
    </xf>
    <xf numFmtId="0" fontId="7" fillId="3" borderId="49" xfId="0" applyFont="1" applyFill="1" applyBorder="1" applyAlignment="1">
      <alignment horizontal="right"/>
    </xf>
    <xf numFmtId="0" fontId="6" fillId="3" borderId="41" xfId="0" applyFont="1" applyFill="1" applyBorder="1" applyAlignment="1"/>
    <xf numFmtId="0" fontId="6" fillId="3" borderId="27" xfId="0" applyFont="1" applyFill="1" applyBorder="1" applyAlignment="1"/>
    <xf numFmtId="0" fontId="6" fillId="3" borderId="20" xfId="0" applyFont="1" applyFill="1" applyBorder="1" applyAlignment="1"/>
    <xf numFmtId="0" fontId="6" fillId="3" borderId="21" xfId="0" applyFont="1" applyFill="1" applyBorder="1" applyAlignment="1"/>
    <xf numFmtId="0" fontId="7" fillId="3" borderId="32" xfId="0" applyFont="1" applyFill="1" applyBorder="1" applyAlignment="1">
      <alignment horizontal="center" vertical="center"/>
    </xf>
    <xf numFmtId="0" fontId="7" fillId="3" borderId="33" xfId="0" applyFont="1" applyFill="1" applyBorder="1" applyAlignment="1">
      <alignment horizontal="center" vertical="center"/>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28" xfId="0" applyFont="1" applyFill="1" applyBorder="1" applyAlignment="1">
      <alignment horizontal="right"/>
    </xf>
    <xf numFmtId="0" fontId="7" fillId="3" borderId="29" xfId="0" applyFont="1" applyFill="1" applyBorder="1" applyAlignment="1">
      <alignment horizontal="right"/>
    </xf>
    <xf numFmtId="0" fontId="7" fillId="3" borderId="30" xfId="0" applyFont="1" applyFill="1" applyBorder="1" applyAlignment="1">
      <alignment horizontal="right"/>
    </xf>
    <xf numFmtId="0" fontId="7" fillId="3" borderId="39" xfId="0" applyFont="1" applyFill="1" applyBorder="1" applyAlignment="1">
      <alignment horizontal="center" vertical="center" wrapText="1"/>
    </xf>
    <xf numFmtId="0" fontId="7" fillId="3" borderId="38" xfId="0" applyFont="1" applyFill="1" applyBorder="1" applyAlignment="1">
      <alignment horizontal="center" vertical="center" wrapText="1"/>
    </xf>
    <xf numFmtId="0" fontId="7" fillId="3" borderId="39" xfId="0" applyFont="1" applyFill="1" applyBorder="1" applyAlignment="1">
      <alignment horizontal="center" wrapText="1"/>
    </xf>
    <xf numFmtId="0" fontId="7" fillId="3" borderId="38" xfId="0" applyFont="1" applyFill="1" applyBorder="1" applyAlignment="1">
      <alignment horizontal="center" wrapText="1"/>
    </xf>
    <xf numFmtId="0" fontId="10" fillId="0" borderId="25"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26" xfId="0" applyFont="1" applyBorder="1" applyAlignment="1">
      <alignment horizontal="justify" vertical="center" wrapText="1"/>
    </xf>
    <xf numFmtId="0" fontId="12" fillId="0" borderId="0" xfId="0" applyFont="1" applyBorder="1" applyAlignment="1">
      <alignment horizontal="right"/>
    </xf>
    <xf numFmtId="0" fontId="12" fillId="0" borderId="26" xfId="0" applyFont="1" applyBorder="1" applyAlignment="1">
      <alignment horizontal="right"/>
    </xf>
    <xf numFmtId="0" fontId="12" fillId="0" borderId="29" xfId="0" applyFont="1" applyBorder="1" applyAlignment="1">
      <alignment horizontal="right"/>
    </xf>
    <xf numFmtId="0" fontId="12" fillId="0" borderId="30" xfId="0" applyFont="1" applyBorder="1" applyAlignment="1">
      <alignment horizontal="right"/>
    </xf>
    <xf numFmtId="169" fontId="6" fillId="3" borderId="43" xfId="1" applyFont="1" applyFill="1" applyBorder="1" applyAlignment="1">
      <alignment horizontal="center"/>
    </xf>
    <xf numFmtId="169" fontId="6" fillId="3" borderId="42" xfId="1" applyFont="1" applyFill="1" applyBorder="1" applyAlignment="1">
      <alignment horizontal="center"/>
    </xf>
    <xf numFmtId="169" fontId="6" fillId="3" borderId="45" xfId="1" applyFont="1" applyFill="1" applyBorder="1" applyAlignment="1">
      <alignment horizontal="center"/>
    </xf>
    <xf numFmtId="169" fontId="6" fillId="3" borderId="44" xfId="1" applyFont="1" applyFill="1" applyBorder="1" applyAlignment="1">
      <alignment horizontal="center"/>
    </xf>
    <xf numFmtId="0" fontId="10" fillId="0" borderId="25" xfId="0" applyFont="1" applyBorder="1" applyAlignment="1">
      <alignment horizontal="justify" wrapText="1"/>
    </xf>
    <xf numFmtId="0" fontId="10" fillId="0" borderId="0" xfId="0" applyFont="1" applyBorder="1" applyAlignment="1">
      <alignment horizontal="justify" wrapText="1"/>
    </xf>
    <xf numFmtId="0" fontId="10" fillId="0" borderId="26" xfId="0" applyFont="1" applyBorder="1" applyAlignment="1">
      <alignment horizontal="justify" wrapText="1"/>
    </xf>
    <xf numFmtId="0" fontId="8" fillId="0" borderId="0" xfId="0" applyFont="1" applyBorder="1" applyAlignment="1">
      <alignment horizontal="justify" wrapText="1"/>
    </xf>
    <xf numFmtId="0" fontId="8" fillId="0" borderId="26" xfId="0" applyFont="1" applyBorder="1" applyAlignment="1">
      <alignment horizontal="justify" wrapText="1"/>
    </xf>
    <xf numFmtId="0" fontId="3" fillId="3" borderId="2" xfId="466" applyFont="1" applyFill="1" applyBorder="1" applyAlignment="1">
      <alignment horizontal="center" vertical="center"/>
    </xf>
    <xf numFmtId="0" fontId="3" fillId="3" borderId="3" xfId="466" applyFont="1" applyFill="1" applyBorder="1" applyAlignment="1">
      <alignment horizontal="center" vertical="center"/>
    </xf>
    <xf numFmtId="0" fontId="3" fillId="3" borderId="6" xfId="466" applyFont="1" applyFill="1" applyBorder="1" applyAlignment="1">
      <alignment horizontal="center" vertical="center"/>
    </xf>
    <xf numFmtId="0" fontId="3" fillId="3" borderId="11" xfId="466" applyFont="1" applyFill="1" applyBorder="1" applyAlignment="1">
      <alignment horizontal="center" vertical="center"/>
    </xf>
    <xf numFmtId="0" fontId="3" fillId="3" borderId="12" xfId="466" applyFont="1" applyFill="1" applyBorder="1" applyAlignment="1">
      <alignment horizontal="center" vertical="center"/>
    </xf>
    <xf numFmtId="0" fontId="3" fillId="3" borderId="13" xfId="466" applyFont="1" applyFill="1" applyBorder="1" applyAlignment="1">
      <alignment horizontal="center" vertical="center"/>
    </xf>
    <xf numFmtId="0" fontId="6" fillId="3" borderId="88" xfId="0" applyFont="1" applyFill="1" applyBorder="1" applyAlignment="1">
      <alignment horizontal="center"/>
    </xf>
    <xf numFmtId="0" fontId="6" fillId="3" borderId="87" xfId="0" applyFont="1" applyFill="1" applyBorder="1" applyAlignment="1">
      <alignment horizontal="center"/>
    </xf>
    <xf numFmtId="0" fontId="3" fillId="3" borderId="20" xfId="0" applyFont="1" applyFill="1" applyBorder="1" applyAlignment="1">
      <alignment horizontal="center" vertical="center"/>
    </xf>
    <xf numFmtId="0" fontId="3" fillId="3" borderId="22" xfId="0" applyFont="1" applyFill="1" applyBorder="1" applyAlignment="1">
      <alignment horizontal="center" vertical="center"/>
    </xf>
    <xf numFmtId="0" fontId="6" fillId="3" borderId="83" xfId="0" applyFont="1" applyFill="1" applyBorder="1" applyAlignment="1">
      <alignment horizontal="center"/>
    </xf>
    <xf numFmtId="0" fontId="6" fillId="3" borderId="82" xfId="0" applyFont="1" applyFill="1" applyBorder="1" applyAlignment="1">
      <alignment horizontal="center"/>
    </xf>
    <xf numFmtId="0" fontId="9"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9" fillId="4" borderId="32" xfId="0" applyFont="1" applyFill="1" applyBorder="1" applyAlignment="1">
      <alignment horizontal="center" vertical="center"/>
    </xf>
    <xf numFmtId="0" fontId="9" fillId="4" borderId="34" xfId="0" applyFont="1" applyFill="1" applyBorder="1" applyAlignment="1">
      <alignment horizontal="center" vertical="center"/>
    </xf>
    <xf numFmtId="0" fontId="6" fillId="3" borderId="89" xfId="0" applyFont="1" applyFill="1" applyBorder="1" applyAlignment="1">
      <alignment horizontal="center"/>
    </xf>
    <xf numFmtId="0" fontId="6" fillId="3" borderId="90" xfId="0" applyFont="1" applyFill="1" applyBorder="1" applyAlignment="1">
      <alignment horizontal="center"/>
    </xf>
    <xf numFmtId="0" fontId="6" fillId="3" borderId="91" xfId="0" applyFont="1" applyFill="1" applyBorder="1" applyAlignment="1">
      <alignment horizontal="center"/>
    </xf>
    <xf numFmtId="0" fontId="6" fillId="3" borderId="90" xfId="0" applyFont="1" applyFill="1" applyBorder="1" applyAlignment="1"/>
    <xf numFmtId="0" fontId="6" fillId="3" borderId="91" xfId="0" applyFont="1" applyFill="1" applyBorder="1" applyAlignment="1"/>
    <xf numFmtId="0" fontId="6" fillId="3" borderId="92" xfId="0" applyFont="1" applyFill="1" applyBorder="1" applyAlignment="1">
      <alignment horizontal="center"/>
    </xf>
    <xf numFmtId="3" fontId="6" fillId="3" borderId="83" xfId="0" applyNumberFormat="1" applyFont="1" applyFill="1" applyBorder="1" applyAlignment="1">
      <alignment horizontal="right"/>
    </xf>
    <xf numFmtId="3" fontId="6" fillId="3" borderId="82" xfId="0" applyNumberFormat="1" applyFont="1" applyFill="1" applyBorder="1" applyAlignment="1">
      <alignment horizontal="right"/>
    </xf>
    <xf numFmtId="3" fontId="6" fillId="3" borderId="92" xfId="0" applyNumberFormat="1" applyFont="1" applyFill="1" applyBorder="1" applyAlignment="1">
      <alignment horizontal="right"/>
    </xf>
    <xf numFmtId="3" fontId="6" fillId="3" borderId="91" xfId="0" applyNumberFormat="1" applyFont="1" applyFill="1" applyBorder="1" applyAlignment="1">
      <alignment horizontal="right"/>
    </xf>
    <xf numFmtId="0" fontId="6" fillId="3" borderId="83" xfId="0" applyFont="1" applyFill="1" applyBorder="1" applyAlignment="1">
      <alignment horizontal="right"/>
    </xf>
    <xf numFmtId="0" fontId="6" fillId="3" borderId="82" xfId="0" applyFont="1" applyFill="1" applyBorder="1" applyAlignment="1">
      <alignment horizontal="right"/>
    </xf>
    <xf numFmtId="0" fontId="6" fillId="3" borderId="88" xfId="0" applyFont="1" applyFill="1" applyBorder="1" applyAlignment="1">
      <alignment horizontal="right"/>
    </xf>
    <xf numFmtId="0" fontId="6" fillId="3" borderId="87" xfId="0" applyFont="1" applyFill="1" applyBorder="1" applyAlignment="1">
      <alignment horizontal="right"/>
    </xf>
    <xf numFmtId="0" fontId="6" fillId="3" borderId="89" xfId="0" applyFont="1" applyFill="1" applyBorder="1" applyAlignment="1"/>
    <xf numFmtId="197" fontId="6" fillId="3" borderId="83" xfId="468" applyNumberFormat="1" applyFont="1" applyFill="1" applyBorder="1" applyAlignment="1">
      <alignment horizontal="center"/>
    </xf>
    <xf numFmtId="197" fontId="6" fillId="3" borderId="82" xfId="468" applyNumberFormat="1" applyFont="1" applyFill="1" applyBorder="1" applyAlignment="1">
      <alignment horizontal="center"/>
    </xf>
    <xf numFmtId="197" fontId="6" fillId="3" borderId="88" xfId="468" applyNumberFormat="1" applyFont="1" applyFill="1" applyBorder="1" applyAlignment="1">
      <alignment horizontal="center"/>
    </xf>
    <xf numFmtId="197" fontId="6" fillId="3" borderId="87" xfId="468" applyNumberFormat="1" applyFont="1" applyFill="1" applyBorder="1" applyAlignment="1">
      <alignment horizontal="center"/>
    </xf>
    <xf numFmtId="197" fontId="6" fillId="3" borderId="92" xfId="468" applyNumberFormat="1" applyFont="1" applyFill="1" applyBorder="1" applyAlignment="1">
      <alignment horizontal="center"/>
    </xf>
    <xf numFmtId="197" fontId="6" fillId="3" borderId="91" xfId="468" applyNumberFormat="1" applyFont="1" applyFill="1" applyBorder="1" applyAlignment="1">
      <alignment horizontal="center"/>
    </xf>
    <xf numFmtId="165" fontId="6" fillId="3" borderId="83" xfId="468" applyFont="1" applyFill="1" applyBorder="1" applyAlignment="1">
      <alignment horizontal="right"/>
    </xf>
    <xf numFmtId="165" fontId="6" fillId="3" borderId="82" xfId="468" applyFont="1" applyFill="1" applyBorder="1" applyAlignment="1">
      <alignment horizontal="right"/>
    </xf>
    <xf numFmtId="3" fontId="6" fillId="3" borderId="83" xfId="0" applyNumberFormat="1" applyFont="1" applyFill="1" applyBorder="1" applyAlignment="1">
      <alignment horizontal="center"/>
    </xf>
    <xf numFmtId="3" fontId="6" fillId="3" borderId="82" xfId="0" applyNumberFormat="1" applyFont="1" applyFill="1" applyBorder="1" applyAlignment="1">
      <alignment horizontal="center"/>
    </xf>
    <xf numFmtId="0" fontId="6" fillId="3" borderId="92" xfId="0" applyFont="1" applyFill="1" applyBorder="1" applyAlignment="1"/>
    <xf numFmtId="3" fontId="6" fillId="3" borderId="92" xfId="0" applyNumberFormat="1" applyFont="1" applyFill="1" applyBorder="1" applyAlignment="1">
      <alignment horizontal="center"/>
    </xf>
    <xf numFmtId="3" fontId="6" fillId="3" borderId="91" xfId="0" applyNumberFormat="1" applyFont="1" applyFill="1" applyBorder="1" applyAlignment="1">
      <alignment horizontal="center"/>
    </xf>
    <xf numFmtId="0" fontId="9" fillId="3" borderId="94" xfId="480" applyFont="1" applyFill="1" applyBorder="1" applyAlignment="1">
      <alignment horizontal="center"/>
    </xf>
    <xf numFmtId="0" fontId="9" fillId="3" borderId="29" xfId="480" applyFont="1" applyFill="1" applyBorder="1" applyAlignment="1">
      <alignment horizontal="center"/>
    </xf>
    <xf numFmtId="0" fontId="9" fillId="3" borderId="95" xfId="480" applyFont="1" applyFill="1" applyBorder="1" applyAlignment="1">
      <alignment horizontal="center"/>
    </xf>
    <xf numFmtId="0" fontId="8" fillId="3" borderId="8" xfId="480" applyFont="1" applyFill="1" applyBorder="1" applyAlignment="1">
      <alignment horizontal="center"/>
    </xf>
    <xf numFmtId="0" fontId="8" fillId="3" borderId="0" xfId="480" applyFont="1" applyFill="1" applyBorder="1" applyAlignment="1">
      <alignment horizontal="center"/>
    </xf>
    <xf numFmtId="0" fontId="8" fillId="3" borderId="9" xfId="480" applyFont="1" applyFill="1" applyBorder="1" applyAlignment="1">
      <alignment horizontal="center"/>
    </xf>
    <xf numFmtId="0" fontId="6" fillId="3" borderId="17" xfId="480" applyFont="1" applyFill="1" applyBorder="1" applyAlignment="1">
      <alignment horizontal="left" vertical="center"/>
    </xf>
    <xf numFmtId="0" fontId="6" fillId="3" borderId="11" xfId="480" applyFont="1" applyFill="1" applyBorder="1" applyAlignment="1">
      <alignment horizontal="center" vertical="center"/>
    </xf>
    <xf numFmtId="0" fontId="6" fillId="3" borderId="12" xfId="480" applyFont="1" applyFill="1" applyBorder="1" applyAlignment="1">
      <alignment horizontal="center" vertical="center"/>
    </xf>
    <xf numFmtId="0" fontId="6" fillId="3" borderId="13" xfId="480" applyFont="1" applyFill="1" applyBorder="1" applyAlignment="1">
      <alignment horizontal="center" vertical="center"/>
    </xf>
    <xf numFmtId="0" fontId="7" fillId="3" borderId="8" xfId="480" applyFont="1" applyFill="1" applyBorder="1" applyAlignment="1">
      <alignment horizontal="center"/>
    </xf>
    <xf numFmtId="0" fontId="7" fillId="3" borderId="0" xfId="480" applyFont="1" applyFill="1" applyBorder="1" applyAlignment="1">
      <alignment horizontal="center"/>
    </xf>
    <xf numFmtId="0" fontId="7" fillId="3" borderId="9" xfId="480" applyFont="1" applyFill="1" applyBorder="1" applyAlignment="1">
      <alignment horizontal="center"/>
    </xf>
    <xf numFmtId="0" fontId="6" fillId="3" borderId="88" xfId="480" applyFont="1" applyFill="1" applyBorder="1" applyAlignment="1">
      <alignment horizontal="center"/>
    </xf>
    <xf numFmtId="0" fontId="6" fillId="3" borderId="87" xfId="480" applyFont="1" applyFill="1" applyBorder="1" applyAlignment="1">
      <alignment horizontal="center"/>
    </xf>
    <xf numFmtId="0" fontId="3" fillId="3" borderId="20" xfId="480" applyFont="1" applyFill="1" applyBorder="1" applyAlignment="1">
      <alignment horizontal="center" vertical="center"/>
    </xf>
    <xf numFmtId="0" fontId="3" fillId="3" borderId="22" xfId="480" applyFont="1" applyFill="1" applyBorder="1" applyAlignment="1">
      <alignment horizontal="center" vertical="center"/>
    </xf>
    <xf numFmtId="0" fontId="7" fillId="3" borderId="32" xfId="480" applyFont="1" applyFill="1" applyBorder="1" applyAlignment="1">
      <alignment horizontal="center"/>
    </xf>
    <xf numFmtId="0" fontId="7" fillId="3" borderId="33" xfId="480" applyFont="1" applyFill="1" applyBorder="1" applyAlignment="1">
      <alignment horizontal="center"/>
    </xf>
    <xf numFmtId="0" fontId="7" fillId="3" borderId="38" xfId="480" applyFont="1" applyFill="1" applyBorder="1" applyAlignment="1">
      <alignment horizontal="center"/>
    </xf>
    <xf numFmtId="0" fontId="7" fillId="3" borderId="11" xfId="480" applyFont="1" applyFill="1" applyBorder="1" applyAlignment="1">
      <alignment horizontal="center"/>
    </xf>
    <xf numFmtId="0" fontId="7" fillId="3" borderId="18" xfId="480" applyFont="1" applyFill="1" applyBorder="1" applyAlignment="1">
      <alignment horizontal="center"/>
    </xf>
    <xf numFmtId="0" fontId="7" fillId="3" borderId="39" xfId="480" applyFont="1" applyFill="1" applyBorder="1" applyAlignment="1">
      <alignment horizontal="center"/>
    </xf>
    <xf numFmtId="0" fontId="6" fillId="3" borderId="83" xfId="480" applyFont="1" applyFill="1" applyBorder="1" applyAlignment="1">
      <alignment horizontal="center"/>
    </xf>
    <xf numFmtId="0" fontId="6" fillId="3" borderId="82" xfId="480" applyFont="1" applyFill="1" applyBorder="1" applyAlignment="1">
      <alignment horizontal="center"/>
    </xf>
    <xf numFmtId="0" fontId="43" fillId="0" borderId="65" xfId="480" applyFont="1" applyFill="1" applyBorder="1" applyAlignment="1" applyProtection="1">
      <alignment horizontal="center"/>
      <protection locked="0"/>
    </xf>
    <xf numFmtId="0" fontId="43" fillId="0" borderId="10" xfId="480" applyFont="1" applyFill="1" applyBorder="1" applyAlignment="1" applyProtection="1">
      <alignment horizontal="center"/>
      <protection locked="0"/>
    </xf>
    <xf numFmtId="0" fontId="43" fillId="0" borderId="24" xfId="480" applyFont="1" applyFill="1" applyBorder="1" applyAlignment="1" applyProtection="1">
      <alignment horizontal="center"/>
      <protection locked="0"/>
    </xf>
    <xf numFmtId="0" fontId="9" fillId="4" borderId="32" xfId="480" applyFont="1" applyFill="1" applyBorder="1" applyAlignment="1">
      <alignment horizontal="center" vertical="center" wrapText="1"/>
    </xf>
    <xf numFmtId="0" fontId="3" fillId="4" borderId="33" xfId="480" applyFont="1" applyFill="1" applyBorder="1" applyAlignment="1">
      <alignment horizontal="center" vertical="center" wrapText="1"/>
    </xf>
    <xf numFmtId="0" fontId="3" fillId="4" borderId="34" xfId="480" applyFont="1" applyFill="1" applyBorder="1" applyAlignment="1">
      <alignment horizontal="center" vertical="center" wrapText="1"/>
    </xf>
    <xf numFmtId="0" fontId="9" fillId="4" borderId="32" xfId="480" applyFont="1" applyFill="1" applyBorder="1" applyAlignment="1">
      <alignment horizontal="center" vertical="center"/>
    </xf>
    <xf numFmtId="0" fontId="9" fillId="4" borderId="34" xfId="480" applyFont="1" applyFill="1" applyBorder="1" applyAlignment="1">
      <alignment horizontal="center" vertical="center"/>
    </xf>
    <xf numFmtId="0" fontId="3" fillId="0" borderId="1" xfId="480" applyFont="1" applyBorder="1" applyAlignment="1">
      <alignment horizontal="center"/>
    </xf>
    <xf numFmtId="0" fontId="3" fillId="0" borderId="7" xfId="480" applyFont="1" applyBorder="1" applyAlignment="1">
      <alignment horizontal="center"/>
    </xf>
    <xf numFmtId="0" fontId="3" fillId="0" borderId="55" xfId="480" applyFont="1" applyBorder="1" applyAlignment="1">
      <alignment horizontal="center"/>
    </xf>
    <xf numFmtId="0" fontId="5" fillId="3" borderId="2" xfId="480" applyFont="1" applyFill="1" applyBorder="1" applyAlignment="1">
      <alignment horizontal="center"/>
    </xf>
    <xf numFmtId="0" fontId="5" fillId="3" borderId="3" xfId="480" applyFont="1" applyFill="1" applyBorder="1" applyAlignment="1">
      <alignment horizontal="center"/>
    </xf>
    <xf numFmtId="0" fontId="5" fillId="3" borderId="4" xfId="480" applyFont="1" applyFill="1" applyBorder="1" applyAlignment="1">
      <alignment horizontal="center"/>
    </xf>
    <xf numFmtId="0" fontId="9" fillId="3" borderId="8" xfId="480" applyFont="1" applyFill="1" applyBorder="1" applyAlignment="1">
      <alignment horizontal="center"/>
    </xf>
    <xf numFmtId="0" fontId="9" fillId="3" borderId="0" xfId="480" applyFont="1" applyFill="1" applyBorder="1" applyAlignment="1">
      <alignment horizontal="center"/>
    </xf>
    <xf numFmtId="0" fontId="9" fillId="3" borderId="9" xfId="480" applyFont="1" applyFill="1" applyBorder="1" applyAlignment="1">
      <alignment horizontal="center"/>
    </xf>
    <xf numFmtId="3" fontId="6" fillId="3" borderId="92" xfId="480" applyNumberFormat="1" applyFont="1" applyFill="1" applyBorder="1" applyAlignment="1">
      <alignment horizontal="right"/>
    </xf>
    <xf numFmtId="3" fontId="6" fillId="3" borderId="91" xfId="480" applyNumberFormat="1" applyFont="1" applyFill="1" applyBorder="1" applyAlignment="1">
      <alignment horizontal="right"/>
    </xf>
    <xf numFmtId="0" fontId="6" fillId="3" borderId="86" xfId="480" applyFont="1" applyFill="1" applyBorder="1" applyAlignment="1"/>
    <xf numFmtId="0" fontId="6" fillId="3" borderId="87" xfId="480" applyFont="1" applyFill="1" applyBorder="1" applyAlignment="1"/>
    <xf numFmtId="0" fontId="6" fillId="3" borderId="90" xfId="480" applyFont="1" applyFill="1" applyBorder="1" applyAlignment="1"/>
    <xf numFmtId="0" fontId="6" fillId="3" borderId="91" xfId="480" applyFont="1" applyFill="1" applyBorder="1" applyAlignment="1"/>
    <xf numFmtId="0" fontId="6" fillId="3" borderId="92" xfId="480" applyFont="1" applyFill="1" applyBorder="1" applyAlignment="1">
      <alignment horizontal="center"/>
    </xf>
    <xf numFmtId="0" fontId="6" fillId="3" borderId="91" xfId="480" applyFont="1" applyFill="1" applyBorder="1" applyAlignment="1">
      <alignment horizontal="center"/>
    </xf>
    <xf numFmtId="0" fontId="7" fillId="3" borderId="47" xfId="480" applyFont="1" applyFill="1" applyBorder="1" applyAlignment="1">
      <alignment horizontal="right"/>
    </xf>
    <xf numFmtId="0" fontId="7" fillId="3" borderId="48" xfId="480" applyFont="1" applyFill="1" applyBorder="1" applyAlignment="1">
      <alignment horizontal="right"/>
    </xf>
    <xf numFmtId="0" fontId="7" fillId="3" borderId="49" xfId="480" applyFont="1" applyFill="1" applyBorder="1" applyAlignment="1">
      <alignment horizontal="right"/>
    </xf>
    <xf numFmtId="3" fontId="6" fillId="3" borderId="83" xfId="480" applyNumberFormat="1" applyFont="1" applyFill="1" applyBorder="1" applyAlignment="1">
      <alignment horizontal="right"/>
    </xf>
    <xf numFmtId="3" fontId="6" fillId="3" borderId="82" xfId="480" applyNumberFormat="1" applyFont="1" applyFill="1" applyBorder="1" applyAlignment="1">
      <alignment horizontal="right"/>
    </xf>
    <xf numFmtId="0" fontId="6" fillId="3" borderId="88" xfId="480" applyFont="1" applyFill="1" applyBorder="1" applyAlignment="1">
      <alignment horizontal="right"/>
    </xf>
    <xf numFmtId="0" fontId="6" fillId="3" borderId="87" xfId="480" applyFont="1" applyFill="1" applyBorder="1" applyAlignment="1">
      <alignment horizontal="right"/>
    </xf>
    <xf numFmtId="0" fontId="7" fillId="3" borderId="32" xfId="480" applyFont="1" applyFill="1" applyBorder="1" applyAlignment="1">
      <alignment horizontal="center" vertical="center"/>
    </xf>
    <xf numFmtId="0" fontId="7" fillId="3" borderId="33" xfId="480" applyFont="1" applyFill="1" applyBorder="1" applyAlignment="1">
      <alignment horizontal="center" vertical="center"/>
    </xf>
    <xf numFmtId="0" fontId="7" fillId="3" borderId="38" xfId="480" applyFont="1" applyFill="1" applyBorder="1" applyAlignment="1">
      <alignment horizontal="center" vertical="center"/>
    </xf>
    <xf numFmtId="0" fontId="7" fillId="3" borderId="39" xfId="480" applyFont="1" applyFill="1" applyBorder="1" applyAlignment="1">
      <alignment horizontal="center" vertical="center"/>
    </xf>
    <xf numFmtId="0" fontId="7" fillId="3" borderId="28" xfId="480" applyFont="1" applyFill="1" applyBorder="1" applyAlignment="1">
      <alignment horizontal="right"/>
    </xf>
    <xf numFmtId="0" fontId="7" fillId="3" borderId="29" xfId="480" applyFont="1" applyFill="1" applyBorder="1" applyAlignment="1">
      <alignment horizontal="right"/>
    </xf>
    <xf numFmtId="0" fontId="7" fillId="3" borderId="30" xfId="480" applyFont="1" applyFill="1" applyBorder="1" applyAlignment="1">
      <alignment horizontal="right"/>
    </xf>
    <xf numFmtId="0" fontId="7" fillId="3" borderId="39" xfId="480" applyFont="1" applyFill="1" applyBorder="1" applyAlignment="1">
      <alignment horizontal="center" vertical="center" wrapText="1"/>
    </xf>
    <xf numFmtId="0" fontId="7" fillId="3" borderId="38" xfId="480" applyFont="1" applyFill="1" applyBorder="1" applyAlignment="1">
      <alignment horizontal="center" vertical="center" wrapText="1"/>
    </xf>
    <xf numFmtId="0" fontId="6" fillId="3" borderId="83" xfId="480" applyFont="1" applyFill="1" applyBorder="1" applyAlignment="1">
      <alignment horizontal="right"/>
    </xf>
    <xf numFmtId="0" fontId="6" fillId="3" borderId="82" xfId="480" applyFont="1" applyFill="1" applyBorder="1" applyAlignment="1">
      <alignment horizontal="right"/>
    </xf>
    <xf numFmtId="0" fontId="6" fillId="3" borderId="89" xfId="480" applyFont="1" applyFill="1" applyBorder="1" applyAlignment="1"/>
    <xf numFmtId="0" fontId="12" fillId="0" borderId="0" xfId="480" applyFont="1" applyBorder="1" applyAlignment="1">
      <alignment horizontal="right"/>
    </xf>
    <xf numFmtId="0" fontId="12" fillId="0" borderId="26" xfId="480" applyFont="1" applyBorder="1" applyAlignment="1">
      <alignment horizontal="right"/>
    </xf>
    <xf numFmtId="0" fontId="12" fillId="0" borderId="29" xfId="480" applyFont="1" applyBorder="1" applyAlignment="1">
      <alignment horizontal="right"/>
    </xf>
    <xf numFmtId="0" fontId="12" fillId="0" borderId="30" xfId="480" applyFont="1" applyBorder="1" applyAlignment="1">
      <alignment horizontal="right"/>
    </xf>
    <xf numFmtId="0" fontId="7" fillId="3" borderId="39" xfId="480" applyFont="1" applyFill="1" applyBorder="1" applyAlignment="1">
      <alignment horizontal="center" wrapText="1"/>
    </xf>
    <xf numFmtId="0" fontId="7" fillId="3" borderId="38" xfId="480" applyFont="1" applyFill="1" applyBorder="1" applyAlignment="1">
      <alignment horizontal="center" wrapText="1"/>
    </xf>
    <xf numFmtId="0" fontId="10" fillId="0" borderId="25" xfId="480" applyFont="1" applyBorder="1" applyAlignment="1">
      <alignment horizontal="justify" vertical="center" wrapText="1"/>
    </xf>
    <xf numFmtId="0" fontId="10" fillId="0" borderId="0" xfId="480" applyFont="1" applyBorder="1" applyAlignment="1">
      <alignment horizontal="justify" vertical="center" wrapText="1"/>
    </xf>
    <xf numFmtId="0" fontId="10" fillId="0" borderId="26" xfId="480" applyFont="1" applyBorder="1" applyAlignment="1">
      <alignment horizontal="justify" vertical="center" wrapText="1"/>
    </xf>
    <xf numFmtId="0" fontId="10" fillId="0" borderId="25" xfId="480" applyFont="1" applyBorder="1" applyAlignment="1">
      <alignment horizontal="justify" wrapText="1"/>
    </xf>
    <xf numFmtId="0" fontId="10" fillId="0" borderId="0" xfId="480" applyFont="1" applyBorder="1" applyAlignment="1">
      <alignment horizontal="justify" wrapText="1"/>
    </xf>
    <xf numFmtId="0" fontId="10" fillId="0" borderId="26" xfId="480" applyFont="1" applyBorder="1" applyAlignment="1">
      <alignment horizontal="justify" wrapText="1"/>
    </xf>
    <xf numFmtId="3" fontId="6" fillId="3" borderId="88" xfId="0" applyNumberFormat="1" applyFont="1" applyFill="1" applyBorder="1" applyAlignment="1">
      <alignment horizontal="right"/>
    </xf>
    <xf numFmtId="3" fontId="6" fillId="3" borderId="87" xfId="0" applyNumberFormat="1" applyFont="1" applyFill="1" applyBorder="1" applyAlignment="1">
      <alignment horizontal="right"/>
    </xf>
    <xf numFmtId="3" fontId="0" fillId="0" borderId="87" xfId="0" applyNumberFormat="1" applyBorder="1" applyAlignment="1">
      <alignment horizontal="right"/>
    </xf>
    <xf numFmtId="165" fontId="6" fillId="3" borderId="88" xfId="468" applyFont="1" applyFill="1" applyBorder="1" applyAlignment="1">
      <alignment horizontal="right"/>
    </xf>
    <xf numFmtId="165" fontId="6" fillId="3" borderId="87" xfId="468" applyFont="1" applyFill="1" applyBorder="1" applyAlignment="1">
      <alignment horizontal="right"/>
    </xf>
    <xf numFmtId="3" fontId="6" fillId="3" borderId="88" xfId="0" applyNumberFormat="1" applyFont="1" applyFill="1" applyBorder="1" applyAlignment="1">
      <alignment horizontal="center"/>
    </xf>
    <xf numFmtId="3" fontId="6" fillId="3" borderId="87" xfId="0" applyNumberFormat="1" applyFont="1" applyFill="1" applyBorder="1" applyAlignment="1">
      <alignment horizontal="center"/>
    </xf>
    <xf numFmtId="197" fontId="6" fillId="3" borderId="83" xfId="468" applyNumberFormat="1" applyFont="1" applyFill="1" applyBorder="1" applyAlignment="1">
      <alignment horizontal="right"/>
    </xf>
    <xf numFmtId="197" fontId="6" fillId="3" borderId="82" xfId="468" applyNumberFormat="1" applyFont="1" applyFill="1" applyBorder="1" applyAlignment="1">
      <alignment horizontal="right"/>
    </xf>
    <xf numFmtId="197" fontId="6" fillId="3" borderId="88" xfId="468" applyNumberFormat="1" applyFont="1" applyFill="1" applyBorder="1" applyAlignment="1">
      <alignment horizontal="right"/>
    </xf>
    <xf numFmtId="197" fontId="6" fillId="3" borderId="87" xfId="468" applyNumberFormat="1" applyFont="1" applyFill="1" applyBorder="1" applyAlignment="1">
      <alignment horizontal="right"/>
    </xf>
    <xf numFmtId="197" fontId="0" fillId="0" borderId="87" xfId="468" applyNumberFormat="1" applyFont="1" applyBorder="1" applyAlignment="1">
      <alignment horizontal="right"/>
    </xf>
    <xf numFmtId="0" fontId="3" fillId="3" borderId="20" xfId="0" applyFont="1" applyFill="1" applyBorder="1" applyAlignment="1">
      <alignment horizontal="justify" vertical="center" wrapText="1"/>
    </xf>
    <xf numFmtId="0" fontId="0" fillId="0" borderId="21" xfId="0" applyBorder="1" applyAlignment="1">
      <alignment horizontal="justify" vertical="center" wrapText="1"/>
    </xf>
    <xf numFmtId="0" fontId="0" fillId="0" borderId="22" xfId="0" applyBorder="1" applyAlignment="1">
      <alignment horizontal="justify" vertical="center" wrapText="1"/>
    </xf>
    <xf numFmtId="165" fontId="6" fillId="0" borderId="83" xfId="468" applyFont="1" applyFill="1" applyBorder="1" applyAlignment="1">
      <alignment horizontal="right"/>
    </xf>
    <xf numFmtId="165" fontId="6" fillId="0" borderId="82" xfId="468" applyFont="1" applyFill="1" applyBorder="1" applyAlignment="1">
      <alignment horizontal="right"/>
    </xf>
    <xf numFmtId="0" fontId="3" fillId="3" borderId="20" xfId="480" applyFont="1" applyFill="1" applyBorder="1" applyAlignment="1">
      <alignment horizontal="justify" vertical="center" wrapText="1"/>
    </xf>
    <xf numFmtId="0" fontId="3" fillId="0" borderId="21" xfId="480" applyBorder="1" applyAlignment="1">
      <alignment horizontal="justify" vertical="center" wrapText="1"/>
    </xf>
    <xf numFmtId="0" fontId="3" fillId="0" borderId="22" xfId="480" applyBorder="1" applyAlignment="1">
      <alignment horizontal="justify" vertical="center" wrapText="1"/>
    </xf>
    <xf numFmtId="3" fontId="6" fillId="3" borderId="88" xfId="480" applyNumberFormat="1" applyFont="1" applyFill="1" applyBorder="1" applyAlignment="1">
      <alignment horizontal="right"/>
    </xf>
    <xf numFmtId="3" fontId="6" fillId="3" borderId="87" xfId="480" applyNumberFormat="1" applyFont="1" applyFill="1" applyBorder="1" applyAlignment="1">
      <alignment horizontal="right"/>
    </xf>
    <xf numFmtId="197" fontId="6" fillId="0" borderId="83" xfId="468" applyNumberFormat="1" applyFont="1" applyFill="1" applyBorder="1" applyAlignment="1">
      <alignment horizontal="right"/>
    </xf>
    <xf numFmtId="197" fontId="6" fillId="0" borderId="82" xfId="468" applyNumberFormat="1" applyFont="1" applyFill="1" applyBorder="1" applyAlignment="1">
      <alignment horizontal="right"/>
    </xf>
    <xf numFmtId="203" fontId="6" fillId="3" borderId="88" xfId="468" applyNumberFormat="1" applyFont="1" applyFill="1" applyBorder="1" applyAlignment="1">
      <alignment horizontal="right"/>
    </xf>
    <xf numFmtId="203" fontId="6" fillId="3" borderId="87" xfId="468" applyNumberFormat="1" applyFont="1" applyFill="1" applyBorder="1" applyAlignment="1">
      <alignment horizontal="right"/>
    </xf>
    <xf numFmtId="203" fontId="6" fillId="3" borderId="83" xfId="468" applyNumberFormat="1" applyFont="1" applyFill="1" applyBorder="1" applyAlignment="1">
      <alignment horizontal="right"/>
    </xf>
    <xf numFmtId="203" fontId="6" fillId="3" borderId="82" xfId="468" applyNumberFormat="1" applyFont="1" applyFill="1" applyBorder="1" applyAlignment="1">
      <alignment horizontal="right"/>
    </xf>
    <xf numFmtId="203" fontId="6" fillId="0" borderId="88" xfId="468" applyNumberFormat="1" applyFont="1" applyFill="1" applyBorder="1" applyAlignment="1">
      <alignment horizontal="right"/>
    </xf>
    <xf numFmtId="203" fontId="6" fillId="0" borderId="87" xfId="468" applyNumberFormat="1" applyFont="1" applyFill="1" applyBorder="1" applyAlignment="1">
      <alignment horizontal="right"/>
    </xf>
    <xf numFmtId="0" fontId="43" fillId="0" borderId="41" xfId="0" applyFont="1" applyFill="1" applyBorder="1" applyAlignment="1" applyProtection="1">
      <alignment horizontal="center"/>
      <protection locked="0"/>
    </xf>
    <xf numFmtId="0" fontId="43" fillId="0" borderId="27" xfId="0" applyFont="1" applyFill="1" applyBorder="1" applyAlignment="1" applyProtection="1">
      <alignment horizontal="center"/>
      <protection locked="0"/>
    </xf>
    <xf numFmtId="0" fontId="43" fillId="0" borderId="51" xfId="0" applyFont="1" applyFill="1" applyBorder="1" applyAlignment="1" applyProtection="1">
      <alignment horizontal="center"/>
      <protection locked="0"/>
    </xf>
    <xf numFmtId="4" fontId="6" fillId="0" borderId="83" xfId="0" applyNumberFormat="1" applyFont="1" applyFill="1" applyBorder="1" applyAlignment="1">
      <alignment horizontal="right"/>
    </xf>
    <xf numFmtId="4" fontId="6" fillId="0" borderId="82" xfId="0" applyNumberFormat="1" applyFont="1" applyFill="1" applyBorder="1" applyAlignment="1">
      <alignment horizontal="right"/>
    </xf>
    <xf numFmtId="200" fontId="41" fillId="0" borderId="54" xfId="491" applyNumberFormat="1" applyFont="1" applyBorder="1" applyAlignment="1">
      <alignment vertical="center"/>
    </xf>
    <xf numFmtId="175" fontId="15" fillId="0" borderId="141" xfId="13" applyNumberFormat="1" applyFont="1" applyFill="1" applyBorder="1" applyAlignment="1">
      <alignment vertical="center"/>
    </xf>
  </cellXfs>
  <cellStyles count="494">
    <cellStyle name="20% - Énfasis1 2" xfId="18" xr:uid="{00000000-0005-0000-0000-000000000000}"/>
    <cellStyle name="20% - Énfasis2 2" xfId="19" xr:uid="{00000000-0005-0000-0000-000001000000}"/>
    <cellStyle name="20% - Énfasis3 2" xfId="20" xr:uid="{00000000-0005-0000-0000-000002000000}"/>
    <cellStyle name="20% - Énfasis4 2" xfId="21" xr:uid="{00000000-0005-0000-0000-000003000000}"/>
    <cellStyle name="20% - Énfasis5 2" xfId="22" xr:uid="{00000000-0005-0000-0000-000004000000}"/>
    <cellStyle name="20% - Énfasis6 2" xfId="23" xr:uid="{00000000-0005-0000-0000-000005000000}"/>
    <cellStyle name="2-decimales" xfId="24" xr:uid="{00000000-0005-0000-0000-000006000000}"/>
    <cellStyle name="2-decimales 2" xfId="25" xr:uid="{00000000-0005-0000-0000-000007000000}"/>
    <cellStyle name="2-decimales 3" xfId="26" xr:uid="{00000000-0005-0000-0000-000008000000}"/>
    <cellStyle name="40% - Énfasis1 2" xfId="27" xr:uid="{00000000-0005-0000-0000-000009000000}"/>
    <cellStyle name="40% - Énfasis2 2" xfId="28" xr:uid="{00000000-0005-0000-0000-00000A000000}"/>
    <cellStyle name="40% - Énfasis3 2" xfId="29" xr:uid="{00000000-0005-0000-0000-00000B000000}"/>
    <cellStyle name="40% - Énfasis4 2" xfId="30" xr:uid="{00000000-0005-0000-0000-00000C000000}"/>
    <cellStyle name="40% - Énfasis5 2" xfId="31" xr:uid="{00000000-0005-0000-0000-00000D000000}"/>
    <cellStyle name="40% - Énfasis6 2" xfId="32" xr:uid="{00000000-0005-0000-0000-00000E000000}"/>
    <cellStyle name="60% - Énfasis1 2" xfId="33" xr:uid="{00000000-0005-0000-0000-00000F000000}"/>
    <cellStyle name="60% - Énfasis2 2" xfId="34" xr:uid="{00000000-0005-0000-0000-000010000000}"/>
    <cellStyle name="60% - Énfasis3 2" xfId="35" xr:uid="{00000000-0005-0000-0000-000011000000}"/>
    <cellStyle name="60% - Énfasis4 2" xfId="36" xr:uid="{00000000-0005-0000-0000-000012000000}"/>
    <cellStyle name="60% - Énfasis5 2" xfId="37" xr:uid="{00000000-0005-0000-0000-000013000000}"/>
    <cellStyle name="60% - Énfasis6 2" xfId="38" xr:uid="{00000000-0005-0000-0000-000014000000}"/>
    <cellStyle name="Buena 2" xfId="39" xr:uid="{00000000-0005-0000-0000-000015000000}"/>
    <cellStyle name="Cálculo 2" xfId="40" xr:uid="{00000000-0005-0000-0000-000016000000}"/>
    <cellStyle name="Celda de comprobación 2" xfId="41" xr:uid="{00000000-0005-0000-0000-000017000000}"/>
    <cellStyle name="Celda vinculada 2" xfId="42" xr:uid="{00000000-0005-0000-0000-000018000000}"/>
    <cellStyle name="Comma 2" xfId="43" xr:uid="{00000000-0005-0000-0000-000019000000}"/>
    <cellStyle name="Comma_SGT-FR-013-ACTA DE FIJACIÒN PRECIOS NO PREVISTOS-2" xfId="44" xr:uid="{00000000-0005-0000-0000-00001A000000}"/>
    <cellStyle name="Comma0" xfId="45" xr:uid="{00000000-0005-0000-0000-00001B000000}"/>
    <cellStyle name="Currency [0]_APU" xfId="46" xr:uid="{00000000-0005-0000-0000-00001C000000}"/>
    <cellStyle name="Currency_APU" xfId="47" xr:uid="{00000000-0005-0000-0000-00001D000000}"/>
    <cellStyle name="Currency0" xfId="48" xr:uid="{00000000-0005-0000-0000-00001E000000}"/>
    <cellStyle name="Date" xfId="49" xr:uid="{00000000-0005-0000-0000-00001F000000}"/>
    <cellStyle name="Encabezado 4 2" xfId="50" xr:uid="{00000000-0005-0000-0000-000020000000}"/>
    <cellStyle name="Énfasis1 2" xfId="51" xr:uid="{00000000-0005-0000-0000-000021000000}"/>
    <cellStyle name="Énfasis2 2" xfId="52" xr:uid="{00000000-0005-0000-0000-000022000000}"/>
    <cellStyle name="Énfasis3 2" xfId="53" xr:uid="{00000000-0005-0000-0000-000023000000}"/>
    <cellStyle name="Énfasis4 2" xfId="54" xr:uid="{00000000-0005-0000-0000-000024000000}"/>
    <cellStyle name="Énfasis5 2" xfId="55" xr:uid="{00000000-0005-0000-0000-000025000000}"/>
    <cellStyle name="Énfasis6 2" xfId="56" xr:uid="{00000000-0005-0000-0000-000026000000}"/>
    <cellStyle name="ENTERO" xfId="57" xr:uid="{00000000-0005-0000-0000-000027000000}"/>
    <cellStyle name="ENTERO 2" xfId="58" xr:uid="{00000000-0005-0000-0000-000028000000}"/>
    <cellStyle name="ENTERO 3" xfId="59" xr:uid="{00000000-0005-0000-0000-000029000000}"/>
    <cellStyle name="Entrada 2" xfId="60" xr:uid="{00000000-0005-0000-0000-00002A000000}"/>
    <cellStyle name="Euro" xfId="61" xr:uid="{00000000-0005-0000-0000-00002B000000}"/>
    <cellStyle name="Euro 2" xfId="62" xr:uid="{00000000-0005-0000-0000-00002C000000}"/>
    <cellStyle name="Euro 2 2" xfId="63" xr:uid="{00000000-0005-0000-0000-00002D000000}"/>
    <cellStyle name="Euro 3" xfId="64" xr:uid="{00000000-0005-0000-0000-00002E000000}"/>
    <cellStyle name="Euro 4" xfId="65" xr:uid="{00000000-0005-0000-0000-00002F000000}"/>
    <cellStyle name="Euro 4 2" xfId="66" xr:uid="{00000000-0005-0000-0000-000030000000}"/>
    <cellStyle name="Euro 5" xfId="67" xr:uid="{00000000-0005-0000-0000-000031000000}"/>
    <cellStyle name="Euro 5 2" xfId="68" xr:uid="{00000000-0005-0000-0000-000032000000}"/>
    <cellStyle name="Euro 6" xfId="69" xr:uid="{00000000-0005-0000-0000-000033000000}"/>
    <cellStyle name="Euro_APU ANCLAJES SECRETARIA TECNICA" xfId="70" xr:uid="{00000000-0005-0000-0000-000034000000}"/>
    <cellStyle name="F2" xfId="71" xr:uid="{00000000-0005-0000-0000-000035000000}"/>
    <cellStyle name="F3" xfId="72" xr:uid="{00000000-0005-0000-0000-000036000000}"/>
    <cellStyle name="F4" xfId="73" xr:uid="{00000000-0005-0000-0000-000037000000}"/>
    <cellStyle name="F5" xfId="74" xr:uid="{00000000-0005-0000-0000-000038000000}"/>
    <cellStyle name="F6" xfId="75" xr:uid="{00000000-0005-0000-0000-000039000000}"/>
    <cellStyle name="F7" xfId="76" xr:uid="{00000000-0005-0000-0000-00003A000000}"/>
    <cellStyle name="F8" xfId="77" xr:uid="{00000000-0005-0000-0000-00003B000000}"/>
    <cellStyle name="Fixed" xfId="78" xr:uid="{00000000-0005-0000-0000-00003C000000}"/>
    <cellStyle name="GRADOSMINSEG" xfId="79" xr:uid="{00000000-0005-0000-0000-00003D000000}"/>
    <cellStyle name="GRADOSMINSEG 2" xfId="80" xr:uid="{00000000-0005-0000-0000-00003E000000}"/>
    <cellStyle name="GRADOSMINSEG 3" xfId="81" xr:uid="{00000000-0005-0000-0000-00003F000000}"/>
    <cellStyle name="Heading 1" xfId="82" xr:uid="{00000000-0005-0000-0000-000040000000}"/>
    <cellStyle name="Heading 2" xfId="83" xr:uid="{00000000-0005-0000-0000-000041000000}"/>
    <cellStyle name="Hipervínculo 2" xfId="84" xr:uid="{00000000-0005-0000-0000-000042000000}"/>
    <cellStyle name="Hipervínculo 2 2" xfId="85" xr:uid="{00000000-0005-0000-0000-000043000000}"/>
    <cellStyle name="Hipervínculo 2 3" xfId="489" xr:uid="{00000000-0005-0000-0000-000044000000}"/>
    <cellStyle name="Incorrecto 2" xfId="86" xr:uid="{00000000-0005-0000-0000-000045000000}"/>
    <cellStyle name="Millares" xfId="1" builtinId="3"/>
    <cellStyle name="Millares [0] 2" xfId="87" xr:uid="{00000000-0005-0000-0000-000047000000}"/>
    <cellStyle name="Millares [0] 2 2" xfId="88" xr:uid="{00000000-0005-0000-0000-000048000000}"/>
    <cellStyle name="Millares [0] 2 3" xfId="89" xr:uid="{00000000-0005-0000-0000-000049000000}"/>
    <cellStyle name="Millares [0] 3" xfId="6" xr:uid="{00000000-0005-0000-0000-00004A000000}"/>
    <cellStyle name="Millares [0] 4" xfId="90" xr:uid="{00000000-0005-0000-0000-00004B000000}"/>
    <cellStyle name="Millares [0] 5" xfId="470" xr:uid="{00000000-0005-0000-0000-00004C000000}"/>
    <cellStyle name="Millares 10" xfId="91" xr:uid="{00000000-0005-0000-0000-00004D000000}"/>
    <cellStyle name="Millares 10 2" xfId="92" xr:uid="{00000000-0005-0000-0000-00004E000000}"/>
    <cellStyle name="Millares 11" xfId="12" xr:uid="{00000000-0005-0000-0000-00004F000000}"/>
    <cellStyle name="Millares 11 2" xfId="93" xr:uid="{00000000-0005-0000-0000-000050000000}"/>
    <cellStyle name="Millares 12" xfId="9" xr:uid="{00000000-0005-0000-0000-000051000000}"/>
    <cellStyle name="Millares 12 2" xfId="94" xr:uid="{00000000-0005-0000-0000-000052000000}"/>
    <cellStyle name="Millares 13" xfId="95" xr:uid="{00000000-0005-0000-0000-000053000000}"/>
    <cellStyle name="Millares 13 2" xfId="96" xr:uid="{00000000-0005-0000-0000-000054000000}"/>
    <cellStyle name="Millares 14" xfId="97" xr:uid="{00000000-0005-0000-0000-000055000000}"/>
    <cellStyle name="Millares 14 2" xfId="98" xr:uid="{00000000-0005-0000-0000-000056000000}"/>
    <cellStyle name="Millares 15" xfId="99" xr:uid="{00000000-0005-0000-0000-000057000000}"/>
    <cellStyle name="Millares 15 2" xfId="100" xr:uid="{00000000-0005-0000-0000-000058000000}"/>
    <cellStyle name="Millares 15_oficio xxx señalizacion 2014, ppto" xfId="101" xr:uid="{00000000-0005-0000-0000-000059000000}"/>
    <cellStyle name="Millares 16" xfId="102" xr:uid="{00000000-0005-0000-0000-00005A000000}"/>
    <cellStyle name="Millares 16 2" xfId="103" xr:uid="{00000000-0005-0000-0000-00005B000000}"/>
    <cellStyle name="Millares 17" xfId="104" xr:uid="{00000000-0005-0000-0000-00005C000000}"/>
    <cellStyle name="Millares 17 2" xfId="105" xr:uid="{00000000-0005-0000-0000-00005D000000}"/>
    <cellStyle name="Millares 18" xfId="106" xr:uid="{00000000-0005-0000-0000-00005E000000}"/>
    <cellStyle name="Millares 18 2" xfId="107" xr:uid="{00000000-0005-0000-0000-00005F000000}"/>
    <cellStyle name="Millares 19" xfId="108" xr:uid="{00000000-0005-0000-0000-000060000000}"/>
    <cellStyle name="Millares 19 2" xfId="109" xr:uid="{00000000-0005-0000-0000-000061000000}"/>
    <cellStyle name="Millares 2" xfId="110" xr:uid="{00000000-0005-0000-0000-000062000000}"/>
    <cellStyle name="Millares 2 11" xfId="111" xr:uid="{00000000-0005-0000-0000-000063000000}"/>
    <cellStyle name="Millares 2 11 2" xfId="112" xr:uid="{00000000-0005-0000-0000-000064000000}"/>
    <cellStyle name="Millares 2 11 3" xfId="113" xr:uid="{00000000-0005-0000-0000-000065000000}"/>
    <cellStyle name="Millares 2 2" xfId="114" xr:uid="{00000000-0005-0000-0000-000066000000}"/>
    <cellStyle name="Millares 2 3" xfId="115" xr:uid="{00000000-0005-0000-0000-000067000000}"/>
    <cellStyle name="Millares 2 4" xfId="116" xr:uid="{00000000-0005-0000-0000-000068000000}"/>
    <cellStyle name="Millares 2 5" xfId="117" xr:uid="{00000000-0005-0000-0000-000069000000}"/>
    <cellStyle name="Millares 2 6" xfId="118" xr:uid="{00000000-0005-0000-0000-00006A000000}"/>
    <cellStyle name="Millares 2 7" xfId="473" xr:uid="{00000000-0005-0000-0000-00006B000000}"/>
    <cellStyle name="Millares 20" xfId="119" xr:uid="{00000000-0005-0000-0000-00006C000000}"/>
    <cellStyle name="Millares 20 2" xfId="120" xr:uid="{00000000-0005-0000-0000-00006D000000}"/>
    <cellStyle name="Millares 21" xfId="121" xr:uid="{00000000-0005-0000-0000-00006E000000}"/>
    <cellStyle name="Millares 21 2" xfId="122" xr:uid="{00000000-0005-0000-0000-00006F000000}"/>
    <cellStyle name="Millares 22" xfId="123" xr:uid="{00000000-0005-0000-0000-000070000000}"/>
    <cellStyle name="Millares 22 2" xfId="124" xr:uid="{00000000-0005-0000-0000-000071000000}"/>
    <cellStyle name="Millares 23" xfId="125" xr:uid="{00000000-0005-0000-0000-000072000000}"/>
    <cellStyle name="Millares 23 2" xfId="126" xr:uid="{00000000-0005-0000-0000-000073000000}"/>
    <cellStyle name="Millares 24" xfId="127" xr:uid="{00000000-0005-0000-0000-000074000000}"/>
    <cellStyle name="Millares 24 2" xfId="128" xr:uid="{00000000-0005-0000-0000-000075000000}"/>
    <cellStyle name="Millares 25" xfId="129" xr:uid="{00000000-0005-0000-0000-000076000000}"/>
    <cellStyle name="Millares 25 2" xfId="130" xr:uid="{00000000-0005-0000-0000-000077000000}"/>
    <cellStyle name="Millares 26" xfId="131" xr:uid="{00000000-0005-0000-0000-000078000000}"/>
    <cellStyle name="Millares 26 2" xfId="132" xr:uid="{00000000-0005-0000-0000-000079000000}"/>
    <cellStyle name="Millares 27" xfId="133" xr:uid="{00000000-0005-0000-0000-00007A000000}"/>
    <cellStyle name="Millares 27 2" xfId="134" xr:uid="{00000000-0005-0000-0000-00007B000000}"/>
    <cellStyle name="Millares 28" xfId="135" xr:uid="{00000000-0005-0000-0000-00007C000000}"/>
    <cellStyle name="Millares 28 2" xfId="136" xr:uid="{00000000-0005-0000-0000-00007D000000}"/>
    <cellStyle name="Millares 29" xfId="137" xr:uid="{00000000-0005-0000-0000-00007E000000}"/>
    <cellStyle name="Millares 29 2" xfId="138" xr:uid="{00000000-0005-0000-0000-00007F000000}"/>
    <cellStyle name="Millares 3" xfId="10" xr:uid="{00000000-0005-0000-0000-000080000000}"/>
    <cellStyle name="Millares 3 2" xfId="139" xr:uid="{00000000-0005-0000-0000-000081000000}"/>
    <cellStyle name="Millares 3 3" xfId="140" xr:uid="{00000000-0005-0000-0000-000082000000}"/>
    <cellStyle name="Millares 3 4" xfId="141" xr:uid="{00000000-0005-0000-0000-000083000000}"/>
    <cellStyle name="Millares 3 5" xfId="142" xr:uid="{00000000-0005-0000-0000-000084000000}"/>
    <cellStyle name="Millares 3 6" xfId="474" xr:uid="{00000000-0005-0000-0000-000085000000}"/>
    <cellStyle name="Millares 30" xfId="143" xr:uid="{00000000-0005-0000-0000-000086000000}"/>
    <cellStyle name="Millares 30 2" xfId="144" xr:uid="{00000000-0005-0000-0000-000087000000}"/>
    <cellStyle name="Millares 31" xfId="145" xr:uid="{00000000-0005-0000-0000-000088000000}"/>
    <cellStyle name="Millares 31 2" xfId="146" xr:uid="{00000000-0005-0000-0000-000089000000}"/>
    <cellStyle name="Millares 32" xfId="147" xr:uid="{00000000-0005-0000-0000-00008A000000}"/>
    <cellStyle name="Millares 32 2" xfId="148" xr:uid="{00000000-0005-0000-0000-00008B000000}"/>
    <cellStyle name="Millares 33" xfId="149" xr:uid="{00000000-0005-0000-0000-00008C000000}"/>
    <cellStyle name="Millares 33 2" xfId="150" xr:uid="{00000000-0005-0000-0000-00008D000000}"/>
    <cellStyle name="Millares 34" xfId="151" xr:uid="{00000000-0005-0000-0000-00008E000000}"/>
    <cellStyle name="Millares 34 2" xfId="152" xr:uid="{00000000-0005-0000-0000-00008F000000}"/>
    <cellStyle name="Millares 35" xfId="153" xr:uid="{00000000-0005-0000-0000-000090000000}"/>
    <cellStyle name="Millares 35 2" xfId="154" xr:uid="{00000000-0005-0000-0000-000091000000}"/>
    <cellStyle name="Millares 36" xfId="155" xr:uid="{00000000-0005-0000-0000-000092000000}"/>
    <cellStyle name="Millares 36 2" xfId="156" xr:uid="{00000000-0005-0000-0000-000093000000}"/>
    <cellStyle name="Millares 36 2 2" xfId="157" xr:uid="{00000000-0005-0000-0000-000094000000}"/>
    <cellStyle name="Millares 37" xfId="158" xr:uid="{00000000-0005-0000-0000-000095000000}"/>
    <cellStyle name="Millares 37 2" xfId="159" xr:uid="{00000000-0005-0000-0000-000096000000}"/>
    <cellStyle name="Millares 38" xfId="160" xr:uid="{00000000-0005-0000-0000-000097000000}"/>
    <cellStyle name="Millares 38 2" xfId="161" xr:uid="{00000000-0005-0000-0000-000098000000}"/>
    <cellStyle name="Millares 39" xfId="162" xr:uid="{00000000-0005-0000-0000-000099000000}"/>
    <cellStyle name="Millares 39 2" xfId="163" xr:uid="{00000000-0005-0000-0000-00009A000000}"/>
    <cellStyle name="Millares 4" xfId="164" xr:uid="{00000000-0005-0000-0000-00009B000000}"/>
    <cellStyle name="Millares 4 2" xfId="165" xr:uid="{00000000-0005-0000-0000-00009C000000}"/>
    <cellStyle name="Millares 4 3" xfId="166" xr:uid="{00000000-0005-0000-0000-00009D000000}"/>
    <cellStyle name="Millares 4 4" xfId="167" xr:uid="{00000000-0005-0000-0000-00009E000000}"/>
    <cellStyle name="Millares 40" xfId="168" xr:uid="{00000000-0005-0000-0000-00009F000000}"/>
    <cellStyle name="Millares 40 2" xfId="169" xr:uid="{00000000-0005-0000-0000-0000A0000000}"/>
    <cellStyle name="Millares 41" xfId="170" xr:uid="{00000000-0005-0000-0000-0000A1000000}"/>
    <cellStyle name="Millares 41 2" xfId="171" xr:uid="{00000000-0005-0000-0000-0000A2000000}"/>
    <cellStyle name="Millares 42" xfId="172" xr:uid="{00000000-0005-0000-0000-0000A3000000}"/>
    <cellStyle name="Millares 42 2" xfId="173" xr:uid="{00000000-0005-0000-0000-0000A4000000}"/>
    <cellStyle name="Millares 43" xfId="174" xr:uid="{00000000-0005-0000-0000-0000A5000000}"/>
    <cellStyle name="Millares 43 2" xfId="175" xr:uid="{00000000-0005-0000-0000-0000A6000000}"/>
    <cellStyle name="Millares 44" xfId="176" xr:uid="{00000000-0005-0000-0000-0000A7000000}"/>
    <cellStyle name="Millares 44 2" xfId="177" xr:uid="{00000000-0005-0000-0000-0000A8000000}"/>
    <cellStyle name="Millares 45" xfId="178" xr:uid="{00000000-0005-0000-0000-0000A9000000}"/>
    <cellStyle name="Millares 45 2" xfId="179" xr:uid="{00000000-0005-0000-0000-0000AA000000}"/>
    <cellStyle name="Millares 46" xfId="180" xr:uid="{00000000-0005-0000-0000-0000AB000000}"/>
    <cellStyle name="Millares 46 2" xfId="181" xr:uid="{00000000-0005-0000-0000-0000AC000000}"/>
    <cellStyle name="Millares 47" xfId="182" xr:uid="{00000000-0005-0000-0000-0000AD000000}"/>
    <cellStyle name="Millares 47 2" xfId="183" xr:uid="{00000000-0005-0000-0000-0000AE000000}"/>
    <cellStyle name="Millares 48" xfId="184" xr:uid="{00000000-0005-0000-0000-0000AF000000}"/>
    <cellStyle name="Millares 48 2" xfId="185" xr:uid="{00000000-0005-0000-0000-0000B0000000}"/>
    <cellStyle name="Millares 49" xfId="186" xr:uid="{00000000-0005-0000-0000-0000B1000000}"/>
    <cellStyle name="Millares 49 2" xfId="187" xr:uid="{00000000-0005-0000-0000-0000B2000000}"/>
    <cellStyle name="Millares 5" xfId="188" xr:uid="{00000000-0005-0000-0000-0000B3000000}"/>
    <cellStyle name="Millares 5 2" xfId="189" xr:uid="{00000000-0005-0000-0000-0000B4000000}"/>
    <cellStyle name="Millares 5 3" xfId="190" xr:uid="{00000000-0005-0000-0000-0000B5000000}"/>
    <cellStyle name="Millares 5 3 2" xfId="191" xr:uid="{00000000-0005-0000-0000-0000B6000000}"/>
    <cellStyle name="Millares 50" xfId="192" xr:uid="{00000000-0005-0000-0000-0000B7000000}"/>
    <cellStyle name="Millares 50 2" xfId="193" xr:uid="{00000000-0005-0000-0000-0000B8000000}"/>
    <cellStyle name="Millares 51" xfId="194" xr:uid="{00000000-0005-0000-0000-0000B9000000}"/>
    <cellStyle name="Millares 51 2" xfId="195" xr:uid="{00000000-0005-0000-0000-0000BA000000}"/>
    <cellStyle name="Millares 52" xfId="196" xr:uid="{00000000-0005-0000-0000-0000BB000000}"/>
    <cellStyle name="Millares 52 2" xfId="197" xr:uid="{00000000-0005-0000-0000-0000BC000000}"/>
    <cellStyle name="Millares 53" xfId="198" xr:uid="{00000000-0005-0000-0000-0000BD000000}"/>
    <cellStyle name="Millares 53 2" xfId="199" xr:uid="{00000000-0005-0000-0000-0000BE000000}"/>
    <cellStyle name="Millares 54" xfId="200" xr:uid="{00000000-0005-0000-0000-0000BF000000}"/>
    <cellStyle name="Millares 54 2" xfId="201" xr:uid="{00000000-0005-0000-0000-0000C0000000}"/>
    <cellStyle name="Millares 55" xfId="202" xr:uid="{00000000-0005-0000-0000-0000C1000000}"/>
    <cellStyle name="Millares 55 2" xfId="203" xr:uid="{00000000-0005-0000-0000-0000C2000000}"/>
    <cellStyle name="Millares 56" xfId="204" xr:uid="{00000000-0005-0000-0000-0000C3000000}"/>
    <cellStyle name="Millares 56 2" xfId="205" xr:uid="{00000000-0005-0000-0000-0000C4000000}"/>
    <cellStyle name="Millares 57" xfId="206" xr:uid="{00000000-0005-0000-0000-0000C5000000}"/>
    <cellStyle name="Millares 57 2" xfId="207" xr:uid="{00000000-0005-0000-0000-0000C6000000}"/>
    <cellStyle name="Millares 58" xfId="208" xr:uid="{00000000-0005-0000-0000-0000C7000000}"/>
    <cellStyle name="Millares 58 2" xfId="209" xr:uid="{00000000-0005-0000-0000-0000C8000000}"/>
    <cellStyle name="Millares 59" xfId="210" xr:uid="{00000000-0005-0000-0000-0000C9000000}"/>
    <cellStyle name="Millares 6" xfId="211" xr:uid="{00000000-0005-0000-0000-0000CA000000}"/>
    <cellStyle name="Millares 6 2" xfId="212" xr:uid="{00000000-0005-0000-0000-0000CB000000}"/>
    <cellStyle name="Millares 60" xfId="213" xr:uid="{00000000-0005-0000-0000-0000CC000000}"/>
    <cellStyle name="Millares 60 2" xfId="214" xr:uid="{00000000-0005-0000-0000-0000CD000000}"/>
    <cellStyle name="Millares 61" xfId="215" xr:uid="{00000000-0005-0000-0000-0000CE000000}"/>
    <cellStyle name="Millares 62" xfId="216" xr:uid="{00000000-0005-0000-0000-0000CF000000}"/>
    <cellStyle name="Millares 63" xfId="217" xr:uid="{00000000-0005-0000-0000-0000D0000000}"/>
    <cellStyle name="Millares 64" xfId="218" xr:uid="{00000000-0005-0000-0000-0000D1000000}"/>
    <cellStyle name="Millares 65" xfId="219" xr:uid="{00000000-0005-0000-0000-0000D2000000}"/>
    <cellStyle name="Millares 66" xfId="220" xr:uid="{00000000-0005-0000-0000-0000D3000000}"/>
    <cellStyle name="Millares 66 2" xfId="221" xr:uid="{00000000-0005-0000-0000-0000D4000000}"/>
    <cellStyle name="Millares 67" xfId="465" xr:uid="{00000000-0005-0000-0000-0000D5000000}"/>
    <cellStyle name="Millares 68" xfId="475" xr:uid="{00000000-0005-0000-0000-0000D6000000}"/>
    <cellStyle name="Millares 7" xfId="222" xr:uid="{00000000-0005-0000-0000-0000D7000000}"/>
    <cellStyle name="Millares 7 2" xfId="223" xr:uid="{00000000-0005-0000-0000-0000D8000000}"/>
    <cellStyle name="Millares 8" xfId="224" xr:uid="{00000000-0005-0000-0000-0000D9000000}"/>
    <cellStyle name="Millares 8 2" xfId="225" xr:uid="{00000000-0005-0000-0000-0000DA000000}"/>
    <cellStyle name="Millares 9" xfId="226" xr:uid="{00000000-0005-0000-0000-0000DB000000}"/>
    <cellStyle name="Millares 9 2" xfId="227" xr:uid="{00000000-0005-0000-0000-0000DC000000}"/>
    <cellStyle name="Millares_FORMULARIO 4 - M-OFERENTE PPTA ECONOMICA" xfId="492" xr:uid="{1A3F4F2E-D666-4692-85F9-C21B63359F0D}"/>
    <cellStyle name="Millares_PPTO OFICIAL LP-SGT-SRN-001-2009" xfId="8" xr:uid="{00000000-0005-0000-0000-0000DD000000}"/>
    <cellStyle name="Millares_PTO OFICIAL PREPLIEGO (CORREGIDO)" xfId="11" xr:uid="{00000000-0005-0000-0000-0000DE000000}"/>
    <cellStyle name="Moneda" xfId="468" builtinId="4"/>
    <cellStyle name="Moneda [0] 2" xfId="472" xr:uid="{00000000-0005-0000-0000-0000E0000000}"/>
    <cellStyle name="Moneda [0] 3" xfId="476" xr:uid="{00000000-0005-0000-0000-0000E1000000}"/>
    <cellStyle name="Moneda [2]" xfId="228" xr:uid="{00000000-0005-0000-0000-0000E2000000}"/>
    <cellStyle name="Moneda [2] 2" xfId="229" xr:uid="{00000000-0005-0000-0000-0000E3000000}"/>
    <cellStyle name="Moneda [2] 3" xfId="230" xr:uid="{00000000-0005-0000-0000-0000E4000000}"/>
    <cellStyle name="Moneda 10" xfId="231" xr:uid="{00000000-0005-0000-0000-0000E5000000}"/>
    <cellStyle name="Moneda 10 2" xfId="232" xr:uid="{00000000-0005-0000-0000-0000E6000000}"/>
    <cellStyle name="Moneda 11" xfId="233" xr:uid="{00000000-0005-0000-0000-0000E7000000}"/>
    <cellStyle name="Moneda 11 2" xfId="234" xr:uid="{00000000-0005-0000-0000-0000E8000000}"/>
    <cellStyle name="Moneda 12" xfId="235" xr:uid="{00000000-0005-0000-0000-0000E9000000}"/>
    <cellStyle name="Moneda 12 2" xfId="236" xr:uid="{00000000-0005-0000-0000-0000EA000000}"/>
    <cellStyle name="Moneda 13" xfId="237" xr:uid="{00000000-0005-0000-0000-0000EB000000}"/>
    <cellStyle name="Moneda 13 2" xfId="238" xr:uid="{00000000-0005-0000-0000-0000EC000000}"/>
    <cellStyle name="Moneda 14" xfId="239" xr:uid="{00000000-0005-0000-0000-0000ED000000}"/>
    <cellStyle name="Moneda 14 2" xfId="240" xr:uid="{00000000-0005-0000-0000-0000EE000000}"/>
    <cellStyle name="Moneda 15" xfId="241" xr:uid="{00000000-0005-0000-0000-0000EF000000}"/>
    <cellStyle name="Moneda 15 2" xfId="242" xr:uid="{00000000-0005-0000-0000-0000F0000000}"/>
    <cellStyle name="Moneda 16" xfId="243" xr:uid="{00000000-0005-0000-0000-0000F1000000}"/>
    <cellStyle name="Moneda 16 2" xfId="244" xr:uid="{00000000-0005-0000-0000-0000F2000000}"/>
    <cellStyle name="Moneda 17" xfId="245" xr:uid="{00000000-0005-0000-0000-0000F3000000}"/>
    <cellStyle name="Moneda 17 2" xfId="246" xr:uid="{00000000-0005-0000-0000-0000F4000000}"/>
    <cellStyle name="Moneda 18" xfId="247" xr:uid="{00000000-0005-0000-0000-0000F5000000}"/>
    <cellStyle name="Moneda 18 2" xfId="248" xr:uid="{00000000-0005-0000-0000-0000F6000000}"/>
    <cellStyle name="Moneda 19" xfId="249" xr:uid="{00000000-0005-0000-0000-0000F7000000}"/>
    <cellStyle name="Moneda 19 2" xfId="250" xr:uid="{00000000-0005-0000-0000-0000F8000000}"/>
    <cellStyle name="Moneda 2" xfId="15" xr:uid="{00000000-0005-0000-0000-0000F9000000}"/>
    <cellStyle name="Moneda 2 2" xfId="251" xr:uid="{00000000-0005-0000-0000-0000FA000000}"/>
    <cellStyle name="Moneda 2 2 2" xfId="252" xr:uid="{00000000-0005-0000-0000-0000FB000000}"/>
    <cellStyle name="Moneda 2 2 2 2 2" xfId="491" xr:uid="{5BE70731-3F85-49DF-BF16-ABB016DB9765}"/>
    <cellStyle name="Moneda 2 3" xfId="253" xr:uid="{00000000-0005-0000-0000-0000FC000000}"/>
    <cellStyle name="Moneda 2 4" xfId="254" xr:uid="{00000000-0005-0000-0000-0000FD000000}"/>
    <cellStyle name="Moneda 2 5" xfId="255" xr:uid="{00000000-0005-0000-0000-0000FE000000}"/>
    <cellStyle name="Moneda 2 6" xfId="256" xr:uid="{00000000-0005-0000-0000-0000FF000000}"/>
    <cellStyle name="Moneda 2 7" xfId="257" xr:uid="{00000000-0005-0000-0000-000000010000}"/>
    <cellStyle name="Moneda 2 8" xfId="477" xr:uid="{00000000-0005-0000-0000-000001010000}"/>
    <cellStyle name="Moneda 2_APU-DEFINITIVO AMV G2 THUI" xfId="258" xr:uid="{00000000-0005-0000-0000-000002010000}"/>
    <cellStyle name="Moneda 20" xfId="259" xr:uid="{00000000-0005-0000-0000-000003010000}"/>
    <cellStyle name="Moneda 20 2" xfId="260" xr:uid="{00000000-0005-0000-0000-000004010000}"/>
    <cellStyle name="Moneda 21" xfId="261" xr:uid="{00000000-0005-0000-0000-000005010000}"/>
    <cellStyle name="Moneda 21 2" xfId="262" xr:uid="{00000000-0005-0000-0000-000006010000}"/>
    <cellStyle name="Moneda 22" xfId="263" xr:uid="{00000000-0005-0000-0000-000007010000}"/>
    <cellStyle name="Moneda 22 2" xfId="264" xr:uid="{00000000-0005-0000-0000-000008010000}"/>
    <cellStyle name="Moneda 23" xfId="265" xr:uid="{00000000-0005-0000-0000-000009010000}"/>
    <cellStyle name="Moneda 23 2" xfId="266" xr:uid="{00000000-0005-0000-0000-00000A010000}"/>
    <cellStyle name="Moneda 24" xfId="267" xr:uid="{00000000-0005-0000-0000-00000B010000}"/>
    <cellStyle name="Moneda 24 2" xfId="268" xr:uid="{00000000-0005-0000-0000-00000C010000}"/>
    <cellStyle name="Moneda 25" xfId="269" xr:uid="{00000000-0005-0000-0000-00000D010000}"/>
    <cellStyle name="Moneda 25 2" xfId="270" xr:uid="{00000000-0005-0000-0000-00000E010000}"/>
    <cellStyle name="Moneda 26" xfId="271" xr:uid="{00000000-0005-0000-0000-00000F010000}"/>
    <cellStyle name="Moneda 26 2" xfId="272" xr:uid="{00000000-0005-0000-0000-000010010000}"/>
    <cellStyle name="Moneda 27" xfId="273" xr:uid="{00000000-0005-0000-0000-000011010000}"/>
    <cellStyle name="Moneda 27 2" xfId="274" xr:uid="{00000000-0005-0000-0000-000012010000}"/>
    <cellStyle name="Moneda 28" xfId="275" xr:uid="{00000000-0005-0000-0000-000013010000}"/>
    <cellStyle name="Moneda 28 2" xfId="276" xr:uid="{00000000-0005-0000-0000-000014010000}"/>
    <cellStyle name="Moneda 29" xfId="277" xr:uid="{00000000-0005-0000-0000-000015010000}"/>
    <cellStyle name="Moneda 29 2" xfId="278" xr:uid="{00000000-0005-0000-0000-000016010000}"/>
    <cellStyle name="Moneda 3" xfId="279" xr:uid="{00000000-0005-0000-0000-000017010000}"/>
    <cellStyle name="Moneda 3 2" xfId="280" xr:uid="{00000000-0005-0000-0000-000018010000}"/>
    <cellStyle name="Moneda 3 3" xfId="281" xr:uid="{00000000-0005-0000-0000-000019010000}"/>
    <cellStyle name="Moneda 3 4" xfId="282" xr:uid="{00000000-0005-0000-0000-00001A010000}"/>
    <cellStyle name="Moneda 3 5" xfId="478" xr:uid="{00000000-0005-0000-0000-00001B010000}"/>
    <cellStyle name="Moneda 3_PO BARBOSA PTO BERRIO 2" xfId="283" xr:uid="{00000000-0005-0000-0000-00001C010000}"/>
    <cellStyle name="Moneda 30" xfId="284" xr:uid="{00000000-0005-0000-0000-00001D010000}"/>
    <cellStyle name="Moneda 30 2" xfId="285" xr:uid="{00000000-0005-0000-0000-00001E010000}"/>
    <cellStyle name="Moneda 31" xfId="286" xr:uid="{00000000-0005-0000-0000-00001F010000}"/>
    <cellStyle name="Moneda 31 2" xfId="287" xr:uid="{00000000-0005-0000-0000-000020010000}"/>
    <cellStyle name="Moneda 32" xfId="288" xr:uid="{00000000-0005-0000-0000-000021010000}"/>
    <cellStyle name="Moneda 32 2" xfId="289" xr:uid="{00000000-0005-0000-0000-000022010000}"/>
    <cellStyle name="Moneda 33" xfId="290" xr:uid="{00000000-0005-0000-0000-000023010000}"/>
    <cellStyle name="Moneda 33 2" xfId="291" xr:uid="{00000000-0005-0000-0000-000024010000}"/>
    <cellStyle name="Moneda 34" xfId="292" xr:uid="{00000000-0005-0000-0000-000025010000}"/>
    <cellStyle name="Moneda 34 2" xfId="293" xr:uid="{00000000-0005-0000-0000-000026010000}"/>
    <cellStyle name="Moneda 35" xfId="294" xr:uid="{00000000-0005-0000-0000-000027010000}"/>
    <cellStyle name="Moneda 35 2" xfId="295" xr:uid="{00000000-0005-0000-0000-000028010000}"/>
    <cellStyle name="Moneda 36" xfId="296" xr:uid="{00000000-0005-0000-0000-000029010000}"/>
    <cellStyle name="Moneda 36 2" xfId="297" xr:uid="{00000000-0005-0000-0000-00002A010000}"/>
    <cellStyle name="Moneda 37" xfId="298" xr:uid="{00000000-0005-0000-0000-00002B010000}"/>
    <cellStyle name="Moneda 37 2" xfId="299" xr:uid="{00000000-0005-0000-0000-00002C010000}"/>
    <cellStyle name="Moneda 38" xfId="300" xr:uid="{00000000-0005-0000-0000-00002D010000}"/>
    <cellStyle name="Moneda 38 2" xfId="301" xr:uid="{00000000-0005-0000-0000-00002E010000}"/>
    <cellStyle name="Moneda 39" xfId="302" xr:uid="{00000000-0005-0000-0000-00002F010000}"/>
    <cellStyle name="Moneda 39 2" xfId="303" xr:uid="{00000000-0005-0000-0000-000030010000}"/>
    <cellStyle name="Moneda 4" xfId="304" xr:uid="{00000000-0005-0000-0000-000031010000}"/>
    <cellStyle name="Moneda 4 2" xfId="305" xr:uid="{00000000-0005-0000-0000-000032010000}"/>
    <cellStyle name="Moneda 4 3" xfId="306" xr:uid="{00000000-0005-0000-0000-000033010000}"/>
    <cellStyle name="Moneda 4 4" xfId="479" xr:uid="{00000000-0005-0000-0000-000034010000}"/>
    <cellStyle name="Moneda 40" xfId="307" xr:uid="{00000000-0005-0000-0000-000035010000}"/>
    <cellStyle name="Moneda 40 2" xfId="308" xr:uid="{00000000-0005-0000-0000-000036010000}"/>
    <cellStyle name="Moneda 41" xfId="309" xr:uid="{00000000-0005-0000-0000-000037010000}"/>
    <cellStyle name="Moneda 41 2" xfId="310" xr:uid="{00000000-0005-0000-0000-000038010000}"/>
    <cellStyle name="Moneda 42" xfId="311" xr:uid="{00000000-0005-0000-0000-000039010000}"/>
    <cellStyle name="Moneda 42 2" xfId="312" xr:uid="{00000000-0005-0000-0000-00003A010000}"/>
    <cellStyle name="Moneda 43" xfId="313" xr:uid="{00000000-0005-0000-0000-00003B010000}"/>
    <cellStyle name="Moneda 43 2" xfId="314" xr:uid="{00000000-0005-0000-0000-00003C010000}"/>
    <cellStyle name="Moneda 44" xfId="315" xr:uid="{00000000-0005-0000-0000-00003D010000}"/>
    <cellStyle name="Moneda 44 2" xfId="316" xr:uid="{00000000-0005-0000-0000-00003E010000}"/>
    <cellStyle name="Moneda 45" xfId="317" xr:uid="{00000000-0005-0000-0000-00003F010000}"/>
    <cellStyle name="Moneda 45 2" xfId="318" xr:uid="{00000000-0005-0000-0000-000040010000}"/>
    <cellStyle name="Moneda 46" xfId="319" xr:uid="{00000000-0005-0000-0000-000041010000}"/>
    <cellStyle name="Moneda 46 2" xfId="320" xr:uid="{00000000-0005-0000-0000-000042010000}"/>
    <cellStyle name="Moneda 47" xfId="321" xr:uid="{00000000-0005-0000-0000-000043010000}"/>
    <cellStyle name="Moneda 47 2" xfId="322" xr:uid="{00000000-0005-0000-0000-000044010000}"/>
    <cellStyle name="Moneda 48" xfId="323" xr:uid="{00000000-0005-0000-0000-000045010000}"/>
    <cellStyle name="Moneda 48 2" xfId="324" xr:uid="{00000000-0005-0000-0000-000046010000}"/>
    <cellStyle name="Moneda 49" xfId="325" xr:uid="{00000000-0005-0000-0000-000047010000}"/>
    <cellStyle name="Moneda 49 2" xfId="326" xr:uid="{00000000-0005-0000-0000-000048010000}"/>
    <cellStyle name="Moneda 5" xfId="327" xr:uid="{00000000-0005-0000-0000-000049010000}"/>
    <cellStyle name="Moneda 5 2" xfId="328" xr:uid="{00000000-0005-0000-0000-00004A010000}"/>
    <cellStyle name="Moneda 50" xfId="329" xr:uid="{00000000-0005-0000-0000-00004B010000}"/>
    <cellStyle name="Moneda 51" xfId="330" xr:uid="{00000000-0005-0000-0000-00004C010000}"/>
    <cellStyle name="Moneda 51 2" xfId="331" xr:uid="{00000000-0005-0000-0000-00004D010000}"/>
    <cellStyle name="Moneda 52" xfId="332" xr:uid="{00000000-0005-0000-0000-00004E010000}"/>
    <cellStyle name="Moneda 53" xfId="333" xr:uid="{00000000-0005-0000-0000-00004F010000}"/>
    <cellStyle name="Moneda 54" xfId="334" xr:uid="{00000000-0005-0000-0000-000050010000}"/>
    <cellStyle name="Moneda 55" xfId="335" xr:uid="{00000000-0005-0000-0000-000051010000}"/>
    <cellStyle name="Moneda 56" xfId="336" xr:uid="{00000000-0005-0000-0000-000052010000}"/>
    <cellStyle name="Moneda 57" xfId="467" xr:uid="{00000000-0005-0000-0000-000053010000}"/>
    <cellStyle name="Moneda 58" xfId="471" xr:uid="{00000000-0005-0000-0000-000054010000}"/>
    <cellStyle name="Moneda 6" xfId="337" xr:uid="{00000000-0005-0000-0000-000055010000}"/>
    <cellStyle name="Moneda 6 2" xfId="338" xr:uid="{00000000-0005-0000-0000-000056010000}"/>
    <cellStyle name="Moneda 7" xfId="339" xr:uid="{00000000-0005-0000-0000-000057010000}"/>
    <cellStyle name="Moneda 7 2" xfId="340" xr:uid="{00000000-0005-0000-0000-000058010000}"/>
    <cellStyle name="Moneda 8" xfId="341" xr:uid="{00000000-0005-0000-0000-000059010000}"/>
    <cellStyle name="Moneda 8 2" xfId="342" xr:uid="{00000000-0005-0000-0000-00005A010000}"/>
    <cellStyle name="Moneda 9" xfId="343" xr:uid="{00000000-0005-0000-0000-00005B010000}"/>
    <cellStyle name="Moneda 9 2" xfId="344" xr:uid="{00000000-0005-0000-0000-00005C010000}"/>
    <cellStyle name="Neutral 2" xfId="345" xr:uid="{00000000-0005-0000-0000-00005D010000}"/>
    <cellStyle name="Normal" xfId="0" builtinId="0"/>
    <cellStyle name="Normal 10" xfId="346" xr:uid="{00000000-0005-0000-0000-00005F010000}"/>
    <cellStyle name="Normal 10 2" xfId="347" xr:uid="{00000000-0005-0000-0000-000060010000}"/>
    <cellStyle name="Normal 11" xfId="348" xr:uid="{00000000-0005-0000-0000-000061010000}"/>
    <cellStyle name="Normal 11 2" xfId="349" xr:uid="{00000000-0005-0000-0000-000062010000}"/>
    <cellStyle name="Normal 12" xfId="350" xr:uid="{00000000-0005-0000-0000-000063010000}"/>
    <cellStyle name="Normal 12 2" xfId="351" xr:uid="{00000000-0005-0000-0000-000064010000}"/>
    <cellStyle name="Normal 13" xfId="352" xr:uid="{00000000-0005-0000-0000-000065010000}"/>
    <cellStyle name="Normal 13 2" xfId="353" xr:uid="{00000000-0005-0000-0000-000066010000}"/>
    <cellStyle name="Normal 14" xfId="354" xr:uid="{00000000-0005-0000-0000-000067010000}"/>
    <cellStyle name="Normal 14 2" xfId="355" xr:uid="{00000000-0005-0000-0000-000068010000}"/>
    <cellStyle name="Normal 14 3" xfId="480" xr:uid="{00000000-0005-0000-0000-000069010000}"/>
    <cellStyle name="Normal 15" xfId="356" xr:uid="{00000000-0005-0000-0000-00006A010000}"/>
    <cellStyle name="Normal 15 2" xfId="357" xr:uid="{00000000-0005-0000-0000-00006B010000}"/>
    <cellStyle name="Normal 16" xfId="358" xr:uid="{00000000-0005-0000-0000-00006C010000}"/>
    <cellStyle name="Normal 17" xfId="481" xr:uid="{00000000-0005-0000-0000-00006D010000}"/>
    <cellStyle name="Normal 2" xfId="359" xr:uid="{00000000-0005-0000-0000-00006E010000}"/>
    <cellStyle name="Normal 2 10" xfId="5" xr:uid="{00000000-0005-0000-0000-00006F010000}"/>
    <cellStyle name="Normal 2 10 2" xfId="360" xr:uid="{00000000-0005-0000-0000-000070010000}"/>
    <cellStyle name="Normal 2 10 2 2" xfId="493" xr:uid="{2989C505-D55E-4D24-BE80-B98B41BCC95E}"/>
    <cellStyle name="Normal 2 10 3" xfId="361" xr:uid="{00000000-0005-0000-0000-000071010000}"/>
    <cellStyle name="Normal 2 11" xfId="362" xr:uid="{00000000-0005-0000-0000-000072010000}"/>
    <cellStyle name="Normal 2 11 2" xfId="363" xr:uid="{00000000-0005-0000-0000-000073010000}"/>
    <cellStyle name="Normal 2 12" xfId="364" xr:uid="{00000000-0005-0000-0000-000074010000}"/>
    <cellStyle name="Normal 2 12 2" xfId="365" xr:uid="{00000000-0005-0000-0000-000075010000}"/>
    <cellStyle name="Normal 2 13" xfId="366" xr:uid="{00000000-0005-0000-0000-000076010000}"/>
    <cellStyle name="Normal 2 13 2" xfId="367" xr:uid="{00000000-0005-0000-0000-000077010000}"/>
    <cellStyle name="Normal 2 14" xfId="368" xr:uid="{00000000-0005-0000-0000-000078010000}"/>
    <cellStyle name="Normal 2 14 2" xfId="369" xr:uid="{00000000-0005-0000-0000-000079010000}"/>
    <cellStyle name="Normal 2 15" xfId="370" xr:uid="{00000000-0005-0000-0000-00007A010000}"/>
    <cellStyle name="Normal 2 15 2" xfId="371" xr:uid="{00000000-0005-0000-0000-00007B010000}"/>
    <cellStyle name="Normal 2 16" xfId="372" xr:uid="{00000000-0005-0000-0000-00007C010000}"/>
    <cellStyle name="Normal 2 17" xfId="482" xr:uid="{00000000-0005-0000-0000-00007D010000}"/>
    <cellStyle name="Normal 2 2" xfId="14" xr:uid="{00000000-0005-0000-0000-00007E010000}"/>
    <cellStyle name="Normal 2 2 2" xfId="373" xr:uid="{00000000-0005-0000-0000-00007F010000}"/>
    <cellStyle name="Normal 2 2 3" xfId="374" xr:uid="{00000000-0005-0000-0000-000080010000}"/>
    <cellStyle name="Normal 2 2 4" xfId="375" xr:uid="{00000000-0005-0000-0000-000081010000}"/>
    <cellStyle name="Normal 2 3" xfId="376" xr:uid="{00000000-0005-0000-0000-000082010000}"/>
    <cellStyle name="Normal 2 3 2" xfId="377" xr:uid="{00000000-0005-0000-0000-000083010000}"/>
    <cellStyle name="Normal 2 4" xfId="378" xr:uid="{00000000-0005-0000-0000-000084010000}"/>
    <cellStyle name="Normal 2 4 2" xfId="379" xr:uid="{00000000-0005-0000-0000-000085010000}"/>
    <cellStyle name="Normal 2 5" xfId="380" xr:uid="{00000000-0005-0000-0000-000086010000}"/>
    <cellStyle name="Normal 2 5 2" xfId="381" xr:uid="{00000000-0005-0000-0000-000087010000}"/>
    <cellStyle name="Normal 2 5 2 2" xfId="382" xr:uid="{00000000-0005-0000-0000-000088010000}"/>
    <cellStyle name="Normal 2 5 3" xfId="383" xr:uid="{00000000-0005-0000-0000-000089010000}"/>
    <cellStyle name="Normal 2 5 3 2" xfId="384" xr:uid="{00000000-0005-0000-0000-00008A010000}"/>
    <cellStyle name="Normal 2 5 4" xfId="385" xr:uid="{00000000-0005-0000-0000-00008B010000}"/>
    <cellStyle name="Normal 2 6" xfId="386" xr:uid="{00000000-0005-0000-0000-00008C010000}"/>
    <cellStyle name="Normal 2 6 2" xfId="387" xr:uid="{00000000-0005-0000-0000-00008D010000}"/>
    <cellStyle name="Normal 2 7" xfId="388" xr:uid="{00000000-0005-0000-0000-00008E010000}"/>
    <cellStyle name="Normal 2 7 2" xfId="389" xr:uid="{00000000-0005-0000-0000-00008F010000}"/>
    <cellStyle name="Normal 2 8" xfId="390" xr:uid="{00000000-0005-0000-0000-000090010000}"/>
    <cellStyle name="Normal 2 8 2" xfId="391" xr:uid="{00000000-0005-0000-0000-000091010000}"/>
    <cellStyle name="Normal 2 9" xfId="392" xr:uid="{00000000-0005-0000-0000-000092010000}"/>
    <cellStyle name="Normal 2 9 2" xfId="393" xr:uid="{00000000-0005-0000-0000-000093010000}"/>
    <cellStyle name="Normal 2_APU-DEFINITIVO AMV G2 THUI" xfId="394" xr:uid="{00000000-0005-0000-0000-000094010000}"/>
    <cellStyle name="Normal 3" xfId="395" xr:uid="{00000000-0005-0000-0000-000095010000}"/>
    <cellStyle name="Normal 3 10" xfId="17" xr:uid="{00000000-0005-0000-0000-000096010000}"/>
    <cellStyle name="Normal 3 11" xfId="490" xr:uid="{F6DE8545-2C66-46FA-B507-0022197CCCC8}"/>
    <cellStyle name="Normal 3 2" xfId="396" xr:uid="{00000000-0005-0000-0000-000097010000}"/>
    <cellStyle name="Normal 3 2 2" xfId="397" xr:uid="{00000000-0005-0000-0000-000098010000}"/>
    <cellStyle name="Normal 3 2 2 2" xfId="469" xr:uid="{00000000-0005-0000-0000-000099010000}"/>
    <cellStyle name="Normal 3 3" xfId="7" xr:uid="{00000000-0005-0000-0000-00009A010000}"/>
    <cellStyle name="Normal 3_APU INVIAS CORDOBA 2010" xfId="398" xr:uid="{00000000-0005-0000-0000-00009B010000}"/>
    <cellStyle name="Normal 4" xfId="399" xr:uid="{00000000-0005-0000-0000-00009C010000}"/>
    <cellStyle name="Normal 4 2" xfId="400" xr:uid="{00000000-0005-0000-0000-00009D010000}"/>
    <cellStyle name="Normal 4 3" xfId="401" xr:uid="{00000000-0005-0000-0000-00009E010000}"/>
    <cellStyle name="Normal 4_APUs" xfId="402" xr:uid="{00000000-0005-0000-0000-00009F010000}"/>
    <cellStyle name="Normal 5" xfId="403" xr:uid="{00000000-0005-0000-0000-0000A0010000}"/>
    <cellStyle name="Normal 5 2" xfId="404" xr:uid="{00000000-0005-0000-0000-0000A1010000}"/>
    <cellStyle name="Normal 5 2 2" xfId="405" xr:uid="{00000000-0005-0000-0000-0000A2010000}"/>
    <cellStyle name="Normal 6" xfId="406" xr:uid="{00000000-0005-0000-0000-0000A3010000}"/>
    <cellStyle name="Normal 6 2" xfId="407" xr:uid="{00000000-0005-0000-0000-0000A4010000}"/>
    <cellStyle name="Normal 7" xfId="408" xr:uid="{00000000-0005-0000-0000-0000A5010000}"/>
    <cellStyle name="Normal 7 2" xfId="409" xr:uid="{00000000-0005-0000-0000-0000A6010000}"/>
    <cellStyle name="Normal 7 3" xfId="410" xr:uid="{00000000-0005-0000-0000-0000A7010000}"/>
    <cellStyle name="Normal 8" xfId="411" xr:uid="{00000000-0005-0000-0000-0000A8010000}"/>
    <cellStyle name="Normal 8 2" xfId="412" xr:uid="{00000000-0005-0000-0000-0000A9010000}"/>
    <cellStyle name="Normal 8 3" xfId="413" xr:uid="{00000000-0005-0000-0000-0000AA010000}"/>
    <cellStyle name="Normal 8 4" xfId="463" xr:uid="{00000000-0005-0000-0000-0000AB010000}"/>
    <cellStyle name="Normal 9" xfId="414" xr:uid="{00000000-0005-0000-0000-0000AC010000}"/>
    <cellStyle name="Normal 9 2" xfId="415" xr:uid="{00000000-0005-0000-0000-0000AD010000}"/>
    <cellStyle name="Normal_modelo ACTA OBRA y MODIFICACION 2" xfId="466" xr:uid="{00000000-0005-0000-0000-0000AE010000}"/>
    <cellStyle name="Normal_PTO OFICIAL PREPLIEGO (CORREGIDO)" xfId="3" xr:uid="{00000000-0005-0000-0000-0000AF010000}"/>
    <cellStyle name="Normal_PTO OFICIAL PREPLIEGO (CORREGIDO) 2" xfId="13" xr:uid="{00000000-0005-0000-0000-0000B0010000}"/>
    <cellStyle name="Normal_PTO OFICIAL y APU MODELO 2010 (2)" xfId="4" xr:uid="{00000000-0005-0000-0000-0000B1010000}"/>
    <cellStyle name="Notas 2" xfId="416" xr:uid="{00000000-0005-0000-0000-0000B2010000}"/>
    <cellStyle name="Notas 2 2" xfId="483" xr:uid="{00000000-0005-0000-0000-0000B3010000}"/>
    <cellStyle name="Notas 3" xfId="484" xr:uid="{00000000-0005-0000-0000-0000B4010000}"/>
    <cellStyle name="Percent_FLORENCI" xfId="417" xr:uid="{00000000-0005-0000-0000-0000B5010000}"/>
    <cellStyle name="Porcentaje" xfId="2" builtinId="5"/>
    <cellStyle name="Porcentaje 10" xfId="485" xr:uid="{00000000-0005-0000-0000-0000B7010000}"/>
    <cellStyle name="Porcentaje 2" xfId="16" xr:uid="{00000000-0005-0000-0000-0000B8010000}"/>
    <cellStyle name="Porcentaje 2 2" xfId="418" xr:uid="{00000000-0005-0000-0000-0000B9010000}"/>
    <cellStyle name="Porcentaje 2 2 2" xfId="419" xr:uid="{00000000-0005-0000-0000-0000BA010000}"/>
    <cellStyle name="Porcentaje 2 2 3" xfId="420" xr:uid="{00000000-0005-0000-0000-0000BB010000}"/>
    <cellStyle name="Porcentaje 2 3" xfId="486" xr:uid="{00000000-0005-0000-0000-0000BC010000}"/>
    <cellStyle name="Porcentaje 3" xfId="421" xr:uid="{00000000-0005-0000-0000-0000BD010000}"/>
    <cellStyle name="Porcentaje 3 2" xfId="422" xr:uid="{00000000-0005-0000-0000-0000BE010000}"/>
    <cellStyle name="Porcentaje 3 3" xfId="487" xr:uid="{00000000-0005-0000-0000-0000BF010000}"/>
    <cellStyle name="Porcentaje 4" xfId="423" xr:uid="{00000000-0005-0000-0000-0000C0010000}"/>
    <cellStyle name="Porcentaje 5" xfId="424" xr:uid="{00000000-0005-0000-0000-0000C1010000}"/>
    <cellStyle name="Porcentaje 5 2" xfId="425" xr:uid="{00000000-0005-0000-0000-0000C2010000}"/>
    <cellStyle name="Porcentaje 6" xfId="426" xr:uid="{00000000-0005-0000-0000-0000C3010000}"/>
    <cellStyle name="Porcentaje 7" xfId="427" xr:uid="{00000000-0005-0000-0000-0000C4010000}"/>
    <cellStyle name="Porcentaje 8" xfId="428" xr:uid="{00000000-0005-0000-0000-0000C5010000}"/>
    <cellStyle name="Porcentaje 9" xfId="464" xr:uid="{00000000-0005-0000-0000-0000C6010000}"/>
    <cellStyle name="Porcentual 2" xfId="429" xr:uid="{00000000-0005-0000-0000-0000C7010000}"/>
    <cellStyle name="Porcentual 2 2" xfId="430" xr:uid="{00000000-0005-0000-0000-0000C8010000}"/>
    <cellStyle name="Porcentual 2 2 2" xfId="431" xr:uid="{00000000-0005-0000-0000-0000C9010000}"/>
    <cellStyle name="Porcentual 2 3" xfId="432" xr:uid="{00000000-0005-0000-0000-0000CA010000}"/>
    <cellStyle name="Porcentual 2 3 2" xfId="433" xr:uid="{00000000-0005-0000-0000-0000CB010000}"/>
    <cellStyle name="Porcentual 2 4" xfId="434" xr:uid="{00000000-0005-0000-0000-0000CC010000}"/>
    <cellStyle name="Porcentual 2 5" xfId="435" xr:uid="{00000000-0005-0000-0000-0000CD010000}"/>
    <cellStyle name="Porcentual 2 6" xfId="436" xr:uid="{00000000-0005-0000-0000-0000CE010000}"/>
    <cellStyle name="Porcentual 3" xfId="437" xr:uid="{00000000-0005-0000-0000-0000CF010000}"/>
    <cellStyle name="Porcentual 3 2" xfId="438" xr:uid="{00000000-0005-0000-0000-0000D0010000}"/>
    <cellStyle name="Porcentual 3 3" xfId="439" xr:uid="{00000000-0005-0000-0000-0000D1010000}"/>
    <cellStyle name="Porcentual 4" xfId="440" xr:uid="{00000000-0005-0000-0000-0000D2010000}"/>
    <cellStyle name="Porcentual 4 2" xfId="441" xr:uid="{00000000-0005-0000-0000-0000D3010000}"/>
    <cellStyle name="Porcentual 5" xfId="442" xr:uid="{00000000-0005-0000-0000-0000D4010000}"/>
    <cellStyle name="Porcentual 6" xfId="443" xr:uid="{00000000-0005-0000-0000-0000D5010000}"/>
    <cellStyle name="Porcentual 7" xfId="444" xr:uid="{00000000-0005-0000-0000-0000D6010000}"/>
    <cellStyle name="Porcentual 7 2" xfId="445" xr:uid="{00000000-0005-0000-0000-0000D7010000}"/>
    <cellStyle name="Porcentual 8" xfId="446" xr:uid="{00000000-0005-0000-0000-0000D8010000}"/>
    <cellStyle name="Porcentual 8 2" xfId="447" xr:uid="{00000000-0005-0000-0000-0000D9010000}"/>
    <cellStyle name="Porcentual 9" xfId="448" xr:uid="{00000000-0005-0000-0000-0000DA010000}"/>
    <cellStyle name="Porcentual 9 2" xfId="488" xr:uid="{00000000-0005-0000-0000-0000DB010000}"/>
    <cellStyle name="Salida 2" xfId="449" xr:uid="{00000000-0005-0000-0000-0000DC010000}"/>
    <cellStyle name="Texto de advertencia 2" xfId="450" xr:uid="{00000000-0005-0000-0000-0000DD010000}"/>
    <cellStyle name="Texto explicativo 2" xfId="451" xr:uid="{00000000-0005-0000-0000-0000DE010000}"/>
    <cellStyle name="TITULO" xfId="452" xr:uid="{00000000-0005-0000-0000-0000DF010000}"/>
    <cellStyle name="Título 1 2" xfId="453" xr:uid="{00000000-0005-0000-0000-0000E0010000}"/>
    <cellStyle name="Título 2 2" xfId="454" xr:uid="{00000000-0005-0000-0000-0000E1010000}"/>
    <cellStyle name="Título 3 2" xfId="455" xr:uid="{00000000-0005-0000-0000-0000E2010000}"/>
    <cellStyle name="Título 4" xfId="456" xr:uid="{00000000-0005-0000-0000-0000E3010000}"/>
    <cellStyle name="Total 2" xfId="457" xr:uid="{00000000-0005-0000-0000-0000E4010000}"/>
    <cellStyle name="Total 2 2" xfId="458" xr:uid="{00000000-0005-0000-0000-0000E5010000}"/>
    <cellStyle name="Total 3" xfId="459" xr:uid="{00000000-0005-0000-0000-0000E6010000}"/>
    <cellStyle name="Total 4" xfId="460" xr:uid="{00000000-0005-0000-0000-0000E7010000}"/>
    <cellStyle name="Währung" xfId="461" xr:uid="{00000000-0005-0000-0000-0000E8010000}"/>
    <cellStyle name="Währung 2" xfId="462" xr:uid="{00000000-0005-0000-0000-0000E9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externalLink" Target="externalLinks/externalLink9.xml"/><Relationship Id="rId39" Type="http://schemas.openxmlformats.org/officeDocument/2006/relationships/externalLink" Target="externalLinks/externalLink22.xml"/><Relationship Id="rId21" Type="http://schemas.openxmlformats.org/officeDocument/2006/relationships/externalLink" Target="externalLinks/externalLink4.xml"/><Relationship Id="rId34" Type="http://schemas.openxmlformats.org/officeDocument/2006/relationships/externalLink" Target="externalLinks/externalLink17.xml"/><Relationship Id="rId42" Type="http://schemas.openxmlformats.org/officeDocument/2006/relationships/externalLink" Target="externalLinks/externalLink25.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40" Type="http://schemas.openxmlformats.org/officeDocument/2006/relationships/externalLink" Target="externalLinks/externalLink23.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36" Type="http://schemas.openxmlformats.org/officeDocument/2006/relationships/externalLink" Target="externalLinks/externalLink19.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externalLink" Target="externalLinks/externalLink14.xml"/><Relationship Id="rId44" Type="http://schemas.openxmlformats.org/officeDocument/2006/relationships/externalLink" Target="externalLinks/externalLink2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43" Type="http://schemas.openxmlformats.org/officeDocument/2006/relationships/externalLink" Target="externalLinks/externalLink26.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46" Type="http://schemas.openxmlformats.org/officeDocument/2006/relationships/styles" Target="styles.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02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200-000006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131445</xdr:colOff>
      <xdr:row>8</xdr:row>
      <xdr:rowOff>112395</xdr:rowOff>
    </xdr:from>
    <xdr:to>
      <xdr:col>5</xdr:col>
      <xdr:colOff>19050</xdr:colOff>
      <xdr:row>9</xdr:row>
      <xdr:rowOff>287655</xdr:rowOff>
    </xdr:to>
    <xdr:sp macro="" textlink="">
      <xdr:nvSpPr>
        <xdr:cNvPr id="7" name="3 Rectángulo">
          <a:extLst>
            <a:ext uri="{FF2B5EF4-FFF2-40B4-BE49-F238E27FC236}">
              <a16:creationId xmlns:a16="http://schemas.microsoft.com/office/drawing/2014/main" id="{00000000-0008-0000-0200-000007000000}"/>
            </a:ext>
          </a:extLst>
        </xdr:cNvPr>
        <xdr:cNvSpPr/>
      </xdr:nvSpPr>
      <xdr:spPr>
        <a:xfrm>
          <a:off x="4032885" y="149923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8" name="Text Box 225">
          <a:extLst>
            <a:ext uri="{FF2B5EF4-FFF2-40B4-BE49-F238E27FC236}">
              <a16:creationId xmlns:a16="http://schemas.microsoft.com/office/drawing/2014/main" id="{00000000-0008-0000-0200-000008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9" name="7 Rectángulo">
          <a:extLst>
            <a:ext uri="{FF2B5EF4-FFF2-40B4-BE49-F238E27FC236}">
              <a16:creationId xmlns:a16="http://schemas.microsoft.com/office/drawing/2014/main" id="{00000000-0008-0000-0200-000009000000}"/>
            </a:ext>
          </a:extLst>
        </xdr:cNvPr>
        <xdr:cNvSpPr/>
      </xdr:nvSpPr>
      <xdr:spPr>
        <a:xfrm>
          <a:off x="7168515" y="151638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0" name="Text Box 225">
          <a:extLst>
            <a:ext uri="{FF2B5EF4-FFF2-40B4-BE49-F238E27FC236}">
              <a16:creationId xmlns:a16="http://schemas.microsoft.com/office/drawing/2014/main" id="{00000000-0008-0000-0200-00000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1" name="Text Box 225">
          <a:extLst>
            <a:ext uri="{FF2B5EF4-FFF2-40B4-BE49-F238E27FC236}">
              <a16:creationId xmlns:a16="http://schemas.microsoft.com/office/drawing/2014/main" id="{00000000-0008-0000-0200-00000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200-00000C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88065" name="Object 1" hidden="1">
              <a:extLst>
                <a:ext uri="{63B3BB69-23CF-44E3-9099-C40C66FF867C}">
                  <a14:compatExt spid="_x0000_s88065"/>
                </a:ext>
                <a:ext uri="{FF2B5EF4-FFF2-40B4-BE49-F238E27FC236}">
                  <a16:creationId xmlns:a16="http://schemas.microsoft.com/office/drawing/2014/main" id="{00000000-0008-0000-0300-0000015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85725</xdr:colOff>
      <xdr:row>9</xdr:row>
      <xdr:rowOff>28575</xdr:rowOff>
    </xdr:from>
    <xdr:to>
      <xdr:col>4</xdr:col>
      <xdr:colOff>361950</xdr:colOff>
      <xdr:row>9</xdr:row>
      <xdr:rowOff>333375</xdr:rowOff>
    </xdr:to>
    <xdr:sp macro="" textlink="">
      <xdr:nvSpPr>
        <xdr:cNvPr id="4" name="3 Rectángulo">
          <a:extLst>
            <a:ext uri="{FF2B5EF4-FFF2-40B4-BE49-F238E27FC236}">
              <a16:creationId xmlns:a16="http://schemas.microsoft.com/office/drawing/2014/main" id="{00000000-0008-0000-0300-000004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3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8" name="7 Rectángulo">
          <a:extLst>
            <a:ext uri="{FF2B5EF4-FFF2-40B4-BE49-F238E27FC236}">
              <a16:creationId xmlns:a16="http://schemas.microsoft.com/office/drawing/2014/main" id="{00000000-0008-0000-0300-000008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3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3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3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04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4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0" name="Text Box 225">
          <a:extLst>
            <a:ext uri="{FF2B5EF4-FFF2-40B4-BE49-F238E27FC236}">
              <a16:creationId xmlns:a16="http://schemas.microsoft.com/office/drawing/2014/main" id="{00000000-0008-0000-0400-00000A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3" name="Text Box 225">
          <a:extLst>
            <a:ext uri="{FF2B5EF4-FFF2-40B4-BE49-F238E27FC236}">
              <a16:creationId xmlns:a16="http://schemas.microsoft.com/office/drawing/2014/main" id="{00000000-0008-0000-0400-00000D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4" name="13 Rectángulo">
          <a:extLst>
            <a:ext uri="{FF2B5EF4-FFF2-40B4-BE49-F238E27FC236}">
              <a16:creationId xmlns:a16="http://schemas.microsoft.com/office/drawing/2014/main" id="{00000000-0008-0000-0400-00000E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4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16" name="15 Rectángulo">
          <a:extLst>
            <a:ext uri="{FF2B5EF4-FFF2-40B4-BE49-F238E27FC236}">
              <a16:creationId xmlns:a16="http://schemas.microsoft.com/office/drawing/2014/main" id="{00000000-0008-0000-0400-000010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400-000011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4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9" name="Text Box 225">
          <a:extLst>
            <a:ext uri="{FF2B5EF4-FFF2-40B4-BE49-F238E27FC236}">
              <a16:creationId xmlns:a16="http://schemas.microsoft.com/office/drawing/2014/main" id="{00000000-0008-0000-0400-000013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400-000014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1" name="Text Box 225">
          <a:extLst>
            <a:ext uri="{FF2B5EF4-FFF2-40B4-BE49-F238E27FC236}">
              <a16:creationId xmlns:a16="http://schemas.microsoft.com/office/drawing/2014/main" id="{00000000-0008-0000-0400-000015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400-000016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400-000017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400-000018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113665" name="Object 1" hidden="1">
              <a:extLst>
                <a:ext uri="{63B3BB69-23CF-44E3-9099-C40C66FF867C}">
                  <a14:compatExt spid="_x0000_s113665"/>
                </a:ext>
                <a:ext uri="{FF2B5EF4-FFF2-40B4-BE49-F238E27FC236}">
                  <a16:creationId xmlns:a16="http://schemas.microsoft.com/office/drawing/2014/main" id="{00000000-0008-0000-0500-000001B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5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113666" name="Object 2" hidden="1">
              <a:extLst>
                <a:ext uri="{63B3BB69-23CF-44E3-9099-C40C66FF867C}">
                  <a14:compatExt spid="_x0000_s113666"/>
                </a:ext>
                <a:ext uri="{FF2B5EF4-FFF2-40B4-BE49-F238E27FC236}">
                  <a16:creationId xmlns:a16="http://schemas.microsoft.com/office/drawing/2014/main" id="{00000000-0008-0000-0500-000002B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10" name="Text Box 225">
          <a:extLst>
            <a:ext uri="{FF2B5EF4-FFF2-40B4-BE49-F238E27FC236}">
              <a16:creationId xmlns:a16="http://schemas.microsoft.com/office/drawing/2014/main" id="{00000000-0008-0000-0500-00000A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1" name="10 Rectángulo">
          <a:extLst>
            <a:ext uri="{FF2B5EF4-FFF2-40B4-BE49-F238E27FC236}">
              <a16:creationId xmlns:a16="http://schemas.microsoft.com/office/drawing/2014/main" id="{00000000-0008-0000-0500-00000B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5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13" name="12 Rectángulo">
          <a:extLst>
            <a:ext uri="{FF2B5EF4-FFF2-40B4-BE49-F238E27FC236}">
              <a16:creationId xmlns:a16="http://schemas.microsoft.com/office/drawing/2014/main" id="{00000000-0008-0000-0500-00000D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4" name="Text Box 225">
          <a:extLst>
            <a:ext uri="{FF2B5EF4-FFF2-40B4-BE49-F238E27FC236}">
              <a16:creationId xmlns:a16="http://schemas.microsoft.com/office/drawing/2014/main" id="{00000000-0008-0000-0500-00000E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5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500-000010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5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500-000012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9" name="Text Box 225">
          <a:extLst>
            <a:ext uri="{FF2B5EF4-FFF2-40B4-BE49-F238E27FC236}">
              <a16:creationId xmlns:a16="http://schemas.microsoft.com/office/drawing/2014/main" id="{00000000-0008-0000-0500-000013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500-000014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1" name="Text Box 225">
          <a:extLst>
            <a:ext uri="{FF2B5EF4-FFF2-40B4-BE49-F238E27FC236}">
              <a16:creationId xmlns:a16="http://schemas.microsoft.com/office/drawing/2014/main" id="{00000000-0008-0000-0500-000015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72705" name="Object 1" hidden="1">
              <a:extLst>
                <a:ext uri="{63B3BB69-23CF-44E3-9099-C40C66FF867C}">
                  <a14:compatExt spid="_x0000_s72705"/>
                </a:ext>
                <a:ext uri="{FF2B5EF4-FFF2-40B4-BE49-F238E27FC236}">
                  <a16:creationId xmlns:a16="http://schemas.microsoft.com/office/drawing/2014/main" id="{00000000-0008-0000-0600-0000011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6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6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6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6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6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9" name="18 Rectángulo">
          <a:extLst>
            <a:ext uri="{FF2B5EF4-FFF2-40B4-BE49-F238E27FC236}">
              <a16:creationId xmlns:a16="http://schemas.microsoft.com/office/drawing/2014/main" id="{00000000-0008-0000-0600-000013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6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6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6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6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6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600-000010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6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6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6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6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07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7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7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7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7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7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9" name="18 Rectángulo">
          <a:extLst>
            <a:ext uri="{FF2B5EF4-FFF2-40B4-BE49-F238E27FC236}">
              <a16:creationId xmlns:a16="http://schemas.microsoft.com/office/drawing/2014/main" id="{00000000-0008-0000-0700-000013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7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7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7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7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7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700-000010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7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7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7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7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75777" name="Object 1" hidden="1">
              <a:extLst>
                <a:ext uri="{63B3BB69-23CF-44E3-9099-C40C66FF867C}">
                  <a14:compatExt spid="_x0000_s75777"/>
                </a:ext>
                <a:ext uri="{FF2B5EF4-FFF2-40B4-BE49-F238E27FC236}">
                  <a16:creationId xmlns:a16="http://schemas.microsoft.com/office/drawing/2014/main" id="{00000000-0008-0000-0800-0000012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8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8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8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8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8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9" name="18 Rectángulo">
          <a:extLst>
            <a:ext uri="{FF2B5EF4-FFF2-40B4-BE49-F238E27FC236}">
              <a16:creationId xmlns:a16="http://schemas.microsoft.com/office/drawing/2014/main" id="{00000000-0008-0000-0800-000013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8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8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8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8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8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800-000010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8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8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8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8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76801" name="Object 1" hidden="1">
              <a:extLst>
                <a:ext uri="{63B3BB69-23CF-44E3-9099-C40C66FF867C}">
                  <a14:compatExt spid="_x0000_s76801"/>
                </a:ext>
                <a:ext uri="{FF2B5EF4-FFF2-40B4-BE49-F238E27FC236}">
                  <a16:creationId xmlns:a16="http://schemas.microsoft.com/office/drawing/2014/main" id="{00000000-0008-0000-0900-0000012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9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9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9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9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9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9" name="18 Rectángulo">
          <a:extLst>
            <a:ext uri="{FF2B5EF4-FFF2-40B4-BE49-F238E27FC236}">
              <a16:creationId xmlns:a16="http://schemas.microsoft.com/office/drawing/2014/main" id="{00000000-0008-0000-0900-000013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9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9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9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9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9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900-000010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9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9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9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9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77825" name="Object 1" hidden="1">
              <a:extLst>
                <a:ext uri="{63B3BB69-23CF-44E3-9099-C40C66FF867C}">
                  <a14:compatExt spid="_x0000_s77825"/>
                </a:ext>
                <a:ext uri="{FF2B5EF4-FFF2-40B4-BE49-F238E27FC236}">
                  <a16:creationId xmlns:a16="http://schemas.microsoft.com/office/drawing/2014/main" id="{00000000-0008-0000-0A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85725</xdr:colOff>
      <xdr:row>9</xdr:row>
      <xdr:rowOff>47625</xdr:rowOff>
    </xdr:from>
    <xdr:to>
      <xdr:col>4</xdr:col>
      <xdr:colOff>361950</xdr:colOff>
      <xdr:row>10</xdr:row>
      <xdr:rowOff>0</xdr:rowOff>
    </xdr:to>
    <xdr:sp macro="" textlink="">
      <xdr:nvSpPr>
        <xdr:cNvPr id="4" name="3 Rectángulo">
          <a:extLst>
            <a:ext uri="{FF2B5EF4-FFF2-40B4-BE49-F238E27FC236}">
              <a16:creationId xmlns:a16="http://schemas.microsoft.com/office/drawing/2014/main" id="{00000000-0008-0000-0A00-000004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5" name="4 Rectángulo">
          <a:extLst>
            <a:ext uri="{FF2B5EF4-FFF2-40B4-BE49-F238E27FC236}">
              <a16:creationId xmlns:a16="http://schemas.microsoft.com/office/drawing/2014/main" id="{00000000-0008-0000-0A00-00000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A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7" name="6 Rectángulo">
          <a:extLst>
            <a:ext uri="{FF2B5EF4-FFF2-40B4-BE49-F238E27FC236}">
              <a16:creationId xmlns:a16="http://schemas.microsoft.com/office/drawing/2014/main" id="{00000000-0008-0000-0A00-000007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8" name="7 Rectángulo">
          <a:extLst>
            <a:ext uri="{FF2B5EF4-FFF2-40B4-BE49-F238E27FC236}">
              <a16:creationId xmlns:a16="http://schemas.microsoft.com/office/drawing/2014/main" id="{00000000-0008-0000-0A00-000008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A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0" name="9 Rectángulo">
          <a:extLst>
            <a:ext uri="{FF2B5EF4-FFF2-40B4-BE49-F238E27FC236}">
              <a16:creationId xmlns:a16="http://schemas.microsoft.com/office/drawing/2014/main" id="{00000000-0008-0000-0A00-00000A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1" name="10 Rectángulo">
          <a:extLst>
            <a:ext uri="{FF2B5EF4-FFF2-40B4-BE49-F238E27FC236}">
              <a16:creationId xmlns:a16="http://schemas.microsoft.com/office/drawing/2014/main" id="{00000000-0008-0000-0A00-00000B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A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3" name="12 Rectángulo">
          <a:extLst>
            <a:ext uri="{FF2B5EF4-FFF2-40B4-BE49-F238E27FC236}">
              <a16:creationId xmlns:a16="http://schemas.microsoft.com/office/drawing/2014/main" id="{00000000-0008-0000-0A00-00000D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4" name="13 Rectángulo">
          <a:extLst>
            <a:ext uri="{FF2B5EF4-FFF2-40B4-BE49-F238E27FC236}">
              <a16:creationId xmlns:a16="http://schemas.microsoft.com/office/drawing/2014/main" id="{00000000-0008-0000-0A00-00000E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A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6" name="15 Rectángulo">
          <a:extLst>
            <a:ext uri="{FF2B5EF4-FFF2-40B4-BE49-F238E27FC236}">
              <a16:creationId xmlns:a16="http://schemas.microsoft.com/office/drawing/2014/main" id="{00000000-0008-0000-0A00-000010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7" name="16 Rectángulo">
          <a:extLst>
            <a:ext uri="{FF2B5EF4-FFF2-40B4-BE49-F238E27FC236}">
              <a16:creationId xmlns:a16="http://schemas.microsoft.com/office/drawing/2014/main" id="{00000000-0008-0000-0A00-000011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A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A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A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A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A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A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A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A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A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8" name="Text Box 225">
          <a:extLst>
            <a:ext uri="{FF2B5EF4-FFF2-40B4-BE49-F238E27FC236}">
              <a16:creationId xmlns:a16="http://schemas.microsoft.com/office/drawing/2014/main" id="{00000000-0008-0000-0A00-00001C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9" name="Text Box 225">
          <a:extLst>
            <a:ext uri="{FF2B5EF4-FFF2-40B4-BE49-F238E27FC236}">
              <a16:creationId xmlns:a16="http://schemas.microsoft.com/office/drawing/2014/main" id="{00000000-0008-0000-0A00-00001D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78849" name="Object 1" hidden="1">
              <a:extLst>
                <a:ext uri="{63B3BB69-23CF-44E3-9099-C40C66FF867C}">
                  <a14:compatExt spid="_x0000_s78849"/>
                </a:ext>
                <a:ext uri="{FF2B5EF4-FFF2-40B4-BE49-F238E27FC236}">
                  <a16:creationId xmlns:a16="http://schemas.microsoft.com/office/drawing/2014/main" id="{00000000-0008-0000-0B00-0000013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85725</xdr:colOff>
      <xdr:row>9</xdr:row>
      <xdr:rowOff>47625</xdr:rowOff>
    </xdr:from>
    <xdr:to>
      <xdr:col>4</xdr:col>
      <xdr:colOff>361950</xdr:colOff>
      <xdr:row>10</xdr:row>
      <xdr:rowOff>0</xdr:rowOff>
    </xdr:to>
    <xdr:sp macro="" textlink="">
      <xdr:nvSpPr>
        <xdr:cNvPr id="4" name="3 Rectángulo">
          <a:extLst>
            <a:ext uri="{FF2B5EF4-FFF2-40B4-BE49-F238E27FC236}">
              <a16:creationId xmlns:a16="http://schemas.microsoft.com/office/drawing/2014/main" id="{00000000-0008-0000-0B00-000004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5" name="4 Rectángulo">
          <a:extLst>
            <a:ext uri="{FF2B5EF4-FFF2-40B4-BE49-F238E27FC236}">
              <a16:creationId xmlns:a16="http://schemas.microsoft.com/office/drawing/2014/main" id="{00000000-0008-0000-0B00-00000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B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7" name="6 Rectángulo">
          <a:extLst>
            <a:ext uri="{FF2B5EF4-FFF2-40B4-BE49-F238E27FC236}">
              <a16:creationId xmlns:a16="http://schemas.microsoft.com/office/drawing/2014/main" id="{00000000-0008-0000-0B00-000007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8" name="7 Rectángulo">
          <a:extLst>
            <a:ext uri="{FF2B5EF4-FFF2-40B4-BE49-F238E27FC236}">
              <a16:creationId xmlns:a16="http://schemas.microsoft.com/office/drawing/2014/main" id="{00000000-0008-0000-0B00-000008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B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0" name="9 Rectángulo">
          <a:extLst>
            <a:ext uri="{FF2B5EF4-FFF2-40B4-BE49-F238E27FC236}">
              <a16:creationId xmlns:a16="http://schemas.microsoft.com/office/drawing/2014/main" id="{00000000-0008-0000-0B00-00000A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1" name="10 Rectángulo">
          <a:extLst>
            <a:ext uri="{FF2B5EF4-FFF2-40B4-BE49-F238E27FC236}">
              <a16:creationId xmlns:a16="http://schemas.microsoft.com/office/drawing/2014/main" id="{00000000-0008-0000-0B00-00000B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B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3" name="12 Rectángulo">
          <a:extLst>
            <a:ext uri="{FF2B5EF4-FFF2-40B4-BE49-F238E27FC236}">
              <a16:creationId xmlns:a16="http://schemas.microsoft.com/office/drawing/2014/main" id="{00000000-0008-0000-0B00-00000D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4" name="13 Rectángulo">
          <a:extLst>
            <a:ext uri="{FF2B5EF4-FFF2-40B4-BE49-F238E27FC236}">
              <a16:creationId xmlns:a16="http://schemas.microsoft.com/office/drawing/2014/main" id="{00000000-0008-0000-0B00-00000E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B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6" name="15 Rectángulo">
          <a:extLst>
            <a:ext uri="{FF2B5EF4-FFF2-40B4-BE49-F238E27FC236}">
              <a16:creationId xmlns:a16="http://schemas.microsoft.com/office/drawing/2014/main" id="{00000000-0008-0000-0B00-000010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7" name="16 Rectángulo">
          <a:extLst>
            <a:ext uri="{FF2B5EF4-FFF2-40B4-BE49-F238E27FC236}">
              <a16:creationId xmlns:a16="http://schemas.microsoft.com/office/drawing/2014/main" id="{00000000-0008-0000-0B00-000011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B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B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B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B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B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B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B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B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B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8" name="Text Box 225">
          <a:extLst>
            <a:ext uri="{FF2B5EF4-FFF2-40B4-BE49-F238E27FC236}">
              <a16:creationId xmlns:a16="http://schemas.microsoft.com/office/drawing/2014/main" id="{00000000-0008-0000-0B00-00001C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9" name="Text Box 225">
          <a:extLst>
            <a:ext uri="{FF2B5EF4-FFF2-40B4-BE49-F238E27FC236}">
              <a16:creationId xmlns:a16="http://schemas.microsoft.com/office/drawing/2014/main" id="{00000000-0008-0000-0B00-00001D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80897" name="Object 1" hidden="1">
              <a:extLst>
                <a:ext uri="{63B3BB69-23CF-44E3-9099-C40C66FF867C}">
                  <a14:compatExt spid="_x0000_s80897"/>
                </a:ext>
                <a:ext uri="{FF2B5EF4-FFF2-40B4-BE49-F238E27FC236}">
                  <a16:creationId xmlns:a16="http://schemas.microsoft.com/office/drawing/2014/main" id="{00000000-0008-0000-0C00-0000013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C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C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C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C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C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9" name="18 Rectángulo">
          <a:extLst>
            <a:ext uri="{FF2B5EF4-FFF2-40B4-BE49-F238E27FC236}">
              <a16:creationId xmlns:a16="http://schemas.microsoft.com/office/drawing/2014/main" id="{00000000-0008-0000-0C00-000013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C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C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C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C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C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C00-000010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C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C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C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C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112641" name="Object 1" hidden="1">
              <a:extLst>
                <a:ext uri="{63B3BB69-23CF-44E3-9099-C40C66FF867C}">
                  <a14:compatExt spid="_x0000_s112641"/>
                </a:ext>
                <a:ext uri="{FF2B5EF4-FFF2-40B4-BE49-F238E27FC236}">
                  <a16:creationId xmlns:a16="http://schemas.microsoft.com/office/drawing/2014/main" id="{00000000-0008-0000-0D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D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D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0" name="Text Box 225">
          <a:extLst>
            <a:ext uri="{FF2B5EF4-FFF2-40B4-BE49-F238E27FC236}">
              <a16:creationId xmlns:a16="http://schemas.microsoft.com/office/drawing/2014/main" id="{00000000-0008-0000-0D00-00000A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1" name="10 Rectángulo">
          <a:extLst>
            <a:ext uri="{FF2B5EF4-FFF2-40B4-BE49-F238E27FC236}">
              <a16:creationId xmlns:a16="http://schemas.microsoft.com/office/drawing/2014/main" id="{00000000-0008-0000-0D00-00000B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D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13" name="12 Rectángulo">
          <a:extLst>
            <a:ext uri="{FF2B5EF4-FFF2-40B4-BE49-F238E27FC236}">
              <a16:creationId xmlns:a16="http://schemas.microsoft.com/office/drawing/2014/main" id="{00000000-0008-0000-0D00-00000D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4" name="Text Box 225">
          <a:extLst>
            <a:ext uri="{FF2B5EF4-FFF2-40B4-BE49-F238E27FC236}">
              <a16:creationId xmlns:a16="http://schemas.microsoft.com/office/drawing/2014/main" id="{00000000-0008-0000-0D00-00000E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D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D00-000010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D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D00-000012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9" name="Text Box 225">
          <a:extLst>
            <a:ext uri="{FF2B5EF4-FFF2-40B4-BE49-F238E27FC236}">
              <a16:creationId xmlns:a16="http://schemas.microsoft.com/office/drawing/2014/main" id="{00000000-0008-0000-0D00-000013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D00-000014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1" name="Text Box 225">
          <a:extLst>
            <a:ext uri="{FF2B5EF4-FFF2-40B4-BE49-F238E27FC236}">
              <a16:creationId xmlns:a16="http://schemas.microsoft.com/office/drawing/2014/main" id="{00000000-0008-0000-0D00-000015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109569" name="Object 1" hidden="1">
              <a:extLst>
                <a:ext uri="{63B3BB69-23CF-44E3-9099-C40C66FF867C}">
                  <a14:compatExt spid="_x0000_s109569"/>
                </a:ext>
                <a:ext uri="{FF2B5EF4-FFF2-40B4-BE49-F238E27FC236}">
                  <a16:creationId xmlns:a16="http://schemas.microsoft.com/office/drawing/2014/main" id="{00000000-0008-0000-0E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E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E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8" name="Text Box 225">
          <a:extLst>
            <a:ext uri="{FF2B5EF4-FFF2-40B4-BE49-F238E27FC236}">
              <a16:creationId xmlns:a16="http://schemas.microsoft.com/office/drawing/2014/main" id="{00000000-0008-0000-0E00-00000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0" name="9 Rectángulo">
          <a:extLst>
            <a:ext uri="{FF2B5EF4-FFF2-40B4-BE49-F238E27FC236}">
              <a16:creationId xmlns:a16="http://schemas.microsoft.com/office/drawing/2014/main" id="{00000000-0008-0000-0E00-00000A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1" name="Text Box 225">
          <a:extLst>
            <a:ext uri="{FF2B5EF4-FFF2-40B4-BE49-F238E27FC236}">
              <a16:creationId xmlns:a16="http://schemas.microsoft.com/office/drawing/2014/main" id="{00000000-0008-0000-0E00-00000B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12" name="11 Rectángulo">
          <a:extLst>
            <a:ext uri="{FF2B5EF4-FFF2-40B4-BE49-F238E27FC236}">
              <a16:creationId xmlns:a16="http://schemas.microsoft.com/office/drawing/2014/main" id="{00000000-0008-0000-0E00-00000C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3" name="Text Box 225">
          <a:extLst>
            <a:ext uri="{FF2B5EF4-FFF2-40B4-BE49-F238E27FC236}">
              <a16:creationId xmlns:a16="http://schemas.microsoft.com/office/drawing/2014/main" id="{00000000-0008-0000-0E00-00000D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4" name="Text Box 225">
          <a:extLst>
            <a:ext uri="{FF2B5EF4-FFF2-40B4-BE49-F238E27FC236}">
              <a16:creationId xmlns:a16="http://schemas.microsoft.com/office/drawing/2014/main" id="{00000000-0008-0000-0E00-00000E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E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E00-000010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E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E00-000012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9" name="Text Box 225">
          <a:extLst>
            <a:ext uri="{FF2B5EF4-FFF2-40B4-BE49-F238E27FC236}">
              <a16:creationId xmlns:a16="http://schemas.microsoft.com/office/drawing/2014/main" id="{00000000-0008-0000-0E00-000013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E00-000014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83969" name="Object 1" hidden="1">
              <a:extLst>
                <a:ext uri="{63B3BB69-23CF-44E3-9099-C40C66FF867C}">
                  <a14:compatExt spid="_x0000_s83969"/>
                </a:ext>
                <a:ext uri="{FF2B5EF4-FFF2-40B4-BE49-F238E27FC236}">
                  <a16:creationId xmlns:a16="http://schemas.microsoft.com/office/drawing/2014/main" id="{00000000-0008-0000-0F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0F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0F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0F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0F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0F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28575</xdr:rowOff>
    </xdr:from>
    <xdr:to>
      <xdr:col>4</xdr:col>
      <xdr:colOff>361950</xdr:colOff>
      <xdr:row>9</xdr:row>
      <xdr:rowOff>333375</xdr:rowOff>
    </xdr:to>
    <xdr:sp macro="" textlink="">
      <xdr:nvSpPr>
        <xdr:cNvPr id="19" name="18 Rectángulo">
          <a:extLst>
            <a:ext uri="{FF2B5EF4-FFF2-40B4-BE49-F238E27FC236}">
              <a16:creationId xmlns:a16="http://schemas.microsoft.com/office/drawing/2014/main" id="{00000000-0008-0000-0F00-000013000000}"/>
            </a:ext>
          </a:extLst>
        </xdr:cNvPr>
        <xdr:cNvSpPr/>
      </xdr:nvSpPr>
      <xdr:spPr>
        <a:xfrm>
          <a:off x="3876675" y="154305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0F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0F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0F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0F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0F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6" name="Text Box 225">
          <a:extLst>
            <a:ext uri="{FF2B5EF4-FFF2-40B4-BE49-F238E27FC236}">
              <a16:creationId xmlns:a16="http://schemas.microsoft.com/office/drawing/2014/main" id="{00000000-0008-0000-0F00-000010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7" name="Text Box 225">
          <a:extLst>
            <a:ext uri="{FF2B5EF4-FFF2-40B4-BE49-F238E27FC236}">
              <a16:creationId xmlns:a16="http://schemas.microsoft.com/office/drawing/2014/main" id="{00000000-0008-0000-0F00-000011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0F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0F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0F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10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213360</xdr:colOff>
          <xdr:row>0</xdr:row>
          <xdr:rowOff>22860</xdr:rowOff>
        </xdr:from>
        <xdr:to>
          <xdr:col>0</xdr:col>
          <xdr:colOff>1303020</xdr:colOff>
          <xdr:row>5</xdr:row>
          <xdr:rowOff>152400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10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85725</xdr:colOff>
      <xdr:row>9</xdr:row>
      <xdr:rowOff>47625</xdr:rowOff>
    </xdr:from>
    <xdr:to>
      <xdr:col>4</xdr:col>
      <xdr:colOff>361950</xdr:colOff>
      <xdr:row>10</xdr:row>
      <xdr:rowOff>0</xdr:rowOff>
    </xdr:to>
    <xdr:sp macro="" textlink="">
      <xdr:nvSpPr>
        <xdr:cNvPr id="4" name="3 Rectángulo">
          <a:extLst>
            <a:ext uri="{FF2B5EF4-FFF2-40B4-BE49-F238E27FC236}">
              <a16:creationId xmlns:a16="http://schemas.microsoft.com/office/drawing/2014/main" id="{00000000-0008-0000-1000-000004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5" name="4 Rectángulo">
          <a:extLst>
            <a:ext uri="{FF2B5EF4-FFF2-40B4-BE49-F238E27FC236}">
              <a16:creationId xmlns:a16="http://schemas.microsoft.com/office/drawing/2014/main" id="{00000000-0008-0000-1000-00000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6" name="Text Box 225">
          <a:extLst>
            <a:ext uri="{FF2B5EF4-FFF2-40B4-BE49-F238E27FC236}">
              <a16:creationId xmlns:a16="http://schemas.microsoft.com/office/drawing/2014/main" id="{00000000-0008-0000-1000-00000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7" name="6 Rectángulo">
          <a:extLst>
            <a:ext uri="{FF2B5EF4-FFF2-40B4-BE49-F238E27FC236}">
              <a16:creationId xmlns:a16="http://schemas.microsoft.com/office/drawing/2014/main" id="{00000000-0008-0000-1000-000007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8" name="7 Rectángulo">
          <a:extLst>
            <a:ext uri="{FF2B5EF4-FFF2-40B4-BE49-F238E27FC236}">
              <a16:creationId xmlns:a16="http://schemas.microsoft.com/office/drawing/2014/main" id="{00000000-0008-0000-1000-000008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9" name="Text Box 225">
          <a:extLst>
            <a:ext uri="{FF2B5EF4-FFF2-40B4-BE49-F238E27FC236}">
              <a16:creationId xmlns:a16="http://schemas.microsoft.com/office/drawing/2014/main" id="{00000000-0008-0000-1000-000009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0" name="9 Rectángulo">
          <a:extLst>
            <a:ext uri="{FF2B5EF4-FFF2-40B4-BE49-F238E27FC236}">
              <a16:creationId xmlns:a16="http://schemas.microsoft.com/office/drawing/2014/main" id="{00000000-0008-0000-1000-00000A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1" name="10 Rectángulo">
          <a:extLst>
            <a:ext uri="{FF2B5EF4-FFF2-40B4-BE49-F238E27FC236}">
              <a16:creationId xmlns:a16="http://schemas.microsoft.com/office/drawing/2014/main" id="{00000000-0008-0000-1000-00000B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2" name="Text Box 225">
          <a:extLst>
            <a:ext uri="{FF2B5EF4-FFF2-40B4-BE49-F238E27FC236}">
              <a16:creationId xmlns:a16="http://schemas.microsoft.com/office/drawing/2014/main" id="{00000000-0008-0000-1000-00000C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3" name="12 Rectángulo">
          <a:extLst>
            <a:ext uri="{FF2B5EF4-FFF2-40B4-BE49-F238E27FC236}">
              <a16:creationId xmlns:a16="http://schemas.microsoft.com/office/drawing/2014/main" id="{00000000-0008-0000-1000-00000D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s-CO" sz="1200" b="1">
              <a:solidFill>
                <a:sysClr val="windowText" lastClr="000000"/>
              </a:solidFill>
            </a:rPr>
            <a:t>X</a:t>
          </a: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4" name="13 Rectángulo">
          <a:extLst>
            <a:ext uri="{FF2B5EF4-FFF2-40B4-BE49-F238E27FC236}">
              <a16:creationId xmlns:a16="http://schemas.microsoft.com/office/drawing/2014/main" id="{00000000-0008-0000-1000-00000E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5" name="Text Box 225">
          <a:extLst>
            <a:ext uri="{FF2B5EF4-FFF2-40B4-BE49-F238E27FC236}">
              <a16:creationId xmlns:a16="http://schemas.microsoft.com/office/drawing/2014/main" id="{00000000-0008-0000-1000-00000F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85725</xdr:colOff>
      <xdr:row>9</xdr:row>
      <xdr:rowOff>47625</xdr:rowOff>
    </xdr:from>
    <xdr:to>
      <xdr:col>4</xdr:col>
      <xdr:colOff>361950</xdr:colOff>
      <xdr:row>10</xdr:row>
      <xdr:rowOff>0</xdr:rowOff>
    </xdr:to>
    <xdr:sp macro="" textlink="">
      <xdr:nvSpPr>
        <xdr:cNvPr id="16" name="15 Rectángulo">
          <a:extLst>
            <a:ext uri="{FF2B5EF4-FFF2-40B4-BE49-F238E27FC236}">
              <a16:creationId xmlns:a16="http://schemas.microsoft.com/office/drawing/2014/main" id="{00000000-0008-0000-1000-000010000000}"/>
            </a:ext>
          </a:extLst>
        </xdr:cNvPr>
        <xdr:cNvSpPr/>
      </xdr:nvSpPr>
      <xdr:spPr>
        <a:xfrm>
          <a:off x="3876675" y="1562100"/>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xdr:from>
      <xdr:col>8</xdr:col>
      <xdr:colOff>142875</xdr:colOff>
      <xdr:row>9</xdr:row>
      <xdr:rowOff>0</xdr:rowOff>
    </xdr:from>
    <xdr:to>
      <xdr:col>8</xdr:col>
      <xdr:colOff>419100</xdr:colOff>
      <xdr:row>9</xdr:row>
      <xdr:rowOff>304800</xdr:rowOff>
    </xdr:to>
    <xdr:sp macro="" textlink="">
      <xdr:nvSpPr>
        <xdr:cNvPr id="17" name="16 Rectángulo">
          <a:extLst>
            <a:ext uri="{FF2B5EF4-FFF2-40B4-BE49-F238E27FC236}">
              <a16:creationId xmlns:a16="http://schemas.microsoft.com/office/drawing/2014/main" id="{00000000-0008-0000-1000-000011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18" name="Text Box 225">
          <a:extLst>
            <a:ext uri="{FF2B5EF4-FFF2-40B4-BE49-F238E27FC236}">
              <a16:creationId xmlns:a16="http://schemas.microsoft.com/office/drawing/2014/main" id="{00000000-0008-0000-1000-00001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0" name="Text Box 225">
          <a:extLst>
            <a:ext uri="{FF2B5EF4-FFF2-40B4-BE49-F238E27FC236}">
              <a16:creationId xmlns:a16="http://schemas.microsoft.com/office/drawing/2014/main" id="{00000000-0008-0000-1000-000014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142875</xdr:colOff>
      <xdr:row>9</xdr:row>
      <xdr:rowOff>0</xdr:rowOff>
    </xdr:from>
    <xdr:to>
      <xdr:col>8</xdr:col>
      <xdr:colOff>419100</xdr:colOff>
      <xdr:row>9</xdr:row>
      <xdr:rowOff>304800</xdr:rowOff>
    </xdr:to>
    <xdr:sp macro="" textlink="">
      <xdr:nvSpPr>
        <xdr:cNvPr id="21" name="20 Rectángulo">
          <a:extLst>
            <a:ext uri="{FF2B5EF4-FFF2-40B4-BE49-F238E27FC236}">
              <a16:creationId xmlns:a16="http://schemas.microsoft.com/office/drawing/2014/main" id="{00000000-0008-0000-1000-000015000000}"/>
            </a:ext>
          </a:extLst>
        </xdr:cNvPr>
        <xdr:cNvSpPr/>
      </xdr:nvSpPr>
      <xdr:spPr>
        <a:xfrm>
          <a:off x="6972300" y="1514475"/>
          <a:ext cx="276225" cy="3048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endParaRPr lang="es-CO" sz="1200" b="1">
            <a:solidFill>
              <a:sysClr val="windowText" lastClr="000000"/>
            </a:solidFill>
          </a:endParaRPr>
        </a:p>
      </xdr:txBody>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2" name="Text Box 225">
          <a:extLst>
            <a:ext uri="{FF2B5EF4-FFF2-40B4-BE49-F238E27FC236}">
              <a16:creationId xmlns:a16="http://schemas.microsoft.com/office/drawing/2014/main" id="{00000000-0008-0000-1000-000016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3" name="Text Box 225">
          <a:extLst>
            <a:ext uri="{FF2B5EF4-FFF2-40B4-BE49-F238E27FC236}">
              <a16:creationId xmlns:a16="http://schemas.microsoft.com/office/drawing/2014/main" id="{00000000-0008-0000-1000-000017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4" name="Text Box 225">
          <a:extLst>
            <a:ext uri="{FF2B5EF4-FFF2-40B4-BE49-F238E27FC236}">
              <a16:creationId xmlns:a16="http://schemas.microsoft.com/office/drawing/2014/main" id="{00000000-0008-0000-1000-000018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5" name="Text Box 225">
          <a:extLst>
            <a:ext uri="{FF2B5EF4-FFF2-40B4-BE49-F238E27FC236}">
              <a16:creationId xmlns:a16="http://schemas.microsoft.com/office/drawing/2014/main" id="{00000000-0008-0000-1000-000019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6" name="Text Box 225">
          <a:extLst>
            <a:ext uri="{FF2B5EF4-FFF2-40B4-BE49-F238E27FC236}">
              <a16:creationId xmlns:a16="http://schemas.microsoft.com/office/drawing/2014/main" id="{00000000-0008-0000-1000-00001A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7" name="Text Box 225">
          <a:extLst>
            <a:ext uri="{FF2B5EF4-FFF2-40B4-BE49-F238E27FC236}">
              <a16:creationId xmlns:a16="http://schemas.microsoft.com/office/drawing/2014/main" id="{00000000-0008-0000-1000-00001B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8" name="Text Box 225">
          <a:extLst>
            <a:ext uri="{FF2B5EF4-FFF2-40B4-BE49-F238E27FC236}">
              <a16:creationId xmlns:a16="http://schemas.microsoft.com/office/drawing/2014/main" id="{00000000-0008-0000-1000-00001C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29" name="Text Box 225">
          <a:extLst>
            <a:ext uri="{FF2B5EF4-FFF2-40B4-BE49-F238E27FC236}">
              <a16:creationId xmlns:a16="http://schemas.microsoft.com/office/drawing/2014/main" id="{00000000-0008-0000-1000-00001D000000}"/>
            </a:ext>
          </a:extLst>
        </xdr:cNvPr>
        <xdr:cNvSpPr txBox="1">
          <a:spLocks noChangeArrowheads="1"/>
        </xdr:cNvSpPr>
      </xdr:nvSpPr>
      <xdr:spPr bwMode="auto">
        <a:xfrm>
          <a:off x="4290060" y="2346960"/>
          <a:ext cx="104775"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Mis%20documentos\contratos-en-ejecuci&#243;n\contratos-inv&#237;as-2002\consulv&#237;as-advial\WINDOWS\TEMP\TD_0025.DIR\NOV-%20DIC-2002\INF%20NOV-DIC_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INF%20NOV-DIC_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nvmeta\INFORMES\infabr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Mis%20documentos\contratos-en-ejecuci&#243;n\contratos-inv&#237;as-2002\consulv&#237;as-advial\Mis%20documentos\Advial-Jul-01-jul-03\formatos\FORMATOS%20UTILE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Mis%20documentos\Advial-Jul-01-jul-03\formatos\FORMATOS%20UTILES\APU.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Mis%20documentos\contratos-en-ejecuci&#243;n\contratos-inv&#237;as-2002\consulv&#237;as-advial\WINDOWS\TEMP\TD_0025.DIR\NOV-%20DIC-2002\oficina\accidentes%20le%20NOV-02-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oficina\accidentes%20le%20NOV-02-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Users\Juank\AppData\Local\Microsoft\Windows\Temporary%20Internet%20Files\Content.IE5\RLYE1U8M\Documents%20and%20Settings\Administrador\Escritorio\JULIO%20SEPTIEMBRE\Documents%20and%20Settings\Compaq_Propietari"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Documents%20and%20Settings\Compaq_Propietari"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CUND%20GRUPO%201\TECNICO\presupuestos\presupuestos%202010\presupuestos%20marzo%202010\necesidades%20de%20las%20v&#237;as\presupuesto%20necesidades%20vias%20marz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CUND%20GRUPO%201\TECNICO\presupuestos\presupuestos%202010\presupuestos%20marzo%202010\necesidades%20de%20las%20v&#237;as\presupuesto%20necesidades%20vias%20marz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Users\Juank\AppData\Local\Microsoft\Windows\Temporary%20Internet%20Files\Content.IE5\RLYE1U8M\Documents%20and%20Settings\Administrador\Escritorio\JULIO%20SEPTIEMBRE\trimestral%20Oct%20Dic%202007\trimestral%20OCTUB"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trimestral%20Oct%20Dic%202007\trimestral%20OCTUB"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Base de Datos"/>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Causa Posible"/>
      <sheetName val="Accidentalidad"/>
      <sheetName val="Elementos Involucrado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Lista ICC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B2" t="str">
            <v>Patrimonio
neto
personal</v>
          </cell>
        </row>
      </sheetData>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sheetData sheetId="1110"/>
      <sheetData sheetId="1111">
        <row r="2">
          <cell r="A2">
            <v>0</v>
          </cell>
        </row>
      </sheetData>
      <sheetData sheetId="1112">
        <row r="2">
          <cell r="A2">
            <v>0</v>
          </cell>
        </row>
      </sheetData>
      <sheetData sheetId="1113"/>
      <sheetData sheetId="1114"/>
      <sheetData sheetId="1115">
        <row r="2">
          <cell r="A2">
            <v>0</v>
          </cell>
        </row>
      </sheetData>
      <sheetData sheetId="1116">
        <row r="2">
          <cell r="A2">
            <v>0</v>
          </cell>
        </row>
      </sheetData>
      <sheetData sheetId="1117"/>
      <sheetData sheetId="1118"/>
      <sheetData sheetId="1119"/>
      <sheetData sheetId="1120"/>
      <sheetData sheetId="1121"/>
      <sheetData sheetId="1122"/>
      <sheetData sheetId="1123">
        <row r="2">
          <cell r="A2">
            <v>0</v>
          </cell>
        </row>
      </sheetData>
      <sheetData sheetId="1124"/>
      <sheetData sheetId="1125"/>
      <sheetData sheetId="1126"/>
      <sheetData sheetId="1127"/>
      <sheetData sheetId="1128"/>
      <sheetData sheetId="1129"/>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sheetData sheetId="1162">
        <row r="2">
          <cell r="A2">
            <v>0</v>
          </cell>
        </row>
      </sheetData>
      <sheetData sheetId="1163"/>
      <sheetData sheetId="1164"/>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sheetData sheetId="1171"/>
      <sheetData sheetId="1172"/>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5">
          <cell r="B5" t="str">
            <v>T1</v>
          </cell>
        </row>
      </sheetData>
      <sheetData sheetId="1333">
        <row r="2">
          <cell r="B2">
            <v>100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5">
          <cell r="B5" t="str">
            <v>T1</v>
          </cell>
        </row>
      </sheetData>
      <sheetData sheetId="1341">
        <row r="2">
          <cell r="B2">
            <v>100</v>
          </cell>
        </row>
      </sheetData>
      <sheetData sheetId="1342">
        <row r="2">
          <cell r="A2">
            <v>0</v>
          </cell>
        </row>
      </sheetData>
      <sheetData sheetId="1343">
        <row r="2">
          <cell r="A2">
            <v>0</v>
          </cell>
        </row>
      </sheetData>
      <sheetData sheetId="1344">
        <row r="5">
          <cell r="B5" t="str">
            <v>T1</v>
          </cell>
        </row>
      </sheetData>
      <sheetData sheetId="1345">
        <row r="2">
          <cell r="B2">
            <v>100</v>
          </cell>
        </row>
      </sheetData>
      <sheetData sheetId="1346">
        <row r="2">
          <cell r="A2">
            <v>0</v>
          </cell>
        </row>
      </sheetData>
      <sheetData sheetId="1347">
        <row r="2">
          <cell r="A2">
            <v>0</v>
          </cell>
        </row>
      </sheetData>
      <sheetData sheetId="1348"/>
      <sheetData sheetId="1349"/>
      <sheetData sheetId="1350"/>
      <sheetData sheetId="1351"/>
      <sheetData sheetId="1352">
        <row r="5">
          <cell r="B5" t="str">
            <v>T1</v>
          </cell>
        </row>
      </sheetData>
      <sheetData sheetId="1353">
        <row r="2">
          <cell r="B2">
            <v>100</v>
          </cell>
        </row>
      </sheetData>
      <sheetData sheetId="1354">
        <row r="2">
          <cell r="A2">
            <v>0</v>
          </cell>
        </row>
      </sheetData>
      <sheetData sheetId="1355">
        <row r="2">
          <cell r="A2">
            <v>0</v>
          </cell>
        </row>
      </sheetData>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row r="2">
          <cell r="A2">
            <v>0</v>
          </cell>
        </row>
      </sheetData>
      <sheetData sheetId="1374">
        <row r="2">
          <cell r="A2">
            <v>0</v>
          </cell>
        </row>
      </sheetData>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sheetData sheetId="1388"/>
      <sheetData sheetId="1389">
        <row r="2">
          <cell r="A2">
            <v>0</v>
          </cell>
        </row>
      </sheetData>
      <sheetData sheetId="1390">
        <row r="2">
          <cell r="A2">
            <v>0</v>
          </cell>
        </row>
      </sheetData>
      <sheetData sheetId="1391">
        <row r="2">
          <cell r="A2">
            <v>0</v>
          </cell>
        </row>
      </sheetData>
      <sheetData sheetId="1392">
        <row r="2">
          <cell r="A2">
            <v>0</v>
          </cell>
        </row>
      </sheetData>
      <sheetData sheetId="1393"/>
      <sheetData sheetId="1394"/>
      <sheetData sheetId="1395"/>
      <sheetData sheetId="1396"/>
      <sheetData sheetId="1397">
        <row r="2">
          <cell r="A2">
            <v>0</v>
          </cell>
        </row>
      </sheetData>
      <sheetData sheetId="1398">
        <row r="2">
          <cell r="A2">
            <v>0</v>
          </cell>
        </row>
      </sheetData>
      <sheetData sheetId="1399">
        <row r="2">
          <cell r="A2">
            <v>0</v>
          </cell>
        </row>
      </sheetData>
      <sheetData sheetId="1400"/>
      <sheetData sheetId="1401">
        <row r="2">
          <cell r="A2">
            <v>0</v>
          </cell>
        </row>
      </sheetData>
      <sheetData sheetId="1402"/>
      <sheetData sheetId="1403"/>
      <sheetData sheetId="1404"/>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5">
          <cell r="B5" t="str">
            <v>T1</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B2">
            <v>100</v>
          </cell>
        </row>
      </sheetData>
      <sheetData sheetId="1677">
        <row r="2">
          <cell r="A2">
            <v>0</v>
          </cell>
        </row>
      </sheetData>
      <sheetData sheetId="1678">
        <row r="2">
          <cell r="A2">
            <v>0</v>
          </cell>
        </row>
      </sheetData>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row r="5">
          <cell r="B5" t="str">
            <v>T1</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efreshError="1"/>
      <sheetData sheetId="1709" refreshError="1"/>
      <sheetData sheetId="1710">
        <row r="2">
          <cell r="B2" t="str">
            <v>Patrimonio
neto
personal</v>
          </cell>
        </row>
      </sheetData>
      <sheetData sheetId="1711" refreshError="1"/>
      <sheetData sheetId="1712" refreshError="1"/>
      <sheetData sheetId="1713"/>
      <sheetData sheetId="1714"/>
      <sheetData sheetId="1715"/>
      <sheetData sheetId="1716"/>
      <sheetData sheetId="1717">
        <row r="2">
          <cell r="B2">
            <v>0</v>
          </cell>
        </row>
      </sheetData>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ow r="2">
          <cell r="A2">
            <v>0</v>
          </cell>
        </row>
      </sheetData>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row r="2">
          <cell r="A2">
            <v>0</v>
          </cell>
        </row>
      </sheetData>
      <sheetData sheetId="1768">
        <row r="2">
          <cell r="A2">
            <v>0</v>
          </cell>
        </row>
      </sheetData>
      <sheetData sheetId="1769">
        <row r="2">
          <cell r="A2">
            <v>0</v>
          </cell>
        </row>
      </sheetData>
      <sheetData sheetId="1770">
        <row r="2">
          <cell r="A2">
            <v>0</v>
          </cell>
        </row>
      </sheetData>
      <sheetData sheetId="1771"/>
      <sheetData sheetId="1772"/>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sheetData sheetId="1780"/>
      <sheetData sheetId="1781"/>
      <sheetData sheetId="1782"/>
      <sheetData sheetId="1783"/>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sheetData sheetId="1848"/>
      <sheetData sheetId="1849"/>
      <sheetData sheetId="1850"/>
      <sheetData sheetId="1851"/>
      <sheetData sheetId="1852"/>
      <sheetData sheetId="1853"/>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sheetData sheetId="1916"/>
      <sheetData sheetId="1917"/>
      <sheetData sheetId="1918"/>
      <sheetData sheetId="1919"/>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5">
          <cell r="B5" t="str">
            <v>T1</v>
          </cell>
        </row>
      </sheetData>
      <sheetData sheetId="1984">
        <row r="2">
          <cell r="B2">
            <v>100</v>
          </cell>
        </row>
      </sheetData>
      <sheetData sheetId="1985">
        <row r="2">
          <cell r="A2">
            <v>0</v>
          </cell>
        </row>
      </sheetData>
      <sheetData sheetId="1986">
        <row r="2">
          <cell r="A2">
            <v>0</v>
          </cell>
        </row>
      </sheetData>
      <sheetData sheetId="1987"/>
      <sheetData sheetId="1988"/>
      <sheetData sheetId="1989"/>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ow r="2">
          <cell r="A2">
            <v>0</v>
          </cell>
        </row>
      </sheetData>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row r="2">
          <cell r="A2">
            <v>0</v>
          </cell>
        </row>
      </sheetData>
      <sheetData sheetId="2134"/>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sheetData sheetId="2150"/>
      <sheetData sheetId="2151"/>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sheetData sheetId="2161">
        <row r="2">
          <cell r="A2">
            <v>0</v>
          </cell>
        </row>
      </sheetData>
      <sheetData sheetId="2162">
        <row r="2">
          <cell r="A2">
            <v>0</v>
          </cell>
        </row>
      </sheetData>
      <sheetData sheetId="2163"/>
      <sheetData sheetId="2164"/>
      <sheetData sheetId="2165">
        <row r="2">
          <cell r="A2">
            <v>0</v>
          </cell>
        </row>
      </sheetData>
      <sheetData sheetId="2166"/>
      <sheetData sheetId="2167"/>
      <sheetData sheetId="2168"/>
      <sheetData sheetId="2169"/>
      <sheetData sheetId="2170"/>
      <sheetData sheetId="2171"/>
      <sheetData sheetId="2172"/>
      <sheetData sheetId="2173"/>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5">
          <cell r="B5" t="str">
            <v>T1</v>
          </cell>
        </row>
      </sheetData>
      <sheetData sheetId="2216">
        <row r="2">
          <cell r="B2">
            <v>100</v>
          </cell>
        </row>
      </sheetData>
      <sheetData sheetId="2217">
        <row r="2">
          <cell r="A2">
            <v>0</v>
          </cell>
        </row>
      </sheetData>
      <sheetData sheetId="2218">
        <row r="2">
          <cell r="A2">
            <v>0</v>
          </cell>
        </row>
      </sheetData>
      <sheetData sheetId="2219"/>
      <sheetData sheetId="2220"/>
      <sheetData sheetId="2221"/>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row r="2">
          <cell r="A2">
            <v>0</v>
          </cell>
        </row>
      </sheetData>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row r="2">
          <cell r="A2">
            <v>0</v>
          </cell>
        </row>
      </sheetData>
      <sheetData sheetId="2327"/>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sheetData sheetId="2409"/>
      <sheetData sheetId="2410"/>
      <sheetData sheetId="2411"/>
      <sheetData sheetId="2412"/>
      <sheetData sheetId="2413"/>
      <sheetData sheetId="2414"/>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refreshError="1"/>
      <sheetData sheetId="2486"/>
      <sheetData sheetId="2487"/>
      <sheetData sheetId="2488"/>
      <sheetData sheetId="2489">
        <row r="2">
          <cell r="A2">
            <v>0</v>
          </cell>
        </row>
      </sheetData>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sheetData sheetId="2532"/>
      <sheetData sheetId="2533">
        <row r="2">
          <cell r="A2">
            <v>0</v>
          </cell>
        </row>
      </sheetData>
      <sheetData sheetId="2534"/>
      <sheetData sheetId="2535"/>
      <sheetData sheetId="2536"/>
      <sheetData sheetId="2537"/>
      <sheetData sheetId="2538"/>
      <sheetData sheetId="2539"/>
      <sheetData sheetId="2540"/>
      <sheetData sheetId="2541"/>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sheetData sheetId="2605"/>
      <sheetData sheetId="2606"/>
      <sheetData sheetId="2607"/>
      <sheetData sheetId="2608"/>
      <sheetData sheetId="2609"/>
      <sheetData sheetId="2610"/>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row r="2">
          <cell r="A2">
            <v>0</v>
          </cell>
        </row>
      </sheetData>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sheetData sheetId="2753"/>
      <sheetData sheetId="2754">
        <row r="2">
          <cell r="A2">
            <v>0</v>
          </cell>
        </row>
      </sheetData>
      <sheetData sheetId="2755"/>
      <sheetData sheetId="2756"/>
      <sheetData sheetId="2757"/>
      <sheetData sheetId="2758"/>
      <sheetData sheetId="2759"/>
      <sheetData sheetId="2760"/>
      <sheetData sheetId="2761"/>
      <sheetData sheetId="2762"/>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sheetData sheetId="2826"/>
      <sheetData sheetId="2827"/>
      <sheetData sheetId="2828"/>
      <sheetData sheetId="2829"/>
      <sheetData sheetId="2830"/>
      <sheetData sheetId="2831"/>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sheetData sheetId="2847">
        <row r="2">
          <cell r="A2">
            <v>0</v>
          </cell>
        </row>
      </sheetData>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row r="2">
          <cell r="A2">
            <v>0</v>
          </cell>
        </row>
      </sheetData>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sheetData sheetId="3075"/>
      <sheetData sheetId="3076">
        <row r="2">
          <cell r="A2">
            <v>0</v>
          </cell>
        </row>
      </sheetData>
      <sheetData sheetId="3077"/>
      <sheetData sheetId="3078"/>
      <sheetData sheetId="3079"/>
      <sheetData sheetId="3080"/>
      <sheetData sheetId="3081"/>
      <sheetData sheetId="3082"/>
      <sheetData sheetId="3083"/>
      <sheetData sheetId="3084"/>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sheetData sheetId="3148"/>
      <sheetData sheetId="3149"/>
      <sheetData sheetId="3150"/>
      <sheetData sheetId="3151"/>
      <sheetData sheetId="3152"/>
      <sheetData sheetId="3153"/>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row r="2">
          <cell r="A2">
            <v>0</v>
          </cell>
        </row>
      </sheetData>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row r="2">
          <cell r="A2">
            <v>0</v>
          </cell>
        </row>
      </sheetData>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sheetData sheetId="3445"/>
      <sheetData sheetId="3446">
        <row r="2">
          <cell r="A2">
            <v>0</v>
          </cell>
        </row>
      </sheetData>
      <sheetData sheetId="3447"/>
      <sheetData sheetId="3448"/>
      <sheetData sheetId="3449"/>
      <sheetData sheetId="3450"/>
      <sheetData sheetId="3451"/>
      <sheetData sheetId="3452"/>
      <sheetData sheetId="3453"/>
      <sheetData sheetId="3454"/>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sheetData sheetId="3518"/>
      <sheetData sheetId="3519"/>
      <sheetData sheetId="3520"/>
      <sheetData sheetId="3521"/>
      <sheetData sheetId="3522"/>
      <sheetData sheetId="3523"/>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row r="2">
          <cell r="A2">
            <v>0</v>
          </cell>
        </row>
      </sheetData>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row r="2">
          <cell r="A2">
            <v>0</v>
          </cell>
        </row>
      </sheetData>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sheetData sheetId="3815"/>
      <sheetData sheetId="3816">
        <row r="2">
          <cell r="A2">
            <v>0</v>
          </cell>
        </row>
      </sheetData>
      <sheetData sheetId="3817"/>
      <sheetData sheetId="3818"/>
      <sheetData sheetId="3819"/>
      <sheetData sheetId="3820"/>
      <sheetData sheetId="3821"/>
      <sheetData sheetId="3822"/>
      <sheetData sheetId="3823"/>
      <sheetData sheetId="3824"/>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sheetData sheetId="3888"/>
      <sheetData sheetId="3889"/>
      <sheetData sheetId="3890"/>
      <sheetData sheetId="3891"/>
      <sheetData sheetId="3892"/>
      <sheetData sheetId="3893"/>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row r="2">
          <cell r="A2">
            <v>0</v>
          </cell>
        </row>
      </sheetData>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row r="2">
          <cell r="A2">
            <v>0</v>
          </cell>
        </row>
      </sheetData>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row r="2">
          <cell r="A2">
            <v>0</v>
          </cell>
        </row>
      </sheetData>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sheetData sheetId="4740"/>
      <sheetData sheetId="4741">
        <row r="2">
          <cell r="A2">
            <v>0</v>
          </cell>
        </row>
      </sheetData>
      <sheetData sheetId="4742"/>
      <sheetData sheetId="4743"/>
      <sheetData sheetId="4744"/>
      <sheetData sheetId="4745"/>
      <sheetData sheetId="4746"/>
      <sheetData sheetId="4747"/>
      <sheetData sheetId="4748"/>
      <sheetData sheetId="4749"/>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sheetData sheetId="4813"/>
      <sheetData sheetId="4814"/>
      <sheetData sheetId="4815"/>
      <sheetData sheetId="4816"/>
      <sheetData sheetId="4817"/>
      <sheetData sheetId="4818"/>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row r="2">
          <cell r="A2">
            <v>0</v>
          </cell>
        </row>
      </sheetData>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row r="2">
          <cell r="A2">
            <v>0</v>
          </cell>
        </row>
      </sheetData>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sheetData sheetId="5295"/>
      <sheetData sheetId="5296">
        <row r="2">
          <cell r="A2">
            <v>0</v>
          </cell>
        </row>
      </sheetData>
      <sheetData sheetId="5297"/>
      <sheetData sheetId="5298"/>
      <sheetData sheetId="5299"/>
      <sheetData sheetId="5300"/>
      <sheetData sheetId="5301"/>
      <sheetData sheetId="5302"/>
      <sheetData sheetId="5303"/>
      <sheetData sheetId="5304"/>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sheetData sheetId="5368"/>
      <sheetData sheetId="5369"/>
      <sheetData sheetId="5370"/>
      <sheetData sheetId="5371"/>
      <sheetData sheetId="5372"/>
      <sheetData sheetId="5373"/>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row r="2">
          <cell r="A2">
            <v>0</v>
          </cell>
        </row>
      </sheetData>
      <sheetData sheetId="5438"/>
      <sheetData sheetId="5439" refreshError="1"/>
      <sheetData sheetId="5440" refreshError="1"/>
      <sheetData sheetId="544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sheetData sheetId="5455"/>
      <sheetData sheetId="5456"/>
      <sheetData sheetId="5457"/>
      <sheetData sheetId="5458"/>
      <sheetData sheetId="5459"/>
      <sheetData sheetId="5460"/>
      <sheetData sheetId="5461"/>
      <sheetData sheetId="5462" refreshError="1"/>
      <sheetData sheetId="5463" refreshError="1"/>
      <sheetData sheetId="5464"/>
      <sheetData sheetId="5465"/>
      <sheetData sheetId="5466" refreshError="1"/>
      <sheetData sheetId="5467" refreshError="1"/>
      <sheetData sheetId="5468"/>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sheetData sheetId="5478"/>
      <sheetData sheetId="5479"/>
      <sheetData sheetId="5480"/>
      <sheetData sheetId="5481"/>
      <sheetData sheetId="5482"/>
      <sheetData sheetId="5483"/>
      <sheetData sheetId="5484"/>
      <sheetData sheetId="5485"/>
      <sheetData sheetId="5486" refreshError="1"/>
      <sheetData sheetId="5487" refreshError="1"/>
      <sheetData sheetId="5488" refreshError="1"/>
      <sheetData sheetId="5489" refreshError="1"/>
      <sheetData sheetId="5490" refreshError="1"/>
      <sheetData sheetId="5491" refreshError="1"/>
      <sheetData sheetId="5492"/>
      <sheetData sheetId="549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Informacion"/>
      <sheetName val="Datos Básicos"/>
      <sheetName val="SALARIOS"/>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row r="2">
          <cell r="A2" t="str">
            <v>REGIONAL CUNDINAMARCA</v>
          </cell>
        </row>
      </sheetData>
      <sheetData sheetId="2" refreshError="1"/>
      <sheetData sheetId="3" refreshError="1">
        <row r="9">
          <cell r="E9" t="str">
            <v>MARTHA LUCIA VEGA BENAVIDES</v>
          </cell>
        </row>
      </sheetData>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INF NOV-DIC_2"/>
      <sheetName val="CUMPLIMIENTO"/>
    </sheetNames>
    <sheetDataSet>
      <sheetData sheetId="0" refreshError="1"/>
      <sheetData sheetId="1" refreshError="1">
        <row r="2">
          <cell r="A2" t="str">
            <v>REGIONAL CUNDINAMARCA</v>
          </cell>
        </row>
      </sheetData>
      <sheetData sheetId="2" refreshError="1"/>
      <sheetData sheetId="3" refreshError="1">
        <row r="9">
          <cell r="E9" t="str">
            <v>MARTHA LUCIA VEGA BENAVIDES</v>
          </cell>
        </row>
      </sheetData>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 val="CARRETERAS"/>
      <sheetName val="GENERALIDADES "/>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CUMPLIMIENTO"/>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INDICMICROEMP"/>
      <sheetName val="ESTADO RED"/>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INF NOV-DIC_2"/>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E3">
            <v>1</v>
          </cell>
          <cell r="F3" t="str">
            <v>Choque</v>
          </cell>
          <cell r="H3" t="str">
            <v>Briceño - Chocontá</v>
          </cell>
        </row>
        <row r="4">
          <cell r="B4">
            <v>2</v>
          </cell>
          <cell r="D4" t="str">
            <v>Fallas Mecánicas</v>
          </cell>
          <cell r="E4">
            <v>2</v>
          </cell>
          <cell r="F4" t="str">
            <v>Atropello</v>
          </cell>
          <cell r="H4" t="str">
            <v>Chocontá - Guateque</v>
          </cell>
        </row>
        <row r="5">
          <cell r="B5">
            <v>3</v>
          </cell>
          <cell r="D5" t="str">
            <v>Embriaguez del conductor</v>
          </cell>
          <cell r="E5">
            <v>3</v>
          </cell>
          <cell r="F5" t="str">
            <v>Volcamiento</v>
          </cell>
          <cell r="H5" t="str">
            <v>Sisga - Brisas</v>
          </cell>
        </row>
        <row r="6">
          <cell r="B6">
            <v>4</v>
          </cell>
          <cell r="D6" t="str">
            <v>Daños de la Calzada</v>
          </cell>
          <cell r="E6">
            <v>4</v>
          </cell>
          <cell r="F6" t="str">
            <v>Caída Ocupante</v>
          </cell>
          <cell r="H6" t="str">
            <v>Zipaquirá - Ubaté</v>
          </cell>
        </row>
        <row r="7">
          <cell r="B7">
            <v>5</v>
          </cell>
          <cell r="D7" t="str">
            <v>Vehic., objeto,persona</v>
          </cell>
          <cell r="E7">
            <v>5</v>
          </cell>
          <cell r="F7" t="str">
            <v>Incendio</v>
          </cell>
        </row>
        <row r="8">
          <cell r="B8">
            <v>6</v>
          </cell>
          <cell r="D8" t="str">
            <v>Imprudencia del Peatón</v>
          </cell>
          <cell r="E8">
            <v>6</v>
          </cell>
          <cell r="F8" t="str">
            <v xml:space="preserve">Salida de via sin volcarse  </v>
          </cell>
        </row>
        <row r="9">
          <cell r="B9">
            <v>7</v>
          </cell>
          <cell r="D9" t="str">
            <v>Imprudencia del Conductor</v>
          </cell>
          <cell r="E9">
            <v>8</v>
          </cell>
          <cell r="F9" t="str">
            <v>Caida de carga</v>
          </cell>
        </row>
        <row r="10">
          <cell r="B10">
            <v>99</v>
          </cell>
          <cell r="D10" t="str">
            <v>Otras</v>
          </cell>
          <cell r="E10">
            <v>99</v>
          </cell>
          <cell r="F10" t="str">
            <v>Otros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 val="ESTADO RED"/>
    </sheetNames>
    <sheetDataSet>
      <sheetData sheetId="0" refreshError="1">
        <row r="2">
          <cell r="H2" t="str">
            <v>Briceño - "T" de Nemocón</v>
          </cell>
        </row>
        <row r="3">
          <cell r="B3">
            <v>1</v>
          </cell>
          <cell r="D3" t="str">
            <v>Exceso de Velocidad</v>
          </cell>
          <cell r="E3">
            <v>1</v>
          </cell>
          <cell r="F3" t="str">
            <v>Choque</v>
          </cell>
          <cell r="H3" t="str">
            <v>Briceño - Chocontá</v>
          </cell>
        </row>
        <row r="4">
          <cell r="B4">
            <v>2</v>
          </cell>
          <cell r="D4" t="str">
            <v>Fallas Mecánicas</v>
          </cell>
          <cell r="E4">
            <v>2</v>
          </cell>
          <cell r="F4" t="str">
            <v>Atropello</v>
          </cell>
          <cell r="H4" t="str">
            <v>Chocontá - Guateque</v>
          </cell>
        </row>
        <row r="5">
          <cell r="B5">
            <v>3</v>
          </cell>
          <cell r="D5" t="str">
            <v>Embriaguez del conductor</v>
          </cell>
          <cell r="E5">
            <v>3</v>
          </cell>
          <cell r="F5" t="str">
            <v>Volcamiento</v>
          </cell>
          <cell r="H5" t="str">
            <v>Sisga - Brisas</v>
          </cell>
        </row>
        <row r="6">
          <cell r="B6">
            <v>4</v>
          </cell>
          <cell r="D6" t="str">
            <v>Daños de la Calzada</v>
          </cell>
          <cell r="E6">
            <v>4</v>
          </cell>
          <cell r="F6" t="str">
            <v>Caída Ocupante</v>
          </cell>
          <cell r="H6" t="str">
            <v>Zipaquirá - Ubaté</v>
          </cell>
        </row>
        <row r="7">
          <cell r="B7">
            <v>5</v>
          </cell>
          <cell r="D7" t="str">
            <v>Vehic., objeto,persona</v>
          </cell>
          <cell r="E7">
            <v>5</v>
          </cell>
          <cell r="F7" t="str">
            <v>Incendio</v>
          </cell>
        </row>
        <row r="8">
          <cell r="B8">
            <v>6</v>
          </cell>
          <cell r="D8" t="str">
            <v>Imprudencia del Peatón</v>
          </cell>
          <cell r="E8">
            <v>6</v>
          </cell>
          <cell r="F8" t="str">
            <v xml:space="preserve">Salida de via sin volcarse  </v>
          </cell>
        </row>
        <row r="9">
          <cell r="B9">
            <v>7</v>
          </cell>
          <cell r="D9" t="str">
            <v>Imprudencia del Conductor</v>
          </cell>
          <cell r="E9">
            <v>8</v>
          </cell>
          <cell r="F9" t="str">
            <v>Caida de carga</v>
          </cell>
        </row>
        <row r="10">
          <cell r="B10">
            <v>99</v>
          </cell>
          <cell r="D10" t="str">
            <v>Otras</v>
          </cell>
          <cell r="E10">
            <v>99</v>
          </cell>
          <cell r="F10" t="str">
            <v>Otros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RESUPUESTO"/>
      <sheetName val="MANO"/>
      <sheetName val="EQUIPO"/>
      <sheetName val="MATERIAL"/>
      <sheetName val="TRANSPORTE"/>
      <sheetName val="BASES"/>
      <sheetName val="FLUJOS"/>
      <sheetName val="General"/>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sum"/>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PR_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2103mar%20.xls"/>
      <sheetName val="ELECTRICO"/>
      <sheetName val="Vuelta"/>
      <sheetName val="días habiles 2015"/>
      <sheetName val="INS"/>
      <sheetName val="Ppto"/>
      <sheetName val="Plan auditoría"/>
      <sheetName val="Análisis de precios"/>
      <sheetName val="Hoja1"/>
      <sheetName val="BASE"/>
      <sheetName val="1_Preliminares"/>
      <sheetName val="M.Obra"/>
      <sheetName val="320.1"/>
      <sheetName val="330.2"/>
      <sheetName val="700.1"/>
      <sheetName val="220.1"/>
      <sheetName val="330.1"/>
      <sheetName val="640.1.2"/>
      <sheetName val="673.1"/>
      <sheetName val="673.2"/>
      <sheetName val="Precios"/>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temes Renovación"/>
      <sheetName val="CONT_ADI"/>
      <sheetName val="OCTUBRE"/>
      <sheetName val="320.1"/>
      <sheetName val="330.2"/>
      <sheetName val="700.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 val="i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CLASIFICACION"/>
      <sheetName val="LISTA DE PRECIOS"/>
      <sheetName val="062"/>
      <sheetName val="Listado"/>
      <sheetName val="OCTUBR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1,01"/>
      <sheetName val="UNIT."/>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oleObject" Target="../embeddings/oleObject5.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image" Target="../media/image1.emf"/><Relationship Id="rId4" Type="http://schemas.openxmlformats.org/officeDocument/2006/relationships/oleObject" Target="../embeddings/oleObject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image" Target="../media/image1.emf"/><Relationship Id="rId4" Type="http://schemas.openxmlformats.org/officeDocument/2006/relationships/oleObject" Target="../embeddings/oleObject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1.bin"/><Relationship Id="rId5" Type="http://schemas.openxmlformats.org/officeDocument/2006/relationships/image" Target="../media/image1.emf"/><Relationship Id="rId4" Type="http://schemas.openxmlformats.org/officeDocument/2006/relationships/oleObject" Target="../embeddings/oleObject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2.bin"/><Relationship Id="rId5" Type="http://schemas.openxmlformats.org/officeDocument/2006/relationships/image" Target="../media/image1.emf"/><Relationship Id="rId4" Type="http://schemas.openxmlformats.org/officeDocument/2006/relationships/oleObject" Target="../embeddings/oleObject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3.bin"/><Relationship Id="rId5" Type="http://schemas.openxmlformats.org/officeDocument/2006/relationships/image" Target="../media/image1.emf"/><Relationship Id="rId4" Type="http://schemas.openxmlformats.org/officeDocument/2006/relationships/oleObject" Target="../embeddings/oleObject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4.bin"/><Relationship Id="rId5" Type="http://schemas.openxmlformats.org/officeDocument/2006/relationships/image" Target="../media/image1.emf"/><Relationship Id="rId4" Type="http://schemas.openxmlformats.org/officeDocument/2006/relationships/oleObject" Target="../embeddings/oleObject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5.bin"/><Relationship Id="rId5" Type="http://schemas.openxmlformats.org/officeDocument/2006/relationships/image" Target="../media/image1.emf"/><Relationship Id="rId4" Type="http://schemas.openxmlformats.org/officeDocument/2006/relationships/oleObject" Target="../embeddings/oleObject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6.bin"/><Relationship Id="rId5" Type="http://schemas.openxmlformats.org/officeDocument/2006/relationships/image" Target="../media/image1.emf"/><Relationship Id="rId4" Type="http://schemas.openxmlformats.org/officeDocument/2006/relationships/oleObject" Target="../embeddings/oleObject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HE55"/>
  <sheetViews>
    <sheetView tabSelected="1" zoomScale="70" zoomScaleNormal="70" workbookViewId="0">
      <selection activeCell="O9" sqref="O9"/>
    </sheetView>
  </sheetViews>
  <sheetFormatPr baseColWidth="10" defaultColWidth="11.44140625" defaultRowHeight="13.8"/>
  <cols>
    <col min="1" max="1" width="3.109375" style="10" customWidth="1"/>
    <col min="2" max="2" width="5.109375" style="46" customWidth="1"/>
    <col min="3" max="3" width="10" style="11" customWidth="1"/>
    <col min="4" max="4" width="12.88671875" style="46" customWidth="1"/>
    <col min="5" max="5" width="12.88671875" style="11" customWidth="1"/>
    <col min="6" max="6" width="73.88671875" style="11" customWidth="1"/>
    <col min="7" max="7" width="8.5546875" style="11" customWidth="1"/>
    <col min="8" max="8" width="13.5546875" style="47" customWidth="1"/>
    <col min="9" max="11" width="14.5546875" style="48" customWidth="1"/>
    <col min="12" max="12" width="18" style="48" customWidth="1"/>
    <col min="13" max="13" width="20" style="11" customWidth="1"/>
    <col min="14" max="14" width="11.44140625" style="10"/>
    <col min="15" max="16384" width="11.44140625" style="11"/>
  </cols>
  <sheetData>
    <row r="1" spans="1:14" s="10" customFormat="1" ht="7.5" customHeight="1" thickBot="1"/>
    <row r="2" spans="1:14" s="570" customFormat="1" ht="31.5" customHeight="1">
      <c r="A2" s="569"/>
      <c r="B2" s="768" t="s">
        <v>188</v>
      </c>
      <c r="C2" s="769"/>
      <c r="D2" s="769"/>
      <c r="E2" s="769"/>
      <c r="F2" s="769"/>
      <c r="G2" s="769"/>
      <c r="H2" s="769"/>
      <c r="I2" s="769"/>
      <c r="J2" s="769"/>
      <c r="K2" s="769"/>
      <c r="L2" s="770"/>
      <c r="M2" s="569"/>
      <c r="N2" s="606"/>
    </row>
    <row r="3" spans="1:14" s="570" customFormat="1" ht="18">
      <c r="A3" s="569"/>
      <c r="B3" s="765" t="s">
        <v>189</v>
      </c>
      <c r="C3" s="766"/>
      <c r="D3" s="766"/>
      <c r="E3" s="766"/>
      <c r="F3" s="766"/>
      <c r="G3" s="766"/>
      <c r="H3" s="766"/>
      <c r="I3" s="766"/>
      <c r="J3" s="766"/>
      <c r="K3" s="766"/>
      <c r="L3" s="767"/>
      <c r="M3" s="569"/>
      <c r="N3" s="606"/>
    </row>
    <row r="4" spans="1:14" s="572" customFormat="1" ht="15.6" customHeight="1">
      <c r="A4" s="571"/>
      <c r="B4" s="762" t="s">
        <v>214</v>
      </c>
      <c r="C4" s="763"/>
      <c r="D4" s="763"/>
      <c r="E4" s="763"/>
      <c r="F4" s="763"/>
      <c r="G4" s="763"/>
      <c r="H4" s="763"/>
      <c r="I4" s="763"/>
      <c r="J4" s="763"/>
      <c r="K4" s="763"/>
      <c r="L4" s="764"/>
      <c r="M4" s="571"/>
      <c r="N4" s="607"/>
    </row>
    <row r="5" spans="1:14" s="570" customFormat="1" ht="15.6">
      <c r="A5" s="569"/>
      <c r="B5" s="762"/>
      <c r="C5" s="763"/>
      <c r="D5" s="763"/>
      <c r="E5" s="763"/>
      <c r="F5" s="763"/>
      <c r="G5" s="763"/>
      <c r="H5" s="763"/>
      <c r="I5" s="763"/>
      <c r="J5" s="763"/>
      <c r="K5" s="763"/>
      <c r="L5" s="764"/>
      <c r="M5" s="569"/>
      <c r="N5" s="606"/>
    </row>
    <row r="6" spans="1:14" s="570" customFormat="1" ht="34.5" customHeight="1">
      <c r="A6" s="569"/>
      <c r="B6" s="759" t="s">
        <v>215</v>
      </c>
      <c r="C6" s="760"/>
      <c r="D6" s="760"/>
      <c r="E6" s="760"/>
      <c r="F6" s="760"/>
      <c r="G6" s="760"/>
      <c r="H6" s="760"/>
      <c r="I6" s="760"/>
      <c r="J6" s="760"/>
      <c r="K6" s="760"/>
      <c r="L6" s="761"/>
      <c r="M6" s="569"/>
      <c r="N6" s="606"/>
    </row>
    <row r="7" spans="1:14" s="570" customFormat="1" ht="12" customHeight="1" thickBot="1">
      <c r="A7" s="569"/>
      <c r="B7" s="777"/>
      <c r="C7" s="778"/>
      <c r="D7" s="778"/>
      <c r="E7" s="778"/>
      <c r="F7" s="778"/>
      <c r="G7" s="778"/>
      <c r="H7" s="778"/>
      <c r="I7" s="778"/>
      <c r="J7" s="778"/>
      <c r="K7" s="778"/>
      <c r="L7" s="779"/>
      <c r="M7" s="569"/>
      <c r="N7" s="606"/>
    </row>
    <row r="8" spans="1:14" s="570" customFormat="1" ht="37.200000000000003" customHeight="1">
      <c r="A8" s="569"/>
      <c r="B8" s="780" t="s">
        <v>190</v>
      </c>
      <c r="C8" s="771" t="s">
        <v>56</v>
      </c>
      <c r="D8" s="782" t="s">
        <v>191</v>
      </c>
      <c r="E8" s="782"/>
      <c r="F8" s="783" t="s">
        <v>57</v>
      </c>
      <c r="G8" s="771" t="s">
        <v>192</v>
      </c>
      <c r="H8" s="771" t="s">
        <v>13</v>
      </c>
      <c r="I8" s="773" t="s">
        <v>216</v>
      </c>
      <c r="J8" s="773" t="s">
        <v>217</v>
      </c>
      <c r="K8" s="773" t="s">
        <v>218</v>
      </c>
      <c r="L8" s="775" t="s">
        <v>193</v>
      </c>
      <c r="M8" s="569"/>
      <c r="N8" s="606"/>
    </row>
    <row r="9" spans="1:14" s="570" customFormat="1" ht="37.200000000000003" customHeight="1" thickBot="1">
      <c r="A9" s="569"/>
      <c r="B9" s="781"/>
      <c r="C9" s="772"/>
      <c r="D9" s="573" t="s">
        <v>194</v>
      </c>
      <c r="E9" s="573" t="s">
        <v>195</v>
      </c>
      <c r="F9" s="784"/>
      <c r="G9" s="772"/>
      <c r="H9" s="772"/>
      <c r="I9" s="774"/>
      <c r="J9" s="774"/>
      <c r="K9" s="774"/>
      <c r="L9" s="776"/>
      <c r="M9" s="569"/>
      <c r="N9" s="606"/>
    </row>
    <row r="10" spans="1:14" s="45" customFormat="1" ht="9" customHeight="1" thickBot="1">
      <c r="A10" s="44"/>
      <c r="B10" s="96"/>
      <c r="C10" s="617"/>
      <c r="D10" s="618"/>
      <c r="E10" s="618"/>
      <c r="F10" s="619"/>
      <c r="G10" s="619"/>
      <c r="H10" s="620"/>
      <c r="I10" s="621"/>
      <c r="J10" s="621"/>
      <c r="K10" s="621"/>
      <c r="L10" s="622"/>
      <c r="N10" s="44"/>
    </row>
    <row r="11" spans="1:14" ht="16.2" thickBot="1">
      <c r="A11" s="12"/>
      <c r="B11" s="13" t="s">
        <v>78</v>
      </c>
      <c r="C11" s="14"/>
      <c r="D11" s="15"/>
      <c r="E11" s="14"/>
      <c r="F11" s="14"/>
      <c r="G11" s="14"/>
      <c r="H11" s="16"/>
      <c r="I11" s="17"/>
      <c r="J11" s="17"/>
      <c r="K11" s="17"/>
      <c r="L11" s="18">
        <f>SUM(L12:L14)</f>
        <v>98587607.5</v>
      </c>
    </row>
    <row r="12" spans="1:14" ht="18.75" customHeight="1">
      <c r="A12" s="12"/>
      <c r="B12" s="388"/>
      <c r="C12" s="39" t="s">
        <v>138</v>
      </c>
      <c r="D12" s="36" t="s">
        <v>147</v>
      </c>
      <c r="E12" s="411" t="s">
        <v>153</v>
      </c>
      <c r="F12" s="38" t="s">
        <v>130</v>
      </c>
      <c r="G12" s="39" t="s">
        <v>43</v>
      </c>
      <c r="H12" s="390">
        <v>1000</v>
      </c>
      <c r="I12" s="391">
        <f>'CANALIZACION CAUCES'!L76</f>
        <v>19866</v>
      </c>
      <c r="J12" s="639"/>
      <c r="K12" s="639"/>
      <c r="L12" s="392">
        <f>+I12*H12</f>
        <v>19866000</v>
      </c>
    </row>
    <row r="13" spans="1:14" ht="18.75" customHeight="1">
      <c r="A13" s="12"/>
      <c r="B13" s="54"/>
      <c r="C13" s="21" t="s">
        <v>71</v>
      </c>
      <c r="D13" s="22" t="s">
        <v>139</v>
      </c>
      <c r="E13" s="55"/>
      <c r="F13" s="24" t="s">
        <v>72</v>
      </c>
      <c r="G13" s="21" t="s">
        <v>43</v>
      </c>
      <c r="H13" s="56">
        <v>5364.1</v>
      </c>
      <c r="I13" s="57">
        <f>'REMOCION DERRUMBES'!L78</f>
        <v>14075</v>
      </c>
      <c r="J13" s="640"/>
      <c r="K13" s="640"/>
      <c r="L13" s="52">
        <f>+I13*H13</f>
        <v>75499707.5</v>
      </c>
      <c r="M13" s="560"/>
    </row>
    <row r="14" spans="1:14" ht="18.75" customHeight="1" thickBot="1">
      <c r="A14" s="12"/>
      <c r="B14" s="54"/>
      <c r="C14" s="21" t="s">
        <v>165</v>
      </c>
      <c r="D14" s="22" t="s">
        <v>178</v>
      </c>
      <c r="E14" s="55"/>
      <c r="F14" s="24" t="s">
        <v>166</v>
      </c>
      <c r="G14" s="21" t="s">
        <v>44</v>
      </c>
      <c r="H14" s="56">
        <v>100</v>
      </c>
      <c r="I14" s="57">
        <f>+'MEJORAMIENTO SUBRASANTE'!L71</f>
        <v>32219</v>
      </c>
      <c r="J14" s="640"/>
      <c r="K14" s="640"/>
      <c r="L14" s="52">
        <f>+I14*H14</f>
        <v>3221900</v>
      </c>
    </row>
    <row r="15" spans="1:14" ht="16.2" thickBot="1">
      <c r="A15" s="12"/>
      <c r="B15" s="13" t="s">
        <v>79</v>
      </c>
      <c r="C15" s="14"/>
      <c r="D15" s="15"/>
      <c r="E15" s="14"/>
      <c r="F15" s="14"/>
      <c r="G15" s="14"/>
      <c r="H15" s="16"/>
      <c r="I15" s="49"/>
      <c r="J15" s="49"/>
      <c r="K15" s="49"/>
      <c r="L15" s="18">
        <f>SUM(L16:L17)</f>
        <v>0</v>
      </c>
    </row>
    <row r="16" spans="1:14" ht="18.75" customHeight="1">
      <c r="A16" s="12"/>
      <c r="B16" s="388"/>
      <c r="C16" s="39"/>
      <c r="D16" s="39"/>
      <c r="E16" s="389"/>
      <c r="F16" s="38"/>
      <c r="G16" s="39"/>
      <c r="H16" s="390"/>
      <c r="I16" s="391"/>
      <c r="J16" s="639"/>
      <c r="K16" s="639"/>
      <c r="L16" s="392"/>
    </row>
    <row r="17" spans="1:14" ht="18.75" customHeight="1" thickBot="1">
      <c r="A17" s="12"/>
      <c r="B17" s="54"/>
      <c r="C17" s="21"/>
      <c r="D17" s="21"/>
      <c r="E17" s="55"/>
      <c r="F17" s="24"/>
      <c r="G17" s="21"/>
      <c r="H17" s="56"/>
      <c r="I17" s="57"/>
      <c r="J17" s="640"/>
      <c r="K17" s="640"/>
      <c r="L17" s="52"/>
    </row>
    <row r="18" spans="1:14" ht="16.2" thickBot="1">
      <c r="A18" s="12"/>
      <c r="B18" s="13" t="s">
        <v>60</v>
      </c>
      <c r="C18" s="14"/>
      <c r="D18" s="15"/>
      <c r="E18" s="14"/>
      <c r="F18" s="14"/>
      <c r="G18" s="14"/>
      <c r="H18" s="16"/>
      <c r="I18" s="49"/>
      <c r="J18" s="49"/>
      <c r="K18" s="49"/>
      <c r="L18" s="18">
        <f>SUM(L19)</f>
        <v>0</v>
      </c>
    </row>
    <row r="19" spans="1:14" s="20" customFormat="1" ht="14.4" thickBot="1">
      <c r="A19" s="19"/>
      <c r="B19" s="29"/>
      <c r="C19" s="30"/>
      <c r="D19" s="30"/>
      <c r="E19" s="31"/>
      <c r="F19" s="32"/>
      <c r="G19" s="30"/>
      <c r="H19" s="95"/>
      <c r="I19" s="33"/>
      <c r="J19" s="641"/>
      <c r="K19" s="641"/>
      <c r="L19" s="34"/>
      <c r="M19" s="11"/>
      <c r="N19" s="10"/>
    </row>
    <row r="20" spans="1:14" ht="16.2" thickBot="1">
      <c r="A20" s="12"/>
      <c r="B20" s="25" t="s">
        <v>80</v>
      </c>
      <c r="C20" s="26"/>
      <c r="D20" s="27"/>
      <c r="E20" s="26"/>
      <c r="F20" s="26"/>
      <c r="G20" s="26"/>
      <c r="H20" s="28"/>
      <c r="I20" s="50"/>
      <c r="J20" s="50"/>
      <c r="K20" s="50"/>
      <c r="L20" s="18">
        <f>SUM(L21:L22)</f>
        <v>0</v>
      </c>
    </row>
    <row r="21" spans="1:14" ht="15.6">
      <c r="A21" s="12"/>
      <c r="B21" s="83"/>
      <c r="C21" s="84"/>
      <c r="D21" s="84"/>
      <c r="E21" s="85"/>
      <c r="F21" s="86"/>
      <c r="G21" s="84"/>
      <c r="H21" s="87"/>
      <c r="I21" s="88"/>
      <c r="J21" s="642"/>
      <c r="K21" s="642"/>
      <c r="L21" s="51"/>
    </row>
    <row r="22" spans="1:14" s="20" customFormat="1" ht="14.4" thickBot="1">
      <c r="A22" s="19"/>
      <c r="B22" s="89"/>
      <c r="C22" s="90"/>
      <c r="D22" s="90"/>
      <c r="E22" s="91"/>
      <c r="F22" s="92"/>
      <c r="G22" s="90"/>
      <c r="H22" s="95"/>
      <c r="I22" s="93"/>
      <c r="J22" s="643"/>
      <c r="K22" s="643"/>
      <c r="L22" s="94"/>
      <c r="M22" s="11"/>
      <c r="N22" s="10"/>
    </row>
    <row r="23" spans="1:14" ht="16.2" thickBot="1">
      <c r="A23" s="12"/>
      <c r="B23" s="25" t="s">
        <v>61</v>
      </c>
      <c r="C23" s="26"/>
      <c r="D23" s="27"/>
      <c r="E23" s="26"/>
      <c r="F23" s="26"/>
      <c r="G23" s="26"/>
      <c r="H23" s="28"/>
      <c r="I23" s="50"/>
      <c r="J23" s="50"/>
      <c r="K23" s="50"/>
      <c r="L23" s="18">
        <f>SUM(L24:L33)</f>
        <v>44135089.600000001</v>
      </c>
    </row>
    <row r="24" spans="1:14" ht="15.6">
      <c r="A24" s="12"/>
      <c r="B24" s="35"/>
      <c r="C24" s="21" t="s">
        <v>54</v>
      </c>
      <c r="D24" s="22" t="s">
        <v>140</v>
      </c>
      <c r="E24" s="23"/>
      <c r="F24" s="24" t="s">
        <v>131</v>
      </c>
      <c r="G24" s="39" t="s">
        <v>43</v>
      </c>
      <c r="H24" s="40">
        <v>200</v>
      </c>
      <c r="I24" s="41">
        <f>'EXCAV VARIAS COMUN'!L78</f>
        <v>22393</v>
      </c>
      <c r="J24" s="644"/>
      <c r="K24" s="644"/>
      <c r="L24" s="52">
        <f>+I24*H24</f>
        <v>4478600</v>
      </c>
    </row>
    <row r="25" spans="1:14" ht="15.6">
      <c r="A25" s="12"/>
      <c r="B25" s="35"/>
      <c r="C25" s="21" t="s">
        <v>114</v>
      </c>
      <c r="D25" s="36" t="s">
        <v>140</v>
      </c>
      <c r="E25" s="37" t="s">
        <v>153</v>
      </c>
      <c r="F25" s="24" t="s">
        <v>53</v>
      </c>
      <c r="G25" s="39" t="s">
        <v>43</v>
      </c>
      <c r="H25" s="40">
        <v>50</v>
      </c>
      <c r="I25" s="41">
        <f>'EXCAV VARIAS A MANO'!L78</f>
        <v>49486</v>
      </c>
      <c r="J25" s="644"/>
      <c r="K25" s="644"/>
      <c r="L25" s="52">
        <f>+I25*H25</f>
        <v>2474300</v>
      </c>
    </row>
    <row r="26" spans="1:14" ht="15.6">
      <c r="A26" s="12"/>
      <c r="B26" s="35"/>
      <c r="C26" s="21" t="s">
        <v>115</v>
      </c>
      <c r="D26" s="36" t="s">
        <v>141</v>
      </c>
      <c r="E26" s="37" t="s">
        <v>153</v>
      </c>
      <c r="F26" s="38" t="s">
        <v>116</v>
      </c>
      <c r="G26" s="39" t="s">
        <v>43</v>
      </c>
      <c r="H26" s="40">
        <v>80</v>
      </c>
      <c r="I26" s="41">
        <f>'RELLENO MAT RIO'!L80</f>
        <v>128042</v>
      </c>
      <c r="J26" s="644"/>
      <c r="K26" s="644"/>
      <c r="L26" s="52">
        <f>+I26*H26</f>
        <v>10243360</v>
      </c>
      <c r="M26" s="48"/>
    </row>
    <row r="27" spans="1:14" ht="15.6">
      <c r="A27" s="12"/>
      <c r="B27" s="35"/>
      <c r="C27" s="21" t="s">
        <v>142</v>
      </c>
      <c r="D27" s="36" t="s">
        <v>143</v>
      </c>
      <c r="E27" s="37"/>
      <c r="F27" s="38" t="s">
        <v>52</v>
      </c>
      <c r="G27" s="39" t="s">
        <v>43</v>
      </c>
      <c r="H27" s="40">
        <v>8</v>
      </c>
      <c r="I27" s="41">
        <f>'CONCRETO CLASE D'!L81</f>
        <v>797106</v>
      </c>
      <c r="J27" s="644"/>
      <c r="K27" s="644"/>
      <c r="L27" s="52">
        <f t="shared" ref="L27:L32" si="0">+I27*H27</f>
        <v>6376848</v>
      </c>
    </row>
    <row r="28" spans="1:14" ht="15.6">
      <c r="A28" s="12"/>
      <c r="B28" s="552"/>
      <c r="C28" s="21" t="s">
        <v>144</v>
      </c>
      <c r="D28" s="22" t="s">
        <v>143</v>
      </c>
      <c r="E28" s="23"/>
      <c r="F28" s="24" t="s">
        <v>121</v>
      </c>
      <c r="G28" s="21" t="s">
        <v>43</v>
      </c>
      <c r="H28" s="553">
        <v>4</v>
      </c>
      <c r="I28" s="554">
        <f>'CONCRETO CLASE F'!L81</f>
        <v>604158</v>
      </c>
      <c r="J28" s="645"/>
      <c r="K28" s="645"/>
      <c r="L28" s="52">
        <f t="shared" si="0"/>
        <v>2416632</v>
      </c>
    </row>
    <row r="29" spans="1:14" ht="27.6">
      <c r="A29" s="12"/>
      <c r="B29" s="552"/>
      <c r="C29" s="21" t="s">
        <v>146</v>
      </c>
      <c r="D29" s="22" t="s">
        <v>143</v>
      </c>
      <c r="E29" s="23"/>
      <c r="F29" s="24" t="s">
        <v>69</v>
      </c>
      <c r="G29" s="21" t="s">
        <v>43</v>
      </c>
      <c r="H29" s="553">
        <v>2</v>
      </c>
      <c r="I29" s="554">
        <f>'CONCRETO CLASE G'!L81</f>
        <v>605797</v>
      </c>
      <c r="J29" s="645"/>
      <c r="K29" s="645"/>
      <c r="L29" s="52">
        <f t="shared" si="0"/>
        <v>1211594</v>
      </c>
    </row>
    <row r="30" spans="1:14" ht="15.6">
      <c r="A30" s="12"/>
      <c r="B30" s="552"/>
      <c r="C30" s="21" t="s">
        <v>63</v>
      </c>
      <c r="D30" s="22" t="s">
        <v>145</v>
      </c>
      <c r="E30" s="23"/>
      <c r="F30" s="24" t="s">
        <v>123</v>
      </c>
      <c r="G30" s="21" t="s">
        <v>118</v>
      </c>
      <c r="H30" s="553">
        <v>449.9</v>
      </c>
      <c r="I30" s="554">
        <f>'ACERO DE REFUERZO'!L73</f>
        <v>9054</v>
      </c>
      <c r="J30" s="645"/>
      <c r="K30" s="645"/>
      <c r="L30" s="52">
        <f t="shared" si="0"/>
        <v>4073394.5999999996</v>
      </c>
    </row>
    <row r="31" spans="1:14" ht="15.6">
      <c r="A31" s="12"/>
      <c r="B31" s="552"/>
      <c r="C31" s="21" t="s">
        <v>157</v>
      </c>
      <c r="D31" s="22" t="s">
        <v>179</v>
      </c>
      <c r="E31" s="23"/>
      <c r="F31" s="24" t="s">
        <v>158</v>
      </c>
      <c r="G31" s="21" t="s">
        <v>159</v>
      </c>
      <c r="H31" s="553">
        <v>6</v>
      </c>
      <c r="I31" s="554">
        <f>+'TUBERIA 900 MM'!L77</f>
        <v>1123906</v>
      </c>
      <c r="J31" s="645"/>
      <c r="K31" s="645"/>
      <c r="L31" s="52">
        <f t="shared" si="0"/>
        <v>6743436</v>
      </c>
    </row>
    <row r="32" spans="1:14" ht="27.6">
      <c r="A32" s="12"/>
      <c r="B32" s="552"/>
      <c r="C32" s="21" t="s">
        <v>132</v>
      </c>
      <c r="D32" s="22" t="s">
        <v>148</v>
      </c>
      <c r="E32" s="23"/>
      <c r="F32" s="24" t="s">
        <v>149</v>
      </c>
      <c r="G32" s="21" t="s">
        <v>43</v>
      </c>
      <c r="H32" s="553">
        <v>15</v>
      </c>
      <c r="I32" s="554">
        <f>'GAVIONES CLASE I'!L75</f>
        <v>407795</v>
      </c>
      <c r="J32" s="645"/>
      <c r="K32" s="645"/>
      <c r="L32" s="52">
        <f t="shared" si="0"/>
        <v>6116925</v>
      </c>
      <c r="M32" s="48"/>
    </row>
    <row r="33" spans="1:213" ht="16.2" thickBot="1">
      <c r="A33" s="12"/>
      <c r="B33" s="381"/>
      <c r="C33" s="382"/>
      <c r="D33" s="383"/>
      <c r="E33" s="384"/>
      <c r="F33" s="385"/>
      <c r="G33" s="382"/>
      <c r="H33" s="386"/>
      <c r="I33" s="387"/>
      <c r="J33" s="646"/>
      <c r="K33" s="646"/>
      <c r="L33" s="377"/>
    </row>
    <row r="34" spans="1:213" ht="16.2" thickBot="1">
      <c r="A34" s="12"/>
      <c r="B34" s="25" t="s">
        <v>81</v>
      </c>
      <c r="C34" s="26"/>
      <c r="D34" s="27"/>
      <c r="E34" s="26"/>
      <c r="F34" s="26"/>
      <c r="G34" s="26"/>
      <c r="H34" s="28"/>
      <c r="I34" s="50"/>
      <c r="J34" s="50"/>
      <c r="K34" s="50"/>
      <c r="L34" s="18">
        <f>SUM(L35:L36)</f>
        <v>0</v>
      </c>
    </row>
    <row r="35" spans="1:213" s="43" customFormat="1" ht="18" customHeight="1">
      <c r="A35" s="42"/>
      <c r="B35" s="368"/>
      <c r="C35" s="369"/>
      <c r="D35" s="369"/>
      <c r="E35" s="369"/>
      <c r="F35" s="370"/>
      <c r="G35" s="369"/>
      <c r="H35" s="379"/>
      <c r="I35" s="371"/>
      <c r="J35" s="647"/>
      <c r="K35" s="647"/>
      <c r="L35" s="372"/>
      <c r="M35" s="11"/>
      <c r="N35" s="1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row>
    <row r="36" spans="1:213" s="43" customFormat="1" ht="18" customHeight="1" thickBot="1">
      <c r="A36" s="42"/>
      <c r="B36" s="373"/>
      <c r="C36" s="374"/>
      <c r="D36" s="374"/>
      <c r="E36" s="374"/>
      <c r="F36" s="375"/>
      <c r="G36" s="374"/>
      <c r="H36" s="380"/>
      <c r="I36" s="376"/>
      <c r="J36" s="648"/>
      <c r="K36" s="648"/>
      <c r="L36" s="377"/>
      <c r="M36" s="11"/>
      <c r="N36" s="1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row>
    <row r="37" spans="1:213" ht="16.2" thickBot="1">
      <c r="A37" s="12"/>
      <c r="B37" s="25" t="s">
        <v>82</v>
      </c>
      <c r="C37" s="26"/>
      <c r="D37" s="27"/>
      <c r="E37" s="26"/>
      <c r="F37" s="26"/>
      <c r="G37" s="26"/>
      <c r="H37" s="28"/>
      <c r="I37" s="50"/>
      <c r="J37" s="50"/>
      <c r="K37" s="50"/>
      <c r="L37" s="18">
        <f>SUM(L38:L39)</f>
        <v>0</v>
      </c>
    </row>
    <row r="38" spans="1:213" s="43" customFormat="1" ht="18" customHeight="1">
      <c r="A38" s="42"/>
      <c r="B38" s="368"/>
      <c r="C38" s="369"/>
      <c r="D38" s="369"/>
      <c r="E38" s="369"/>
      <c r="F38" s="370"/>
      <c r="G38" s="369"/>
      <c r="H38" s="379"/>
      <c r="I38" s="371"/>
      <c r="J38" s="647"/>
      <c r="K38" s="647"/>
      <c r="L38" s="372"/>
      <c r="M38" s="11"/>
      <c r="N38" s="1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row>
    <row r="39" spans="1:213" s="43" customFormat="1" ht="16.5" customHeight="1" thickBot="1">
      <c r="A39" s="42"/>
      <c r="B39" s="373"/>
      <c r="C39" s="374"/>
      <c r="D39" s="374"/>
      <c r="E39" s="374"/>
      <c r="F39" s="375"/>
      <c r="G39" s="374"/>
      <c r="H39" s="380"/>
      <c r="I39" s="376"/>
      <c r="J39" s="648"/>
      <c r="K39" s="648"/>
      <c r="L39" s="378"/>
      <c r="M39" s="11"/>
      <c r="N39" s="1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row>
    <row r="40" spans="1:213" ht="16.2" thickBot="1">
      <c r="A40" s="12"/>
      <c r="B40" s="25" t="s">
        <v>83</v>
      </c>
      <c r="C40" s="26"/>
      <c r="D40" s="27"/>
      <c r="E40" s="26"/>
      <c r="F40" s="26"/>
      <c r="G40" s="26"/>
      <c r="H40" s="28"/>
      <c r="I40" s="50"/>
      <c r="J40" s="50"/>
      <c r="K40" s="50"/>
      <c r="L40" s="18">
        <f>SUM(L41:L42)</f>
        <v>71299070</v>
      </c>
    </row>
    <row r="41" spans="1:213" s="43" customFormat="1" ht="18" customHeight="1">
      <c r="A41" s="42"/>
      <c r="B41" s="368"/>
      <c r="C41" s="369" t="s">
        <v>127</v>
      </c>
      <c r="D41" s="369" t="s">
        <v>76</v>
      </c>
      <c r="E41" s="369"/>
      <c r="F41" s="370" t="s">
        <v>151</v>
      </c>
      <c r="G41" s="369" t="s">
        <v>75</v>
      </c>
      <c r="H41" s="379">
        <f>+(H24+H25)*5</f>
        <v>1250</v>
      </c>
      <c r="I41" s="371">
        <f>'TRANSPORTE EXCAV.'!L71</f>
        <v>2540</v>
      </c>
      <c r="J41" s="647"/>
      <c r="K41" s="647"/>
      <c r="L41" s="372">
        <f>+I41*H41</f>
        <v>3175000</v>
      </c>
      <c r="M41" s="11"/>
      <c r="N41" s="1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row>
    <row r="42" spans="1:213" s="43" customFormat="1" ht="18" customHeight="1" thickBot="1">
      <c r="A42" s="42"/>
      <c r="B42" s="89"/>
      <c r="C42" s="90" t="s">
        <v>74</v>
      </c>
      <c r="D42" s="90" t="s">
        <v>76</v>
      </c>
      <c r="E42" s="90"/>
      <c r="F42" s="399" t="s">
        <v>77</v>
      </c>
      <c r="G42" s="90" t="s">
        <v>75</v>
      </c>
      <c r="H42" s="400">
        <f>+H13*5</f>
        <v>26820.5</v>
      </c>
      <c r="I42" s="401">
        <f>'TRANSPORTE DERRUMBES'!L70</f>
        <v>2540</v>
      </c>
      <c r="J42" s="649"/>
      <c r="K42" s="649"/>
      <c r="L42" s="402">
        <f>+I42*H42</f>
        <v>68124070</v>
      </c>
      <c r="M42" s="11"/>
      <c r="N42" s="1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row>
    <row r="43" spans="1:213" s="98" customFormat="1" ht="19.8" customHeight="1" thickBot="1">
      <c r="A43" s="97"/>
      <c r="B43" s="791" t="s">
        <v>234</v>
      </c>
      <c r="C43" s="792"/>
      <c r="D43" s="792"/>
      <c r="E43" s="792"/>
      <c r="F43" s="792"/>
      <c r="G43" s="792"/>
      <c r="H43" s="792"/>
      <c r="I43" s="793"/>
      <c r="J43" s="737"/>
      <c r="K43" s="611"/>
      <c r="L43" s="1103">
        <f>+L40+L37+L34+L23+L20+L18+L15+L11</f>
        <v>214021767.09999999</v>
      </c>
      <c r="N43" s="608"/>
    </row>
    <row r="44" spans="1:213" s="574" customFormat="1" ht="30" customHeight="1">
      <c r="A44" s="569"/>
      <c r="B44" s="623"/>
      <c r="C44" s="624"/>
      <c r="D44" s="625"/>
      <c r="E44" s="625"/>
      <c r="F44" s="785" t="s">
        <v>234</v>
      </c>
      <c r="G44" s="786"/>
      <c r="H44" s="786"/>
      <c r="I44" s="786"/>
      <c r="J44" s="786"/>
      <c r="K44" s="787"/>
      <c r="L44" s="1102">
        <f>+L43</f>
        <v>214021767.09999999</v>
      </c>
      <c r="M44" s="604"/>
      <c r="N44" s="609"/>
    </row>
    <row r="45" spans="1:213" s="574" customFormat="1" ht="30" customHeight="1" thickBot="1">
      <c r="A45" s="569"/>
      <c r="B45" s="623"/>
      <c r="C45" s="626"/>
      <c r="D45" s="626"/>
      <c r="E45" s="626"/>
      <c r="F45" s="785" t="s">
        <v>238</v>
      </c>
      <c r="G45" s="786"/>
      <c r="H45" s="786"/>
      <c r="I45" s="786"/>
      <c r="J45" s="786"/>
      <c r="K45" s="787"/>
      <c r="L45" s="603">
        <f>+L44*L52*0.19/(1+L53)</f>
        <v>1564005.2211153847</v>
      </c>
      <c r="M45" s="604"/>
      <c r="N45" s="609"/>
    </row>
    <row r="46" spans="1:213" s="633" customFormat="1" ht="30" customHeight="1" thickBot="1">
      <c r="B46" s="634"/>
      <c r="C46" s="635"/>
      <c r="D46" s="636"/>
      <c r="E46" s="636"/>
      <c r="F46" s="788" t="s">
        <v>59</v>
      </c>
      <c r="G46" s="789"/>
      <c r="H46" s="789"/>
      <c r="I46" s="789"/>
      <c r="J46" s="789"/>
      <c r="K46" s="790"/>
      <c r="L46" s="637">
        <f>+L45+L44</f>
        <v>215585772.32111537</v>
      </c>
      <c r="M46" s="740"/>
      <c r="N46" s="638"/>
    </row>
    <row r="47" spans="1:213" s="574" customFormat="1" ht="16.2" thickBot="1">
      <c r="A47" s="569"/>
      <c r="B47" s="623"/>
      <c r="C47" s="624"/>
      <c r="D47" s="624"/>
      <c r="E47" s="624"/>
      <c r="F47" s="625"/>
      <c r="G47" s="625"/>
      <c r="H47" s="627"/>
      <c r="I47" s="575"/>
      <c r="J47" s="575"/>
      <c r="K47" s="575"/>
      <c r="L47" s="628"/>
      <c r="M47" s="741"/>
      <c r="N47" s="609"/>
    </row>
    <row r="48" spans="1:213" s="574" customFormat="1" ht="18">
      <c r="A48" s="569"/>
      <c r="B48" s="576"/>
      <c r="C48" s="742"/>
      <c r="D48" s="742"/>
      <c r="E48" s="742"/>
      <c r="F48" s="742"/>
      <c r="G48" s="742"/>
      <c r="H48" s="742"/>
      <c r="I48" s="742"/>
      <c r="J48" s="742"/>
      <c r="K48" s="742"/>
      <c r="L48" s="743"/>
      <c r="M48" s="740"/>
      <c r="N48" s="609"/>
    </row>
    <row r="49" spans="1:14" s="574" customFormat="1" ht="22.2" customHeight="1">
      <c r="A49" s="569"/>
      <c r="B49" s="753" t="s">
        <v>235</v>
      </c>
      <c r="C49" s="754"/>
      <c r="D49" s="754"/>
      <c r="E49" s="754"/>
      <c r="F49" s="754"/>
      <c r="G49" s="755" t="s">
        <v>10</v>
      </c>
      <c r="H49" s="755"/>
      <c r="I49" s="755"/>
      <c r="J49" s="650"/>
      <c r="K49" s="650"/>
      <c r="L49" s="577" t="s">
        <v>197</v>
      </c>
      <c r="M49" s="605"/>
      <c r="N49" s="609"/>
    </row>
    <row r="50" spans="1:14" s="574" customFormat="1" ht="32.25" customHeight="1">
      <c r="A50" s="569"/>
      <c r="B50" s="753" t="s">
        <v>236</v>
      </c>
      <c r="C50" s="754"/>
      <c r="D50" s="754"/>
      <c r="E50" s="754"/>
      <c r="F50" s="754"/>
      <c r="G50" s="756" t="s">
        <v>97</v>
      </c>
      <c r="H50" s="756"/>
      <c r="I50" s="578" t="s">
        <v>198</v>
      </c>
      <c r="J50" s="651"/>
      <c r="K50" s="651"/>
      <c r="L50" s="579">
        <v>0.2</v>
      </c>
      <c r="M50" s="605"/>
      <c r="N50" s="609"/>
    </row>
    <row r="51" spans="1:14" s="574" customFormat="1" ht="19.8" customHeight="1">
      <c r="A51" s="569"/>
      <c r="B51" s="753" t="s">
        <v>237</v>
      </c>
      <c r="C51" s="754"/>
      <c r="D51" s="754"/>
      <c r="E51" s="754"/>
      <c r="F51" s="754"/>
      <c r="G51" s="757" t="s">
        <v>199</v>
      </c>
      <c r="H51" s="758"/>
      <c r="I51" s="578" t="s">
        <v>200</v>
      </c>
      <c r="J51" s="651"/>
      <c r="K51" s="651"/>
      <c r="L51" s="579">
        <v>0.05</v>
      </c>
      <c r="M51" s="605"/>
      <c r="N51" s="609"/>
    </row>
    <row r="52" spans="1:14" s="580" customFormat="1" ht="24.6" customHeight="1" thickBot="1">
      <c r="A52" s="569"/>
      <c r="B52" s="744"/>
      <c r="C52" s="745"/>
      <c r="D52" s="745"/>
      <c r="E52" s="745"/>
      <c r="F52" s="746"/>
      <c r="G52" s="749" t="s">
        <v>34</v>
      </c>
      <c r="H52" s="750"/>
      <c r="I52" s="629" t="s">
        <v>201</v>
      </c>
      <c r="J52" s="652"/>
      <c r="K52" s="652"/>
      <c r="L52" s="630">
        <v>0.05</v>
      </c>
      <c r="M52" s="604"/>
      <c r="N52" s="610"/>
    </row>
    <row r="53" spans="1:14" s="570" customFormat="1" ht="24" customHeight="1" thickBot="1">
      <c r="A53" s="569"/>
      <c r="B53" s="747"/>
      <c r="C53" s="748"/>
      <c r="D53" s="748"/>
      <c r="E53" s="748"/>
      <c r="F53" s="748"/>
      <c r="G53" s="751" t="s">
        <v>202</v>
      </c>
      <c r="H53" s="752"/>
      <c r="I53" s="631" t="s">
        <v>203</v>
      </c>
      <c r="J53" s="653"/>
      <c r="K53" s="653"/>
      <c r="L53" s="632">
        <v>0.3</v>
      </c>
      <c r="M53" s="604"/>
      <c r="N53" s="606"/>
    </row>
    <row r="54" spans="1:14" s="570" customFormat="1" ht="15.6">
      <c r="A54" s="569"/>
      <c r="B54" s="604"/>
      <c r="C54" s="604"/>
      <c r="D54" s="612"/>
      <c r="E54" s="604"/>
      <c r="F54" s="613"/>
      <c r="G54" s="604"/>
      <c r="H54" s="604"/>
      <c r="I54" s="604"/>
      <c r="J54" s="604"/>
      <c r="K54" s="604"/>
      <c r="L54" s="604"/>
      <c r="M54" s="604"/>
      <c r="N54" s="606"/>
    </row>
    <row r="55" spans="1:14" s="10" customFormat="1">
      <c r="B55" s="614"/>
      <c r="D55" s="614"/>
      <c r="H55" s="615"/>
      <c r="I55" s="616"/>
      <c r="J55" s="616"/>
      <c r="K55" s="616"/>
      <c r="L55" s="616"/>
    </row>
  </sheetData>
  <sheetProtection selectLockedCells="1" selectUnlockedCells="1"/>
  <mergeCells count="29">
    <mergeCell ref="F44:K44"/>
    <mergeCell ref="F45:K45"/>
    <mergeCell ref="F46:K46"/>
    <mergeCell ref="B43:I43"/>
    <mergeCell ref="B6:L6"/>
    <mergeCell ref="B4:L5"/>
    <mergeCell ref="B3:L3"/>
    <mergeCell ref="B2:L2"/>
    <mergeCell ref="H8:H9"/>
    <mergeCell ref="I8:I9"/>
    <mergeCell ref="L8:L9"/>
    <mergeCell ref="B7:L7"/>
    <mergeCell ref="B8:B9"/>
    <mergeCell ref="C8:C9"/>
    <mergeCell ref="D8:E8"/>
    <mergeCell ref="F8:F9"/>
    <mergeCell ref="G8:G9"/>
    <mergeCell ref="J8:J9"/>
    <mergeCell ref="K8:K9"/>
    <mergeCell ref="C48:L48"/>
    <mergeCell ref="B52:F53"/>
    <mergeCell ref="G52:H52"/>
    <mergeCell ref="G53:H53"/>
    <mergeCell ref="B49:F49"/>
    <mergeCell ref="G49:I49"/>
    <mergeCell ref="B50:F50"/>
    <mergeCell ref="G50:H50"/>
    <mergeCell ref="B51:F51"/>
    <mergeCell ref="G51:H51"/>
  </mergeCells>
  <printOptions horizontalCentered="1" verticalCentered="1"/>
  <pageMargins left="0" right="0" top="0" bottom="0" header="0.31496062992125984" footer="0.31496062992125984"/>
  <pageSetup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449AD-DBC6-46EE-83DE-01B37984BFA1}">
  <dimension ref="A1:K252"/>
  <sheetViews>
    <sheetView workbookViewId="0">
      <selection sqref="A1:K1"/>
    </sheetView>
  </sheetViews>
  <sheetFormatPr baseColWidth="10" defaultColWidth="11.44140625" defaultRowHeight="13.2"/>
  <cols>
    <col min="1" max="4" width="13.5546875" style="654" customWidth="1"/>
    <col min="5" max="5" width="16.21875" style="654" customWidth="1"/>
    <col min="6" max="9" width="13.5546875" style="654" customWidth="1"/>
    <col min="10" max="10" width="9.88671875" style="654" customWidth="1"/>
    <col min="11" max="16384" width="11.44140625" style="654"/>
  </cols>
  <sheetData>
    <row r="1" spans="1:11">
      <c r="A1" s="806" t="s">
        <v>188</v>
      </c>
      <c r="B1" s="806"/>
      <c r="C1" s="806"/>
      <c r="D1" s="806"/>
      <c r="E1" s="806"/>
      <c r="F1" s="806"/>
      <c r="G1" s="806"/>
      <c r="H1" s="806"/>
      <c r="I1" s="806"/>
      <c r="J1" s="806"/>
      <c r="K1" s="806"/>
    </row>
    <row r="2" spans="1:11">
      <c r="A2" s="807" t="s">
        <v>189</v>
      </c>
      <c r="B2" s="807"/>
      <c r="C2" s="807"/>
      <c r="D2" s="807"/>
      <c r="E2" s="807"/>
      <c r="F2" s="807"/>
      <c r="G2" s="807"/>
      <c r="H2" s="807"/>
      <c r="I2" s="807"/>
      <c r="J2" s="807"/>
      <c r="K2" s="807"/>
    </row>
    <row r="3" spans="1:11">
      <c r="A3" s="655"/>
      <c r="B3" s="655"/>
      <c r="C3" s="655"/>
      <c r="D3" s="655"/>
      <c r="E3" s="655"/>
      <c r="F3" s="655"/>
      <c r="G3" s="655"/>
      <c r="H3" s="655"/>
      <c r="I3" s="655"/>
      <c r="J3" s="656"/>
      <c r="K3" s="656"/>
    </row>
    <row r="4" spans="1:11" s="658" customFormat="1" ht="37.5" customHeight="1">
      <c r="A4" s="808" t="s">
        <v>219</v>
      </c>
      <c r="B4" s="808"/>
      <c r="C4" s="808"/>
      <c r="D4" s="808"/>
      <c r="E4" s="808"/>
      <c r="F4" s="808"/>
      <c r="G4" s="808"/>
      <c r="H4" s="808"/>
      <c r="I4" s="808"/>
      <c r="J4" s="657"/>
      <c r="K4" s="657"/>
    </row>
    <row r="5" spans="1:11" s="658" customFormat="1" ht="37.5" customHeight="1">
      <c r="A5" s="808"/>
      <c r="B5" s="808"/>
      <c r="C5" s="808"/>
      <c r="D5" s="808"/>
      <c r="E5" s="808"/>
      <c r="F5" s="808"/>
      <c r="G5" s="808"/>
      <c r="H5" s="808"/>
      <c r="I5" s="808"/>
      <c r="J5" s="657"/>
      <c r="K5" s="657"/>
    </row>
    <row r="6" spans="1:11" ht="43.5" customHeight="1">
      <c r="A6" s="809" t="s">
        <v>220</v>
      </c>
      <c r="B6" s="810"/>
      <c r="C6" s="810"/>
      <c r="D6" s="810"/>
      <c r="E6" s="810"/>
      <c r="F6" s="810"/>
      <c r="G6" s="810"/>
      <c r="H6" s="810"/>
      <c r="I6" s="811"/>
      <c r="J6" s="659"/>
      <c r="K6" s="659"/>
    </row>
    <row r="7" spans="1:11" ht="14.4" thickBot="1">
      <c r="A7" s="812"/>
      <c r="B7" s="813"/>
      <c r="C7" s="813"/>
      <c r="D7" s="813"/>
      <c r="E7" s="813"/>
      <c r="F7" s="813"/>
      <c r="G7" s="813"/>
      <c r="H7" s="813"/>
      <c r="I7" s="814"/>
      <c r="J7" s="660"/>
      <c r="K7" s="660"/>
    </row>
    <row r="8" spans="1:11" ht="13.8">
      <c r="A8" s="803" t="s">
        <v>190</v>
      </c>
      <c r="B8" s="794" t="s">
        <v>221</v>
      </c>
      <c r="C8" s="805" t="s">
        <v>191</v>
      </c>
      <c r="D8" s="805"/>
      <c r="E8" s="803" t="s">
        <v>10</v>
      </c>
      <c r="F8" s="794" t="s">
        <v>192</v>
      </c>
      <c r="G8" s="794" t="s">
        <v>13</v>
      </c>
      <c r="H8" s="796" t="s">
        <v>58</v>
      </c>
      <c r="I8" s="798" t="s">
        <v>193</v>
      </c>
      <c r="J8" s="661"/>
      <c r="K8" s="661"/>
    </row>
    <row r="9" spans="1:11" ht="28.2" thickBot="1">
      <c r="A9" s="804"/>
      <c r="B9" s="795"/>
      <c r="C9" s="662" t="s">
        <v>194</v>
      </c>
      <c r="D9" s="662" t="s">
        <v>195</v>
      </c>
      <c r="E9" s="804"/>
      <c r="F9" s="795"/>
      <c r="G9" s="795"/>
      <c r="H9" s="797"/>
      <c r="I9" s="799"/>
      <c r="J9" s="661"/>
      <c r="K9" s="661"/>
    </row>
    <row r="10" spans="1:11" ht="14.4" thickBot="1">
      <c r="A10" s="663"/>
      <c r="B10" s="664"/>
      <c r="C10" s="664"/>
      <c r="D10" s="664"/>
      <c r="E10" s="664"/>
      <c r="F10" s="664"/>
      <c r="G10" s="664"/>
      <c r="H10" s="664"/>
      <c r="I10" s="665"/>
      <c r="J10" s="660"/>
      <c r="K10" s="660"/>
    </row>
    <row r="11" spans="1:11" ht="13.8">
      <c r="A11" s="666"/>
      <c r="B11" s="667"/>
      <c r="C11" s="667"/>
      <c r="D11" s="667"/>
      <c r="E11" s="668"/>
      <c r="F11" s="667"/>
      <c r="G11" s="669"/>
      <c r="H11" s="670"/>
      <c r="I11" s="671"/>
      <c r="J11" s="672"/>
      <c r="K11" s="672"/>
    </row>
    <row r="12" spans="1:11" ht="14.4" thickBot="1">
      <c r="A12" s="673" t="s">
        <v>222</v>
      </c>
      <c r="B12" s="674"/>
      <c r="C12" s="674"/>
      <c r="D12" s="674"/>
      <c r="E12" s="675"/>
      <c r="F12" s="674"/>
      <c r="G12" s="669"/>
      <c r="H12" s="676"/>
      <c r="I12" s="677"/>
      <c r="J12" s="672"/>
      <c r="K12" s="678"/>
    </row>
    <row r="13" spans="1:11" ht="14.4" thickBot="1">
      <c r="A13" s="663"/>
      <c r="B13" s="664"/>
      <c r="C13" s="664"/>
      <c r="D13" s="664"/>
      <c r="E13" s="664"/>
      <c r="F13" s="664"/>
      <c r="G13" s="664"/>
      <c r="H13" s="664"/>
      <c r="I13" s="665"/>
      <c r="J13" s="660"/>
      <c r="K13" s="660"/>
    </row>
    <row r="14" spans="1:11" ht="13.8">
      <c r="A14" s="666"/>
      <c r="B14" s="667"/>
      <c r="C14" s="667"/>
      <c r="D14" s="667"/>
      <c r="E14" s="679"/>
      <c r="F14" s="667"/>
      <c r="G14" s="669"/>
      <c r="H14" s="670"/>
      <c r="I14" s="680"/>
      <c r="J14" s="672"/>
      <c r="K14" s="672"/>
    </row>
    <row r="15" spans="1:11" ht="13.8">
      <c r="A15" s="666"/>
      <c r="B15" s="667"/>
      <c r="C15" s="667"/>
      <c r="D15" s="667"/>
      <c r="E15" s="679"/>
      <c r="F15" s="667"/>
      <c r="G15" s="669"/>
      <c r="H15" s="670"/>
      <c r="I15" s="680"/>
      <c r="J15" s="672"/>
      <c r="K15" s="672"/>
    </row>
    <row r="16" spans="1:11" ht="13.8">
      <c r="A16" s="666"/>
      <c r="B16" s="667"/>
      <c r="C16" s="667"/>
      <c r="D16" s="667"/>
      <c r="E16" s="679"/>
      <c r="F16" s="667"/>
      <c r="G16" s="669"/>
      <c r="H16" s="670"/>
      <c r="I16" s="680"/>
      <c r="J16" s="672"/>
      <c r="K16" s="672"/>
    </row>
    <row r="17" spans="1:11" ht="13.8">
      <c r="A17" s="666"/>
      <c r="B17" s="667"/>
      <c r="C17" s="667"/>
      <c r="D17" s="667"/>
      <c r="E17" s="679"/>
      <c r="F17" s="667"/>
      <c r="G17" s="669"/>
      <c r="H17" s="670"/>
      <c r="I17" s="680"/>
      <c r="J17" s="672"/>
      <c r="K17" s="672"/>
    </row>
    <row r="18" spans="1:11" ht="14.4" thickBot="1">
      <c r="A18" s="673" t="s">
        <v>222</v>
      </c>
      <c r="B18" s="681"/>
      <c r="C18" s="682"/>
      <c r="D18" s="681"/>
      <c r="E18" s="681"/>
      <c r="F18" s="681"/>
      <c r="G18" s="669"/>
      <c r="H18" s="681"/>
      <c r="I18" s="677"/>
      <c r="J18" s="683"/>
      <c r="K18" s="678"/>
    </row>
    <row r="19" spans="1:11" ht="14.4" thickBot="1">
      <c r="A19" s="663"/>
      <c r="B19" s="664"/>
      <c r="C19" s="664"/>
      <c r="D19" s="664"/>
      <c r="E19" s="664"/>
      <c r="F19" s="664"/>
      <c r="G19" s="664"/>
      <c r="H19" s="664"/>
      <c r="I19" s="665"/>
      <c r="J19" s="660"/>
      <c r="K19" s="660"/>
    </row>
    <row r="20" spans="1:11" ht="13.8">
      <c r="A20" s="666"/>
      <c r="B20" s="667"/>
      <c r="C20" s="667"/>
      <c r="D20" s="667"/>
      <c r="E20" s="668"/>
      <c r="F20" s="667"/>
      <c r="G20" s="669"/>
      <c r="H20" s="670"/>
      <c r="I20" s="680"/>
      <c r="J20" s="672"/>
      <c r="K20" s="672"/>
    </row>
    <row r="21" spans="1:11" ht="13.8">
      <c r="A21" s="666"/>
      <c r="B21" s="667"/>
      <c r="C21" s="667"/>
      <c r="D21" s="667"/>
      <c r="E21" s="668"/>
      <c r="F21" s="667"/>
      <c r="G21" s="669"/>
      <c r="H21" s="684"/>
      <c r="I21" s="680"/>
      <c r="J21" s="685"/>
      <c r="K21" s="672"/>
    </row>
    <row r="22" spans="1:11" ht="13.8">
      <c r="A22" s="666"/>
      <c r="B22" s="667"/>
      <c r="C22" s="667"/>
      <c r="D22" s="667"/>
      <c r="E22" s="668"/>
      <c r="F22" s="667"/>
      <c r="G22" s="669"/>
      <c r="H22" s="670"/>
      <c r="I22" s="680"/>
      <c r="J22" s="672"/>
      <c r="K22" s="672"/>
    </row>
    <row r="23" spans="1:11" ht="13.8">
      <c r="A23" s="666"/>
      <c r="B23" s="667"/>
      <c r="C23" s="667"/>
      <c r="D23" s="667"/>
      <c r="E23" s="668"/>
      <c r="F23" s="686"/>
      <c r="G23" s="669"/>
      <c r="H23" s="670"/>
      <c r="I23" s="680"/>
      <c r="J23" s="672"/>
      <c r="K23" s="672"/>
    </row>
    <row r="24" spans="1:11" ht="14.4" thickBot="1">
      <c r="A24" s="687" t="s">
        <v>222</v>
      </c>
      <c r="B24" s="688"/>
      <c r="C24" s="688"/>
      <c r="D24" s="688"/>
      <c r="E24" s="689"/>
      <c r="F24" s="688"/>
      <c r="G24" s="669"/>
      <c r="H24" s="690"/>
      <c r="I24" s="691"/>
      <c r="J24" s="672"/>
      <c r="K24" s="678"/>
    </row>
    <row r="25" spans="1:11" ht="14.4" thickBot="1">
      <c r="A25" s="663"/>
      <c r="B25" s="664"/>
      <c r="C25" s="664"/>
      <c r="D25" s="664"/>
      <c r="E25" s="664"/>
      <c r="F25" s="664"/>
      <c r="G25" s="664"/>
      <c r="H25" s="664"/>
      <c r="I25" s="665"/>
      <c r="J25" s="660"/>
      <c r="K25" s="660"/>
    </row>
    <row r="26" spans="1:11" ht="13.8">
      <c r="A26" s="666"/>
      <c r="B26" s="667"/>
      <c r="C26" s="667"/>
      <c r="D26" s="667"/>
      <c r="E26" s="668"/>
      <c r="F26" s="667"/>
      <c r="G26" s="669"/>
      <c r="H26" s="670"/>
      <c r="I26" s="680"/>
      <c r="J26" s="672"/>
      <c r="K26" s="672"/>
    </row>
    <row r="27" spans="1:11" ht="13.8">
      <c r="A27" s="666"/>
      <c r="B27" s="667"/>
      <c r="C27" s="667"/>
      <c r="D27" s="667"/>
      <c r="E27" s="668"/>
      <c r="F27" s="667"/>
      <c r="G27" s="669"/>
      <c r="H27" s="670"/>
      <c r="I27" s="680"/>
      <c r="J27" s="672"/>
      <c r="K27" s="672"/>
    </row>
    <row r="28" spans="1:11" ht="13.8">
      <c r="A28" s="692"/>
      <c r="B28" s="667"/>
      <c r="C28" s="667"/>
      <c r="D28" s="667"/>
      <c r="E28" s="668"/>
      <c r="F28" s="667"/>
      <c r="G28" s="669"/>
      <c r="H28" s="670"/>
      <c r="I28" s="680"/>
      <c r="J28" s="672"/>
      <c r="K28" s="672"/>
    </row>
    <row r="29" spans="1:11" ht="14.4" thickBot="1">
      <c r="A29" s="673" t="s">
        <v>222</v>
      </c>
      <c r="B29" s="693"/>
      <c r="C29" s="693"/>
      <c r="D29" s="693"/>
      <c r="E29" s="694"/>
      <c r="F29" s="674"/>
      <c r="G29" s="669"/>
      <c r="H29" s="676"/>
      <c r="I29" s="677"/>
      <c r="J29" s="672"/>
      <c r="K29" s="678"/>
    </row>
    <row r="30" spans="1:11" ht="14.4" thickBot="1">
      <c r="A30" s="663"/>
      <c r="B30" s="664"/>
      <c r="C30" s="664"/>
      <c r="D30" s="664"/>
      <c r="E30" s="664"/>
      <c r="F30" s="664"/>
      <c r="G30" s="664"/>
      <c r="H30" s="664"/>
      <c r="I30" s="665"/>
      <c r="J30" s="660"/>
      <c r="K30" s="660"/>
    </row>
    <row r="31" spans="1:11" ht="13.8">
      <c r="A31" s="666"/>
      <c r="B31" s="667"/>
      <c r="C31" s="667"/>
      <c r="D31" s="667"/>
      <c r="E31" s="668"/>
      <c r="F31" s="667"/>
      <c r="G31" s="669"/>
      <c r="H31" s="670"/>
      <c r="I31" s="680"/>
      <c r="J31" s="672"/>
      <c r="K31" s="672"/>
    </row>
    <row r="32" spans="1:11" ht="14.4" thickBot="1">
      <c r="A32" s="673" t="s">
        <v>222</v>
      </c>
      <c r="B32" s="693"/>
      <c r="C32" s="693"/>
      <c r="D32" s="693"/>
      <c r="E32" s="675"/>
      <c r="F32" s="674"/>
      <c r="G32" s="669"/>
      <c r="H32" s="676"/>
      <c r="I32" s="677"/>
      <c r="J32" s="672"/>
      <c r="K32" s="678"/>
    </row>
    <row r="33" spans="1:11" ht="14.4" thickBot="1">
      <c r="A33" s="800" t="s">
        <v>223</v>
      </c>
      <c r="B33" s="801"/>
      <c r="C33" s="801"/>
      <c r="D33" s="801"/>
      <c r="E33" s="801"/>
      <c r="F33" s="801"/>
      <c r="G33" s="801"/>
      <c r="H33" s="802"/>
      <c r="I33" s="695"/>
      <c r="J33" s="660"/>
      <c r="K33" s="696"/>
    </row>
    <row r="34" spans="1:11" ht="13.8">
      <c r="A34" s="697"/>
      <c r="B34" s="697"/>
      <c r="C34" s="697"/>
      <c r="D34" s="697"/>
      <c r="E34" s="697"/>
      <c r="F34" s="697"/>
      <c r="G34" s="697"/>
      <c r="H34" s="697"/>
      <c r="I34" s="698"/>
      <c r="J34" s="699"/>
      <c r="K34" s="700"/>
    </row>
    <row r="35" spans="1:11" ht="13.8">
      <c r="A35" s="701"/>
      <c r="B35" s="702"/>
      <c r="C35" s="702"/>
      <c r="D35" s="702"/>
      <c r="E35" s="703"/>
      <c r="F35" s="704"/>
      <c r="G35" s="705"/>
      <c r="H35" s="706"/>
      <c r="I35" s="707"/>
      <c r="J35" s="708"/>
      <c r="K35" s="709"/>
    </row>
    <row r="36" spans="1:11" ht="13.8">
      <c r="A36" s="701"/>
      <c r="B36" s="702"/>
      <c r="C36" s="702"/>
      <c r="D36" s="702"/>
      <c r="E36" s="710" t="s">
        <v>196</v>
      </c>
      <c r="F36" s="704"/>
      <c r="G36" s="705"/>
      <c r="H36" s="706"/>
      <c r="I36" s="711"/>
      <c r="J36" s="708"/>
      <c r="K36" s="712"/>
    </row>
    <row r="37" spans="1:11" ht="13.8">
      <c r="A37" s="701"/>
      <c r="B37" s="713"/>
      <c r="C37" s="701"/>
      <c r="D37" s="701"/>
      <c r="E37" s="714"/>
      <c r="F37" s="704"/>
      <c r="G37" s="705"/>
      <c r="H37" s="715"/>
      <c r="I37" s="707"/>
      <c r="J37" s="716"/>
      <c r="K37" s="709"/>
    </row>
    <row r="38" spans="1:11" ht="14.4" thickBot="1">
      <c r="A38" s="701"/>
      <c r="B38" s="713"/>
      <c r="C38" s="701"/>
      <c r="D38" s="701"/>
      <c r="E38" s="717"/>
      <c r="F38" s="704"/>
      <c r="G38" s="705"/>
      <c r="H38" s="715"/>
      <c r="I38" s="711"/>
      <c r="J38" s="718"/>
      <c r="K38" s="712"/>
    </row>
    <row r="39" spans="1:11" ht="14.4" thickBot="1">
      <c r="A39" s="701"/>
      <c r="B39" s="713"/>
      <c r="C39" s="701"/>
      <c r="D39" s="701"/>
      <c r="E39" s="719" t="s">
        <v>59</v>
      </c>
      <c r="F39" s="720"/>
      <c r="G39" s="721"/>
      <c r="H39" s="722"/>
      <c r="I39" s="695"/>
      <c r="J39" s="708"/>
      <c r="K39" s="696"/>
    </row>
    <row r="40" spans="1:11" ht="14.4" thickBot="1">
      <c r="A40" s="701"/>
      <c r="B40" s="713"/>
      <c r="C40" s="713"/>
      <c r="D40" s="713"/>
      <c r="E40" s="701"/>
      <c r="F40" s="701"/>
      <c r="G40" s="723"/>
      <c r="H40" s="724"/>
      <c r="I40" s="725"/>
      <c r="J40" s="726"/>
      <c r="K40" s="727"/>
    </row>
    <row r="41" spans="1:11" ht="13.8">
      <c r="A41" s="728"/>
      <c r="B41" s="815"/>
      <c r="C41" s="815"/>
      <c r="D41" s="815"/>
      <c r="E41" s="815"/>
      <c r="F41" s="815"/>
      <c r="G41" s="815"/>
      <c r="H41" s="815"/>
      <c r="I41" s="816"/>
      <c r="J41" s="729"/>
      <c r="K41" s="729"/>
    </row>
    <row r="42" spans="1:11" ht="13.8">
      <c r="A42" s="817" t="s">
        <v>224</v>
      </c>
      <c r="B42" s="818"/>
      <c r="C42" s="818"/>
      <c r="D42" s="818"/>
      <c r="E42" s="818"/>
      <c r="F42" s="822" t="s">
        <v>10</v>
      </c>
      <c r="G42" s="822"/>
      <c r="H42" s="822"/>
      <c r="I42" s="730" t="s">
        <v>197</v>
      </c>
      <c r="J42" s="731"/>
      <c r="K42" s="732"/>
    </row>
    <row r="43" spans="1:11" ht="41.4">
      <c r="A43" s="817" t="s">
        <v>225</v>
      </c>
      <c r="B43" s="818"/>
      <c r="C43" s="818"/>
      <c r="D43" s="818"/>
      <c r="E43" s="818"/>
      <c r="F43" s="819" t="s">
        <v>97</v>
      </c>
      <c r="G43" s="819"/>
      <c r="H43" s="733" t="s">
        <v>198</v>
      </c>
      <c r="I43" s="734" t="s">
        <v>226</v>
      </c>
      <c r="J43" s="732"/>
      <c r="K43" s="735"/>
    </row>
    <row r="44" spans="1:11" ht="41.4">
      <c r="A44" s="817" t="s">
        <v>227</v>
      </c>
      <c r="B44" s="818"/>
      <c r="C44" s="818"/>
      <c r="D44" s="818"/>
      <c r="E44" s="818"/>
      <c r="F44" s="820" t="s">
        <v>228</v>
      </c>
      <c r="G44" s="821"/>
      <c r="H44" s="733" t="s">
        <v>200</v>
      </c>
      <c r="I44" s="734" t="s">
        <v>226</v>
      </c>
      <c r="J44" s="732"/>
      <c r="K44" s="735"/>
    </row>
    <row r="45" spans="1:11" ht="78" customHeight="1">
      <c r="A45" s="824" t="s">
        <v>229</v>
      </c>
      <c r="B45" s="825"/>
      <c r="C45" s="825"/>
      <c r="D45" s="825"/>
      <c r="E45" s="825"/>
      <c r="F45" s="826" t="s">
        <v>230</v>
      </c>
      <c r="G45" s="819"/>
      <c r="H45" s="733" t="s">
        <v>201</v>
      </c>
      <c r="I45" s="734" t="s">
        <v>226</v>
      </c>
      <c r="J45" s="732"/>
      <c r="K45" s="735"/>
    </row>
    <row r="46" spans="1:11" ht="79.5" customHeight="1">
      <c r="A46" s="827" t="s">
        <v>231</v>
      </c>
      <c r="B46" s="828"/>
      <c r="C46" s="828"/>
      <c r="D46" s="828"/>
      <c r="E46" s="828"/>
      <c r="F46" s="819" t="s">
        <v>202</v>
      </c>
      <c r="G46" s="819"/>
      <c r="H46" s="733" t="s">
        <v>203</v>
      </c>
      <c r="I46" s="734" t="s">
        <v>226</v>
      </c>
      <c r="J46" s="732"/>
      <c r="K46" s="735"/>
    </row>
    <row r="47" spans="1:11" ht="87" customHeight="1">
      <c r="A47" s="829" t="s">
        <v>232</v>
      </c>
      <c r="B47" s="828"/>
      <c r="C47" s="828"/>
      <c r="D47" s="828"/>
      <c r="E47" s="828"/>
      <c r="F47" s="830"/>
      <c r="G47" s="830"/>
      <c r="H47" s="830"/>
      <c r="I47" s="831"/>
      <c r="J47" s="659"/>
      <c r="K47" s="659"/>
    </row>
    <row r="48" spans="1:11" ht="13.8">
      <c r="A48" s="736"/>
      <c r="B48" s="736"/>
      <c r="C48" s="736"/>
      <c r="D48" s="736"/>
      <c r="E48" s="736"/>
      <c r="F48" s="736"/>
      <c r="G48" s="736"/>
      <c r="H48" s="736"/>
      <c r="I48" s="736"/>
    </row>
    <row r="49" spans="1:9" ht="13.8">
      <c r="A49" s="736"/>
      <c r="B49" s="736"/>
      <c r="C49" s="736"/>
      <c r="D49" s="736"/>
      <c r="H49" s="736"/>
      <c r="I49" s="736"/>
    </row>
    <row r="51" spans="1:9" ht="31.5" customHeight="1">
      <c r="D51" s="823" t="s">
        <v>233</v>
      </c>
      <c r="E51" s="823"/>
      <c r="F51" s="823"/>
    </row>
    <row r="248" ht="12.75" customHeight="1"/>
    <row r="249" ht="12.75" customHeight="1"/>
    <row r="250" ht="14.25" customHeight="1"/>
    <row r="252" ht="15" customHeight="1"/>
  </sheetData>
  <mergeCells count="28">
    <mergeCell ref="D51:F51"/>
    <mergeCell ref="A45:E45"/>
    <mergeCell ref="F45:G45"/>
    <mergeCell ref="A46:E46"/>
    <mergeCell ref="F46:G46"/>
    <mergeCell ref="A47:E47"/>
    <mergeCell ref="F47:I47"/>
    <mergeCell ref="B41:I41"/>
    <mergeCell ref="A43:E43"/>
    <mergeCell ref="F43:G43"/>
    <mergeCell ref="A44:E44"/>
    <mergeCell ref="F44:G44"/>
    <mergeCell ref="A42:E42"/>
    <mergeCell ref="F42:H42"/>
    <mergeCell ref="A1:K1"/>
    <mergeCell ref="A2:K2"/>
    <mergeCell ref="A4:I5"/>
    <mergeCell ref="A6:I6"/>
    <mergeCell ref="A7:I7"/>
    <mergeCell ref="G8:G9"/>
    <mergeCell ref="H8:H9"/>
    <mergeCell ref="I8:I9"/>
    <mergeCell ref="A33:H33"/>
    <mergeCell ref="A8:A9"/>
    <mergeCell ref="B8:B9"/>
    <mergeCell ref="C8:D8"/>
    <mergeCell ref="E8:E9"/>
    <mergeCell ref="F8:F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1"/>
  <sheetViews>
    <sheetView showGridLines="0" zoomScaleNormal="100" zoomScaleSheetLayoutView="90"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256" width="11.44140625" style="64"/>
    <col min="257" max="257" width="22.6640625" style="64" customWidth="1"/>
    <col min="258" max="258" width="15.44140625" style="64" customWidth="1"/>
    <col min="259" max="259" width="7.33203125" style="64" customWidth="1"/>
    <col min="260" max="260" width="11.44140625" style="64"/>
    <col min="261" max="261" width="5.6640625" style="64" customWidth="1"/>
    <col min="262" max="262" width="9.5546875" style="64" customWidth="1"/>
    <col min="263" max="263" width="14" style="64" customWidth="1"/>
    <col min="264" max="264" width="16.33203125" style="64" customWidth="1"/>
    <col min="265" max="265" width="15.88671875" style="64" customWidth="1"/>
    <col min="266" max="266" width="11.6640625" style="64" customWidth="1"/>
    <col min="267" max="267" width="8.33203125" style="64" customWidth="1"/>
    <col min="268" max="268" width="16.5546875" style="64" customWidth="1"/>
    <col min="269" max="512" width="11.44140625" style="64"/>
    <col min="513" max="513" width="22.6640625" style="64" customWidth="1"/>
    <col min="514" max="514" width="15.44140625" style="64" customWidth="1"/>
    <col min="515" max="515" width="7.33203125" style="64" customWidth="1"/>
    <col min="516" max="516" width="11.44140625" style="64"/>
    <col min="517" max="517" width="5.6640625" style="64" customWidth="1"/>
    <col min="518" max="518" width="9.5546875" style="64" customWidth="1"/>
    <col min="519" max="519" width="14" style="64" customWidth="1"/>
    <col min="520" max="520" width="16.33203125" style="64" customWidth="1"/>
    <col min="521" max="521" width="15.88671875" style="64" customWidth="1"/>
    <col min="522" max="522" width="11.6640625" style="64" customWidth="1"/>
    <col min="523" max="523" width="8.33203125" style="64" customWidth="1"/>
    <col min="524" max="524" width="16.5546875" style="64" customWidth="1"/>
    <col min="525" max="768" width="11.44140625" style="64"/>
    <col min="769" max="769" width="22.6640625" style="64" customWidth="1"/>
    <col min="770" max="770" width="15.44140625" style="64" customWidth="1"/>
    <col min="771" max="771" width="7.33203125" style="64" customWidth="1"/>
    <col min="772" max="772" width="11.44140625" style="64"/>
    <col min="773" max="773" width="5.6640625" style="64" customWidth="1"/>
    <col min="774" max="774" width="9.5546875" style="64" customWidth="1"/>
    <col min="775" max="775" width="14" style="64" customWidth="1"/>
    <col min="776" max="776" width="16.33203125" style="64" customWidth="1"/>
    <col min="777" max="777" width="15.88671875" style="64" customWidth="1"/>
    <col min="778" max="778" width="11.6640625" style="64" customWidth="1"/>
    <col min="779" max="779" width="8.33203125" style="64" customWidth="1"/>
    <col min="780" max="780" width="16.5546875" style="64" customWidth="1"/>
    <col min="781" max="1024" width="11.44140625" style="64"/>
    <col min="1025" max="1025" width="22.6640625" style="64" customWidth="1"/>
    <col min="1026" max="1026" width="15.44140625" style="64" customWidth="1"/>
    <col min="1027" max="1027" width="7.33203125" style="64" customWidth="1"/>
    <col min="1028" max="1028" width="11.44140625" style="64"/>
    <col min="1029" max="1029" width="5.6640625" style="64" customWidth="1"/>
    <col min="1030" max="1030" width="9.5546875" style="64" customWidth="1"/>
    <col min="1031" max="1031" width="14" style="64" customWidth="1"/>
    <col min="1032" max="1032" width="16.33203125" style="64" customWidth="1"/>
    <col min="1033" max="1033" width="15.88671875" style="64" customWidth="1"/>
    <col min="1034" max="1034" width="11.6640625" style="64" customWidth="1"/>
    <col min="1035" max="1035" width="8.33203125" style="64" customWidth="1"/>
    <col min="1036" max="1036" width="16.5546875" style="64" customWidth="1"/>
    <col min="1037" max="1280" width="11.44140625" style="64"/>
    <col min="1281" max="1281" width="22.6640625" style="64" customWidth="1"/>
    <col min="1282" max="1282" width="15.44140625" style="64" customWidth="1"/>
    <col min="1283" max="1283" width="7.33203125" style="64" customWidth="1"/>
    <col min="1284" max="1284" width="11.44140625" style="64"/>
    <col min="1285" max="1285" width="5.6640625" style="64" customWidth="1"/>
    <col min="1286" max="1286" width="9.5546875" style="64" customWidth="1"/>
    <col min="1287" max="1287" width="14" style="64" customWidth="1"/>
    <col min="1288" max="1288" width="16.33203125" style="64" customWidth="1"/>
    <col min="1289" max="1289" width="15.88671875" style="64" customWidth="1"/>
    <col min="1290" max="1290" width="11.6640625" style="64" customWidth="1"/>
    <col min="1291" max="1291" width="8.33203125" style="64" customWidth="1"/>
    <col min="1292" max="1292" width="16.5546875" style="64" customWidth="1"/>
    <col min="1293" max="1536" width="11.44140625" style="64"/>
    <col min="1537" max="1537" width="22.6640625" style="64" customWidth="1"/>
    <col min="1538" max="1538" width="15.44140625" style="64" customWidth="1"/>
    <col min="1539" max="1539" width="7.33203125" style="64" customWidth="1"/>
    <col min="1540" max="1540" width="11.44140625" style="64"/>
    <col min="1541" max="1541" width="5.6640625" style="64" customWidth="1"/>
    <col min="1542" max="1542" width="9.5546875" style="64" customWidth="1"/>
    <col min="1543" max="1543" width="14" style="64" customWidth="1"/>
    <col min="1544" max="1544" width="16.33203125" style="64" customWidth="1"/>
    <col min="1545" max="1545" width="15.88671875" style="64" customWidth="1"/>
    <col min="1546" max="1546" width="11.6640625" style="64" customWidth="1"/>
    <col min="1547" max="1547" width="8.33203125" style="64" customWidth="1"/>
    <col min="1548" max="1548" width="16.5546875" style="64" customWidth="1"/>
    <col min="1549" max="1792" width="11.44140625" style="64"/>
    <col min="1793" max="1793" width="22.6640625" style="64" customWidth="1"/>
    <col min="1794" max="1794" width="15.44140625" style="64" customWidth="1"/>
    <col min="1795" max="1795" width="7.33203125" style="64" customWidth="1"/>
    <col min="1796" max="1796" width="11.44140625" style="64"/>
    <col min="1797" max="1797" width="5.6640625" style="64" customWidth="1"/>
    <col min="1798" max="1798" width="9.5546875" style="64" customWidth="1"/>
    <col min="1799" max="1799" width="14" style="64" customWidth="1"/>
    <col min="1800" max="1800" width="16.33203125" style="64" customWidth="1"/>
    <col min="1801" max="1801" width="15.88671875" style="64" customWidth="1"/>
    <col min="1802" max="1802" width="11.6640625" style="64" customWidth="1"/>
    <col min="1803" max="1803" width="8.33203125" style="64" customWidth="1"/>
    <col min="1804" max="1804" width="16.5546875" style="64" customWidth="1"/>
    <col min="1805" max="2048" width="11.44140625" style="64"/>
    <col min="2049" max="2049" width="22.6640625" style="64" customWidth="1"/>
    <col min="2050" max="2050" width="15.44140625" style="64" customWidth="1"/>
    <col min="2051" max="2051" width="7.33203125" style="64" customWidth="1"/>
    <col min="2052" max="2052" width="11.44140625" style="64"/>
    <col min="2053" max="2053" width="5.6640625" style="64" customWidth="1"/>
    <col min="2054" max="2054" width="9.5546875" style="64" customWidth="1"/>
    <col min="2055" max="2055" width="14" style="64" customWidth="1"/>
    <col min="2056" max="2056" width="16.33203125" style="64" customWidth="1"/>
    <col min="2057" max="2057" width="15.88671875" style="64" customWidth="1"/>
    <col min="2058" max="2058" width="11.6640625" style="64" customWidth="1"/>
    <col min="2059" max="2059" width="8.33203125" style="64" customWidth="1"/>
    <col min="2060" max="2060" width="16.5546875" style="64" customWidth="1"/>
    <col min="2061" max="2304" width="11.44140625" style="64"/>
    <col min="2305" max="2305" width="22.6640625" style="64" customWidth="1"/>
    <col min="2306" max="2306" width="15.44140625" style="64" customWidth="1"/>
    <col min="2307" max="2307" width="7.33203125" style="64" customWidth="1"/>
    <col min="2308" max="2308" width="11.44140625" style="64"/>
    <col min="2309" max="2309" width="5.6640625" style="64" customWidth="1"/>
    <col min="2310" max="2310" width="9.5546875" style="64" customWidth="1"/>
    <col min="2311" max="2311" width="14" style="64" customWidth="1"/>
    <col min="2312" max="2312" width="16.33203125" style="64" customWidth="1"/>
    <col min="2313" max="2313" width="15.88671875" style="64" customWidth="1"/>
    <col min="2314" max="2314" width="11.6640625" style="64" customWidth="1"/>
    <col min="2315" max="2315" width="8.33203125" style="64" customWidth="1"/>
    <col min="2316" max="2316" width="16.5546875" style="64" customWidth="1"/>
    <col min="2317" max="2560" width="11.44140625" style="64"/>
    <col min="2561" max="2561" width="22.6640625" style="64" customWidth="1"/>
    <col min="2562" max="2562" width="15.44140625" style="64" customWidth="1"/>
    <col min="2563" max="2563" width="7.33203125" style="64" customWidth="1"/>
    <col min="2564" max="2564" width="11.44140625" style="64"/>
    <col min="2565" max="2565" width="5.6640625" style="64" customWidth="1"/>
    <col min="2566" max="2566" width="9.5546875" style="64" customWidth="1"/>
    <col min="2567" max="2567" width="14" style="64" customWidth="1"/>
    <col min="2568" max="2568" width="16.33203125" style="64" customWidth="1"/>
    <col min="2569" max="2569" width="15.88671875" style="64" customWidth="1"/>
    <col min="2570" max="2570" width="11.6640625" style="64" customWidth="1"/>
    <col min="2571" max="2571" width="8.33203125" style="64" customWidth="1"/>
    <col min="2572" max="2572" width="16.5546875" style="64" customWidth="1"/>
    <col min="2573" max="2816" width="11.44140625" style="64"/>
    <col min="2817" max="2817" width="22.6640625" style="64" customWidth="1"/>
    <col min="2818" max="2818" width="15.44140625" style="64" customWidth="1"/>
    <col min="2819" max="2819" width="7.33203125" style="64" customWidth="1"/>
    <col min="2820" max="2820" width="11.44140625" style="64"/>
    <col min="2821" max="2821" width="5.6640625" style="64" customWidth="1"/>
    <col min="2822" max="2822" width="9.5546875" style="64" customWidth="1"/>
    <col min="2823" max="2823" width="14" style="64" customWidth="1"/>
    <col min="2824" max="2824" width="16.33203125" style="64" customWidth="1"/>
    <col min="2825" max="2825" width="15.88671875" style="64" customWidth="1"/>
    <col min="2826" max="2826" width="11.6640625" style="64" customWidth="1"/>
    <col min="2827" max="2827" width="8.33203125" style="64" customWidth="1"/>
    <col min="2828" max="2828" width="16.5546875" style="64" customWidth="1"/>
    <col min="2829" max="3072" width="11.44140625" style="64"/>
    <col min="3073" max="3073" width="22.6640625" style="64" customWidth="1"/>
    <col min="3074" max="3074" width="15.44140625" style="64" customWidth="1"/>
    <col min="3075" max="3075" width="7.33203125" style="64" customWidth="1"/>
    <col min="3076" max="3076" width="11.44140625" style="64"/>
    <col min="3077" max="3077" width="5.6640625" style="64" customWidth="1"/>
    <col min="3078" max="3078" width="9.5546875" style="64" customWidth="1"/>
    <col min="3079" max="3079" width="14" style="64" customWidth="1"/>
    <col min="3080" max="3080" width="16.33203125" style="64" customWidth="1"/>
    <col min="3081" max="3081" width="15.88671875" style="64" customWidth="1"/>
    <col min="3082" max="3082" width="11.6640625" style="64" customWidth="1"/>
    <col min="3083" max="3083" width="8.33203125" style="64" customWidth="1"/>
    <col min="3084" max="3084" width="16.5546875" style="64" customWidth="1"/>
    <col min="3085" max="3328" width="11.44140625" style="64"/>
    <col min="3329" max="3329" width="22.6640625" style="64" customWidth="1"/>
    <col min="3330" max="3330" width="15.44140625" style="64" customWidth="1"/>
    <col min="3331" max="3331" width="7.33203125" style="64" customWidth="1"/>
    <col min="3332" max="3332" width="11.44140625" style="64"/>
    <col min="3333" max="3333" width="5.6640625" style="64" customWidth="1"/>
    <col min="3334" max="3334" width="9.5546875" style="64" customWidth="1"/>
    <col min="3335" max="3335" width="14" style="64" customWidth="1"/>
    <col min="3336" max="3336" width="16.33203125" style="64" customWidth="1"/>
    <col min="3337" max="3337" width="15.88671875" style="64" customWidth="1"/>
    <col min="3338" max="3338" width="11.6640625" style="64" customWidth="1"/>
    <col min="3339" max="3339" width="8.33203125" style="64" customWidth="1"/>
    <col min="3340" max="3340" width="16.5546875" style="64" customWidth="1"/>
    <col min="3341" max="3584" width="11.44140625" style="64"/>
    <col min="3585" max="3585" width="22.6640625" style="64" customWidth="1"/>
    <col min="3586" max="3586" width="15.44140625" style="64" customWidth="1"/>
    <col min="3587" max="3587" width="7.33203125" style="64" customWidth="1"/>
    <col min="3588" max="3588" width="11.44140625" style="64"/>
    <col min="3589" max="3589" width="5.6640625" style="64" customWidth="1"/>
    <col min="3590" max="3590" width="9.5546875" style="64" customWidth="1"/>
    <col min="3591" max="3591" width="14" style="64" customWidth="1"/>
    <col min="3592" max="3592" width="16.33203125" style="64" customWidth="1"/>
    <col min="3593" max="3593" width="15.88671875" style="64" customWidth="1"/>
    <col min="3594" max="3594" width="11.6640625" style="64" customWidth="1"/>
    <col min="3595" max="3595" width="8.33203125" style="64" customWidth="1"/>
    <col min="3596" max="3596" width="16.5546875" style="64" customWidth="1"/>
    <col min="3597" max="3840" width="11.44140625" style="64"/>
    <col min="3841" max="3841" width="22.6640625" style="64" customWidth="1"/>
    <col min="3842" max="3842" width="15.44140625" style="64" customWidth="1"/>
    <col min="3843" max="3843" width="7.33203125" style="64" customWidth="1"/>
    <col min="3844" max="3844" width="11.44140625" style="64"/>
    <col min="3845" max="3845" width="5.6640625" style="64" customWidth="1"/>
    <col min="3846" max="3846" width="9.5546875" style="64" customWidth="1"/>
    <col min="3847" max="3847" width="14" style="64" customWidth="1"/>
    <col min="3848" max="3848" width="16.33203125" style="64" customWidth="1"/>
    <col min="3849" max="3849" width="15.88671875" style="64" customWidth="1"/>
    <col min="3850" max="3850" width="11.6640625" style="64" customWidth="1"/>
    <col min="3851" max="3851" width="8.33203125" style="64" customWidth="1"/>
    <col min="3852" max="3852" width="16.5546875" style="64" customWidth="1"/>
    <col min="3853" max="4096" width="11.44140625" style="64"/>
    <col min="4097" max="4097" width="22.6640625" style="64" customWidth="1"/>
    <col min="4098" max="4098" width="15.44140625" style="64" customWidth="1"/>
    <col min="4099" max="4099" width="7.33203125" style="64" customWidth="1"/>
    <col min="4100" max="4100" width="11.44140625" style="64"/>
    <col min="4101" max="4101" width="5.6640625" style="64" customWidth="1"/>
    <col min="4102" max="4102" width="9.5546875" style="64" customWidth="1"/>
    <col min="4103" max="4103" width="14" style="64" customWidth="1"/>
    <col min="4104" max="4104" width="16.33203125" style="64" customWidth="1"/>
    <col min="4105" max="4105" width="15.88671875" style="64" customWidth="1"/>
    <col min="4106" max="4106" width="11.6640625" style="64" customWidth="1"/>
    <col min="4107" max="4107" width="8.33203125" style="64" customWidth="1"/>
    <col min="4108" max="4108" width="16.5546875" style="64" customWidth="1"/>
    <col min="4109" max="4352" width="11.44140625" style="64"/>
    <col min="4353" max="4353" width="22.6640625" style="64" customWidth="1"/>
    <col min="4354" max="4354" width="15.44140625" style="64" customWidth="1"/>
    <col min="4355" max="4355" width="7.33203125" style="64" customWidth="1"/>
    <col min="4356" max="4356" width="11.44140625" style="64"/>
    <col min="4357" max="4357" width="5.6640625" style="64" customWidth="1"/>
    <col min="4358" max="4358" width="9.5546875" style="64" customWidth="1"/>
    <col min="4359" max="4359" width="14" style="64" customWidth="1"/>
    <col min="4360" max="4360" width="16.33203125" style="64" customWidth="1"/>
    <col min="4361" max="4361" width="15.88671875" style="64" customWidth="1"/>
    <col min="4362" max="4362" width="11.6640625" style="64" customWidth="1"/>
    <col min="4363" max="4363" width="8.33203125" style="64" customWidth="1"/>
    <col min="4364" max="4364" width="16.5546875" style="64" customWidth="1"/>
    <col min="4365" max="4608" width="11.44140625" style="64"/>
    <col min="4609" max="4609" width="22.6640625" style="64" customWidth="1"/>
    <col min="4610" max="4610" width="15.44140625" style="64" customWidth="1"/>
    <col min="4611" max="4611" width="7.33203125" style="64" customWidth="1"/>
    <col min="4612" max="4612" width="11.44140625" style="64"/>
    <col min="4613" max="4613" width="5.6640625" style="64" customWidth="1"/>
    <col min="4614" max="4614" width="9.5546875" style="64" customWidth="1"/>
    <col min="4615" max="4615" width="14" style="64" customWidth="1"/>
    <col min="4616" max="4616" width="16.33203125" style="64" customWidth="1"/>
    <col min="4617" max="4617" width="15.88671875" style="64" customWidth="1"/>
    <col min="4618" max="4618" width="11.6640625" style="64" customWidth="1"/>
    <col min="4619" max="4619" width="8.33203125" style="64" customWidth="1"/>
    <col min="4620" max="4620" width="16.5546875" style="64" customWidth="1"/>
    <col min="4621" max="4864" width="11.44140625" style="64"/>
    <col min="4865" max="4865" width="22.6640625" style="64" customWidth="1"/>
    <col min="4866" max="4866" width="15.44140625" style="64" customWidth="1"/>
    <col min="4867" max="4867" width="7.33203125" style="64" customWidth="1"/>
    <col min="4868" max="4868" width="11.44140625" style="64"/>
    <col min="4869" max="4869" width="5.6640625" style="64" customWidth="1"/>
    <col min="4870" max="4870" width="9.5546875" style="64" customWidth="1"/>
    <col min="4871" max="4871" width="14" style="64" customWidth="1"/>
    <col min="4872" max="4872" width="16.33203125" style="64" customWidth="1"/>
    <col min="4873" max="4873" width="15.88671875" style="64" customWidth="1"/>
    <col min="4874" max="4874" width="11.6640625" style="64" customWidth="1"/>
    <col min="4875" max="4875" width="8.33203125" style="64" customWidth="1"/>
    <col min="4876" max="4876" width="16.5546875" style="64" customWidth="1"/>
    <col min="4877" max="5120" width="11.44140625" style="64"/>
    <col min="5121" max="5121" width="22.6640625" style="64" customWidth="1"/>
    <col min="5122" max="5122" width="15.44140625" style="64" customWidth="1"/>
    <col min="5123" max="5123" width="7.33203125" style="64" customWidth="1"/>
    <col min="5124" max="5124" width="11.44140625" style="64"/>
    <col min="5125" max="5125" width="5.6640625" style="64" customWidth="1"/>
    <col min="5126" max="5126" width="9.5546875" style="64" customWidth="1"/>
    <col min="5127" max="5127" width="14" style="64" customWidth="1"/>
    <col min="5128" max="5128" width="16.33203125" style="64" customWidth="1"/>
    <col min="5129" max="5129" width="15.88671875" style="64" customWidth="1"/>
    <col min="5130" max="5130" width="11.6640625" style="64" customWidth="1"/>
    <col min="5131" max="5131" width="8.33203125" style="64" customWidth="1"/>
    <col min="5132" max="5132" width="16.5546875" style="64" customWidth="1"/>
    <col min="5133" max="5376" width="11.44140625" style="64"/>
    <col min="5377" max="5377" width="22.6640625" style="64" customWidth="1"/>
    <col min="5378" max="5378" width="15.44140625" style="64" customWidth="1"/>
    <col min="5379" max="5379" width="7.33203125" style="64" customWidth="1"/>
    <col min="5380" max="5380" width="11.44140625" style="64"/>
    <col min="5381" max="5381" width="5.6640625" style="64" customWidth="1"/>
    <col min="5382" max="5382" width="9.5546875" style="64" customWidth="1"/>
    <col min="5383" max="5383" width="14" style="64" customWidth="1"/>
    <col min="5384" max="5384" width="16.33203125" style="64" customWidth="1"/>
    <col min="5385" max="5385" width="15.88671875" style="64" customWidth="1"/>
    <col min="5386" max="5386" width="11.6640625" style="64" customWidth="1"/>
    <col min="5387" max="5387" width="8.33203125" style="64" customWidth="1"/>
    <col min="5388" max="5388" width="16.5546875" style="64" customWidth="1"/>
    <col min="5389" max="5632" width="11.44140625" style="64"/>
    <col min="5633" max="5633" width="22.6640625" style="64" customWidth="1"/>
    <col min="5634" max="5634" width="15.44140625" style="64" customWidth="1"/>
    <col min="5635" max="5635" width="7.33203125" style="64" customWidth="1"/>
    <col min="5636" max="5636" width="11.44140625" style="64"/>
    <col min="5637" max="5637" width="5.6640625" style="64" customWidth="1"/>
    <col min="5638" max="5638" width="9.5546875" style="64" customWidth="1"/>
    <col min="5639" max="5639" width="14" style="64" customWidth="1"/>
    <col min="5640" max="5640" width="16.33203125" style="64" customWidth="1"/>
    <col min="5641" max="5641" width="15.88671875" style="64" customWidth="1"/>
    <col min="5642" max="5642" width="11.6640625" style="64" customWidth="1"/>
    <col min="5643" max="5643" width="8.33203125" style="64" customWidth="1"/>
    <col min="5644" max="5644" width="16.5546875" style="64" customWidth="1"/>
    <col min="5645" max="5888" width="11.44140625" style="64"/>
    <col min="5889" max="5889" width="22.6640625" style="64" customWidth="1"/>
    <col min="5890" max="5890" width="15.44140625" style="64" customWidth="1"/>
    <col min="5891" max="5891" width="7.33203125" style="64" customWidth="1"/>
    <col min="5892" max="5892" width="11.44140625" style="64"/>
    <col min="5893" max="5893" width="5.6640625" style="64" customWidth="1"/>
    <col min="5894" max="5894" width="9.5546875" style="64" customWidth="1"/>
    <col min="5895" max="5895" width="14" style="64" customWidth="1"/>
    <col min="5896" max="5896" width="16.33203125" style="64" customWidth="1"/>
    <col min="5897" max="5897" width="15.88671875" style="64" customWidth="1"/>
    <col min="5898" max="5898" width="11.6640625" style="64" customWidth="1"/>
    <col min="5899" max="5899" width="8.33203125" style="64" customWidth="1"/>
    <col min="5900" max="5900" width="16.5546875" style="64" customWidth="1"/>
    <col min="5901" max="6144" width="11.44140625" style="64"/>
    <col min="6145" max="6145" width="22.6640625" style="64" customWidth="1"/>
    <col min="6146" max="6146" width="15.44140625" style="64" customWidth="1"/>
    <col min="6147" max="6147" width="7.33203125" style="64" customWidth="1"/>
    <col min="6148" max="6148" width="11.44140625" style="64"/>
    <col min="6149" max="6149" width="5.6640625" style="64" customWidth="1"/>
    <col min="6150" max="6150" width="9.5546875" style="64" customWidth="1"/>
    <col min="6151" max="6151" width="14" style="64" customWidth="1"/>
    <col min="6152" max="6152" width="16.33203125" style="64" customWidth="1"/>
    <col min="6153" max="6153" width="15.88671875" style="64" customWidth="1"/>
    <col min="6154" max="6154" width="11.6640625" style="64" customWidth="1"/>
    <col min="6155" max="6155" width="8.33203125" style="64" customWidth="1"/>
    <col min="6156" max="6156" width="16.5546875" style="64" customWidth="1"/>
    <col min="6157" max="6400" width="11.44140625" style="64"/>
    <col min="6401" max="6401" width="22.6640625" style="64" customWidth="1"/>
    <col min="6402" max="6402" width="15.44140625" style="64" customWidth="1"/>
    <col min="6403" max="6403" width="7.33203125" style="64" customWidth="1"/>
    <col min="6404" max="6404" width="11.44140625" style="64"/>
    <col min="6405" max="6405" width="5.6640625" style="64" customWidth="1"/>
    <col min="6406" max="6406" width="9.5546875" style="64" customWidth="1"/>
    <col min="6407" max="6407" width="14" style="64" customWidth="1"/>
    <col min="6408" max="6408" width="16.33203125" style="64" customWidth="1"/>
    <col min="6409" max="6409" width="15.88671875" style="64" customWidth="1"/>
    <col min="6410" max="6410" width="11.6640625" style="64" customWidth="1"/>
    <col min="6411" max="6411" width="8.33203125" style="64" customWidth="1"/>
    <col min="6412" max="6412" width="16.5546875" style="64" customWidth="1"/>
    <col min="6413" max="6656" width="11.44140625" style="64"/>
    <col min="6657" max="6657" width="22.6640625" style="64" customWidth="1"/>
    <col min="6658" max="6658" width="15.44140625" style="64" customWidth="1"/>
    <col min="6659" max="6659" width="7.33203125" style="64" customWidth="1"/>
    <col min="6660" max="6660" width="11.44140625" style="64"/>
    <col min="6661" max="6661" width="5.6640625" style="64" customWidth="1"/>
    <col min="6662" max="6662" width="9.5546875" style="64" customWidth="1"/>
    <col min="6663" max="6663" width="14" style="64" customWidth="1"/>
    <col min="6664" max="6664" width="16.33203125" style="64" customWidth="1"/>
    <col min="6665" max="6665" width="15.88671875" style="64" customWidth="1"/>
    <col min="6666" max="6666" width="11.6640625" style="64" customWidth="1"/>
    <col min="6667" max="6667" width="8.33203125" style="64" customWidth="1"/>
    <col min="6668" max="6668" width="16.5546875" style="64" customWidth="1"/>
    <col min="6669" max="6912" width="11.44140625" style="64"/>
    <col min="6913" max="6913" width="22.6640625" style="64" customWidth="1"/>
    <col min="6914" max="6914" width="15.44140625" style="64" customWidth="1"/>
    <col min="6915" max="6915" width="7.33203125" style="64" customWidth="1"/>
    <col min="6916" max="6916" width="11.44140625" style="64"/>
    <col min="6917" max="6917" width="5.6640625" style="64" customWidth="1"/>
    <col min="6918" max="6918" width="9.5546875" style="64" customWidth="1"/>
    <col min="6919" max="6919" width="14" style="64" customWidth="1"/>
    <col min="6920" max="6920" width="16.33203125" style="64" customWidth="1"/>
    <col min="6921" max="6921" width="15.88671875" style="64" customWidth="1"/>
    <col min="6922" max="6922" width="11.6640625" style="64" customWidth="1"/>
    <col min="6923" max="6923" width="8.33203125" style="64" customWidth="1"/>
    <col min="6924" max="6924" width="16.5546875" style="64" customWidth="1"/>
    <col min="6925" max="7168" width="11.44140625" style="64"/>
    <col min="7169" max="7169" width="22.6640625" style="64" customWidth="1"/>
    <col min="7170" max="7170" width="15.44140625" style="64" customWidth="1"/>
    <col min="7171" max="7171" width="7.33203125" style="64" customWidth="1"/>
    <col min="7172" max="7172" width="11.44140625" style="64"/>
    <col min="7173" max="7173" width="5.6640625" style="64" customWidth="1"/>
    <col min="7174" max="7174" width="9.5546875" style="64" customWidth="1"/>
    <col min="7175" max="7175" width="14" style="64" customWidth="1"/>
    <col min="7176" max="7176" width="16.33203125" style="64" customWidth="1"/>
    <col min="7177" max="7177" width="15.88671875" style="64" customWidth="1"/>
    <col min="7178" max="7178" width="11.6640625" style="64" customWidth="1"/>
    <col min="7179" max="7179" width="8.33203125" style="64" customWidth="1"/>
    <col min="7180" max="7180" width="16.5546875" style="64" customWidth="1"/>
    <col min="7181" max="7424" width="11.44140625" style="64"/>
    <col min="7425" max="7425" width="22.6640625" style="64" customWidth="1"/>
    <col min="7426" max="7426" width="15.44140625" style="64" customWidth="1"/>
    <col min="7427" max="7427" width="7.33203125" style="64" customWidth="1"/>
    <col min="7428" max="7428" width="11.44140625" style="64"/>
    <col min="7429" max="7429" width="5.6640625" style="64" customWidth="1"/>
    <col min="7430" max="7430" width="9.5546875" style="64" customWidth="1"/>
    <col min="7431" max="7431" width="14" style="64" customWidth="1"/>
    <col min="7432" max="7432" width="16.33203125" style="64" customWidth="1"/>
    <col min="7433" max="7433" width="15.88671875" style="64" customWidth="1"/>
    <col min="7434" max="7434" width="11.6640625" style="64" customWidth="1"/>
    <col min="7435" max="7435" width="8.33203125" style="64" customWidth="1"/>
    <col min="7436" max="7436" width="16.5546875" style="64" customWidth="1"/>
    <col min="7437" max="7680" width="11.44140625" style="64"/>
    <col min="7681" max="7681" width="22.6640625" style="64" customWidth="1"/>
    <col min="7682" max="7682" width="15.44140625" style="64" customWidth="1"/>
    <col min="7683" max="7683" width="7.33203125" style="64" customWidth="1"/>
    <col min="7684" max="7684" width="11.44140625" style="64"/>
    <col min="7685" max="7685" width="5.6640625" style="64" customWidth="1"/>
    <col min="7686" max="7686" width="9.5546875" style="64" customWidth="1"/>
    <col min="7687" max="7687" width="14" style="64" customWidth="1"/>
    <col min="7688" max="7688" width="16.33203125" style="64" customWidth="1"/>
    <col min="7689" max="7689" width="15.88671875" style="64" customWidth="1"/>
    <col min="7690" max="7690" width="11.6640625" style="64" customWidth="1"/>
    <col min="7691" max="7691" width="8.33203125" style="64" customWidth="1"/>
    <col min="7692" max="7692" width="16.5546875" style="64" customWidth="1"/>
    <col min="7693" max="7936" width="11.44140625" style="64"/>
    <col min="7937" max="7937" width="22.6640625" style="64" customWidth="1"/>
    <col min="7938" max="7938" width="15.44140625" style="64" customWidth="1"/>
    <col min="7939" max="7939" width="7.33203125" style="64" customWidth="1"/>
    <col min="7940" max="7940" width="11.44140625" style="64"/>
    <col min="7941" max="7941" width="5.6640625" style="64" customWidth="1"/>
    <col min="7942" max="7942" width="9.5546875" style="64" customWidth="1"/>
    <col min="7943" max="7943" width="14" style="64" customWidth="1"/>
    <col min="7944" max="7944" width="16.33203125" style="64" customWidth="1"/>
    <col min="7945" max="7945" width="15.88671875" style="64" customWidth="1"/>
    <col min="7946" max="7946" width="11.6640625" style="64" customWidth="1"/>
    <col min="7947" max="7947" width="8.33203125" style="64" customWidth="1"/>
    <col min="7948" max="7948" width="16.5546875" style="64" customWidth="1"/>
    <col min="7949" max="8192" width="11.44140625" style="64"/>
    <col min="8193" max="8193" width="22.6640625" style="64" customWidth="1"/>
    <col min="8194" max="8194" width="15.44140625" style="64" customWidth="1"/>
    <col min="8195" max="8195" width="7.33203125" style="64" customWidth="1"/>
    <col min="8196" max="8196" width="11.44140625" style="64"/>
    <col min="8197" max="8197" width="5.6640625" style="64" customWidth="1"/>
    <col min="8198" max="8198" width="9.5546875" style="64" customWidth="1"/>
    <col min="8199" max="8199" width="14" style="64" customWidth="1"/>
    <col min="8200" max="8200" width="16.33203125" style="64" customWidth="1"/>
    <col min="8201" max="8201" width="15.88671875" style="64" customWidth="1"/>
    <col min="8202" max="8202" width="11.6640625" style="64" customWidth="1"/>
    <col min="8203" max="8203" width="8.33203125" style="64" customWidth="1"/>
    <col min="8204" max="8204" width="16.5546875" style="64" customWidth="1"/>
    <col min="8205" max="8448" width="11.44140625" style="64"/>
    <col min="8449" max="8449" width="22.6640625" style="64" customWidth="1"/>
    <col min="8450" max="8450" width="15.44140625" style="64" customWidth="1"/>
    <col min="8451" max="8451" width="7.33203125" style="64" customWidth="1"/>
    <col min="8452" max="8452" width="11.44140625" style="64"/>
    <col min="8453" max="8453" width="5.6640625" style="64" customWidth="1"/>
    <col min="8454" max="8454" width="9.5546875" style="64" customWidth="1"/>
    <col min="8455" max="8455" width="14" style="64" customWidth="1"/>
    <col min="8456" max="8456" width="16.33203125" style="64" customWidth="1"/>
    <col min="8457" max="8457" width="15.88671875" style="64" customWidth="1"/>
    <col min="8458" max="8458" width="11.6640625" style="64" customWidth="1"/>
    <col min="8459" max="8459" width="8.33203125" style="64" customWidth="1"/>
    <col min="8460" max="8460" width="16.5546875" style="64" customWidth="1"/>
    <col min="8461" max="8704" width="11.44140625" style="64"/>
    <col min="8705" max="8705" width="22.6640625" style="64" customWidth="1"/>
    <col min="8706" max="8706" width="15.44140625" style="64" customWidth="1"/>
    <col min="8707" max="8707" width="7.33203125" style="64" customWidth="1"/>
    <col min="8708" max="8708" width="11.44140625" style="64"/>
    <col min="8709" max="8709" width="5.6640625" style="64" customWidth="1"/>
    <col min="8710" max="8710" width="9.5546875" style="64" customWidth="1"/>
    <col min="8711" max="8711" width="14" style="64" customWidth="1"/>
    <col min="8712" max="8712" width="16.33203125" style="64" customWidth="1"/>
    <col min="8713" max="8713" width="15.88671875" style="64" customWidth="1"/>
    <col min="8714" max="8714" width="11.6640625" style="64" customWidth="1"/>
    <col min="8715" max="8715" width="8.33203125" style="64" customWidth="1"/>
    <col min="8716" max="8716" width="16.5546875" style="64" customWidth="1"/>
    <col min="8717" max="8960" width="11.44140625" style="64"/>
    <col min="8961" max="8961" width="22.6640625" style="64" customWidth="1"/>
    <col min="8962" max="8962" width="15.44140625" style="64" customWidth="1"/>
    <col min="8963" max="8963" width="7.33203125" style="64" customWidth="1"/>
    <col min="8964" max="8964" width="11.44140625" style="64"/>
    <col min="8965" max="8965" width="5.6640625" style="64" customWidth="1"/>
    <col min="8966" max="8966" width="9.5546875" style="64" customWidth="1"/>
    <col min="8967" max="8967" width="14" style="64" customWidth="1"/>
    <col min="8968" max="8968" width="16.33203125" style="64" customWidth="1"/>
    <col min="8969" max="8969" width="15.88671875" style="64" customWidth="1"/>
    <col min="8970" max="8970" width="11.6640625" style="64" customWidth="1"/>
    <col min="8971" max="8971" width="8.33203125" style="64" customWidth="1"/>
    <col min="8972" max="8972" width="16.5546875" style="64" customWidth="1"/>
    <col min="8973" max="9216" width="11.44140625" style="64"/>
    <col min="9217" max="9217" width="22.6640625" style="64" customWidth="1"/>
    <col min="9218" max="9218" width="15.44140625" style="64" customWidth="1"/>
    <col min="9219" max="9219" width="7.33203125" style="64" customWidth="1"/>
    <col min="9220" max="9220" width="11.44140625" style="64"/>
    <col min="9221" max="9221" width="5.6640625" style="64" customWidth="1"/>
    <col min="9222" max="9222" width="9.5546875" style="64" customWidth="1"/>
    <col min="9223" max="9223" width="14" style="64" customWidth="1"/>
    <col min="9224" max="9224" width="16.33203125" style="64" customWidth="1"/>
    <col min="9225" max="9225" width="15.88671875" style="64" customWidth="1"/>
    <col min="9226" max="9226" width="11.6640625" style="64" customWidth="1"/>
    <col min="9227" max="9227" width="8.33203125" style="64" customWidth="1"/>
    <col min="9228" max="9228" width="16.5546875" style="64" customWidth="1"/>
    <col min="9229" max="9472" width="11.44140625" style="64"/>
    <col min="9473" max="9473" width="22.6640625" style="64" customWidth="1"/>
    <col min="9474" max="9474" width="15.44140625" style="64" customWidth="1"/>
    <col min="9475" max="9475" width="7.33203125" style="64" customWidth="1"/>
    <col min="9476" max="9476" width="11.44140625" style="64"/>
    <col min="9477" max="9477" width="5.6640625" style="64" customWidth="1"/>
    <col min="9478" max="9478" width="9.5546875" style="64" customWidth="1"/>
    <col min="9479" max="9479" width="14" style="64" customWidth="1"/>
    <col min="9480" max="9480" width="16.33203125" style="64" customWidth="1"/>
    <col min="9481" max="9481" width="15.88671875" style="64" customWidth="1"/>
    <col min="9482" max="9482" width="11.6640625" style="64" customWidth="1"/>
    <col min="9483" max="9483" width="8.33203125" style="64" customWidth="1"/>
    <col min="9484" max="9484" width="16.5546875" style="64" customWidth="1"/>
    <col min="9485" max="9728" width="11.44140625" style="64"/>
    <col min="9729" max="9729" width="22.6640625" style="64" customWidth="1"/>
    <col min="9730" max="9730" width="15.44140625" style="64" customWidth="1"/>
    <col min="9731" max="9731" width="7.33203125" style="64" customWidth="1"/>
    <col min="9732" max="9732" width="11.44140625" style="64"/>
    <col min="9733" max="9733" width="5.6640625" style="64" customWidth="1"/>
    <col min="9734" max="9734" width="9.5546875" style="64" customWidth="1"/>
    <col min="9735" max="9735" width="14" style="64" customWidth="1"/>
    <col min="9736" max="9736" width="16.33203125" style="64" customWidth="1"/>
    <col min="9737" max="9737" width="15.88671875" style="64" customWidth="1"/>
    <col min="9738" max="9738" width="11.6640625" style="64" customWidth="1"/>
    <col min="9739" max="9739" width="8.33203125" style="64" customWidth="1"/>
    <col min="9740" max="9740" width="16.5546875" style="64" customWidth="1"/>
    <col min="9741" max="9984" width="11.44140625" style="64"/>
    <col min="9985" max="9985" width="22.6640625" style="64" customWidth="1"/>
    <col min="9986" max="9986" width="15.44140625" style="64" customWidth="1"/>
    <col min="9987" max="9987" width="7.33203125" style="64" customWidth="1"/>
    <col min="9988" max="9988" width="11.44140625" style="64"/>
    <col min="9989" max="9989" width="5.6640625" style="64" customWidth="1"/>
    <col min="9990" max="9990" width="9.5546875" style="64" customWidth="1"/>
    <col min="9991" max="9991" width="14" style="64" customWidth="1"/>
    <col min="9992" max="9992" width="16.33203125" style="64" customWidth="1"/>
    <col min="9993" max="9993" width="15.88671875" style="64" customWidth="1"/>
    <col min="9994" max="9994" width="11.6640625" style="64" customWidth="1"/>
    <col min="9995" max="9995" width="8.33203125" style="64" customWidth="1"/>
    <col min="9996" max="9996" width="16.5546875" style="64" customWidth="1"/>
    <col min="9997" max="10240" width="11.44140625" style="64"/>
    <col min="10241" max="10241" width="22.6640625" style="64" customWidth="1"/>
    <col min="10242" max="10242" width="15.44140625" style="64" customWidth="1"/>
    <col min="10243" max="10243" width="7.33203125" style="64" customWidth="1"/>
    <col min="10244" max="10244" width="11.44140625" style="64"/>
    <col min="10245" max="10245" width="5.6640625" style="64" customWidth="1"/>
    <col min="10246" max="10246" width="9.5546875" style="64" customWidth="1"/>
    <col min="10247" max="10247" width="14" style="64" customWidth="1"/>
    <col min="10248" max="10248" width="16.33203125" style="64" customWidth="1"/>
    <col min="10249" max="10249" width="15.88671875" style="64" customWidth="1"/>
    <col min="10250" max="10250" width="11.6640625" style="64" customWidth="1"/>
    <col min="10251" max="10251" width="8.33203125" style="64" customWidth="1"/>
    <col min="10252" max="10252" width="16.5546875" style="64" customWidth="1"/>
    <col min="10253" max="10496" width="11.44140625" style="64"/>
    <col min="10497" max="10497" width="22.6640625" style="64" customWidth="1"/>
    <col min="10498" max="10498" width="15.44140625" style="64" customWidth="1"/>
    <col min="10499" max="10499" width="7.33203125" style="64" customWidth="1"/>
    <col min="10500" max="10500" width="11.44140625" style="64"/>
    <col min="10501" max="10501" width="5.6640625" style="64" customWidth="1"/>
    <col min="10502" max="10502" width="9.5546875" style="64" customWidth="1"/>
    <col min="10503" max="10503" width="14" style="64" customWidth="1"/>
    <col min="10504" max="10504" width="16.33203125" style="64" customWidth="1"/>
    <col min="10505" max="10505" width="15.88671875" style="64" customWidth="1"/>
    <col min="10506" max="10506" width="11.6640625" style="64" customWidth="1"/>
    <col min="10507" max="10507" width="8.33203125" style="64" customWidth="1"/>
    <col min="10508" max="10508" width="16.5546875" style="64" customWidth="1"/>
    <col min="10509" max="10752" width="11.44140625" style="64"/>
    <col min="10753" max="10753" width="22.6640625" style="64" customWidth="1"/>
    <col min="10754" max="10754" width="15.44140625" style="64" customWidth="1"/>
    <col min="10755" max="10755" width="7.33203125" style="64" customWidth="1"/>
    <col min="10756" max="10756" width="11.44140625" style="64"/>
    <col min="10757" max="10757" width="5.6640625" style="64" customWidth="1"/>
    <col min="10758" max="10758" width="9.5546875" style="64" customWidth="1"/>
    <col min="10759" max="10759" width="14" style="64" customWidth="1"/>
    <col min="10760" max="10760" width="16.33203125" style="64" customWidth="1"/>
    <col min="10761" max="10761" width="15.88671875" style="64" customWidth="1"/>
    <col min="10762" max="10762" width="11.6640625" style="64" customWidth="1"/>
    <col min="10763" max="10763" width="8.33203125" style="64" customWidth="1"/>
    <col min="10764" max="10764" width="16.5546875" style="64" customWidth="1"/>
    <col min="10765" max="11008" width="11.44140625" style="64"/>
    <col min="11009" max="11009" width="22.6640625" style="64" customWidth="1"/>
    <col min="11010" max="11010" width="15.44140625" style="64" customWidth="1"/>
    <col min="11011" max="11011" width="7.33203125" style="64" customWidth="1"/>
    <col min="11012" max="11012" width="11.44140625" style="64"/>
    <col min="11013" max="11013" width="5.6640625" style="64" customWidth="1"/>
    <col min="11014" max="11014" width="9.5546875" style="64" customWidth="1"/>
    <col min="11015" max="11015" width="14" style="64" customWidth="1"/>
    <col min="11016" max="11016" width="16.33203125" style="64" customWidth="1"/>
    <col min="11017" max="11017" width="15.88671875" style="64" customWidth="1"/>
    <col min="11018" max="11018" width="11.6640625" style="64" customWidth="1"/>
    <col min="11019" max="11019" width="8.33203125" style="64" customWidth="1"/>
    <col min="11020" max="11020" width="16.5546875" style="64" customWidth="1"/>
    <col min="11021" max="11264" width="11.44140625" style="64"/>
    <col min="11265" max="11265" width="22.6640625" style="64" customWidth="1"/>
    <col min="11266" max="11266" width="15.44140625" style="64" customWidth="1"/>
    <col min="11267" max="11267" width="7.33203125" style="64" customWidth="1"/>
    <col min="11268" max="11268" width="11.44140625" style="64"/>
    <col min="11269" max="11269" width="5.6640625" style="64" customWidth="1"/>
    <col min="11270" max="11270" width="9.5546875" style="64" customWidth="1"/>
    <col min="11271" max="11271" width="14" style="64" customWidth="1"/>
    <col min="11272" max="11272" width="16.33203125" style="64" customWidth="1"/>
    <col min="11273" max="11273" width="15.88671875" style="64" customWidth="1"/>
    <col min="11274" max="11274" width="11.6640625" style="64" customWidth="1"/>
    <col min="11275" max="11275" width="8.33203125" style="64" customWidth="1"/>
    <col min="11276" max="11276" width="16.5546875" style="64" customWidth="1"/>
    <col min="11277" max="11520" width="11.44140625" style="64"/>
    <col min="11521" max="11521" width="22.6640625" style="64" customWidth="1"/>
    <col min="11522" max="11522" width="15.44140625" style="64" customWidth="1"/>
    <col min="11523" max="11523" width="7.33203125" style="64" customWidth="1"/>
    <col min="11524" max="11524" width="11.44140625" style="64"/>
    <col min="11525" max="11525" width="5.6640625" style="64" customWidth="1"/>
    <col min="11526" max="11526" width="9.5546875" style="64" customWidth="1"/>
    <col min="11527" max="11527" width="14" style="64" customWidth="1"/>
    <col min="11528" max="11528" width="16.33203125" style="64" customWidth="1"/>
    <col min="11529" max="11529" width="15.88671875" style="64" customWidth="1"/>
    <col min="11530" max="11530" width="11.6640625" style="64" customWidth="1"/>
    <col min="11531" max="11531" width="8.33203125" style="64" customWidth="1"/>
    <col min="11532" max="11532" width="16.5546875" style="64" customWidth="1"/>
    <col min="11533" max="11776" width="11.44140625" style="64"/>
    <col min="11777" max="11777" width="22.6640625" style="64" customWidth="1"/>
    <col min="11778" max="11778" width="15.44140625" style="64" customWidth="1"/>
    <col min="11779" max="11779" width="7.33203125" style="64" customWidth="1"/>
    <col min="11780" max="11780" width="11.44140625" style="64"/>
    <col min="11781" max="11781" width="5.6640625" style="64" customWidth="1"/>
    <col min="11782" max="11782" width="9.5546875" style="64" customWidth="1"/>
    <col min="11783" max="11783" width="14" style="64" customWidth="1"/>
    <col min="11784" max="11784" width="16.33203125" style="64" customWidth="1"/>
    <col min="11785" max="11785" width="15.88671875" style="64" customWidth="1"/>
    <col min="11786" max="11786" width="11.6640625" style="64" customWidth="1"/>
    <col min="11787" max="11787" width="8.33203125" style="64" customWidth="1"/>
    <col min="11788" max="11788" width="16.5546875" style="64" customWidth="1"/>
    <col min="11789" max="12032" width="11.44140625" style="64"/>
    <col min="12033" max="12033" width="22.6640625" style="64" customWidth="1"/>
    <col min="12034" max="12034" width="15.44140625" style="64" customWidth="1"/>
    <col min="12035" max="12035" width="7.33203125" style="64" customWidth="1"/>
    <col min="12036" max="12036" width="11.44140625" style="64"/>
    <col min="12037" max="12037" width="5.6640625" style="64" customWidth="1"/>
    <col min="12038" max="12038" width="9.5546875" style="64" customWidth="1"/>
    <col min="12039" max="12039" width="14" style="64" customWidth="1"/>
    <col min="12040" max="12040" width="16.33203125" style="64" customWidth="1"/>
    <col min="12041" max="12041" width="15.88671875" style="64" customWidth="1"/>
    <col min="12042" max="12042" width="11.6640625" style="64" customWidth="1"/>
    <col min="12043" max="12043" width="8.33203125" style="64" customWidth="1"/>
    <col min="12044" max="12044" width="16.5546875" style="64" customWidth="1"/>
    <col min="12045" max="12288" width="11.44140625" style="64"/>
    <col min="12289" max="12289" width="22.6640625" style="64" customWidth="1"/>
    <col min="12290" max="12290" width="15.44140625" style="64" customWidth="1"/>
    <col min="12291" max="12291" width="7.33203125" style="64" customWidth="1"/>
    <col min="12292" max="12292" width="11.44140625" style="64"/>
    <col min="12293" max="12293" width="5.6640625" style="64" customWidth="1"/>
    <col min="12294" max="12294" width="9.5546875" style="64" customWidth="1"/>
    <col min="12295" max="12295" width="14" style="64" customWidth="1"/>
    <col min="12296" max="12296" width="16.33203125" style="64" customWidth="1"/>
    <col min="12297" max="12297" width="15.88671875" style="64" customWidth="1"/>
    <col min="12298" max="12298" width="11.6640625" style="64" customWidth="1"/>
    <col min="12299" max="12299" width="8.33203125" style="64" customWidth="1"/>
    <col min="12300" max="12300" width="16.5546875" style="64" customWidth="1"/>
    <col min="12301" max="12544" width="11.44140625" style="64"/>
    <col min="12545" max="12545" width="22.6640625" style="64" customWidth="1"/>
    <col min="12546" max="12546" width="15.44140625" style="64" customWidth="1"/>
    <col min="12547" max="12547" width="7.33203125" style="64" customWidth="1"/>
    <col min="12548" max="12548" width="11.44140625" style="64"/>
    <col min="12549" max="12549" width="5.6640625" style="64" customWidth="1"/>
    <col min="12550" max="12550" width="9.5546875" style="64" customWidth="1"/>
    <col min="12551" max="12551" width="14" style="64" customWidth="1"/>
    <col min="12552" max="12552" width="16.33203125" style="64" customWidth="1"/>
    <col min="12553" max="12553" width="15.88671875" style="64" customWidth="1"/>
    <col min="12554" max="12554" width="11.6640625" style="64" customWidth="1"/>
    <col min="12555" max="12555" width="8.33203125" style="64" customWidth="1"/>
    <col min="12556" max="12556" width="16.5546875" style="64" customWidth="1"/>
    <col min="12557" max="12800" width="11.44140625" style="64"/>
    <col min="12801" max="12801" width="22.6640625" style="64" customWidth="1"/>
    <col min="12802" max="12802" width="15.44140625" style="64" customWidth="1"/>
    <col min="12803" max="12803" width="7.33203125" style="64" customWidth="1"/>
    <col min="12804" max="12804" width="11.44140625" style="64"/>
    <col min="12805" max="12805" width="5.6640625" style="64" customWidth="1"/>
    <col min="12806" max="12806" width="9.5546875" style="64" customWidth="1"/>
    <col min="12807" max="12807" width="14" style="64" customWidth="1"/>
    <col min="12808" max="12808" width="16.33203125" style="64" customWidth="1"/>
    <col min="12809" max="12809" width="15.88671875" style="64" customWidth="1"/>
    <col min="12810" max="12810" width="11.6640625" style="64" customWidth="1"/>
    <col min="12811" max="12811" width="8.33203125" style="64" customWidth="1"/>
    <col min="12812" max="12812" width="16.5546875" style="64" customWidth="1"/>
    <col min="12813" max="13056" width="11.44140625" style="64"/>
    <col min="13057" max="13057" width="22.6640625" style="64" customWidth="1"/>
    <col min="13058" max="13058" width="15.44140625" style="64" customWidth="1"/>
    <col min="13059" max="13059" width="7.33203125" style="64" customWidth="1"/>
    <col min="13060" max="13060" width="11.44140625" style="64"/>
    <col min="13061" max="13061" width="5.6640625" style="64" customWidth="1"/>
    <col min="13062" max="13062" width="9.5546875" style="64" customWidth="1"/>
    <col min="13063" max="13063" width="14" style="64" customWidth="1"/>
    <col min="13064" max="13064" width="16.33203125" style="64" customWidth="1"/>
    <col min="13065" max="13065" width="15.88671875" style="64" customWidth="1"/>
    <col min="13066" max="13066" width="11.6640625" style="64" customWidth="1"/>
    <col min="13067" max="13067" width="8.33203125" style="64" customWidth="1"/>
    <col min="13068" max="13068" width="16.5546875" style="64" customWidth="1"/>
    <col min="13069" max="13312" width="11.44140625" style="64"/>
    <col min="13313" max="13313" width="22.6640625" style="64" customWidth="1"/>
    <col min="13314" max="13314" width="15.44140625" style="64" customWidth="1"/>
    <col min="13315" max="13315" width="7.33203125" style="64" customWidth="1"/>
    <col min="13316" max="13316" width="11.44140625" style="64"/>
    <col min="13317" max="13317" width="5.6640625" style="64" customWidth="1"/>
    <col min="13318" max="13318" width="9.5546875" style="64" customWidth="1"/>
    <col min="13319" max="13319" width="14" style="64" customWidth="1"/>
    <col min="13320" max="13320" width="16.33203125" style="64" customWidth="1"/>
    <col min="13321" max="13321" width="15.88671875" style="64" customWidth="1"/>
    <col min="13322" max="13322" width="11.6640625" style="64" customWidth="1"/>
    <col min="13323" max="13323" width="8.33203125" style="64" customWidth="1"/>
    <col min="13324" max="13324" width="16.5546875" style="64" customWidth="1"/>
    <col min="13325" max="13568" width="11.44140625" style="64"/>
    <col min="13569" max="13569" width="22.6640625" style="64" customWidth="1"/>
    <col min="13570" max="13570" width="15.44140625" style="64" customWidth="1"/>
    <col min="13571" max="13571" width="7.33203125" style="64" customWidth="1"/>
    <col min="13572" max="13572" width="11.44140625" style="64"/>
    <col min="13573" max="13573" width="5.6640625" style="64" customWidth="1"/>
    <col min="13574" max="13574" width="9.5546875" style="64" customWidth="1"/>
    <col min="13575" max="13575" width="14" style="64" customWidth="1"/>
    <col min="13576" max="13576" width="16.33203125" style="64" customWidth="1"/>
    <col min="13577" max="13577" width="15.88671875" style="64" customWidth="1"/>
    <col min="13578" max="13578" width="11.6640625" style="64" customWidth="1"/>
    <col min="13579" max="13579" width="8.33203125" style="64" customWidth="1"/>
    <col min="13580" max="13580" width="16.5546875" style="64" customWidth="1"/>
    <col min="13581" max="13824" width="11.44140625" style="64"/>
    <col min="13825" max="13825" width="22.6640625" style="64" customWidth="1"/>
    <col min="13826" max="13826" width="15.44140625" style="64" customWidth="1"/>
    <col min="13827" max="13827" width="7.33203125" style="64" customWidth="1"/>
    <col min="13828" max="13828" width="11.44140625" style="64"/>
    <col min="13829" max="13829" width="5.6640625" style="64" customWidth="1"/>
    <col min="13830" max="13830" width="9.5546875" style="64" customWidth="1"/>
    <col min="13831" max="13831" width="14" style="64" customWidth="1"/>
    <col min="13832" max="13832" width="16.33203125" style="64" customWidth="1"/>
    <col min="13833" max="13833" width="15.88671875" style="64" customWidth="1"/>
    <col min="13834" max="13834" width="11.6640625" style="64" customWidth="1"/>
    <col min="13835" max="13835" width="8.33203125" style="64" customWidth="1"/>
    <col min="13836" max="13836" width="16.5546875" style="64" customWidth="1"/>
    <col min="13837" max="14080" width="11.44140625" style="64"/>
    <col min="14081" max="14081" width="22.6640625" style="64" customWidth="1"/>
    <col min="14082" max="14082" width="15.44140625" style="64" customWidth="1"/>
    <col min="14083" max="14083" width="7.33203125" style="64" customWidth="1"/>
    <col min="14084" max="14084" width="11.44140625" style="64"/>
    <col min="14085" max="14085" width="5.6640625" style="64" customWidth="1"/>
    <col min="14086" max="14086" width="9.5546875" style="64" customWidth="1"/>
    <col min="14087" max="14087" width="14" style="64" customWidth="1"/>
    <col min="14088" max="14088" width="16.33203125" style="64" customWidth="1"/>
    <col min="14089" max="14089" width="15.88671875" style="64" customWidth="1"/>
    <col min="14090" max="14090" width="11.6640625" style="64" customWidth="1"/>
    <col min="14091" max="14091" width="8.33203125" style="64" customWidth="1"/>
    <col min="14092" max="14092" width="16.5546875" style="64" customWidth="1"/>
    <col min="14093" max="14336" width="11.44140625" style="64"/>
    <col min="14337" max="14337" width="22.6640625" style="64" customWidth="1"/>
    <col min="14338" max="14338" width="15.44140625" style="64" customWidth="1"/>
    <col min="14339" max="14339" width="7.33203125" style="64" customWidth="1"/>
    <col min="14340" max="14340" width="11.44140625" style="64"/>
    <col min="14341" max="14341" width="5.6640625" style="64" customWidth="1"/>
    <col min="14342" max="14342" width="9.5546875" style="64" customWidth="1"/>
    <col min="14343" max="14343" width="14" style="64" customWidth="1"/>
    <col min="14344" max="14344" width="16.33203125" style="64" customWidth="1"/>
    <col min="14345" max="14345" width="15.88671875" style="64" customWidth="1"/>
    <col min="14346" max="14346" width="11.6640625" style="64" customWidth="1"/>
    <col min="14347" max="14347" width="8.33203125" style="64" customWidth="1"/>
    <col min="14348" max="14348" width="16.5546875" style="64" customWidth="1"/>
    <col min="14349" max="14592" width="11.44140625" style="64"/>
    <col min="14593" max="14593" width="22.6640625" style="64" customWidth="1"/>
    <col min="14594" max="14594" width="15.44140625" style="64" customWidth="1"/>
    <col min="14595" max="14595" width="7.33203125" style="64" customWidth="1"/>
    <col min="14596" max="14596" width="11.44140625" style="64"/>
    <col min="14597" max="14597" width="5.6640625" style="64" customWidth="1"/>
    <col min="14598" max="14598" width="9.5546875" style="64" customWidth="1"/>
    <col min="14599" max="14599" width="14" style="64" customWidth="1"/>
    <col min="14600" max="14600" width="16.33203125" style="64" customWidth="1"/>
    <col min="14601" max="14601" width="15.88671875" style="64" customWidth="1"/>
    <col min="14602" max="14602" width="11.6640625" style="64" customWidth="1"/>
    <col min="14603" max="14603" width="8.33203125" style="64" customWidth="1"/>
    <col min="14604" max="14604" width="16.5546875" style="64" customWidth="1"/>
    <col min="14605" max="14848" width="11.44140625" style="64"/>
    <col min="14849" max="14849" width="22.6640625" style="64" customWidth="1"/>
    <col min="14850" max="14850" width="15.44140625" style="64" customWidth="1"/>
    <col min="14851" max="14851" width="7.33203125" style="64" customWidth="1"/>
    <col min="14852" max="14852" width="11.44140625" style="64"/>
    <col min="14853" max="14853" width="5.6640625" style="64" customWidth="1"/>
    <col min="14854" max="14854" width="9.5546875" style="64" customWidth="1"/>
    <col min="14855" max="14855" width="14" style="64" customWidth="1"/>
    <col min="14856" max="14856" width="16.33203125" style="64" customWidth="1"/>
    <col min="14857" max="14857" width="15.88671875" style="64" customWidth="1"/>
    <col min="14858" max="14858" width="11.6640625" style="64" customWidth="1"/>
    <col min="14859" max="14859" width="8.33203125" style="64" customWidth="1"/>
    <col min="14860" max="14860" width="16.5546875" style="64" customWidth="1"/>
    <col min="14861" max="15104" width="11.44140625" style="64"/>
    <col min="15105" max="15105" width="22.6640625" style="64" customWidth="1"/>
    <col min="15106" max="15106" width="15.44140625" style="64" customWidth="1"/>
    <col min="15107" max="15107" width="7.33203125" style="64" customWidth="1"/>
    <col min="15108" max="15108" width="11.44140625" style="64"/>
    <col min="15109" max="15109" width="5.6640625" style="64" customWidth="1"/>
    <col min="15110" max="15110" width="9.5546875" style="64" customWidth="1"/>
    <col min="15111" max="15111" width="14" style="64" customWidth="1"/>
    <col min="15112" max="15112" width="16.33203125" style="64" customWidth="1"/>
    <col min="15113" max="15113" width="15.88671875" style="64" customWidth="1"/>
    <col min="15114" max="15114" width="11.6640625" style="64" customWidth="1"/>
    <col min="15115" max="15115" width="8.33203125" style="64" customWidth="1"/>
    <col min="15116" max="15116" width="16.5546875" style="64" customWidth="1"/>
    <col min="15117" max="15360" width="11.44140625" style="64"/>
    <col min="15361" max="15361" width="22.6640625" style="64" customWidth="1"/>
    <col min="15362" max="15362" width="15.44140625" style="64" customWidth="1"/>
    <col min="15363" max="15363" width="7.33203125" style="64" customWidth="1"/>
    <col min="15364" max="15364" width="11.44140625" style="64"/>
    <col min="15365" max="15365" width="5.6640625" style="64" customWidth="1"/>
    <col min="15366" max="15366" width="9.5546875" style="64" customWidth="1"/>
    <col min="15367" max="15367" width="14" style="64" customWidth="1"/>
    <col min="15368" max="15368" width="16.33203125" style="64" customWidth="1"/>
    <col min="15369" max="15369" width="15.88671875" style="64" customWidth="1"/>
    <col min="15370" max="15370" width="11.6640625" style="64" customWidth="1"/>
    <col min="15371" max="15371" width="8.33203125" style="64" customWidth="1"/>
    <col min="15372" max="15372" width="16.5546875" style="64" customWidth="1"/>
    <col min="15373" max="15616" width="11.44140625" style="64"/>
    <col min="15617" max="15617" width="22.6640625" style="64" customWidth="1"/>
    <col min="15618" max="15618" width="15.44140625" style="64" customWidth="1"/>
    <col min="15619" max="15619" width="7.33203125" style="64" customWidth="1"/>
    <col min="15620" max="15620" width="11.44140625" style="64"/>
    <col min="15621" max="15621" width="5.6640625" style="64" customWidth="1"/>
    <col min="15622" max="15622" width="9.5546875" style="64" customWidth="1"/>
    <col min="15623" max="15623" width="14" style="64" customWidth="1"/>
    <col min="15624" max="15624" width="16.33203125" style="64" customWidth="1"/>
    <col min="15625" max="15625" width="15.88671875" style="64" customWidth="1"/>
    <col min="15626" max="15626" width="11.6640625" style="64" customWidth="1"/>
    <col min="15627" max="15627" width="8.33203125" style="64" customWidth="1"/>
    <col min="15628" max="15628" width="16.5546875" style="64" customWidth="1"/>
    <col min="15629" max="15872" width="11.44140625" style="64"/>
    <col min="15873" max="15873" width="22.6640625" style="64" customWidth="1"/>
    <col min="15874" max="15874" width="15.44140625" style="64" customWidth="1"/>
    <col min="15875" max="15875" width="7.33203125" style="64" customWidth="1"/>
    <col min="15876" max="15876" width="11.44140625" style="64"/>
    <col min="15877" max="15877" width="5.6640625" style="64" customWidth="1"/>
    <col min="15878" max="15878" width="9.5546875" style="64" customWidth="1"/>
    <col min="15879" max="15879" width="14" style="64" customWidth="1"/>
    <col min="15880" max="15880" width="16.33203125" style="64" customWidth="1"/>
    <col min="15881" max="15881" width="15.88671875" style="64" customWidth="1"/>
    <col min="15882" max="15882" width="11.6640625" style="64" customWidth="1"/>
    <col min="15883" max="15883" width="8.33203125" style="64" customWidth="1"/>
    <col min="15884" max="15884" width="16.5546875" style="64" customWidth="1"/>
    <col min="15885" max="16128" width="11.44140625" style="64"/>
    <col min="16129" max="16129" width="22.6640625" style="64" customWidth="1"/>
    <col min="16130" max="16130" width="15.44140625" style="64" customWidth="1"/>
    <col min="16131" max="16131" width="7.33203125" style="64" customWidth="1"/>
    <col min="16132" max="16132" width="11.44140625" style="64"/>
    <col min="16133" max="16133" width="5.6640625" style="64" customWidth="1"/>
    <col min="16134" max="16134" width="9.5546875" style="64" customWidth="1"/>
    <col min="16135" max="16135" width="14" style="64" customWidth="1"/>
    <col min="16136" max="16136" width="16.33203125" style="64" customWidth="1"/>
    <col min="16137" max="16137" width="15.88671875" style="64" customWidth="1"/>
    <col min="16138" max="16138" width="11.6640625" style="64" customWidth="1"/>
    <col min="16139" max="16139" width="8.33203125" style="64" customWidth="1"/>
    <col min="16140" max="16140" width="16.5546875" style="64" customWidth="1"/>
    <col min="16141" max="16384" width="11.44140625" style="64"/>
  </cols>
  <sheetData>
    <row r="1" spans="1:12" s="58" customFormat="1">
      <c r="A1" s="834"/>
      <c r="B1" s="837"/>
      <c r="C1" s="838"/>
      <c r="D1" s="838"/>
      <c r="E1" s="838"/>
      <c r="F1" s="838"/>
      <c r="G1" s="838"/>
      <c r="H1" s="839"/>
      <c r="I1" s="846" t="s">
        <v>0</v>
      </c>
      <c r="J1" s="853" t="s">
        <v>204</v>
      </c>
      <c r="K1" s="854"/>
      <c r="L1" s="855"/>
    </row>
    <row r="2" spans="1:12" s="58" customFormat="1">
      <c r="A2" s="835"/>
      <c r="B2" s="859" t="s">
        <v>1</v>
      </c>
      <c r="C2" s="860"/>
      <c r="D2" s="860"/>
      <c r="E2" s="860"/>
      <c r="F2" s="860"/>
      <c r="G2" s="860"/>
      <c r="H2" s="861"/>
      <c r="I2" s="847"/>
      <c r="J2" s="856"/>
      <c r="K2" s="857"/>
      <c r="L2" s="858"/>
    </row>
    <row r="3" spans="1:12" s="58" customFormat="1">
      <c r="A3" s="835"/>
      <c r="B3" s="840" t="s">
        <v>209</v>
      </c>
      <c r="C3" s="841"/>
      <c r="D3" s="841"/>
      <c r="E3" s="841"/>
      <c r="F3" s="841"/>
      <c r="G3" s="841"/>
      <c r="H3" s="842"/>
      <c r="I3" s="851" t="s">
        <v>2</v>
      </c>
      <c r="J3" s="863">
        <v>1</v>
      </c>
      <c r="K3" s="864"/>
      <c r="L3" s="865"/>
    </row>
    <row r="4" spans="1:12" s="58" customFormat="1">
      <c r="A4" s="835"/>
      <c r="B4" s="840" t="s">
        <v>84</v>
      </c>
      <c r="C4" s="841"/>
      <c r="D4" s="841"/>
      <c r="E4" s="841"/>
      <c r="F4" s="841"/>
      <c r="G4" s="841"/>
      <c r="H4" s="842"/>
      <c r="I4" s="862"/>
      <c r="J4" s="866"/>
      <c r="K4" s="867"/>
      <c r="L4" s="868"/>
    </row>
    <row r="5" spans="1:12" s="58" customFormat="1">
      <c r="A5" s="835"/>
      <c r="B5" s="848" t="s">
        <v>85</v>
      </c>
      <c r="C5" s="849"/>
      <c r="D5" s="849"/>
      <c r="E5" s="849"/>
      <c r="F5" s="849"/>
      <c r="G5" s="849"/>
      <c r="H5" s="850"/>
      <c r="I5" s="851" t="s">
        <v>3</v>
      </c>
      <c r="J5" s="869"/>
      <c r="K5" s="869" t="s">
        <v>4</v>
      </c>
      <c r="L5" s="871"/>
    </row>
    <row r="6" spans="1:12" s="58" customFormat="1"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s="58" customFormat="1"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s="58" customFormat="1" ht="27.75" customHeight="1">
      <c r="A10" s="832" t="s">
        <v>105</v>
      </c>
      <c r="B10" s="833"/>
      <c r="C10" s="833"/>
      <c r="D10" s="833"/>
      <c r="E10" s="225"/>
      <c r="F10" s="226"/>
      <c r="G10" s="833" t="s">
        <v>89</v>
      </c>
      <c r="H10" s="833"/>
      <c r="I10" s="1"/>
      <c r="J10" s="2"/>
      <c r="K10" s="2"/>
      <c r="L10" s="3"/>
    </row>
    <row r="11" spans="1:12" s="58" customFormat="1" ht="24" customHeight="1">
      <c r="A11" s="229" t="s">
        <v>6</v>
      </c>
      <c r="B11" s="228" t="s">
        <v>239</v>
      </c>
      <c r="C11" s="228"/>
      <c r="D11" s="228"/>
      <c r="E11" s="228"/>
      <c r="F11" s="228"/>
      <c r="G11" s="228"/>
      <c r="I11" s="224" t="s">
        <v>104</v>
      </c>
      <c r="J11" s="223" t="s">
        <v>42</v>
      </c>
      <c r="K11" s="223"/>
      <c r="L11" s="66"/>
    </row>
    <row r="12" spans="1:12" s="58" customFormat="1" ht="13.8" thickBot="1">
      <c r="A12" s="114"/>
      <c r="B12" s="115"/>
      <c r="C12" s="565"/>
      <c r="D12" s="565"/>
      <c r="E12" s="565"/>
      <c r="F12" s="115"/>
      <c r="G12" s="565"/>
      <c r="H12" s="115"/>
      <c r="I12" s="565"/>
      <c r="J12" s="873"/>
      <c r="K12" s="873"/>
      <c r="L12" s="874"/>
    </row>
    <row r="13" spans="1:12" s="58" customFormat="1">
      <c r="A13" s="60"/>
      <c r="B13" s="61"/>
      <c r="C13" s="61"/>
      <c r="D13" s="61"/>
      <c r="E13" s="61"/>
      <c r="F13" s="61"/>
      <c r="G13" s="61"/>
      <c r="H13" s="61"/>
      <c r="I13" s="61"/>
      <c r="J13" s="61"/>
      <c r="K13" s="61"/>
      <c r="L13" s="62"/>
    </row>
    <row r="14" spans="1:12" s="58" customFormat="1">
      <c r="A14" s="4" t="s">
        <v>7</v>
      </c>
      <c r="B14" s="116"/>
      <c r="C14" s="117" t="s">
        <v>4</v>
      </c>
      <c r="D14" s="118"/>
      <c r="F14" s="119"/>
      <c r="G14" s="119"/>
      <c r="H14" s="119"/>
      <c r="I14" s="119"/>
      <c r="J14" s="119"/>
      <c r="K14" s="119"/>
      <c r="L14" s="63"/>
    </row>
    <row r="15" spans="1:12" s="58" customFormat="1" ht="24.75" customHeight="1">
      <c r="A15" s="883" t="s">
        <v>106</v>
      </c>
      <c r="B15" s="884" t="s">
        <v>241</v>
      </c>
      <c r="C15" s="885"/>
      <c r="D15" s="885"/>
      <c r="E15" s="885"/>
      <c r="F15" s="885"/>
      <c r="G15" s="885"/>
      <c r="H15" s="885"/>
      <c r="I15" s="885"/>
      <c r="J15" s="885"/>
      <c r="K15" s="885"/>
      <c r="L15" s="63"/>
    </row>
    <row r="16" spans="1:12" s="58" customFormat="1" ht="24.75" customHeight="1">
      <c r="A16" s="883"/>
      <c r="B16" s="886"/>
      <c r="C16" s="886"/>
      <c r="D16" s="886"/>
      <c r="E16" s="886"/>
      <c r="F16" s="886"/>
      <c r="G16" s="886"/>
      <c r="H16" s="886"/>
      <c r="I16" s="886"/>
      <c r="J16" s="886"/>
      <c r="K16" s="886"/>
      <c r="L16" s="63"/>
    </row>
    <row r="17" spans="1:12" s="58" customFormat="1" ht="6" customHeight="1">
      <c r="A17" s="5"/>
      <c r="B17" s="6"/>
      <c r="C17" s="122"/>
      <c r="D17" s="122"/>
      <c r="E17" s="122"/>
      <c r="F17" s="122"/>
      <c r="G17" s="122"/>
      <c r="H17" s="122"/>
      <c r="I17" s="122"/>
      <c r="J17" s="122"/>
      <c r="K17" s="122"/>
      <c r="L17" s="123"/>
    </row>
    <row r="18" spans="1:12" s="58" customFormat="1" ht="18" customHeight="1">
      <c r="A18" s="230" t="s">
        <v>205</v>
      </c>
      <c r="B18" s="227" t="s">
        <v>242</v>
      </c>
      <c r="C18" s="120"/>
      <c r="D18" s="120"/>
      <c r="E18" s="120"/>
      <c r="F18" s="120"/>
      <c r="G18" s="71"/>
      <c r="H18" s="117"/>
      <c r="I18" s="120"/>
      <c r="J18" s="120"/>
      <c r="K18" s="120"/>
      <c r="L18" s="124"/>
    </row>
    <row r="19" spans="1:12" s="58" customFormat="1" ht="4.5" customHeight="1">
      <c r="A19" s="5"/>
      <c r="B19" s="6"/>
      <c r="C19" s="122"/>
      <c r="D19" s="122"/>
      <c r="E19" s="122"/>
      <c r="F19" s="122"/>
      <c r="G19" s="122"/>
      <c r="H19" s="122"/>
      <c r="I19" s="122"/>
      <c r="J19" s="122"/>
      <c r="K19" s="122"/>
      <c r="L19" s="123"/>
    </row>
    <row r="20" spans="1:12" s="58" customFormat="1" ht="18.75" customHeight="1">
      <c r="A20" s="5" t="s">
        <v>90</v>
      </c>
      <c r="B20" s="121"/>
      <c r="C20" s="567"/>
      <c r="D20" s="567"/>
      <c r="E20" s="567"/>
      <c r="F20" s="567"/>
      <c r="G20" s="567"/>
      <c r="H20" s="567"/>
      <c r="I20" s="567"/>
      <c r="J20" s="567"/>
      <c r="K20" s="567"/>
      <c r="L20" s="125"/>
    </row>
    <row r="21" spans="1:12" s="58" customFormat="1" ht="3.75" customHeight="1">
      <c r="A21" s="5"/>
      <c r="B21" s="6"/>
      <c r="C21" s="65"/>
      <c r="D21" s="65"/>
      <c r="E21" s="65"/>
      <c r="F21" s="65"/>
      <c r="G21" s="65"/>
      <c r="H21" s="65"/>
      <c r="I21" s="65"/>
      <c r="J21" s="65"/>
      <c r="K21" s="65"/>
      <c r="L21" s="66"/>
    </row>
    <row r="22" spans="1:12" s="58" customFormat="1" ht="18" customHeight="1">
      <c r="A22" s="5" t="s">
        <v>91</v>
      </c>
      <c r="B22" s="121"/>
      <c r="C22" s="567"/>
      <c r="D22" s="567"/>
      <c r="E22" s="567"/>
      <c r="F22" s="567"/>
      <c r="G22" s="567"/>
      <c r="H22" s="567"/>
      <c r="I22" s="566" t="s">
        <v>92</v>
      </c>
      <c r="J22" s="126"/>
      <c r="K22" s="566" t="s">
        <v>4</v>
      </c>
      <c r="L22" s="127"/>
    </row>
    <row r="23" spans="1:12" s="58" customFormat="1" ht="3.75" customHeight="1">
      <c r="A23" s="5"/>
      <c r="B23" s="6"/>
      <c r="C23" s="65"/>
      <c r="D23" s="65"/>
      <c r="E23" s="65"/>
      <c r="F23" s="65"/>
      <c r="G23" s="65"/>
      <c r="H23" s="65"/>
      <c r="I23" s="65"/>
      <c r="J23" s="65"/>
      <c r="K23" s="65"/>
      <c r="L23" s="66"/>
    </row>
    <row r="24" spans="1:12" s="58" customFormat="1" ht="19.5" customHeight="1">
      <c r="A24" s="5" t="s">
        <v>93</v>
      </c>
      <c r="B24" s="6"/>
      <c r="C24" s="65"/>
      <c r="D24" s="65"/>
      <c r="E24" s="303"/>
      <c r="F24" s="71"/>
      <c r="G24" s="567"/>
      <c r="H24" s="567"/>
      <c r="J24" s="65"/>
      <c r="K24" s="65"/>
      <c r="L24" s="66"/>
    </row>
    <row r="25" spans="1:12" s="131" customFormat="1" ht="10.199999999999999">
      <c r="A25" s="128"/>
      <c r="B25" s="129"/>
      <c r="C25" s="130"/>
      <c r="D25" s="130"/>
      <c r="E25" s="133"/>
      <c r="F25" s="111" t="s">
        <v>86</v>
      </c>
      <c r="G25" s="111" t="s">
        <v>87</v>
      </c>
      <c r="H25" s="111" t="s">
        <v>88</v>
      </c>
      <c r="J25" s="130"/>
      <c r="K25" s="130"/>
      <c r="L25" s="132"/>
    </row>
    <row r="26" spans="1:12" s="58" customFormat="1"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137" t="s">
        <v>9</v>
      </c>
      <c r="B29" s="878" t="s">
        <v>10</v>
      </c>
      <c r="C29" s="879"/>
      <c r="D29" s="879"/>
      <c r="E29" s="879"/>
      <c r="F29" s="879"/>
      <c r="G29" s="879"/>
      <c r="H29" s="880"/>
      <c r="I29" s="138" t="s">
        <v>11</v>
      </c>
      <c r="J29" s="881" t="s">
        <v>12</v>
      </c>
      <c r="K29" s="882"/>
      <c r="L29" s="137" t="s">
        <v>13</v>
      </c>
    </row>
    <row r="30" spans="1:12" ht="13.8" thickBot="1">
      <c r="A30" s="139"/>
      <c r="B30" s="140"/>
      <c r="C30" s="141"/>
      <c r="D30" s="141"/>
      <c r="E30" s="141"/>
      <c r="F30" s="141"/>
      <c r="G30" s="141"/>
      <c r="H30" s="141"/>
      <c r="I30" s="142"/>
      <c r="J30" s="887"/>
      <c r="K30" s="888"/>
      <c r="L30" s="143"/>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2" s="69" customFormat="1" ht="3.75" customHeight="1" thickBot="1">
      <c r="A33" s="147"/>
      <c r="B33" s="135"/>
      <c r="C33" s="135"/>
      <c r="D33" s="135"/>
      <c r="E33" s="135"/>
      <c r="F33" s="135"/>
      <c r="G33" s="148"/>
      <c r="H33" s="148"/>
      <c r="I33" s="135"/>
      <c r="J33" s="135"/>
      <c r="K33" s="135"/>
      <c r="L33" s="136"/>
    </row>
    <row r="34" spans="1:12" s="151" customFormat="1" ht="12">
      <c r="A34" s="889" t="s">
        <v>10</v>
      </c>
      <c r="B34" s="890"/>
      <c r="C34" s="890"/>
      <c r="D34" s="890"/>
      <c r="E34" s="890"/>
      <c r="F34" s="891"/>
      <c r="G34" s="892" t="s">
        <v>15</v>
      </c>
      <c r="H34" s="893"/>
      <c r="I34" s="149" t="s">
        <v>16</v>
      </c>
      <c r="J34" s="894" t="s">
        <v>17</v>
      </c>
      <c r="K34" s="891"/>
      <c r="L34" s="150" t="s">
        <v>18</v>
      </c>
    </row>
    <row r="35" spans="1:12" s="151" customFormat="1" ht="11.4">
      <c r="A35" s="895"/>
      <c r="B35" s="896"/>
      <c r="C35" s="896"/>
      <c r="D35" s="896"/>
      <c r="E35" s="896"/>
      <c r="F35" s="897"/>
      <c r="G35" s="898"/>
      <c r="H35" s="899"/>
      <c r="I35" s="152"/>
      <c r="J35" s="900"/>
      <c r="K35" s="897"/>
      <c r="L35" s="153"/>
    </row>
    <row r="36" spans="1:12" s="151" customFormat="1" ht="12" thickBot="1">
      <c r="A36" s="901"/>
      <c r="B36" s="902"/>
      <c r="C36" s="902"/>
      <c r="D36" s="902"/>
      <c r="E36" s="902"/>
      <c r="F36" s="903"/>
      <c r="G36" s="904"/>
      <c r="H36" s="905"/>
      <c r="I36" s="154"/>
      <c r="J36" s="906"/>
      <c r="K36" s="903"/>
      <c r="L36" s="155"/>
    </row>
    <row r="37" spans="1:12" s="151" customFormat="1" ht="12.6" thickBot="1">
      <c r="A37" s="907" t="s">
        <v>19</v>
      </c>
      <c r="B37" s="908"/>
      <c r="C37" s="908"/>
      <c r="D37" s="908"/>
      <c r="E37" s="908"/>
      <c r="F37" s="908"/>
      <c r="G37" s="908"/>
      <c r="H37" s="908"/>
      <c r="I37" s="908"/>
      <c r="J37" s="908"/>
      <c r="K37" s="909"/>
      <c r="L37" s="156">
        <v>0</v>
      </c>
    </row>
    <row r="38" spans="1:12" s="151" customFormat="1" ht="12">
      <c r="A38" s="157"/>
      <c r="B38" s="158"/>
      <c r="C38" s="158"/>
      <c r="D38" s="158"/>
      <c r="E38" s="158"/>
      <c r="F38" s="158"/>
      <c r="G38" s="158"/>
      <c r="H38" s="158"/>
      <c r="I38" s="158"/>
      <c r="J38" s="158"/>
      <c r="K38" s="158"/>
      <c r="L38" s="159"/>
    </row>
    <row r="39" spans="1:12">
      <c r="A39" s="160" t="s">
        <v>20</v>
      </c>
      <c r="B39" s="161"/>
      <c r="C39" s="161"/>
      <c r="D39" s="161"/>
      <c r="E39" s="161"/>
      <c r="F39" s="161"/>
      <c r="G39" s="161"/>
      <c r="H39" s="161"/>
      <c r="I39" s="161"/>
      <c r="J39" s="161"/>
      <c r="K39" s="161"/>
      <c r="L39" s="162"/>
    </row>
    <row r="40" spans="1:12" s="151" customFormat="1" ht="3.75" customHeight="1" thickBot="1">
      <c r="A40" s="163"/>
      <c r="B40" s="164"/>
      <c r="C40" s="164"/>
      <c r="D40" s="164"/>
      <c r="E40" s="164"/>
      <c r="F40" s="164"/>
      <c r="G40" s="164"/>
      <c r="H40" s="158"/>
      <c r="I40" s="158"/>
      <c r="J40" s="158"/>
      <c r="K40" s="158"/>
      <c r="L40" s="159"/>
    </row>
    <row r="41" spans="1:12" s="151" customFormat="1" ht="12">
      <c r="A41" s="889" t="s">
        <v>10</v>
      </c>
      <c r="B41" s="890"/>
      <c r="C41" s="890"/>
      <c r="D41" s="890"/>
      <c r="E41" s="890"/>
      <c r="F41" s="890"/>
      <c r="G41" s="891"/>
      <c r="H41" s="165" t="s">
        <v>12</v>
      </c>
      <c r="I41" s="149" t="s">
        <v>13</v>
      </c>
      <c r="J41" s="894" t="s">
        <v>21</v>
      </c>
      <c r="K41" s="891"/>
      <c r="L41" s="150" t="s">
        <v>18</v>
      </c>
    </row>
    <row r="42" spans="1:12" s="151" customFormat="1" ht="11.4">
      <c r="A42" s="910"/>
      <c r="B42" s="911"/>
      <c r="C42" s="911"/>
      <c r="D42" s="911"/>
      <c r="E42" s="911"/>
      <c r="F42" s="911"/>
      <c r="G42" s="899"/>
      <c r="H42" s="166"/>
      <c r="I42" s="152"/>
      <c r="J42" s="900"/>
      <c r="K42" s="897"/>
      <c r="L42" s="153"/>
    </row>
    <row r="43" spans="1:12" s="151" customFormat="1" ht="12" thickBot="1">
      <c r="A43" s="912"/>
      <c r="B43" s="913"/>
      <c r="C43" s="913"/>
      <c r="D43" s="913"/>
      <c r="E43" s="913"/>
      <c r="F43" s="913"/>
      <c r="G43" s="905"/>
      <c r="H43" s="167"/>
      <c r="I43" s="168"/>
      <c r="J43" s="906"/>
      <c r="K43" s="903"/>
      <c r="L43" s="169"/>
    </row>
    <row r="44" spans="1:12" s="151" customFormat="1" ht="12.6" thickBot="1">
      <c r="A44" s="907" t="s">
        <v>19</v>
      </c>
      <c r="B44" s="908"/>
      <c r="C44" s="908"/>
      <c r="D44" s="908"/>
      <c r="E44" s="908"/>
      <c r="F44" s="908"/>
      <c r="G44" s="908"/>
      <c r="H44" s="908"/>
      <c r="I44" s="908"/>
      <c r="J44" s="908"/>
      <c r="K44" s="909"/>
      <c r="L44" s="156">
        <v>0</v>
      </c>
    </row>
    <row r="45" spans="1:12" s="151" customFormat="1" ht="11.4">
      <c r="A45" s="170"/>
      <c r="B45" s="158"/>
      <c r="C45" s="158"/>
      <c r="D45" s="158"/>
      <c r="E45" s="158"/>
      <c r="F45" s="158"/>
      <c r="G45" s="158"/>
      <c r="H45" s="158"/>
      <c r="I45" s="158"/>
      <c r="J45" s="158"/>
      <c r="K45" s="158"/>
      <c r="L45" s="159"/>
    </row>
    <row r="46" spans="1:12" s="151" customFormat="1">
      <c r="A46" s="160" t="s">
        <v>22</v>
      </c>
      <c r="B46" s="166"/>
      <c r="C46" s="166"/>
      <c r="D46" s="166"/>
      <c r="E46" s="166"/>
      <c r="F46" s="166"/>
      <c r="G46" s="166"/>
      <c r="H46" s="166"/>
      <c r="I46" s="166"/>
      <c r="J46" s="166"/>
      <c r="K46" s="166"/>
      <c r="L46" s="171"/>
    </row>
    <row r="47" spans="1:12" s="151" customFormat="1" ht="3.75" customHeight="1" thickBot="1">
      <c r="A47" s="170"/>
      <c r="B47" s="158"/>
      <c r="C47" s="158"/>
      <c r="D47" s="158"/>
      <c r="E47" s="158"/>
      <c r="F47" s="158"/>
      <c r="G47" s="158"/>
      <c r="H47" s="158"/>
      <c r="I47" s="158"/>
      <c r="J47" s="158"/>
      <c r="K47" s="158"/>
      <c r="L47" s="159"/>
    </row>
    <row r="48" spans="1:12" s="151" customFormat="1" ht="36" customHeight="1">
      <c r="A48" s="914" t="s">
        <v>23</v>
      </c>
      <c r="B48" s="915"/>
      <c r="C48" s="915"/>
      <c r="D48" s="915"/>
      <c r="E48" s="916"/>
      <c r="F48" s="172" t="s">
        <v>12</v>
      </c>
      <c r="G48" s="173" t="s">
        <v>94</v>
      </c>
      <c r="H48" s="174" t="s">
        <v>95</v>
      </c>
      <c r="I48" s="173" t="s">
        <v>96</v>
      </c>
      <c r="J48" s="917" t="s">
        <v>24</v>
      </c>
      <c r="K48" s="916"/>
      <c r="L48" s="175" t="s">
        <v>18</v>
      </c>
    </row>
    <row r="49" spans="1:12" s="151" customFormat="1" ht="11.4">
      <c r="A49" s="176"/>
      <c r="B49" s="177"/>
      <c r="C49" s="177"/>
      <c r="D49" s="177"/>
      <c r="E49" s="177"/>
      <c r="F49" s="178"/>
      <c r="G49" s="152"/>
      <c r="H49" s="166"/>
      <c r="I49" s="152"/>
      <c r="J49" s="900"/>
      <c r="K49" s="897"/>
      <c r="L49" s="153"/>
    </row>
    <row r="50" spans="1:12" s="151" customFormat="1" ht="12" thickBot="1">
      <c r="A50" s="179"/>
      <c r="B50" s="180"/>
      <c r="C50" s="180"/>
      <c r="D50" s="180"/>
      <c r="E50" s="180"/>
      <c r="F50" s="181"/>
      <c r="G50" s="154"/>
      <c r="H50" s="164"/>
      <c r="I50" s="154"/>
      <c r="J50" s="906"/>
      <c r="K50" s="903"/>
      <c r="L50" s="155"/>
    </row>
    <row r="51" spans="1:12" s="151" customFormat="1" ht="12.6" thickBot="1">
      <c r="A51" s="918" t="s">
        <v>19</v>
      </c>
      <c r="B51" s="919"/>
      <c r="C51" s="919"/>
      <c r="D51" s="919"/>
      <c r="E51" s="919"/>
      <c r="F51" s="919"/>
      <c r="G51" s="919"/>
      <c r="H51" s="919"/>
      <c r="I51" s="919"/>
      <c r="J51" s="919"/>
      <c r="K51" s="920"/>
      <c r="L51" s="182">
        <v>0</v>
      </c>
    </row>
    <row r="52" spans="1:12" s="151" customFormat="1" ht="11.4">
      <c r="A52" s="170"/>
      <c r="B52" s="158"/>
      <c r="C52" s="158"/>
      <c r="D52" s="158"/>
      <c r="E52" s="158"/>
      <c r="F52" s="158"/>
      <c r="G52" s="158"/>
      <c r="H52" s="158"/>
      <c r="I52" s="158"/>
      <c r="J52" s="158"/>
      <c r="K52" s="158"/>
      <c r="L52" s="159"/>
    </row>
    <row r="53" spans="1:12">
      <c r="A53" s="160" t="s">
        <v>25</v>
      </c>
      <c r="B53" s="161"/>
      <c r="C53" s="161"/>
      <c r="D53" s="161"/>
      <c r="E53" s="161"/>
      <c r="F53" s="161"/>
      <c r="G53" s="161"/>
      <c r="H53" s="161"/>
      <c r="I53" s="161"/>
      <c r="J53" s="161"/>
      <c r="K53" s="161"/>
      <c r="L53" s="162"/>
    </row>
    <row r="54" spans="1:12" s="151" customFormat="1" ht="3.75" customHeight="1" thickBot="1">
      <c r="A54" s="170"/>
      <c r="B54" s="158"/>
      <c r="C54" s="158"/>
      <c r="D54" s="158"/>
      <c r="E54" s="158"/>
      <c r="F54" s="158"/>
      <c r="G54" s="158"/>
      <c r="H54" s="158"/>
      <c r="I54" s="158"/>
      <c r="J54" s="158"/>
      <c r="K54" s="158"/>
      <c r="L54" s="159"/>
    </row>
    <row r="55" spans="1:12" s="151" customFormat="1" ht="25.5" customHeight="1">
      <c r="A55" s="914" t="s">
        <v>10</v>
      </c>
      <c r="B55" s="915"/>
      <c r="C55" s="915"/>
      <c r="D55" s="915"/>
      <c r="E55" s="915"/>
      <c r="F55" s="916"/>
      <c r="G55" s="172" t="s">
        <v>26</v>
      </c>
      <c r="H55" s="174" t="s">
        <v>27</v>
      </c>
      <c r="I55" s="173" t="s">
        <v>28</v>
      </c>
      <c r="J55" s="921" t="s">
        <v>17</v>
      </c>
      <c r="K55" s="922"/>
      <c r="L55" s="183" t="s">
        <v>18</v>
      </c>
    </row>
    <row r="56" spans="1:12" s="151" customFormat="1" ht="11.4">
      <c r="A56" s="910"/>
      <c r="B56" s="911"/>
      <c r="C56" s="911"/>
      <c r="D56" s="911"/>
      <c r="E56" s="911"/>
      <c r="F56" s="911"/>
      <c r="G56" s="152"/>
      <c r="H56" s="166"/>
      <c r="I56" s="152"/>
      <c r="J56" s="900"/>
      <c r="K56" s="897"/>
      <c r="L56" s="153"/>
    </row>
    <row r="57" spans="1:12" s="151" customFormat="1" ht="12" thickBot="1">
      <c r="A57" s="912"/>
      <c r="B57" s="913"/>
      <c r="C57" s="913"/>
      <c r="D57" s="913"/>
      <c r="E57" s="913"/>
      <c r="F57" s="913"/>
      <c r="G57" s="154"/>
      <c r="H57" s="164"/>
      <c r="I57" s="154"/>
      <c r="J57" s="906"/>
      <c r="K57" s="903"/>
      <c r="L57" s="155"/>
    </row>
    <row r="58" spans="1:12" s="151" customFormat="1" ht="12.6" thickBot="1">
      <c r="A58" s="907" t="s">
        <v>19</v>
      </c>
      <c r="B58" s="908"/>
      <c r="C58" s="908"/>
      <c r="D58" s="908"/>
      <c r="E58" s="908"/>
      <c r="F58" s="908"/>
      <c r="G58" s="908"/>
      <c r="H58" s="908"/>
      <c r="I58" s="908"/>
      <c r="J58" s="908"/>
      <c r="K58" s="909"/>
      <c r="L58" s="156">
        <v>0</v>
      </c>
    </row>
    <row r="59" spans="1:12" s="151" customFormat="1" ht="8.25" customHeight="1" thickBot="1">
      <c r="A59" s="170"/>
      <c r="B59" s="158"/>
      <c r="C59" s="158"/>
      <c r="D59" s="158"/>
      <c r="E59" s="158"/>
      <c r="F59" s="158"/>
      <c r="G59" s="158"/>
      <c r="H59" s="158"/>
      <c r="I59" s="158"/>
      <c r="J59" s="158"/>
      <c r="K59" s="158"/>
      <c r="L59" s="159"/>
    </row>
    <row r="60" spans="1:12" s="151" customFormat="1" ht="12.6" thickBot="1">
      <c r="A60" s="907" t="s">
        <v>29</v>
      </c>
      <c r="B60" s="908"/>
      <c r="C60" s="908"/>
      <c r="D60" s="908"/>
      <c r="E60" s="908"/>
      <c r="F60" s="908"/>
      <c r="G60" s="908"/>
      <c r="H60" s="908"/>
      <c r="I60" s="908"/>
      <c r="J60" s="908"/>
      <c r="K60" s="909"/>
      <c r="L60" s="156">
        <v>0</v>
      </c>
    </row>
    <row r="61" spans="1:12" s="151" customFormat="1" ht="9" customHeight="1">
      <c r="A61" s="170"/>
      <c r="B61" s="158"/>
      <c r="C61" s="158"/>
      <c r="D61" s="158"/>
      <c r="E61" s="158"/>
      <c r="F61" s="158"/>
      <c r="G61" s="158"/>
      <c r="H61" s="158"/>
      <c r="I61" s="158"/>
      <c r="J61" s="158"/>
      <c r="K61" s="158"/>
      <c r="L61" s="159"/>
    </row>
    <row r="62" spans="1:12">
      <c r="A62" s="160" t="s">
        <v>30</v>
      </c>
      <c r="B62" s="161"/>
      <c r="C62" s="161"/>
      <c r="D62" s="161"/>
      <c r="E62" s="161"/>
      <c r="F62" s="161"/>
      <c r="G62" s="161"/>
      <c r="H62" s="161"/>
      <c r="I62" s="161"/>
      <c r="J62" s="161"/>
      <c r="K62" s="161"/>
      <c r="L62" s="162"/>
    </row>
    <row r="63" spans="1:12" s="151" customFormat="1" ht="3.75" customHeight="1" thickBot="1">
      <c r="A63" s="170"/>
      <c r="B63" s="158"/>
      <c r="C63" s="158"/>
      <c r="D63" s="158"/>
      <c r="E63" s="158"/>
      <c r="F63" s="158"/>
      <c r="G63" s="158"/>
      <c r="H63" s="158"/>
      <c r="I63" s="158"/>
      <c r="J63" s="158"/>
      <c r="K63" s="158"/>
      <c r="L63" s="159"/>
    </row>
    <row r="64" spans="1:12" s="151" customFormat="1" ht="12">
      <c r="A64" s="889" t="s">
        <v>10</v>
      </c>
      <c r="B64" s="890"/>
      <c r="C64" s="890"/>
      <c r="D64" s="890"/>
      <c r="E64" s="890"/>
      <c r="F64" s="890"/>
      <c r="G64" s="184"/>
      <c r="H64" s="185"/>
      <c r="I64" s="186" t="s">
        <v>31</v>
      </c>
      <c r="J64" s="923" t="s">
        <v>32</v>
      </c>
      <c r="K64" s="924"/>
      <c r="L64" s="188"/>
    </row>
    <row r="65" spans="1:12" s="151" customFormat="1" ht="11.4">
      <c r="A65" s="910" t="s">
        <v>97</v>
      </c>
      <c r="B65" s="911"/>
      <c r="C65" s="911"/>
      <c r="D65" s="911"/>
      <c r="E65" s="911"/>
      <c r="F65" s="911"/>
      <c r="G65" s="189"/>
      <c r="H65" s="190"/>
      <c r="I65" s="191"/>
      <c r="J65" s="932"/>
      <c r="K65" s="933"/>
      <c r="L65" s="192"/>
    </row>
    <row r="66" spans="1:12" s="151" customFormat="1" ht="11.4">
      <c r="A66" s="193" t="s">
        <v>33</v>
      </c>
      <c r="B66" s="194"/>
      <c r="C66" s="194"/>
      <c r="D66" s="194"/>
      <c r="E66" s="194"/>
      <c r="F66" s="194"/>
      <c r="G66" s="189"/>
      <c r="H66" s="190"/>
      <c r="I66" s="191"/>
      <c r="J66" s="932"/>
      <c r="K66" s="933"/>
      <c r="L66" s="192"/>
    </row>
    <row r="67" spans="1:12" s="151" customFormat="1" ht="12" thickBot="1">
      <c r="A67" s="179" t="s">
        <v>34</v>
      </c>
      <c r="B67" s="180"/>
      <c r="C67" s="180"/>
      <c r="D67" s="180"/>
      <c r="E67" s="180"/>
      <c r="F67" s="180"/>
      <c r="G67" s="195"/>
      <c r="H67" s="196"/>
      <c r="I67" s="191"/>
      <c r="J67" s="934"/>
      <c r="K67" s="935"/>
      <c r="L67" s="192"/>
    </row>
    <row r="68" spans="1:12" s="151" customFormat="1" ht="12.6" thickBot="1">
      <c r="A68" s="907" t="s">
        <v>19</v>
      </c>
      <c r="B68" s="908"/>
      <c r="C68" s="908"/>
      <c r="D68" s="908"/>
      <c r="E68" s="908"/>
      <c r="F68" s="908"/>
      <c r="G68" s="908"/>
      <c r="H68" s="908"/>
      <c r="I68" s="908"/>
      <c r="J68" s="908"/>
      <c r="K68" s="909"/>
      <c r="L68" s="156">
        <v>0</v>
      </c>
    </row>
    <row r="69" spans="1:12" s="151" customFormat="1" ht="7.5" customHeight="1" thickBot="1">
      <c r="A69" s="170"/>
      <c r="B69" s="158"/>
      <c r="C69" s="158"/>
      <c r="D69" s="158"/>
      <c r="E69" s="158"/>
      <c r="F69" s="158"/>
      <c r="G69" s="158"/>
      <c r="H69" s="158"/>
      <c r="I69" s="158"/>
      <c r="J69" s="158"/>
      <c r="K69" s="158"/>
      <c r="L69" s="159"/>
    </row>
    <row r="70" spans="1:12" s="151" customFormat="1" ht="12.6" thickBot="1">
      <c r="A70" s="907" t="s">
        <v>35</v>
      </c>
      <c r="B70" s="908"/>
      <c r="C70" s="908"/>
      <c r="D70" s="908"/>
      <c r="E70" s="908"/>
      <c r="F70" s="908"/>
      <c r="G70" s="908"/>
      <c r="H70" s="908"/>
      <c r="I70" s="908"/>
      <c r="J70" s="908"/>
      <c r="K70" s="909"/>
      <c r="L70" s="156">
        <f>ROUND(L60+L68,0)</f>
        <v>0</v>
      </c>
    </row>
    <row r="71" spans="1:12">
      <c r="A71" s="60"/>
      <c r="B71" s="61"/>
      <c r="C71" s="61"/>
      <c r="D71" s="61"/>
      <c r="E71" s="61"/>
      <c r="F71" s="61"/>
      <c r="G71" s="61"/>
      <c r="H71" s="61"/>
      <c r="I71" s="61"/>
      <c r="J71" s="61"/>
      <c r="K71" s="61"/>
      <c r="L71" s="62"/>
    </row>
    <row r="72" spans="1:12">
      <c r="A72" s="67"/>
      <c r="B72" s="58"/>
      <c r="C72" s="58"/>
      <c r="D72" s="58"/>
      <c r="E72" s="58"/>
      <c r="F72" s="58"/>
      <c r="G72" s="58"/>
      <c r="H72" s="58"/>
      <c r="I72" s="58"/>
      <c r="J72" s="58"/>
      <c r="K72" s="58"/>
      <c r="L72" s="63"/>
    </row>
    <row r="73" spans="1:12">
      <c r="A73" s="67"/>
      <c r="B73" s="58"/>
      <c r="C73" s="58"/>
      <c r="D73" s="58"/>
      <c r="E73" s="58"/>
      <c r="F73" s="58"/>
      <c r="G73" s="58"/>
      <c r="H73" s="58"/>
      <c r="I73" s="58"/>
      <c r="J73" s="58"/>
      <c r="K73" s="58"/>
      <c r="L73" s="63"/>
    </row>
    <row r="74" spans="1:12">
      <c r="A74" s="67"/>
      <c r="B74" s="58"/>
      <c r="C74" s="58"/>
      <c r="D74" s="58"/>
      <c r="E74" s="58"/>
      <c r="F74" s="58"/>
      <c r="G74" s="58"/>
      <c r="H74" s="58"/>
      <c r="I74" s="58"/>
      <c r="J74" s="58"/>
      <c r="K74" s="58"/>
      <c r="L74" s="63"/>
    </row>
    <row r="75" spans="1:12" s="151" customFormat="1" ht="11.4">
      <c r="A75" s="197"/>
      <c r="B75" s="198"/>
      <c r="C75" s="198"/>
      <c r="D75" s="199" t="s">
        <v>36</v>
      </c>
      <c r="E75" s="199"/>
      <c r="F75" s="199"/>
      <c r="G75" s="199"/>
      <c r="H75" s="199"/>
      <c r="I75" s="198"/>
      <c r="J75" s="198"/>
      <c r="K75" s="198"/>
      <c r="L75" s="200"/>
    </row>
    <row r="76" spans="1:12" s="151" customFormat="1" ht="11.4">
      <c r="A76" s="197"/>
      <c r="B76" s="198"/>
      <c r="C76" s="198"/>
      <c r="D76" s="198" t="s">
        <v>37</v>
      </c>
      <c r="E76" s="198"/>
      <c r="F76" s="198"/>
      <c r="G76" s="198"/>
      <c r="H76" s="198"/>
      <c r="I76" s="198"/>
      <c r="J76" s="198"/>
      <c r="K76" s="198"/>
      <c r="L76" s="200"/>
    </row>
    <row r="77" spans="1:12">
      <c r="A77" s="67"/>
      <c r="B77" s="58"/>
      <c r="C77" s="58"/>
      <c r="D77" s="58" t="s">
        <v>38</v>
      </c>
      <c r="E77" s="58"/>
      <c r="F77" s="58"/>
      <c r="G77" s="58"/>
      <c r="H77" s="58"/>
      <c r="I77" s="58"/>
      <c r="J77" s="58"/>
      <c r="K77" s="58"/>
      <c r="L77" s="63"/>
    </row>
    <row r="78" spans="1:12">
      <c r="A78" s="67"/>
      <c r="B78" s="58"/>
      <c r="C78" s="58"/>
      <c r="D78" s="58" t="s">
        <v>39</v>
      </c>
      <c r="E78" s="58"/>
      <c r="F78" s="58"/>
      <c r="G78" s="58"/>
      <c r="H78" s="58"/>
      <c r="I78" s="58"/>
      <c r="J78" s="58"/>
      <c r="K78" s="58"/>
      <c r="L78" s="63"/>
    </row>
    <row r="79" spans="1:12" ht="13.8" thickBot="1">
      <c r="A79" s="67"/>
      <c r="B79" s="58"/>
      <c r="C79" s="58"/>
      <c r="D79" s="58"/>
      <c r="E79" s="58" t="s">
        <v>40</v>
      </c>
      <c r="F79" s="58"/>
      <c r="G79" s="58"/>
      <c r="H79" s="58"/>
      <c r="I79" s="58"/>
      <c r="J79" s="58"/>
      <c r="K79" s="58"/>
      <c r="L79" s="63"/>
    </row>
    <row r="80" spans="1:12">
      <c r="A80" s="201" t="s">
        <v>98</v>
      </c>
      <c r="B80" s="202"/>
      <c r="C80" s="202"/>
      <c r="D80" s="202"/>
      <c r="E80" s="202"/>
      <c r="F80" s="202"/>
      <c r="G80" s="202"/>
      <c r="H80" s="202"/>
      <c r="I80" s="202"/>
      <c r="J80" s="202"/>
      <c r="K80" s="202"/>
      <c r="L80" s="203"/>
    </row>
    <row r="81" spans="1:12">
      <c r="A81" s="204"/>
      <c r="B81" s="205"/>
      <c r="C81" s="205"/>
      <c r="D81" s="205"/>
      <c r="E81" s="205"/>
      <c r="F81" s="205"/>
      <c r="G81" s="205"/>
      <c r="H81" s="205"/>
      <c r="I81" s="205"/>
      <c r="J81" s="205"/>
      <c r="K81" s="205"/>
      <c r="L81" s="206"/>
    </row>
    <row r="82" spans="1:12">
      <c r="A82" s="204"/>
      <c r="B82" s="205"/>
      <c r="C82" s="205"/>
      <c r="D82" s="205"/>
      <c r="E82" s="205"/>
      <c r="F82" s="205"/>
      <c r="G82" s="205"/>
      <c r="H82" s="205"/>
      <c r="I82" s="205"/>
      <c r="J82" s="205"/>
      <c r="K82" s="205"/>
      <c r="L82" s="206"/>
    </row>
    <row r="83" spans="1:12">
      <c r="A83" s="204"/>
      <c r="B83" s="205"/>
      <c r="C83" s="205"/>
      <c r="D83" s="205"/>
      <c r="E83" s="205"/>
      <c r="F83" s="205"/>
      <c r="G83" s="205"/>
      <c r="H83" s="205"/>
      <c r="I83" s="205"/>
      <c r="J83" s="205"/>
      <c r="K83" s="205"/>
      <c r="L83" s="206"/>
    </row>
    <row r="84" spans="1:12" ht="13.8" thickBot="1">
      <c r="A84" s="207"/>
      <c r="B84" s="208"/>
      <c r="C84" s="208"/>
      <c r="D84" s="208"/>
      <c r="E84" s="208"/>
      <c r="F84" s="208"/>
      <c r="G84" s="208"/>
      <c r="H84" s="208"/>
      <c r="I84" s="208"/>
      <c r="J84" s="208"/>
      <c r="K84" s="208"/>
      <c r="L84" s="209"/>
    </row>
    <row r="85" spans="1:12">
      <c r="A85" s="210"/>
      <c r="B85" s="59"/>
      <c r="C85" s="59"/>
      <c r="D85" s="59"/>
      <c r="E85" s="59"/>
      <c r="F85" s="59"/>
      <c r="G85" s="59"/>
      <c r="H85" s="59"/>
      <c r="I85" s="59"/>
      <c r="J85" s="59"/>
      <c r="K85" s="59"/>
      <c r="L85" s="211"/>
    </row>
    <row r="86" spans="1:12">
      <c r="A86" s="113" t="s">
        <v>99</v>
      </c>
      <c r="B86" s="65"/>
      <c r="C86" s="65"/>
      <c r="D86" s="65"/>
      <c r="E86" s="65"/>
      <c r="F86" s="65"/>
      <c r="G86" s="65"/>
      <c r="H86" s="65"/>
      <c r="I86" s="65"/>
      <c r="J86" s="65"/>
      <c r="K86" s="65"/>
      <c r="L86" s="66"/>
    </row>
    <row r="87" spans="1:12" s="6" customFormat="1" ht="17.25" customHeight="1">
      <c r="A87" s="925" t="s">
        <v>100</v>
      </c>
      <c r="B87" s="926"/>
      <c r="C87" s="926"/>
      <c r="D87" s="926"/>
      <c r="E87" s="926"/>
      <c r="F87" s="926"/>
      <c r="G87" s="926"/>
      <c r="H87" s="926"/>
      <c r="I87" s="926"/>
      <c r="J87" s="926"/>
      <c r="K87" s="926"/>
      <c r="L87" s="927"/>
    </row>
    <row r="88" spans="1:12" s="6" customFormat="1" ht="17.25" customHeight="1">
      <c r="A88" s="925"/>
      <c r="B88" s="926"/>
      <c r="C88" s="926"/>
      <c r="D88" s="926"/>
      <c r="E88" s="926"/>
      <c r="F88" s="926"/>
      <c r="G88" s="926"/>
      <c r="H88" s="926"/>
      <c r="I88" s="926"/>
      <c r="J88" s="926"/>
      <c r="K88" s="926"/>
      <c r="L88" s="927"/>
    </row>
    <row r="89" spans="1:12" s="6" customFormat="1" ht="27" customHeight="1">
      <c r="A89" s="936" t="s">
        <v>101</v>
      </c>
      <c r="B89" s="937"/>
      <c r="C89" s="937"/>
      <c r="D89" s="937"/>
      <c r="E89" s="937"/>
      <c r="F89" s="937"/>
      <c r="G89" s="937"/>
      <c r="H89" s="937"/>
      <c r="I89" s="937"/>
      <c r="J89" s="937"/>
      <c r="K89" s="937"/>
      <c r="L89" s="938"/>
    </row>
    <row r="90" spans="1:12" s="6" customFormat="1" ht="17.25" customHeight="1">
      <c r="A90" s="925"/>
      <c r="B90" s="939"/>
      <c r="C90" s="939"/>
      <c r="D90" s="939"/>
      <c r="E90" s="939"/>
      <c r="F90" s="939"/>
      <c r="G90" s="939"/>
      <c r="H90" s="939"/>
      <c r="I90" s="939"/>
      <c r="J90" s="939"/>
      <c r="K90" s="939"/>
      <c r="L90" s="940"/>
    </row>
    <row r="91" spans="1:12">
      <c r="A91" s="212"/>
      <c r="B91" s="213"/>
      <c r="C91" s="213"/>
      <c r="D91" s="213"/>
      <c r="E91" s="213"/>
      <c r="F91" s="213"/>
      <c r="G91" s="213"/>
      <c r="H91" s="213"/>
      <c r="I91" s="213"/>
      <c r="J91" s="213"/>
      <c r="K91" s="213"/>
      <c r="L91" s="214"/>
    </row>
    <row r="92" spans="1:12">
      <c r="A92" s="212"/>
      <c r="B92" s="213"/>
      <c r="C92" s="213"/>
      <c r="D92" s="213"/>
      <c r="E92" s="213"/>
      <c r="F92" s="213"/>
      <c r="G92" s="213"/>
      <c r="H92" s="213"/>
      <c r="I92" s="213"/>
      <c r="J92" s="213"/>
      <c r="K92" s="213"/>
      <c r="L92" s="214"/>
    </row>
    <row r="93" spans="1:12">
      <c r="A93" s="212"/>
      <c r="B93" s="213"/>
      <c r="C93" s="213"/>
      <c r="D93" s="213"/>
      <c r="E93" s="213"/>
      <c r="F93" s="213"/>
      <c r="G93" s="213"/>
      <c r="H93" s="213"/>
      <c r="I93" s="213"/>
      <c r="J93" s="213"/>
      <c r="K93" s="213"/>
      <c r="L93" s="214"/>
    </row>
    <row r="94" spans="1:12">
      <c r="A94" s="113"/>
      <c r="B94" s="65"/>
      <c r="C94" s="65"/>
      <c r="D94" s="65"/>
      <c r="E94" s="65"/>
      <c r="F94" s="65"/>
      <c r="G94" s="65"/>
      <c r="H94" s="65"/>
      <c r="I94" s="65"/>
      <c r="J94" s="65"/>
      <c r="K94" s="65"/>
      <c r="L94" s="66"/>
    </row>
    <row r="95" spans="1:12" s="151" customFormat="1" ht="11.4">
      <c r="A95" s="197"/>
      <c r="B95" s="198"/>
      <c r="C95" s="198"/>
      <c r="D95" s="198" t="s">
        <v>36</v>
      </c>
      <c r="E95" s="199"/>
      <c r="F95" s="198"/>
      <c r="G95" s="198"/>
      <c r="H95" s="198"/>
      <c r="I95" s="198"/>
      <c r="J95" s="198"/>
      <c r="K95" s="198"/>
      <c r="L95" s="200"/>
    </row>
    <row r="96" spans="1:12" s="151" customFormat="1" ht="11.4">
      <c r="A96" s="197"/>
      <c r="B96" s="198"/>
      <c r="C96" s="198"/>
      <c r="D96" s="215" t="s">
        <v>37</v>
      </c>
      <c r="E96" s="198"/>
      <c r="F96" s="215"/>
      <c r="G96" s="215"/>
      <c r="H96" s="215"/>
      <c r="I96" s="198"/>
      <c r="J96" s="198"/>
      <c r="K96" s="198"/>
      <c r="L96" s="200"/>
    </row>
    <row r="97" spans="1:12">
      <c r="A97" s="67"/>
      <c r="B97" s="58"/>
      <c r="C97" s="58"/>
      <c r="D97" s="72" t="s">
        <v>41</v>
      </c>
      <c r="E97" s="58"/>
      <c r="F97" s="72"/>
      <c r="G97" s="72"/>
      <c r="H97" s="72"/>
      <c r="I97" s="58"/>
      <c r="J97" s="58"/>
      <c r="K97" s="58"/>
      <c r="L97" s="63"/>
    </row>
    <row r="98" spans="1:12">
      <c r="A98" s="73"/>
      <c r="B98" s="65"/>
      <c r="C98" s="65"/>
      <c r="D98" s="58" t="s">
        <v>39</v>
      </c>
      <c r="E98" s="58"/>
      <c r="F98" s="58"/>
      <c r="G98" s="58"/>
      <c r="H98" s="58"/>
      <c r="I98" s="65"/>
      <c r="J98" s="65"/>
      <c r="K98" s="65"/>
      <c r="L98" s="66"/>
    </row>
    <row r="99" spans="1:12" ht="13.5" customHeight="1">
      <c r="A99" s="73"/>
      <c r="B99" s="65"/>
      <c r="C99" s="65"/>
      <c r="D99" s="65"/>
      <c r="E99" s="58"/>
      <c r="F99" s="58"/>
      <c r="G99" s="58"/>
      <c r="H99" s="58"/>
      <c r="I99" s="65"/>
      <c r="J99" s="65"/>
      <c r="K99" s="65"/>
      <c r="L99" s="66"/>
    </row>
    <row r="100" spans="1:12">
      <c r="A100" s="8" t="s">
        <v>102</v>
      </c>
      <c r="B100" s="9"/>
      <c r="C100" s="9"/>
      <c r="D100" s="58"/>
      <c r="E100" s="58"/>
      <c r="F100" s="58"/>
      <c r="G100" s="58"/>
      <c r="H100" s="928"/>
      <c r="I100" s="928"/>
      <c r="J100" s="928"/>
      <c r="K100" s="928"/>
      <c r="L100" s="929"/>
    </row>
    <row r="101" spans="1:12" ht="13.8" thickBot="1">
      <c r="A101" s="216" t="s">
        <v>103</v>
      </c>
      <c r="B101" s="76"/>
      <c r="C101" s="76"/>
      <c r="D101" s="70"/>
      <c r="E101" s="70"/>
      <c r="F101" s="70"/>
      <c r="G101" s="70"/>
      <c r="H101" s="930"/>
      <c r="I101" s="930"/>
      <c r="J101" s="930"/>
      <c r="K101" s="930"/>
      <c r="L101" s="931"/>
    </row>
  </sheetData>
  <mergeCells count="66">
    <mergeCell ref="A87:L88"/>
    <mergeCell ref="H100:L101"/>
    <mergeCell ref="A65:F65"/>
    <mergeCell ref="J65:K65"/>
    <mergeCell ref="J66:K66"/>
    <mergeCell ref="J67:K67"/>
    <mergeCell ref="A68:K68"/>
    <mergeCell ref="A70:K70"/>
    <mergeCell ref="A89:L89"/>
    <mergeCell ref="A90:L90"/>
    <mergeCell ref="A57:F57"/>
    <mergeCell ref="J57:K57"/>
    <mergeCell ref="A58:K58"/>
    <mergeCell ref="A60:K60"/>
    <mergeCell ref="A64:F64"/>
    <mergeCell ref="J64:K64"/>
    <mergeCell ref="A56:F56"/>
    <mergeCell ref="J56:K56"/>
    <mergeCell ref="A42:G42"/>
    <mergeCell ref="J42:K42"/>
    <mergeCell ref="A43:G43"/>
    <mergeCell ref="J43:K43"/>
    <mergeCell ref="A44:K44"/>
    <mergeCell ref="A48:E48"/>
    <mergeCell ref="J48:K48"/>
    <mergeCell ref="J49:K49"/>
    <mergeCell ref="J50:K50"/>
    <mergeCell ref="A51:K51"/>
    <mergeCell ref="A55:F55"/>
    <mergeCell ref="J55:K55"/>
    <mergeCell ref="A36:F36"/>
    <mergeCell ref="G36:H36"/>
    <mergeCell ref="J36:K36"/>
    <mergeCell ref="A37:K37"/>
    <mergeCell ref="A41:G41"/>
    <mergeCell ref="J41:K41"/>
    <mergeCell ref="J30:K30"/>
    <mergeCell ref="A34:F34"/>
    <mergeCell ref="G34:H34"/>
    <mergeCell ref="J34:K34"/>
    <mergeCell ref="A35:F35"/>
    <mergeCell ref="G35:H35"/>
    <mergeCell ref="J35:K35"/>
    <mergeCell ref="J12:L12"/>
    <mergeCell ref="A27:L27"/>
    <mergeCell ref="B29:H29"/>
    <mergeCell ref="J29:K29"/>
    <mergeCell ref="A15:A16"/>
    <mergeCell ref="B15:K16"/>
    <mergeCell ref="I1:I2"/>
    <mergeCell ref="B5:H5"/>
    <mergeCell ref="I5:I6"/>
    <mergeCell ref="J1:L2"/>
    <mergeCell ref="B2:H2"/>
    <mergeCell ref="B3:H3"/>
    <mergeCell ref="I3:I4"/>
    <mergeCell ref="J3:L4"/>
    <mergeCell ref="J5:J6"/>
    <mergeCell ref="K5:K6"/>
    <mergeCell ref="L5:L6"/>
    <mergeCell ref="A10:D10"/>
    <mergeCell ref="G10:H10"/>
    <mergeCell ref="A1:A6"/>
    <mergeCell ref="B1:H1"/>
    <mergeCell ref="B4:H4"/>
    <mergeCell ref="B6:H6"/>
  </mergeCells>
  <printOptions horizontalCentered="1"/>
  <pageMargins left="0" right="0" top="0.19685039370078741" bottom="0" header="0" footer="0"/>
  <pageSetup scale="55" orientation="portrait" horizontalDpi="1200" verticalDpi="1200" r:id="rId1"/>
  <headerFooter alignWithMargins="0"/>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52225"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14" width="11.44140625" style="58"/>
    <col min="15" max="15" width="12" style="58" bestFit="1" customWidth="1"/>
    <col min="16" max="256" width="11.44140625" style="58"/>
    <col min="257" max="257" width="22.6640625" style="58" customWidth="1"/>
    <col min="258" max="258" width="15.44140625" style="58" customWidth="1"/>
    <col min="259" max="259" width="7.33203125" style="58" customWidth="1"/>
    <col min="260" max="260" width="11.44140625" style="58"/>
    <col min="261" max="261" width="5.6640625" style="58" customWidth="1"/>
    <col min="262" max="262" width="9.5546875" style="58" customWidth="1"/>
    <col min="263" max="263" width="14" style="58" customWidth="1"/>
    <col min="264" max="264" width="16.33203125" style="58" customWidth="1"/>
    <col min="265" max="265" width="15.88671875" style="58" customWidth="1"/>
    <col min="266" max="266" width="11.6640625" style="58" customWidth="1"/>
    <col min="267" max="267" width="8.33203125" style="58" customWidth="1"/>
    <col min="268" max="268" width="16.5546875" style="58" customWidth="1"/>
    <col min="269" max="512" width="11.44140625" style="58"/>
    <col min="513" max="513" width="22.6640625" style="58" customWidth="1"/>
    <col min="514" max="514" width="15.44140625" style="58" customWidth="1"/>
    <col min="515" max="515" width="7.33203125" style="58" customWidth="1"/>
    <col min="516" max="516" width="11.44140625" style="58"/>
    <col min="517" max="517" width="5.6640625" style="58" customWidth="1"/>
    <col min="518" max="518" width="9.5546875" style="58" customWidth="1"/>
    <col min="519" max="519" width="14" style="58" customWidth="1"/>
    <col min="520" max="520" width="16.33203125" style="58" customWidth="1"/>
    <col min="521" max="521" width="15.88671875" style="58" customWidth="1"/>
    <col min="522" max="522" width="11.6640625" style="58" customWidth="1"/>
    <col min="523" max="523" width="8.33203125" style="58" customWidth="1"/>
    <col min="524" max="524" width="16.5546875" style="58" customWidth="1"/>
    <col min="525" max="768" width="11.44140625" style="58"/>
    <col min="769" max="769" width="22.6640625" style="58" customWidth="1"/>
    <col min="770" max="770" width="15.44140625" style="58" customWidth="1"/>
    <col min="771" max="771" width="7.33203125" style="58" customWidth="1"/>
    <col min="772" max="772" width="11.44140625" style="58"/>
    <col min="773" max="773" width="5.6640625" style="58" customWidth="1"/>
    <col min="774" max="774" width="9.5546875" style="58" customWidth="1"/>
    <col min="775" max="775" width="14" style="58" customWidth="1"/>
    <col min="776" max="776" width="16.33203125" style="58" customWidth="1"/>
    <col min="777" max="777" width="15.88671875" style="58" customWidth="1"/>
    <col min="778" max="778" width="11.6640625" style="58" customWidth="1"/>
    <col min="779" max="779" width="8.33203125" style="58" customWidth="1"/>
    <col min="780" max="780" width="16.5546875" style="58" customWidth="1"/>
    <col min="781" max="1024" width="11.44140625" style="58"/>
    <col min="1025" max="1025" width="22.6640625" style="58" customWidth="1"/>
    <col min="1026" max="1026" width="15.44140625" style="58" customWidth="1"/>
    <col min="1027" max="1027" width="7.33203125" style="58" customWidth="1"/>
    <col min="1028" max="1028" width="11.44140625" style="58"/>
    <col min="1029" max="1029" width="5.6640625" style="58" customWidth="1"/>
    <col min="1030" max="1030" width="9.5546875" style="58" customWidth="1"/>
    <col min="1031" max="1031" width="14" style="58" customWidth="1"/>
    <col min="1032" max="1032" width="16.33203125" style="58" customWidth="1"/>
    <col min="1033" max="1033" width="15.88671875" style="58" customWidth="1"/>
    <col min="1034" max="1034" width="11.6640625" style="58" customWidth="1"/>
    <col min="1035" max="1035" width="8.33203125" style="58" customWidth="1"/>
    <col min="1036" max="1036" width="16.5546875" style="58" customWidth="1"/>
    <col min="1037" max="1280" width="11.44140625" style="58"/>
    <col min="1281" max="1281" width="22.6640625" style="58" customWidth="1"/>
    <col min="1282" max="1282" width="15.44140625" style="58" customWidth="1"/>
    <col min="1283" max="1283" width="7.33203125" style="58" customWidth="1"/>
    <col min="1284" max="1284" width="11.44140625" style="58"/>
    <col min="1285" max="1285" width="5.6640625" style="58" customWidth="1"/>
    <col min="1286" max="1286" width="9.5546875" style="58" customWidth="1"/>
    <col min="1287" max="1287" width="14" style="58" customWidth="1"/>
    <col min="1288" max="1288" width="16.33203125" style="58" customWidth="1"/>
    <col min="1289" max="1289" width="15.88671875" style="58" customWidth="1"/>
    <col min="1290" max="1290" width="11.6640625" style="58" customWidth="1"/>
    <col min="1291" max="1291" width="8.33203125" style="58" customWidth="1"/>
    <col min="1292" max="1292" width="16.5546875" style="58" customWidth="1"/>
    <col min="1293" max="1536" width="11.44140625" style="58"/>
    <col min="1537" max="1537" width="22.6640625" style="58" customWidth="1"/>
    <col min="1538" max="1538" width="15.44140625" style="58" customWidth="1"/>
    <col min="1539" max="1539" width="7.33203125" style="58" customWidth="1"/>
    <col min="1540" max="1540" width="11.44140625" style="58"/>
    <col min="1541" max="1541" width="5.6640625" style="58" customWidth="1"/>
    <col min="1542" max="1542" width="9.5546875" style="58" customWidth="1"/>
    <col min="1543" max="1543" width="14" style="58" customWidth="1"/>
    <col min="1544" max="1544" width="16.33203125" style="58" customWidth="1"/>
    <col min="1545" max="1545" width="15.88671875" style="58" customWidth="1"/>
    <col min="1546" max="1546" width="11.6640625" style="58" customWidth="1"/>
    <col min="1547" max="1547" width="8.33203125" style="58" customWidth="1"/>
    <col min="1548" max="1548" width="16.5546875" style="58" customWidth="1"/>
    <col min="1549" max="1792" width="11.44140625" style="58"/>
    <col min="1793" max="1793" width="22.6640625" style="58" customWidth="1"/>
    <col min="1794" max="1794" width="15.44140625" style="58" customWidth="1"/>
    <col min="1795" max="1795" width="7.33203125" style="58" customWidth="1"/>
    <col min="1796" max="1796" width="11.44140625" style="58"/>
    <col min="1797" max="1797" width="5.6640625" style="58" customWidth="1"/>
    <col min="1798" max="1798" width="9.5546875" style="58" customWidth="1"/>
    <col min="1799" max="1799" width="14" style="58" customWidth="1"/>
    <col min="1800" max="1800" width="16.33203125" style="58" customWidth="1"/>
    <col min="1801" max="1801" width="15.88671875" style="58" customWidth="1"/>
    <col min="1802" max="1802" width="11.6640625" style="58" customWidth="1"/>
    <col min="1803" max="1803" width="8.33203125" style="58" customWidth="1"/>
    <col min="1804" max="1804" width="16.5546875" style="58" customWidth="1"/>
    <col min="1805" max="2048" width="11.44140625" style="58"/>
    <col min="2049" max="2049" width="22.6640625" style="58" customWidth="1"/>
    <col min="2050" max="2050" width="15.44140625" style="58" customWidth="1"/>
    <col min="2051" max="2051" width="7.33203125" style="58" customWidth="1"/>
    <col min="2052" max="2052" width="11.44140625" style="58"/>
    <col min="2053" max="2053" width="5.6640625" style="58" customWidth="1"/>
    <col min="2054" max="2054" width="9.5546875" style="58" customWidth="1"/>
    <col min="2055" max="2055" width="14" style="58" customWidth="1"/>
    <col min="2056" max="2056" width="16.33203125" style="58" customWidth="1"/>
    <col min="2057" max="2057" width="15.88671875" style="58" customWidth="1"/>
    <col min="2058" max="2058" width="11.6640625" style="58" customWidth="1"/>
    <col min="2059" max="2059" width="8.33203125" style="58" customWidth="1"/>
    <col min="2060" max="2060" width="16.5546875" style="58" customWidth="1"/>
    <col min="2061" max="2304" width="11.44140625" style="58"/>
    <col min="2305" max="2305" width="22.6640625" style="58" customWidth="1"/>
    <col min="2306" max="2306" width="15.44140625" style="58" customWidth="1"/>
    <col min="2307" max="2307" width="7.33203125" style="58" customWidth="1"/>
    <col min="2308" max="2308" width="11.44140625" style="58"/>
    <col min="2309" max="2309" width="5.6640625" style="58" customWidth="1"/>
    <col min="2310" max="2310" width="9.5546875" style="58" customWidth="1"/>
    <col min="2311" max="2311" width="14" style="58" customWidth="1"/>
    <col min="2312" max="2312" width="16.33203125" style="58" customWidth="1"/>
    <col min="2313" max="2313" width="15.88671875" style="58" customWidth="1"/>
    <col min="2314" max="2314" width="11.6640625" style="58" customWidth="1"/>
    <col min="2315" max="2315" width="8.33203125" style="58" customWidth="1"/>
    <col min="2316" max="2316" width="16.5546875" style="58" customWidth="1"/>
    <col min="2317" max="2560" width="11.44140625" style="58"/>
    <col min="2561" max="2561" width="22.6640625" style="58" customWidth="1"/>
    <col min="2562" max="2562" width="15.44140625" style="58" customWidth="1"/>
    <col min="2563" max="2563" width="7.33203125" style="58" customWidth="1"/>
    <col min="2564" max="2564" width="11.44140625" style="58"/>
    <col min="2565" max="2565" width="5.6640625" style="58" customWidth="1"/>
    <col min="2566" max="2566" width="9.5546875" style="58" customWidth="1"/>
    <col min="2567" max="2567" width="14" style="58" customWidth="1"/>
    <col min="2568" max="2568" width="16.33203125" style="58" customWidth="1"/>
    <col min="2569" max="2569" width="15.88671875" style="58" customWidth="1"/>
    <col min="2570" max="2570" width="11.6640625" style="58" customWidth="1"/>
    <col min="2571" max="2571" width="8.33203125" style="58" customWidth="1"/>
    <col min="2572" max="2572" width="16.5546875" style="58" customWidth="1"/>
    <col min="2573" max="2816" width="11.44140625" style="58"/>
    <col min="2817" max="2817" width="22.6640625" style="58" customWidth="1"/>
    <col min="2818" max="2818" width="15.44140625" style="58" customWidth="1"/>
    <col min="2819" max="2819" width="7.33203125" style="58" customWidth="1"/>
    <col min="2820" max="2820" width="11.44140625" style="58"/>
    <col min="2821" max="2821" width="5.6640625" style="58" customWidth="1"/>
    <col min="2822" max="2822" width="9.5546875" style="58" customWidth="1"/>
    <col min="2823" max="2823" width="14" style="58" customWidth="1"/>
    <col min="2824" max="2824" width="16.33203125" style="58" customWidth="1"/>
    <col min="2825" max="2825" width="15.88671875" style="58" customWidth="1"/>
    <col min="2826" max="2826" width="11.6640625" style="58" customWidth="1"/>
    <col min="2827" max="2827" width="8.33203125" style="58" customWidth="1"/>
    <col min="2828" max="2828" width="16.5546875" style="58" customWidth="1"/>
    <col min="2829" max="3072" width="11.44140625" style="58"/>
    <col min="3073" max="3073" width="22.6640625" style="58" customWidth="1"/>
    <col min="3074" max="3074" width="15.44140625" style="58" customWidth="1"/>
    <col min="3075" max="3075" width="7.33203125" style="58" customWidth="1"/>
    <col min="3076" max="3076" width="11.44140625" style="58"/>
    <col min="3077" max="3077" width="5.6640625" style="58" customWidth="1"/>
    <col min="3078" max="3078" width="9.5546875" style="58" customWidth="1"/>
    <col min="3079" max="3079" width="14" style="58" customWidth="1"/>
    <col min="3080" max="3080" width="16.33203125" style="58" customWidth="1"/>
    <col min="3081" max="3081" width="15.88671875" style="58" customWidth="1"/>
    <col min="3082" max="3082" width="11.6640625" style="58" customWidth="1"/>
    <col min="3083" max="3083" width="8.33203125" style="58" customWidth="1"/>
    <col min="3084" max="3084" width="16.5546875" style="58" customWidth="1"/>
    <col min="3085" max="3328" width="11.44140625" style="58"/>
    <col min="3329" max="3329" width="22.6640625" style="58" customWidth="1"/>
    <col min="3330" max="3330" width="15.44140625" style="58" customWidth="1"/>
    <col min="3331" max="3331" width="7.33203125" style="58" customWidth="1"/>
    <col min="3332" max="3332" width="11.44140625" style="58"/>
    <col min="3333" max="3333" width="5.6640625" style="58" customWidth="1"/>
    <col min="3334" max="3334" width="9.5546875" style="58" customWidth="1"/>
    <col min="3335" max="3335" width="14" style="58" customWidth="1"/>
    <col min="3336" max="3336" width="16.33203125" style="58" customWidth="1"/>
    <col min="3337" max="3337" width="15.88671875" style="58" customWidth="1"/>
    <col min="3338" max="3338" width="11.6640625" style="58" customWidth="1"/>
    <col min="3339" max="3339" width="8.33203125" style="58" customWidth="1"/>
    <col min="3340" max="3340" width="16.5546875" style="58" customWidth="1"/>
    <col min="3341" max="3584" width="11.44140625" style="58"/>
    <col min="3585" max="3585" width="22.6640625" style="58" customWidth="1"/>
    <col min="3586" max="3586" width="15.44140625" style="58" customWidth="1"/>
    <col min="3587" max="3587" width="7.33203125" style="58" customWidth="1"/>
    <col min="3588" max="3588" width="11.44140625" style="58"/>
    <col min="3589" max="3589" width="5.6640625" style="58" customWidth="1"/>
    <col min="3590" max="3590" width="9.5546875" style="58" customWidth="1"/>
    <col min="3591" max="3591" width="14" style="58" customWidth="1"/>
    <col min="3592" max="3592" width="16.33203125" style="58" customWidth="1"/>
    <col min="3593" max="3593" width="15.88671875" style="58" customWidth="1"/>
    <col min="3594" max="3594" width="11.6640625" style="58" customWidth="1"/>
    <col min="3595" max="3595" width="8.33203125" style="58" customWidth="1"/>
    <col min="3596" max="3596" width="16.5546875" style="58" customWidth="1"/>
    <col min="3597" max="3840" width="11.44140625" style="58"/>
    <col min="3841" max="3841" width="22.6640625" style="58" customWidth="1"/>
    <col min="3842" max="3842" width="15.44140625" style="58" customWidth="1"/>
    <col min="3843" max="3843" width="7.33203125" style="58" customWidth="1"/>
    <col min="3844" max="3844" width="11.44140625" style="58"/>
    <col min="3845" max="3845" width="5.6640625" style="58" customWidth="1"/>
    <col min="3846" max="3846" width="9.5546875" style="58" customWidth="1"/>
    <col min="3847" max="3847" width="14" style="58" customWidth="1"/>
    <col min="3848" max="3848" width="16.33203125" style="58" customWidth="1"/>
    <col min="3849" max="3849" width="15.88671875" style="58" customWidth="1"/>
    <col min="3850" max="3850" width="11.6640625" style="58" customWidth="1"/>
    <col min="3851" max="3851" width="8.33203125" style="58" customWidth="1"/>
    <col min="3852" max="3852" width="16.5546875" style="58" customWidth="1"/>
    <col min="3853" max="4096" width="11.44140625" style="58"/>
    <col min="4097" max="4097" width="22.6640625" style="58" customWidth="1"/>
    <col min="4098" max="4098" width="15.44140625" style="58" customWidth="1"/>
    <col min="4099" max="4099" width="7.33203125" style="58" customWidth="1"/>
    <col min="4100" max="4100" width="11.44140625" style="58"/>
    <col min="4101" max="4101" width="5.6640625" style="58" customWidth="1"/>
    <col min="4102" max="4102" width="9.5546875" style="58" customWidth="1"/>
    <col min="4103" max="4103" width="14" style="58" customWidth="1"/>
    <col min="4104" max="4104" width="16.33203125" style="58" customWidth="1"/>
    <col min="4105" max="4105" width="15.88671875" style="58" customWidth="1"/>
    <col min="4106" max="4106" width="11.6640625" style="58" customWidth="1"/>
    <col min="4107" max="4107" width="8.33203125" style="58" customWidth="1"/>
    <col min="4108" max="4108" width="16.5546875" style="58" customWidth="1"/>
    <col min="4109" max="4352" width="11.44140625" style="58"/>
    <col min="4353" max="4353" width="22.6640625" style="58" customWidth="1"/>
    <col min="4354" max="4354" width="15.44140625" style="58" customWidth="1"/>
    <col min="4355" max="4355" width="7.33203125" style="58" customWidth="1"/>
    <col min="4356" max="4356" width="11.44140625" style="58"/>
    <col min="4357" max="4357" width="5.6640625" style="58" customWidth="1"/>
    <col min="4358" max="4358" width="9.5546875" style="58" customWidth="1"/>
    <col min="4359" max="4359" width="14" style="58" customWidth="1"/>
    <col min="4360" max="4360" width="16.33203125" style="58" customWidth="1"/>
    <col min="4361" max="4361" width="15.88671875" style="58" customWidth="1"/>
    <col min="4362" max="4362" width="11.6640625" style="58" customWidth="1"/>
    <col min="4363" max="4363" width="8.33203125" style="58" customWidth="1"/>
    <col min="4364" max="4364" width="16.5546875" style="58" customWidth="1"/>
    <col min="4365" max="4608" width="11.44140625" style="58"/>
    <col min="4609" max="4609" width="22.6640625" style="58" customWidth="1"/>
    <col min="4610" max="4610" width="15.44140625" style="58" customWidth="1"/>
    <col min="4611" max="4611" width="7.33203125" style="58" customWidth="1"/>
    <col min="4612" max="4612" width="11.44140625" style="58"/>
    <col min="4613" max="4613" width="5.6640625" style="58" customWidth="1"/>
    <col min="4614" max="4614" width="9.5546875" style="58" customWidth="1"/>
    <col min="4615" max="4615" width="14" style="58" customWidth="1"/>
    <col min="4616" max="4616" width="16.33203125" style="58" customWidth="1"/>
    <col min="4617" max="4617" width="15.88671875" style="58" customWidth="1"/>
    <col min="4618" max="4618" width="11.6640625" style="58" customWidth="1"/>
    <col min="4619" max="4619" width="8.33203125" style="58" customWidth="1"/>
    <col min="4620" max="4620" width="16.5546875" style="58" customWidth="1"/>
    <col min="4621" max="4864" width="11.44140625" style="58"/>
    <col min="4865" max="4865" width="22.6640625" style="58" customWidth="1"/>
    <col min="4866" max="4866" width="15.44140625" style="58" customWidth="1"/>
    <col min="4867" max="4867" width="7.33203125" style="58" customWidth="1"/>
    <col min="4868" max="4868" width="11.44140625" style="58"/>
    <col min="4869" max="4869" width="5.6640625" style="58" customWidth="1"/>
    <col min="4870" max="4870" width="9.5546875" style="58" customWidth="1"/>
    <col min="4871" max="4871" width="14" style="58" customWidth="1"/>
    <col min="4872" max="4872" width="16.33203125" style="58" customWidth="1"/>
    <col min="4873" max="4873" width="15.88671875" style="58" customWidth="1"/>
    <col min="4874" max="4874" width="11.6640625" style="58" customWidth="1"/>
    <col min="4875" max="4875" width="8.33203125" style="58" customWidth="1"/>
    <col min="4876" max="4876" width="16.5546875" style="58" customWidth="1"/>
    <col min="4877" max="5120" width="11.44140625" style="58"/>
    <col min="5121" max="5121" width="22.6640625" style="58" customWidth="1"/>
    <col min="5122" max="5122" width="15.44140625" style="58" customWidth="1"/>
    <col min="5123" max="5123" width="7.33203125" style="58" customWidth="1"/>
    <col min="5124" max="5124" width="11.44140625" style="58"/>
    <col min="5125" max="5125" width="5.6640625" style="58" customWidth="1"/>
    <col min="5126" max="5126" width="9.5546875" style="58" customWidth="1"/>
    <col min="5127" max="5127" width="14" style="58" customWidth="1"/>
    <col min="5128" max="5128" width="16.33203125" style="58" customWidth="1"/>
    <col min="5129" max="5129" width="15.88671875" style="58" customWidth="1"/>
    <col min="5130" max="5130" width="11.6640625" style="58" customWidth="1"/>
    <col min="5131" max="5131" width="8.33203125" style="58" customWidth="1"/>
    <col min="5132" max="5132" width="16.5546875" style="58" customWidth="1"/>
    <col min="5133" max="5376" width="11.44140625" style="58"/>
    <col min="5377" max="5377" width="22.6640625" style="58" customWidth="1"/>
    <col min="5378" max="5378" width="15.44140625" style="58" customWidth="1"/>
    <col min="5379" max="5379" width="7.33203125" style="58" customWidth="1"/>
    <col min="5380" max="5380" width="11.44140625" style="58"/>
    <col min="5381" max="5381" width="5.6640625" style="58" customWidth="1"/>
    <col min="5382" max="5382" width="9.5546875" style="58" customWidth="1"/>
    <col min="5383" max="5383" width="14" style="58" customWidth="1"/>
    <col min="5384" max="5384" width="16.33203125" style="58" customWidth="1"/>
    <col min="5385" max="5385" width="15.88671875" style="58" customWidth="1"/>
    <col min="5386" max="5386" width="11.6640625" style="58" customWidth="1"/>
    <col min="5387" max="5387" width="8.33203125" style="58" customWidth="1"/>
    <col min="5388" max="5388" width="16.5546875" style="58" customWidth="1"/>
    <col min="5389" max="5632" width="11.44140625" style="58"/>
    <col min="5633" max="5633" width="22.6640625" style="58" customWidth="1"/>
    <col min="5634" max="5634" width="15.44140625" style="58" customWidth="1"/>
    <col min="5635" max="5635" width="7.33203125" style="58" customWidth="1"/>
    <col min="5636" max="5636" width="11.44140625" style="58"/>
    <col min="5637" max="5637" width="5.6640625" style="58" customWidth="1"/>
    <col min="5638" max="5638" width="9.5546875" style="58" customWidth="1"/>
    <col min="5639" max="5639" width="14" style="58" customWidth="1"/>
    <col min="5640" max="5640" width="16.33203125" style="58" customWidth="1"/>
    <col min="5641" max="5641" width="15.88671875" style="58" customWidth="1"/>
    <col min="5642" max="5642" width="11.6640625" style="58" customWidth="1"/>
    <col min="5643" max="5643" width="8.33203125" style="58" customWidth="1"/>
    <col min="5644" max="5644" width="16.5546875" style="58" customWidth="1"/>
    <col min="5645" max="5888" width="11.44140625" style="58"/>
    <col min="5889" max="5889" width="22.6640625" style="58" customWidth="1"/>
    <col min="5890" max="5890" width="15.44140625" style="58" customWidth="1"/>
    <col min="5891" max="5891" width="7.33203125" style="58" customWidth="1"/>
    <col min="5892" max="5892" width="11.44140625" style="58"/>
    <col min="5893" max="5893" width="5.6640625" style="58" customWidth="1"/>
    <col min="5894" max="5894" width="9.5546875" style="58" customWidth="1"/>
    <col min="5895" max="5895" width="14" style="58" customWidth="1"/>
    <col min="5896" max="5896" width="16.33203125" style="58" customWidth="1"/>
    <col min="5897" max="5897" width="15.88671875" style="58" customWidth="1"/>
    <col min="5898" max="5898" width="11.6640625" style="58" customWidth="1"/>
    <col min="5899" max="5899" width="8.33203125" style="58" customWidth="1"/>
    <col min="5900" max="5900" width="16.5546875" style="58" customWidth="1"/>
    <col min="5901" max="6144" width="11.44140625" style="58"/>
    <col min="6145" max="6145" width="22.6640625" style="58" customWidth="1"/>
    <col min="6146" max="6146" width="15.44140625" style="58" customWidth="1"/>
    <col min="6147" max="6147" width="7.33203125" style="58" customWidth="1"/>
    <col min="6148" max="6148" width="11.44140625" style="58"/>
    <col min="6149" max="6149" width="5.6640625" style="58" customWidth="1"/>
    <col min="6150" max="6150" width="9.5546875" style="58" customWidth="1"/>
    <col min="6151" max="6151" width="14" style="58" customWidth="1"/>
    <col min="6152" max="6152" width="16.33203125" style="58" customWidth="1"/>
    <col min="6153" max="6153" width="15.88671875" style="58" customWidth="1"/>
    <col min="6154" max="6154" width="11.6640625" style="58" customWidth="1"/>
    <col min="6155" max="6155" width="8.33203125" style="58" customWidth="1"/>
    <col min="6156" max="6156" width="16.5546875" style="58" customWidth="1"/>
    <col min="6157" max="6400" width="11.44140625" style="58"/>
    <col min="6401" max="6401" width="22.6640625" style="58" customWidth="1"/>
    <col min="6402" max="6402" width="15.44140625" style="58" customWidth="1"/>
    <col min="6403" max="6403" width="7.33203125" style="58" customWidth="1"/>
    <col min="6404" max="6404" width="11.44140625" style="58"/>
    <col min="6405" max="6405" width="5.6640625" style="58" customWidth="1"/>
    <col min="6406" max="6406" width="9.5546875" style="58" customWidth="1"/>
    <col min="6407" max="6407" width="14" style="58" customWidth="1"/>
    <col min="6408" max="6408" width="16.33203125" style="58" customWidth="1"/>
    <col min="6409" max="6409" width="15.88671875" style="58" customWidth="1"/>
    <col min="6410" max="6410" width="11.6640625" style="58" customWidth="1"/>
    <col min="6411" max="6411" width="8.33203125" style="58" customWidth="1"/>
    <col min="6412" max="6412" width="16.5546875" style="58" customWidth="1"/>
    <col min="6413" max="6656" width="11.44140625" style="58"/>
    <col min="6657" max="6657" width="22.6640625" style="58" customWidth="1"/>
    <col min="6658" max="6658" width="15.44140625" style="58" customWidth="1"/>
    <col min="6659" max="6659" width="7.33203125" style="58" customWidth="1"/>
    <col min="6660" max="6660" width="11.44140625" style="58"/>
    <col min="6661" max="6661" width="5.6640625" style="58" customWidth="1"/>
    <col min="6662" max="6662" width="9.5546875" style="58" customWidth="1"/>
    <col min="6663" max="6663" width="14" style="58" customWidth="1"/>
    <col min="6664" max="6664" width="16.33203125" style="58" customWidth="1"/>
    <col min="6665" max="6665" width="15.88671875" style="58" customWidth="1"/>
    <col min="6666" max="6666" width="11.6640625" style="58" customWidth="1"/>
    <col min="6667" max="6667" width="8.33203125" style="58" customWidth="1"/>
    <col min="6668" max="6668" width="16.5546875" style="58" customWidth="1"/>
    <col min="6669" max="6912" width="11.44140625" style="58"/>
    <col min="6913" max="6913" width="22.6640625" style="58" customWidth="1"/>
    <col min="6914" max="6914" width="15.44140625" style="58" customWidth="1"/>
    <col min="6915" max="6915" width="7.33203125" style="58" customWidth="1"/>
    <col min="6916" max="6916" width="11.44140625" style="58"/>
    <col min="6917" max="6917" width="5.6640625" style="58" customWidth="1"/>
    <col min="6918" max="6918" width="9.5546875" style="58" customWidth="1"/>
    <col min="6919" max="6919" width="14" style="58" customWidth="1"/>
    <col min="6920" max="6920" width="16.33203125" style="58" customWidth="1"/>
    <col min="6921" max="6921" width="15.88671875" style="58" customWidth="1"/>
    <col min="6922" max="6922" width="11.6640625" style="58" customWidth="1"/>
    <col min="6923" max="6923" width="8.33203125" style="58" customWidth="1"/>
    <col min="6924" max="6924" width="16.5546875" style="58" customWidth="1"/>
    <col min="6925" max="7168" width="11.44140625" style="58"/>
    <col min="7169" max="7169" width="22.6640625" style="58" customWidth="1"/>
    <col min="7170" max="7170" width="15.44140625" style="58" customWidth="1"/>
    <col min="7171" max="7171" width="7.33203125" style="58" customWidth="1"/>
    <col min="7172" max="7172" width="11.44140625" style="58"/>
    <col min="7173" max="7173" width="5.6640625" style="58" customWidth="1"/>
    <col min="7174" max="7174" width="9.5546875" style="58" customWidth="1"/>
    <col min="7175" max="7175" width="14" style="58" customWidth="1"/>
    <col min="7176" max="7176" width="16.33203125" style="58" customWidth="1"/>
    <col min="7177" max="7177" width="15.88671875" style="58" customWidth="1"/>
    <col min="7178" max="7178" width="11.6640625" style="58" customWidth="1"/>
    <col min="7179" max="7179" width="8.33203125" style="58" customWidth="1"/>
    <col min="7180" max="7180" width="16.5546875" style="58" customWidth="1"/>
    <col min="7181" max="7424" width="11.44140625" style="58"/>
    <col min="7425" max="7425" width="22.6640625" style="58" customWidth="1"/>
    <col min="7426" max="7426" width="15.44140625" style="58" customWidth="1"/>
    <col min="7427" max="7427" width="7.33203125" style="58" customWidth="1"/>
    <col min="7428" max="7428" width="11.44140625" style="58"/>
    <col min="7429" max="7429" width="5.6640625" style="58" customWidth="1"/>
    <col min="7430" max="7430" width="9.5546875" style="58" customWidth="1"/>
    <col min="7431" max="7431" width="14" style="58" customWidth="1"/>
    <col min="7432" max="7432" width="16.33203125" style="58" customWidth="1"/>
    <col min="7433" max="7433" width="15.88671875" style="58" customWidth="1"/>
    <col min="7434" max="7434" width="11.6640625" style="58" customWidth="1"/>
    <col min="7435" max="7435" width="8.33203125" style="58" customWidth="1"/>
    <col min="7436" max="7436" width="16.5546875" style="58" customWidth="1"/>
    <col min="7437" max="7680" width="11.44140625" style="58"/>
    <col min="7681" max="7681" width="22.6640625" style="58" customWidth="1"/>
    <col min="7682" max="7682" width="15.44140625" style="58" customWidth="1"/>
    <col min="7683" max="7683" width="7.33203125" style="58" customWidth="1"/>
    <col min="7684" max="7684" width="11.44140625" style="58"/>
    <col min="7685" max="7685" width="5.6640625" style="58" customWidth="1"/>
    <col min="7686" max="7686" width="9.5546875" style="58" customWidth="1"/>
    <col min="7687" max="7687" width="14" style="58" customWidth="1"/>
    <col min="7688" max="7688" width="16.33203125" style="58" customWidth="1"/>
    <col min="7689" max="7689" width="15.88671875" style="58" customWidth="1"/>
    <col min="7690" max="7690" width="11.6640625" style="58" customWidth="1"/>
    <col min="7691" max="7691" width="8.33203125" style="58" customWidth="1"/>
    <col min="7692" max="7692" width="16.5546875" style="58" customWidth="1"/>
    <col min="7693" max="7936" width="11.44140625" style="58"/>
    <col min="7937" max="7937" width="22.6640625" style="58" customWidth="1"/>
    <col min="7938" max="7938" width="15.44140625" style="58" customWidth="1"/>
    <col min="7939" max="7939" width="7.33203125" style="58" customWidth="1"/>
    <col min="7940" max="7940" width="11.44140625" style="58"/>
    <col min="7941" max="7941" width="5.6640625" style="58" customWidth="1"/>
    <col min="7942" max="7942" width="9.5546875" style="58" customWidth="1"/>
    <col min="7943" max="7943" width="14" style="58" customWidth="1"/>
    <col min="7944" max="7944" width="16.33203125" style="58" customWidth="1"/>
    <col min="7945" max="7945" width="15.88671875" style="58" customWidth="1"/>
    <col min="7946" max="7946" width="11.6640625" style="58" customWidth="1"/>
    <col min="7947" max="7947" width="8.33203125" style="58" customWidth="1"/>
    <col min="7948" max="7948" width="16.5546875" style="58" customWidth="1"/>
    <col min="7949" max="8192" width="11.44140625" style="58"/>
    <col min="8193" max="8193" width="22.6640625" style="58" customWidth="1"/>
    <col min="8194" max="8194" width="15.44140625" style="58" customWidth="1"/>
    <col min="8195" max="8195" width="7.33203125" style="58" customWidth="1"/>
    <col min="8196" max="8196" width="11.44140625" style="58"/>
    <col min="8197" max="8197" width="5.6640625" style="58" customWidth="1"/>
    <col min="8198" max="8198" width="9.5546875" style="58" customWidth="1"/>
    <col min="8199" max="8199" width="14" style="58" customWidth="1"/>
    <col min="8200" max="8200" width="16.33203125" style="58" customWidth="1"/>
    <col min="8201" max="8201" width="15.88671875" style="58" customWidth="1"/>
    <col min="8202" max="8202" width="11.6640625" style="58" customWidth="1"/>
    <col min="8203" max="8203" width="8.33203125" style="58" customWidth="1"/>
    <col min="8204" max="8204" width="16.5546875" style="58" customWidth="1"/>
    <col min="8205" max="8448" width="11.44140625" style="58"/>
    <col min="8449" max="8449" width="22.6640625" style="58" customWidth="1"/>
    <col min="8450" max="8450" width="15.44140625" style="58" customWidth="1"/>
    <col min="8451" max="8451" width="7.33203125" style="58" customWidth="1"/>
    <col min="8452" max="8452" width="11.44140625" style="58"/>
    <col min="8453" max="8453" width="5.6640625" style="58" customWidth="1"/>
    <col min="8454" max="8454" width="9.5546875" style="58" customWidth="1"/>
    <col min="8455" max="8455" width="14" style="58" customWidth="1"/>
    <col min="8456" max="8456" width="16.33203125" style="58" customWidth="1"/>
    <col min="8457" max="8457" width="15.88671875" style="58" customWidth="1"/>
    <col min="8458" max="8458" width="11.6640625" style="58" customWidth="1"/>
    <col min="8459" max="8459" width="8.33203125" style="58" customWidth="1"/>
    <col min="8460" max="8460" width="16.5546875" style="58" customWidth="1"/>
    <col min="8461" max="8704" width="11.44140625" style="58"/>
    <col min="8705" max="8705" width="22.6640625" style="58" customWidth="1"/>
    <col min="8706" max="8706" width="15.44140625" style="58" customWidth="1"/>
    <col min="8707" max="8707" width="7.33203125" style="58" customWidth="1"/>
    <col min="8708" max="8708" width="11.44140625" style="58"/>
    <col min="8709" max="8709" width="5.6640625" style="58" customWidth="1"/>
    <col min="8710" max="8710" width="9.5546875" style="58" customWidth="1"/>
    <col min="8711" max="8711" width="14" style="58" customWidth="1"/>
    <col min="8712" max="8712" width="16.33203125" style="58" customWidth="1"/>
    <col min="8713" max="8713" width="15.88671875" style="58" customWidth="1"/>
    <col min="8714" max="8714" width="11.6640625" style="58" customWidth="1"/>
    <col min="8715" max="8715" width="8.33203125" style="58" customWidth="1"/>
    <col min="8716" max="8716" width="16.5546875" style="58" customWidth="1"/>
    <col min="8717" max="8960" width="11.44140625" style="58"/>
    <col min="8961" max="8961" width="22.6640625" style="58" customWidth="1"/>
    <col min="8962" max="8962" width="15.44140625" style="58" customWidth="1"/>
    <col min="8963" max="8963" width="7.33203125" style="58" customWidth="1"/>
    <col min="8964" max="8964" width="11.44140625" style="58"/>
    <col min="8965" max="8965" width="5.6640625" style="58" customWidth="1"/>
    <col min="8966" max="8966" width="9.5546875" style="58" customWidth="1"/>
    <col min="8967" max="8967" width="14" style="58" customWidth="1"/>
    <col min="8968" max="8968" width="16.33203125" style="58" customWidth="1"/>
    <col min="8969" max="8969" width="15.88671875" style="58" customWidth="1"/>
    <col min="8970" max="8970" width="11.6640625" style="58" customWidth="1"/>
    <col min="8971" max="8971" width="8.33203125" style="58" customWidth="1"/>
    <col min="8972" max="8972" width="16.5546875" style="58" customWidth="1"/>
    <col min="8973" max="9216" width="11.44140625" style="58"/>
    <col min="9217" max="9217" width="22.6640625" style="58" customWidth="1"/>
    <col min="9218" max="9218" width="15.44140625" style="58" customWidth="1"/>
    <col min="9219" max="9219" width="7.33203125" style="58" customWidth="1"/>
    <col min="9220" max="9220" width="11.44140625" style="58"/>
    <col min="9221" max="9221" width="5.6640625" style="58" customWidth="1"/>
    <col min="9222" max="9222" width="9.5546875" style="58" customWidth="1"/>
    <col min="9223" max="9223" width="14" style="58" customWidth="1"/>
    <col min="9224" max="9224" width="16.33203125" style="58" customWidth="1"/>
    <col min="9225" max="9225" width="15.88671875" style="58" customWidth="1"/>
    <col min="9226" max="9226" width="11.6640625" style="58" customWidth="1"/>
    <col min="9227" max="9227" width="8.33203125" style="58" customWidth="1"/>
    <col min="9228" max="9228" width="16.5546875" style="58" customWidth="1"/>
    <col min="9229" max="9472" width="11.44140625" style="58"/>
    <col min="9473" max="9473" width="22.6640625" style="58" customWidth="1"/>
    <col min="9474" max="9474" width="15.44140625" style="58" customWidth="1"/>
    <col min="9475" max="9475" width="7.33203125" style="58" customWidth="1"/>
    <col min="9476" max="9476" width="11.44140625" style="58"/>
    <col min="9477" max="9477" width="5.6640625" style="58" customWidth="1"/>
    <col min="9478" max="9478" width="9.5546875" style="58" customWidth="1"/>
    <col min="9479" max="9479" width="14" style="58" customWidth="1"/>
    <col min="9480" max="9480" width="16.33203125" style="58" customWidth="1"/>
    <col min="9481" max="9481" width="15.88671875" style="58" customWidth="1"/>
    <col min="9482" max="9482" width="11.6640625" style="58" customWidth="1"/>
    <col min="9483" max="9483" width="8.33203125" style="58" customWidth="1"/>
    <col min="9484" max="9484" width="16.5546875" style="58" customWidth="1"/>
    <col min="9485" max="9728" width="11.44140625" style="58"/>
    <col min="9729" max="9729" width="22.6640625" style="58" customWidth="1"/>
    <col min="9730" max="9730" width="15.44140625" style="58" customWidth="1"/>
    <col min="9731" max="9731" width="7.33203125" style="58" customWidth="1"/>
    <col min="9732" max="9732" width="11.44140625" style="58"/>
    <col min="9733" max="9733" width="5.6640625" style="58" customWidth="1"/>
    <col min="9734" max="9734" width="9.5546875" style="58" customWidth="1"/>
    <col min="9735" max="9735" width="14" style="58" customWidth="1"/>
    <col min="9736" max="9736" width="16.33203125" style="58" customWidth="1"/>
    <col min="9737" max="9737" width="15.88671875" style="58" customWidth="1"/>
    <col min="9738" max="9738" width="11.6640625" style="58" customWidth="1"/>
    <col min="9739" max="9739" width="8.33203125" style="58" customWidth="1"/>
    <col min="9740" max="9740" width="16.5546875" style="58" customWidth="1"/>
    <col min="9741" max="9984" width="11.44140625" style="58"/>
    <col min="9985" max="9985" width="22.6640625" style="58" customWidth="1"/>
    <col min="9986" max="9986" width="15.44140625" style="58" customWidth="1"/>
    <col min="9987" max="9987" width="7.33203125" style="58" customWidth="1"/>
    <col min="9988" max="9988" width="11.44140625" style="58"/>
    <col min="9989" max="9989" width="5.6640625" style="58" customWidth="1"/>
    <col min="9990" max="9990" width="9.5546875" style="58" customWidth="1"/>
    <col min="9991" max="9991" width="14" style="58" customWidth="1"/>
    <col min="9992" max="9992" width="16.33203125" style="58" customWidth="1"/>
    <col min="9993" max="9993" width="15.88671875" style="58" customWidth="1"/>
    <col min="9994" max="9994" width="11.6640625" style="58" customWidth="1"/>
    <col min="9995" max="9995" width="8.33203125" style="58" customWidth="1"/>
    <col min="9996" max="9996" width="16.5546875" style="58" customWidth="1"/>
    <col min="9997" max="10240" width="11.44140625" style="58"/>
    <col min="10241" max="10241" width="22.6640625" style="58" customWidth="1"/>
    <col min="10242" max="10242" width="15.44140625" style="58" customWidth="1"/>
    <col min="10243" max="10243" width="7.33203125" style="58" customWidth="1"/>
    <col min="10244" max="10244" width="11.44140625" style="58"/>
    <col min="10245" max="10245" width="5.6640625" style="58" customWidth="1"/>
    <col min="10246" max="10246" width="9.5546875" style="58" customWidth="1"/>
    <col min="10247" max="10247" width="14" style="58" customWidth="1"/>
    <col min="10248" max="10248" width="16.33203125" style="58" customWidth="1"/>
    <col min="10249" max="10249" width="15.88671875" style="58" customWidth="1"/>
    <col min="10250" max="10250" width="11.6640625" style="58" customWidth="1"/>
    <col min="10251" max="10251" width="8.33203125" style="58" customWidth="1"/>
    <col min="10252" max="10252" width="16.5546875" style="58" customWidth="1"/>
    <col min="10253" max="10496" width="11.44140625" style="58"/>
    <col min="10497" max="10497" width="22.6640625" style="58" customWidth="1"/>
    <col min="10498" max="10498" width="15.44140625" style="58" customWidth="1"/>
    <col min="10499" max="10499" width="7.33203125" style="58" customWidth="1"/>
    <col min="10500" max="10500" width="11.44140625" style="58"/>
    <col min="10501" max="10501" width="5.6640625" style="58" customWidth="1"/>
    <col min="10502" max="10502" width="9.5546875" style="58" customWidth="1"/>
    <col min="10503" max="10503" width="14" style="58" customWidth="1"/>
    <col min="10504" max="10504" width="16.33203125" style="58" customWidth="1"/>
    <col min="10505" max="10505" width="15.88671875" style="58" customWidth="1"/>
    <col min="10506" max="10506" width="11.6640625" style="58" customWidth="1"/>
    <col min="10507" max="10507" width="8.33203125" style="58" customWidth="1"/>
    <col min="10508" max="10508" width="16.5546875" style="58" customWidth="1"/>
    <col min="10509" max="10752" width="11.44140625" style="58"/>
    <col min="10753" max="10753" width="22.6640625" style="58" customWidth="1"/>
    <col min="10754" max="10754" width="15.44140625" style="58" customWidth="1"/>
    <col min="10755" max="10755" width="7.33203125" style="58" customWidth="1"/>
    <col min="10756" max="10756" width="11.44140625" style="58"/>
    <col min="10757" max="10757" width="5.6640625" style="58" customWidth="1"/>
    <col min="10758" max="10758" width="9.5546875" style="58" customWidth="1"/>
    <col min="10759" max="10759" width="14" style="58" customWidth="1"/>
    <col min="10760" max="10760" width="16.33203125" style="58" customWidth="1"/>
    <col min="10761" max="10761" width="15.88671875" style="58" customWidth="1"/>
    <col min="10762" max="10762" width="11.6640625" style="58" customWidth="1"/>
    <col min="10763" max="10763" width="8.33203125" style="58" customWidth="1"/>
    <col min="10764" max="10764" width="16.5546875" style="58" customWidth="1"/>
    <col min="10765" max="11008" width="11.44140625" style="58"/>
    <col min="11009" max="11009" width="22.6640625" style="58" customWidth="1"/>
    <col min="11010" max="11010" width="15.44140625" style="58" customWidth="1"/>
    <col min="11011" max="11011" width="7.33203125" style="58" customWidth="1"/>
    <col min="11012" max="11012" width="11.44140625" style="58"/>
    <col min="11013" max="11013" width="5.6640625" style="58" customWidth="1"/>
    <col min="11014" max="11014" width="9.5546875" style="58" customWidth="1"/>
    <col min="11015" max="11015" width="14" style="58" customWidth="1"/>
    <col min="11016" max="11016" width="16.33203125" style="58" customWidth="1"/>
    <col min="11017" max="11017" width="15.88671875" style="58" customWidth="1"/>
    <col min="11018" max="11018" width="11.6640625" style="58" customWidth="1"/>
    <col min="11019" max="11019" width="8.33203125" style="58" customWidth="1"/>
    <col min="11020" max="11020" width="16.5546875" style="58" customWidth="1"/>
    <col min="11021" max="11264" width="11.44140625" style="58"/>
    <col min="11265" max="11265" width="22.6640625" style="58" customWidth="1"/>
    <col min="11266" max="11266" width="15.44140625" style="58" customWidth="1"/>
    <col min="11267" max="11267" width="7.33203125" style="58" customWidth="1"/>
    <col min="11268" max="11268" width="11.44140625" style="58"/>
    <col min="11269" max="11269" width="5.6640625" style="58" customWidth="1"/>
    <col min="11270" max="11270" width="9.5546875" style="58" customWidth="1"/>
    <col min="11271" max="11271" width="14" style="58" customWidth="1"/>
    <col min="11272" max="11272" width="16.33203125" style="58" customWidth="1"/>
    <col min="11273" max="11273" width="15.88671875" style="58" customWidth="1"/>
    <col min="11274" max="11274" width="11.6640625" style="58" customWidth="1"/>
    <col min="11275" max="11275" width="8.33203125" style="58" customWidth="1"/>
    <col min="11276" max="11276" width="16.5546875" style="58" customWidth="1"/>
    <col min="11277" max="11520" width="11.44140625" style="58"/>
    <col min="11521" max="11521" width="22.6640625" style="58" customWidth="1"/>
    <col min="11522" max="11522" width="15.44140625" style="58" customWidth="1"/>
    <col min="11523" max="11523" width="7.33203125" style="58" customWidth="1"/>
    <col min="11524" max="11524" width="11.44140625" style="58"/>
    <col min="11525" max="11525" width="5.6640625" style="58" customWidth="1"/>
    <col min="11526" max="11526" width="9.5546875" style="58" customWidth="1"/>
    <col min="11527" max="11527" width="14" style="58" customWidth="1"/>
    <col min="11528" max="11528" width="16.33203125" style="58" customWidth="1"/>
    <col min="11529" max="11529" width="15.88671875" style="58" customWidth="1"/>
    <col min="11530" max="11530" width="11.6640625" style="58" customWidth="1"/>
    <col min="11531" max="11531" width="8.33203125" style="58" customWidth="1"/>
    <col min="11532" max="11532" width="16.5546875" style="58" customWidth="1"/>
    <col min="11533" max="11776" width="11.44140625" style="58"/>
    <col min="11777" max="11777" width="22.6640625" style="58" customWidth="1"/>
    <col min="11778" max="11778" width="15.44140625" style="58" customWidth="1"/>
    <col min="11779" max="11779" width="7.33203125" style="58" customWidth="1"/>
    <col min="11780" max="11780" width="11.44140625" style="58"/>
    <col min="11781" max="11781" width="5.6640625" style="58" customWidth="1"/>
    <col min="11782" max="11782" width="9.5546875" style="58" customWidth="1"/>
    <col min="11783" max="11783" width="14" style="58" customWidth="1"/>
    <col min="11784" max="11784" width="16.33203125" style="58" customWidth="1"/>
    <col min="11785" max="11785" width="15.88671875" style="58" customWidth="1"/>
    <col min="11786" max="11786" width="11.6640625" style="58" customWidth="1"/>
    <col min="11787" max="11787" width="8.33203125" style="58" customWidth="1"/>
    <col min="11788" max="11788" width="16.5546875" style="58" customWidth="1"/>
    <col min="11789" max="12032" width="11.44140625" style="58"/>
    <col min="12033" max="12033" width="22.6640625" style="58" customWidth="1"/>
    <col min="12034" max="12034" width="15.44140625" style="58" customWidth="1"/>
    <col min="12035" max="12035" width="7.33203125" style="58" customWidth="1"/>
    <col min="12036" max="12036" width="11.44140625" style="58"/>
    <col min="12037" max="12037" width="5.6640625" style="58" customWidth="1"/>
    <col min="12038" max="12038" width="9.5546875" style="58" customWidth="1"/>
    <col min="12039" max="12039" width="14" style="58" customWidth="1"/>
    <col min="12040" max="12040" width="16.33203125" style="58" customWidth="1"/>
    <col min="12041" max="12041" width="15.88671875" style="58" customWidth="1"/>
    <col min="12042" max="12042" width="11.6640625" style="58" customWidth="1"/>
    <col min="12043" max="12043" width="8.33203125" style="58" customWidth="1"/>
    <col min="12044" max="12044" width="16.5546875" style="58" customWidth="1"/>
    <col min="12045" max="12288" width="11.44140625" style="58"/>
    <col min="12289" max="12289" width="22.6640625" style="58" customWidth="1"/>
    <col min="12290" max="12290" width="15.44140625" style="58" customWidth="1"/>
    <col min="12291" max="12291" width="7.33203125" style="58" customWidth="1"/>
    <col min="12292" max="12292" width="11.44140625" style="58"/>
    <col min="12293" max="12293" width="5.6640625" style="58" customWidth="1"/>
    <col min="12294" max="12294" width="9.5546875" style="58" customWidth="1"/>
    <col min="12295" max="12295" width="14" style="58" customWidth="1"/>
    <col min="12296" max="12296" width="16.33203125" style="58" customWidth="1"/>
    <col min="12297" max="12297" width="15.88671875" style="58" customWidth="1"/>
    <col min="12298" max="12298" width="11.6640625" style="58" customWidth="1"/>
    <col min="12299" max="12299" width="8.33203125" style="58" customWidth="1"/>
    <col min="12300" max="12300" width="16.5546875" style="58" customWidth="1"/>
    <col min="12301" max="12544" width="11.44140625" style="58"/>
    <col min="12545" max="12545" width="22.6640625" style="58" customWidth="1"/>
    <col min="12546" max="12546" width="15.44140625" style="58" customWidth="1"/>
    <col min="12547" max="12547" width="7.33203125" style="58" customWidth="1"/>
    <col min="12548" max="12548" width="11.44140625" style="58"/>
    <col min="12549" max="12549" width="5.6640625" style="58" customWidth="1"/>
    <col min="12550" max="12550" width="9.5546875" style="58" customWidth="1"/>
    <col min="12551" max="12551" width="14" style="58" customWidth="1"/>
    <col min="12552" max="12552" width="16.33203125" style="58" customWidth="1"/>
    <col min="12553" max="12553" width="15.88671875" style="58" customWidth="1"/>
    <col min="12554" max="12554" width="11.6640625" style="58" customWidth="1"/>
    <col min="12555" max="12555" width="8.33203125" style="58" customWidth="1"/>
    <col min="12556" max="12556" width="16.5546875" style="58" customWidth="1"/>
    <col min="12557" max="12800" width="11.44140625" style="58"/>
    <col min="12801" max="12801" width="22.6640625" style="58" customWidth="1"/>
    <col min="12802" max="12802" width="15.44140625" style="58" customWidth="1"/>
    <col min="12803" max="12803" width="7.33203125" style="58" customWidth="1"/>
    <col min="12804" max="12804" width="11.44140625" style="58"/>
    <col min="12805" max="12805" width="5.6640625" style="58" customWidth="1"/>
    <col min="12806" max="12806" width="9.5546875" style="58" customWidth="1"/>
    <col min="12807" max="12807" width="14" style="58" customWidth="1"/>
    <col min="12808" max="12808" width="16.33203125" style="58" customWidth="1"/>
    <col min="12809" max="12809" width="15.88671875" style="58" customWidth="1"/>
    <col min="12810" max="12810" width="11.6640625" style="58" customWidth="1"/>
    <col min="12811" max="12811" width="8.33203125" style="58" customWidth="1"/>
    <col min="12812" max="12812" width="16.5546875" style="58" customWidth="1"/>
    <col min="12813" max="13056" width="11.44140625" style="58"/>
    <col min="13057" max="13057" width="22.6640625" style="58" customWidth="1"/>
    <col min="13058" max="13058" width="15.44140625" style="58" customWidth="1"/>
    <col min="13059" max="13059" width="7.33203125" style="58" customWidth="1"/>
    <col min="13060" max="13060" width="11.44140625" style="58"/>
    <col min="13061" max="13061" width="5.6640625" style="58" customWidth="1"/>
    <col min="13062" max="13062" width="9.5546875" style="58" customWidth="1"/>
    <col min="13063" max="13063" width="14" style="58" customWidth="1"/>
    <col min="13064" max="13064" width="16.33203125" style="58" customWidth="1"/>
    <col min="13065" max="13065" width="15.88671875" style="58" customWidth="1"/>
    <col min="13066" max="13066" width="11.6640625" style="58" customWidth="1"/>
    <col min="13067" max="13067" width="8.33203125" style="58" customWidth="1"/>
    <col min="13068" max="13068" width="16.5546875" style="58" customWidth="1"/>
    <col min="13069" max="13312" width="11.44140625" style="58"/>
    <col min="13313" max="13313" width="22.6640625" style="58" customWidth="1"/>
    <col min="13314" max="13314" width="15.44140625" style="58" customWidth="1"/>
    <col min="13315" max="13315" width="7.33203125" style="58" customWidth="1"/>
    <col min="13316" max="13316" width="11.44140625" style="58"/>
    <col min="13317" max="13317" width="5.6640625" style="58" customWidth="1"/>
    <col min="13318" max="13318" width="9.5546875" style="58" customWidth="1"/>
    <col min="13319" max="13319" width="14" style="58" customWidth="1"/>
    <col min="13320" max="13320" width="16.33203125" style="58" customWidth="1"/>
    <col min="13321" max="13321" width="15.88671875" style="58" customWidth="1"/>
    <col min="13322" max="13322" width="11.6640625" style="58" customWidth="1"/>
    <col min="13323" max="13323" width="8.33203125" style="58" customWidth="1"/>
    <col min="13324" max="13324" width="16.5546875" style="58" customWidth="1"/>
    <col min="13325" max="13568" width="11.44140625" style="58"/>
    <col min="13569" max="13569" width="22.6640625" style="58" customWidth="1"/>
    <col min="13570" max="13570" width="15.44140625" style="58" customWidth="1"/>
    <col min="13571" max="13571" width="7.33203125" style="58" customWidth="1"/>
    <col min="13572" max="13572" width="11.44140625" style="58"/>
    <col min="13573" max="13573" width="5.6640625" style="58" customWidth="1"/>
    <col min="13574" max="13574" width="9.5546875" style="58" customWidth="1"/>
    <col min="13575" max="13575" width="14" style="58" customWidth="1"/>
    <col min="13576" max="13576" width="16.33203125" style="58" customWidth="1"/>
    <col min="13577" max="13577" width="15.88671875" style="58" customWidth="1"/>
    <col min="13578" max="13578" width="11.6640625" style="58" customWidth="1"/>
    <col min="13579" max="13579" width="8.33203125" style="58" customWidth="1"/>
    <col min="13580" max="13580" width="16.5546875" style="58" customWidth="1"/>
    <col min="13581" max="13824" width="11.44140625" style="58"/>
    <col min="13825" max="13825" width="22.6640625" style="58" customWidth="1"/>
    <col min="13826" max="13826" width="15.44140625" style="58" customWidth="1"/>
    <col min="13827" max="13827" width="7.33203125" style="58" customWidth="1"/>
    <col min="13828" max="13828" width="11.44140625" style="58"/>
    <col min="13829" max="13829" width="5.6640625" style="58" customWidth="1"/>
    <col min="13830" max="13830" width="9.5546875" style="58" customWidth="1"/>
    <col min="13831" max="13831" width="14" style="58" customWidth="1"/>
    <col min="13832" max="13832" width="16.33203125" style="58" customWidth="1"/>
    <col min="13833" max="13833" width="15.88671875" style="58" customWidth="1"/>
    <col min="13834" max="13834" width="11.6640625" style="58" customWidth="1"/>
    <col min="13835" max="13835" width="8.33203125" style="58" customWidth="1"/>
    <col min="13836" max="13836" width="16.5546875" style="58" customWidth="1"/>
    <col min="13837" max="14080" width="11.44140625" style="58"/>
    <col min="14081" max="14081" width="22.6640625" style="58" customWidth="1"/>
    <col min="14082" max="14082" width="15.44140625" style="58" customWidth="1"/>
    <col min="14083" max="14083" width="7.33203125" style="58" customWidth="1"/>
    <col min="14084" max="14084" width="11.44140625" style="58"/>
    <col min="14085" max="14085" width="5.6640625" style="58" customWidth="1"/>
    <col min="14086" max="14086" width="9.5546875" style="58" customWidth="1"/>
    <col min="14087" max="14087" width="14" style="58" customWidth="1"/>
    <col min="14088" max="14088" width="16.33203125" style="58" customWidth="1"/>
    <col min="14089" max="14089" width="15.88671875" style="58" customWidth="1"/>
    <col min="14090" max="14090" width="11.6640625" style="58" customWidth="1"/>
    <col min="14091" max="14091" width="8.33203125" style="58" customWidth="1"/>
    <col min="14092" max="14092" width="16.5546875" style="58" customWidth="1"/>
    <col min="14093" max="14336" width="11.44140625" style="58"/>
    <col min="14337" max="14337" width="22.6640625" style="58" customWidth="1"/>
    <col min="14338" max="14338" width="15.44140625" style="58" customWidth="1"/>
    <col min="14339" max="14339" width="7.33203125" style="58" customWidth="1"/>
    <col min="14340" max="14340" width="11.44140625" style="58"/>
    <col min="14341" max="14341" width="5.6640625" style="58" customWidth="1"/>
    <col min="14342" max="14342" width="9.5546875" style="58" customWidth="1"/>
    <col min="14343" max="14343" width="14" style="58" customWidth="1"/>
    <col min="14344" max="14344" width="16.33203125" style="58" customWidth="1"/>
    <col min="14345" max="14345" width="15.88671875" style="58" customWidth="1"/>
    <col min="14346" max="14346" width="11.6640625" style="58" customWidth="1"/>
    <col min="14347" max="14347" width="8.33203125" style="58" customWidth="1"/>
    <col min="14348" max="14348" width="16.5546875" style="58" customWidth="1"/>
    <col min="14349" max="14592" width="11.44140625" style="58"/>
    <col min="14593" max="14593" width="22.6640625" style="58" customWidth="1"/>
    <col min="14594" max="14594" width="15.44140625" style="58" customWidth="1"/>
    <col min="14595" max="14595" width="7.33203125" style="58" customWidth="1"/>
    <col min="14596" max="14596" width="11.44140625" style="58"/>
    <col min="14597" max="14597" width="5.6640625" style="58" customWidth="1"/>
    <col min="14598" max="14598" width="9.5546875" style="58" customWidth="1"/>
    <col min="14599" max="14599" width="14" style="58" customWidth="1"/>
    <col min="14600" max="14600" width="16.33203125" style="58" customWidth="1"/>
    <col min="14601" max="14601" width="15.88671875" style="58" customWidth="1"/>
    <col min="14602" max="14602" width="11.6640625" style="58" customWidth="1"/>
    <col min="14603" max="14603" width="8.33203125" style="58" customWidth="1"/>
    <col min="14604" max="14604" width="16.5546875" style="58" customWidth="1"/>
    <col min="14605" max="14848" width="11.44140625" style="58"/>
    <col min="14849" max="14849" width="22.6640625" style="58" customWidth="1"/>
    <col min="14850" max="14850" width="15.44140625" style="58" customWidth="1"/>
    <col min="14851" max="14851" width="7.33203125" style="58" customWidth="1"/>
    <col min="14852" max="14852" width="11.44140625" style="58"/>
    <col min="14853" max="14853" width="5.6640625" style="58" customWidth="1"/>
    <col min="14854" max="14854" width="9.5546875" style="58" customWidth="1"/>
    <col min="14855" max="14855" width="14" style="58" customWidth="1"/>
    <col min="14856" max="14856" width="16.33203125" style="58" customWidth="1"/>
    <col min="14857" max="14857" width="15.88671875" style="58" customWidth="1"/>
    <col min="14858" max="14858" width="11.6640625" style="58" customWidth="1"/>
    <col min="14859" max="14859" width="8.33203125" style="58" customWidth="1"/>
    <col min="14860" max="14860" width="16.5546875" style="58" customWidth="1"/>
    <col min="14861" max="15104" width="11.44140625" style="58"/>
    <col min="15105" max="15105" width="22.6640625" style="58" customWidth="1"/>
    <col min="15106" max="15106" width="15.44140625" style="58" customWidth="1"/>
    <col min="15107" max="15107" width="7.33203125" style="58" customWidth="1"/>
    <col min="15108" max="15108" width="11.44140625" style="58"/>
    <col min="15109" max="15109" width="5.6640625" style="58" customWidth="1"/>
    <col min="15110" max="15110" width="9.5546875" style="58" customWidth="1"/>
    <col min="15111" max="15111" width="14" style="58" customWidth="1"/>
    <col min="15112" max="15112" width="16.33203125" style="58" customWidth="1"/>
    <col min="15113" max="15113" width="15.88671875" style="58" customWidth="1"/>
    <col min="15114" max="15114" width="11.6640625" style="58" customWidth="1"/>
    <col min="15115" max="15115" width="8.33203125" style="58" customWidth="1"/>
    <col min="15116" max="15116" width="16.5546875" style="58" customWidth="1"/>
    <col min="15117" max="15360" width="11.44140625" style="58"/>
    <col min="15361" max="15361" width="22.6640625" style="58" customWidth="1"/>
    <col min="15362" max="15362" width="15.44140625" style="58" customWidth="1"/>
    <col min="15363" max="15363" width="7.33203125" style="58" customWidth="1"/>
    <col min="15364" max="15364" width="11.44140625" style="58"/>
    <col min="15365" max="15365" width="5.6640625" style="58" customWidth="1"/>
    <col min="15366" max="15366" width="9.5546875" style="58" customWidth="1"/>
    <col min="15367" max="15367" width="14" style="58" customWidth="1"/>
    <col min="15368" max="15368" width="16.33203125" style="58" customWidth="1"/>
    <col min="15369" max="15369" width="15.88671875" style="58" customWidth="1"/>
    <col min="15370" max="15370" width="11.6640625" style="58" customWidth="1"/>
    <col min="15371" max="15371" width="8.33203125" style="58" customWidth="1"/>
    <col min="15372" max="15372" width="16.5546875" style="58" customWidth="1"/>
    <col min="15373" max="15616" width="11.44140625" style="58"/>
    <col min="15617" max="15617" width="22.6640625" style="58" customWidth="1"/>
    <col min="15618" max="15618" width="15.44140625" style="58" customWidth="1"/>
    <col min="15619" max="15619" width="7.33203125" style="58" customWidth="1"/>
    <col min="15620" max="15620" width="11.44140625" style="58"/>
    <col min="15621" max="15621" width="5.6640625" style="58" customWidth="1"/>
    <col min="15622" max="15622" width="9.5546875" style="58" customWidth="1"/>
    <col min="15623" max="15623" width="14" style="58" customWidth="1"/>
    <col min="15624" max="15624" width="16.33203125" style="58" customWidth="1"/>
    <col min="15625" max="15625" width="15.88671875" style="58" customWidth="1"/>
    <col min="15626" max="15626" width="11.6640625" style="58" customWidth="1"/>
    <col min="15627" max="15627" width="8.33203125" style="58" customWidth="1"/>
    <col min="15628" max="15628" width="16.5546875" style="58" customWidth="1"/>
    <col min="15629" max="15872" width="11.44140625" style="58"/>
    <col min="15873" max="15873" width="22.6640625" style="58" customWidth="1"/>
    <col min="15874" max="15874" width="15.44140625" style="58" customWidth="1"/>
    <col min="15875" max="15875" width="7.33203125" style="58" customWidth="1"/>
    <col min="15876" max="15876" width="11.44140625" style="58"/>
    <col min="15877" max="15877" width="5.6640625" style="58" customWidth="1"/>
    <col min="15878" max="15878" width="9.5546875" style="58" customWidth="1"/>
    <col min="15879" max="15879" width="14" style="58" customWidth="1"/>
    <col min="15880" max="15880" width="16.33203125" style="58" customWidth="1"/>
    <col min="15881" max="15881" width="15.88671875" style="58" customWidth="1"/>
    <col min="15882" max="15882" width="11.6640625" style="58" customWidth="1"/>
    <col min="15883" max="15883" width="8.33203125" style="58" customWidth="1"/>
    <col min="15884" max="15884" width="16.5546875" style="58" customWidth="1"/>
    <col min="15885" max="16128" width="11.44140625" style="58"/>
    <col min="16129" max="16129" width="22.6640625" style="58" customWidth="1"/>
    <col min="16130" max="16130" width="15.44140625" style="58" customWidth="1"/>
    <col min="16131" max="16131" width="7.33203125" style="58" customWidth="1"/>
    <col min="16132" max="16132" width="11.44140625" style="58"/>
    <col min="16133" max="16133" width="5.6640625" style="58" customWidth="1"/>
    <col min="16134" max="16134" width="9.5546875" style="58" customWidth="1"/>
    <col min="16135" max="16135" width="14" style="58" customWidth="1"/>
    <col min="16136" max="16136" width="16.33203125" style="58" customWidth="1"/>
    <col min="16137" max="16137" width="15.88671875" style="58" customWidth="1"/>
    <col min="16138" max="16138" width="11.6640625" style="58" customWidth="1"/>
    <col min="16139" max="16139" width="8.33203125" style="58" customWidth="1"/>
    <col min="16140" max="16140" width="16.5546875" style="58" customWidth="1"/>
    <col min="16141"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405"/>
      <c r="D12" s="405"/>
      <c r="E12" s="405"/>
      <c r="F12" s="115"/>
      <c r="G12" s="405"/>
      <c r="H12" s="115"/>
      <c r="I12" s="405"/>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403"/>
      <c r="D20" s="403"/>
      <c r="E20" s="403"/>
      <c r="F20" s="403"/>
      <c r="G20" s="403"/>
      <c r="H20" s="403"/>
      <c r="I20" s="403"/>
      <c r="J20" s="403"/>
      <c r="K20" s="403"/>
      <c r="L20" s="125"/>
    </row>
    <row r="21" spans="1:12" ht="3.75" customHeight="1">
      <c r="A21" s="5"/>
      <c r="B21" s="6"/>
      <c r="C21" s="65"/>
      <c r="D21" s="65"/>
      <c r="E21" s="65"/>
      <c r="F21" s="65"/>
      <c r="G21" s="65"/>
      <c r="H21" s="65"/>
      <c r="I21" s="65"/>
      <c r="J21" s="65"/>
      <c r="K21" s="65"/>
      <c r="L21" s="66"/>
    </row>
    <row r="22" spans="1:12" ht="18" customHeight="1">
      <c r="A22" s="5" t="s">
        <v>91</v>
      </c>
      <c r="B22" s="121"/>
      <c r="C22" s="403"/>
      <c r="D22" s="403"/>
      <c r="E22" s="403"/>
      <c r="F22" s="403"/>
      <c r="G22" s="403"/>
      <c r="H22" s="403"/>
      <c r="I22" s="404" t="s">
        <v>92</v>
      </c>
      <c r="J22" s="126"/>
      <c r="K22" s="40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403"/>
      <c r="H24" s="40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16.5" customHeight="1" thickBot="1">
      <c r="A30" s="295" t="s">
        <v>138</v>
      </c>
      <c r="B30" s="234" t="s">
        <v>156</v>
      </c>
      <c r="C30" s="235"/>
      <c r="D30" s="235"/>
      <c r="E30" s="235"/>
      <c r="F30" s="235"/>
      <c r="G30" s="235"/>
      <c r="H30" s="235"/>
      <c r="I30" s="237"/>
      <c r="J30" s="949" t="s">
        <v>43</v>
      </c>
      <c r="K30" s="950"/>
      <c r="L30" s="233"/>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2" s="68" customFormat="1" ht="3.75" customHeight="1" thickBot="1">
      <c r="A33" s="147"/>
      <c r="B33" s="135"/>
      <c r="C33" s="135"/>
      <c r="D33" s="135"/>
      <c r="E33" s="135"/>
      <c r="F33" s="135"/>
      <c r="G33" s="148"/>
      <c r="H33" s="148"/>
      <c r="I33" s="135"/>
      <c r="J33" s="135"/>
      <c r="K33" s="135"/>
      <c r="L33" s="136"/>
    </row>
    <row r="34" spans="1:12" s="198" customFormat="1" ht="12">
      <c r="A34" s="889" t="s">
        <v>10</v>
      </c>
      <c r="B34" s="890"/>
      <c r="C34" s="890"/>
      <c r="D34" s="890"/>
      <c r="E34" s="890"/>
      <c r="F34" s="891"/>
      <c r="G34" s="892" t="s">
        <v>15</v>
      </c>
      <c r="H34" s="893"/>
      <c r="I34" s="149" t="s">
        <v>16</v>
      </c>
      <c r="J34" s="894" t="s">
        <v>17</v>
      </c>
      <c r="K34" s="891"/>
      <c r="L34" s="150" t="s">
        <v>18</v>
      </c>
    </row>
    <row r="35" spans="1:12" s="305" customFormat="1" ht="12.75" customHeight="1">
      <c r="A35" s="81" t="s">
        <v>180</v>
      </c>
      <c r="B35" s="78"/>
      <c r="C35" s="78"/>
      <c r="D35" s="78"/>
      <c r="E35" s="78"/>
      <c r="F35" s="301"/>
      <c r="G35" s="265"/>
      <c r="H35" s="299"/>
      <c r="I35" s="556">
        <v>293587</v>
      </c>
      <c r="J35" s="951">
        <v>20</v>
      </c>
      <c r="K35" s="952"/>
      <c r="L35" s="302">
        <f>+I35/J35</f>
        <v>14679.35</v>
      </c>
    </row>
    <row r="36" spans="1:12" s="198" customFormat="1">
      <c r="A36" s="74" t="s">
        <v>111</v>
      </c>
      <c r="B36" s="82"/>
      <c r="C36" s="82"/>
      <c r="D36" s="82"/>
      <c r="E36" s="82"/>
      <c r="F36" s="297"/>
      <c r="G36" s="256"/>
      <c r="H36" s="245"/>
      <c r="I36" s="309"/>
      <c r="J36" s="947"/>
      <c r="K36" s="948"/>
      <c r="L36" s="311">
        <f>+L64*0.02</f>
        <v>11.80924375</v>
      </c>
    </row>
    <row r="37" spans="1:12" s="198" customFormat="1" ht="12" thickBot="1">
      <c r="A37" s="958"/>
      <c r="B37" s="959"/>
      <c r="C37" s="959"/>
      <c r="D37" s="959"/>
      <c r="E37" s="959"/>
      <c r="F37" s="960"/>
      <c r="G37" s="961"/>
      <c r="H37" s="962"/>
      <c r="I37" s="314"/>
      <c r="J37" s="963"/>
      <c r="K37" s="960"/>
      <c r="L37" s="315"/>
    </row>
    <row r="38" spans="1:12" s="198" customFormat="1" ht="12.6" thickBot="1">
      <c r="A38" s="907" t="s">
        <v>19</v>
      </c>
      <c r="B38" s="908"/>
      <c r="C38" s="908"/>
      <c r="D38" s="908"/>
      <c r="E38" s="908"/>
      <c r="F38" s="908"/>
      <c r="G38" s="908"/>
      <c r="H38" s="908"/>
      <c r="I38" s="908"/>
      <c r="J38" s="908"/>
      <c r="K38" s="909"/>
      <c r="L38" s="312">
        <f>SUM(L35:L37)</f>
        <v>14691.15924375</v>
      </c>
    </row>
    <row r="39" spans="1:12" s="198" customFormat="1" ht="12">
      <c r="A39" s="157"/>
      <c r="B39" s="158"/>
      <c r="C39" s="158"/>
      <c r="D39" s="158"/>
      <c r="E39" s="158"/>
      <c r="F39" s="158"/>
      <c r="G39" s="158"/>
      <c r="H39" s="158"/>
      <c r="I39" s="158"/>
      <c r="J39" s="158"/>
      <c r="K39" s="158"/>
      <c r="L39" s="159"/>
    </row>
    <row r="40" spans="1:12">
      <c r="A40" s="160" t="s">
        <v>20</v>
      </c>
      <c r="B40" s="161"/>
      <c r="C40" s="161"/>
      <c r="D40" s="161"/>
      <c r="E40" s="161"/>
      <c r="F40" s="161"/>
      <c r="G40" s="161"/>
      <c r="H40" s="161"/>
      <c r="I40" s="161"/>
      <c r="J40" s="161"/>
      <c r="K40" s="161"/>
      <c r="L40" s="162"/>
    </row>
    <row r="41" spans="1:12" s="198" customFormat="1" ht="3.75" customHeight="1" thickBot="1">
      <c r="A41" s="163"/>
      <c r="B41" s="164"/>
      <c r="C41" s="164"/>
      <c r="D41" s="164"/>
      <c r="E41" s="164"/>
      <c r="F41" s="164"/>
      <c r="G41" s="164"/>
      <c r="H41" s="158"/>
      <c r="I41" s="158"/>
      <c r="J41" s="158"/>
      <c r="K41" s="158"/>
      <c r="L41" s="159"/>
    </row>
    <row r="42" spans="1:12" s="198" customFormat="1" ht="12">
      <c r="A42" s="889" t="s">
        <v>10</v>
      </c>
      <c r="B42" s="890"/>
      <c r="C42" s="890"/>
      <c r="D42" s="890"/>
      <c r="E42" s="890"/>
      <c r="F42" s="890"/>
      <c r="G42" s="891"/>
      <c r="H42" s="222" t="s">
        <v>12</v>
      </c>
      <c r="I42" s="149" t="s">
        <v>13</v>
      </c>
      <c r="J42" s="894" t="s">
        <v>21</v>
      </c>
      <c r="K42" s="891"/>
      <c r="L42" s="150" t="s">
        <v>18</v>
      </c>
    </row>
    <row r="43" spans="1:12" s="198" customFormat="1" ht="12.75" customHeight="1">
      <c r="A43" s="264"/>
      <c r="B43" s="265"/>
      <c r="C43" s="265"/>
      <c r="D43" s="265"/>
      <c r="E43" s="265"/>
      <c r="F43" s="265"/>
      <c r="G43" s="299"/>
      <c r="H43" s="296"/>
      <c r="I43" s="316"/>
      <c r="J43" s="964"/>
      <c r="K43" s="965"/>
      <c r="L43" s="318"/>
    </row>
    <row r="44" spans="1:12" s="198" customFormat="1" ht="11.4">
      <c r="A44" s="255"/>
      <c r="B44" s="256"/>
      <c r="C44" s="256"/>
      <c r="D44" s="256"/>
      <c r="E44" s="256"/>
      <c r="F44" s="256"/>
      <c r="G44" s="245"/>
      <c r="H44" s="257"/>
      <c r="I44" s="246"/>
      <c r="J44" s="947"/>
      <c r="K44" s="948"/>
      <c r="L44" s="319"/>
    </row>
    <row r="45" spans="1:12" s="198" customFormat="1" ht="12" thickBot="1">
      <c r="A45" s="270"/>
      <c r="B45" s="271"/>
      <c r="C45" s="271"/>
      <c r="D45" s="271"/>
      <c r="E45" s="271"/>
      <c r="F45" s="271"/>
      <c r="G45" s="262"/>
      <c r="H45" s="263"/>
      <c r="I45" s="240"/>
      <c r="J45" s="963"/>
      <c r="K45" s="960"/>
      <c r="L45" s="320"/>
    </row>
    <row r="46" spans="1:12" s="198" customFormat="1" ht="12.6" thickBot="1">
      <c r="A46" s="907" t="s">
        <v>19</v>
      </c>
      <c r="B46" s="908"/>
      <c r="C46" s="908"/>
      <c r="D46" s="908"/>
      <c r="E46" s="908"/>
      <c r="F46" s="908"/>
      <c r="G46" s="908"/>
      <c r="H46" s="908"/>
      <c r="I46" s="908"/>
      <c r="J46" s="908"/>
      <c r="K46" s="909"/>
      <c r="L46" s="156">
        <f>SUM(L43:L45)</f>
        <v>0</v>
      </c>
    </row>
    <row r="47" spans="1:12" s="198" customFormat="1" ht="11.4">
      <c r="A47" s="170"/>
      <c r="B47" s="158"/>
      <c r="C47" s="158"/>
      <c r="D47" s="158"/>
      <c r="E47" s="158"/>
      <c r="F47" s="158"/>
      <c r="G47" s="158"/>
      <c r="H47" s="158"/>
      <c r="I47" s="158"/>
      <c r="J47" s="158"/>
      <c r="K47" s="158"/>
      <c r="L47" s="159"/>
    </row>
    <row r="48" spans="1:12" s="198" customFormat="1">
      <c r="A48" s="160" t="s">
        <v>22</v>
      </c>
      <c r="B48" s="166"/>
      <c r="C48" s="166"/>
      <c r="D48" s="166"/>
      <c r="E48" s="166"/>
      <c r="F48" s="166"/>
      <c r="G48" s="166"/>
      <c r="H48" s="166"/>
      <c r="I48" s="166"/>
      <c r="J48" s="166"/>
      <c r="K48" s="166"/>
      <c r="L48" s="171"/>
    </row>
    <row r="49" spans="1:15" s="198" customFormat="1" ht="3.75" customHeight="1" thickBot="1">
      <c r="A49" s="170"/>
      <c r="B49" s="158"/>
      <c r="C49" s="158"/>
      <c r="D49" s="158"/>
      <c r="E49" s="158"/>
      <c r="F49" s="158"/>
      <c r="G49" s="158"/>
      <c r="H49" s="158"/>
      <c r="I49" s="158"/>
      <c r="J49" s="158"/>
      <c r="K49" s="158"/>
      <c r="L49" s="159"/>
    </row>
    <row r="50" spans="1:15" s="198" customFormat="1" ht="36" customHeight="1">
      <c r="A50" s="914" t="s">
        <v>23</v>
      </c>
      <c r="B50" s="915"/>
      <c r="C50" s="915"/>
      <c r="D50" s="915"/>
      <c r="E50" s="916"/>
      <c r="F50" s="172" t="s">
        <v>12</v>
      </c>
      <c r="G50" s="173" t="s">
        <v>107</v>
      </c>
      <c r="H50" s="174" t="s">
        <v>108</v>
      </c>
      <c r="I50" s="173" t="s">
        <v>109</v>
      </c>
      <c r="J50" s="917" t="s">
        <v>24</v>
      </c>
      <c r="K50" s="916"/>
      <c r="L50" s="175" t="s">
        <v>18</v>
      </c>
    </row>
    <row r="51" spans="1:15" s="198" customFormat="1" ht="11.4">
      <c r="A51" s="264"/>
      <c r="B51" s="265"/>
      <c r="C51" s="265"/>
      <c r="D51" s="265"/>
      <c r="E51" s="265"/>
      <c r="F51" s="316"/>
      <c r="G51" s="238"/>
      <c r="H51" s="267"/>
      <c r="I51" s="238"/>
      <c r="J51" s="964"/>
      <c r="K51" s="965"/>
      <c r="L51" s="310"/>
    </row>
    <row r="52" spans="1:15" s="198" customFormat="1" ht="11.4">
      <c r="A52" s="255"/>
      <c r="B52" s="256"/>
      <c r="C52" s="256"/>
      <c r="D52" s="256"/>
      <c r="E52" s="256"/>
      <c r="F52" s="268"/>
      <c r="G52" s="246"/>
      <c r="H52" s="257"/>
      <c r="I52" s="246"/>
      <c r="J52" s="344"/>
      <c r="K52" s="345"/>
      <c r="L52" s="311"/>
    </row>
    <row r="53" spans="1:15" s="198" customFormat="1" ht="11.4">
      <c r="A53" s="255"/>
      <c r="B53" s="256"/>
      <c r="C53" s="256"/>
      <c r="D53" s="256"/>
      <c r="E53" s="256"/>
      <c r="F53" s="268"/>
      <c r="G53" s="246"/>
      <c r="H53" s="257"/>
      <c r="I53" s="246"/>
      <c r="J53" s="344"/>
      <c r="K53" s="345"/>
      <c r="L53" s="311"/>
    </row>
    <row r="54" spans="1:15" s="198" customFormat="1" ht="12" thickBot="1">
      <c r="A54" s="270"/>
      <c r="B54" s="271"/>
      <c r="C54" s="271"/>
      <c r="D54" s="271"/>
      <c r="E54" s="271"/>
      <c r="F54" s="269"/>
      <c r="G54" s="240"/>
      <c r="H54" s="263"/>
      <c r="I54" s="240"/>
      <c r="J54" s="966"/>
      <c r="K54" s="967"/>
      <c r="L54" s="315"/>
      <c r="O54" s="307"/>
    </row>
    <row r="55" spans="1:15" s="198" customFormat="1" ht="12.6" thickBot="1">
      <c r="A55" s="918" t="s">
        <v>19</v>
      </c>
      <c r="B55" s="919"/>
      <c r="C55" s="919"/>
      <c r="D55" s="919"/>
      <c r="E55" s="919"/>
      <c r="F55" s="919"/>
      <c r="G55" s="919"/>
      <c r="H55" s="919"/>
      <c r="I55" s="919"/>
      <c r="J55" s="919"/>
      <c r="K55" s="920"/>
      <c r="L55" s="323">
        <f>SUM(L51:L54)</f>
        <v>0</v>
      </c>
      <c r="O55" s="307"/>
    </row>
    <row r="56" spans="1:15" s="198" customFormat="1" ht="11.4">
      <c r="A56" s="170"/>
      <c r="B56" s="158"/>
      <c r="C56" s="158"/>
      <c r="D56" s="158"/>
      <c r="E56" s="158"/>
      <c r="F56" s="158"/>
      <c r="G56" s="158"/>
      <c r="H56" s="158"/>
      <c r="I56" s="158"/>
      <c r="J56" s="158"/>
      <c r="K56" s="158"/>
      <c r="L56" s="159"/>
    </row>
    <row r="57" spans="1:15">
      <c r="A57" s="160" t="s">
        <v>25</v>
      </c>
      <c r="B57" s="161"/>
      <c r="C57" s="161"/>
      <c r="D57" s="161"/>
      <c r="E57" s="161"/>
      <c r="F57" s="161"/>
      <c r="G57" s="161"/>
      <c r="H57" s="161"/>
      <c r="I57" s="161"/>
      <c r="J57" s="161"/>
      <c r="K57" s="161"/>
      <c r="L57" s="162"/>
    </row>
    <row r="58" spans="1:15" s="198" customFormat="1" ht="3.75" customHeight="1" thickBot="1">
      <c r="A58" s="170"/>
      <c r="B58" s="158"/>
      <c r="C58" s="158"/>
      <c r="D58" s="158"/>
      <c r="E58" s="158"/>
      <c r="F58" s="158"/>
      <c r="G58" s="158"/>
      <c r="H58" s="158"/>
      <c r="I58" s="158"/>
      <c r="J58" s="158"/>
      <c r="K58" s="158"/>
      <c r="L58" s="159"/>
    </row>
    <row r="59" spans="1:15" s="198" customFormat="1" ht="25.5" customHeight="1">
      <c r="A59" s="914" t="s">
        <v>10</v>
      </c>
      <c r="B59" s="915"/>
      <c r="C59" s="915"/>
      <c r="D59" s="915"/>
      <c r="E59" s="915"/>
      <c r="F59" s="916"/>
      <c r="G59" s="172" t="s">
        <v>26</v>
      </c>
      <c r="H59" s="174" t="s">
        <v>27</v>
      </c>
      <c r="I59" s="173" t="s">
        <v>28</v>
      </c>
      <c r="J59" s="921" t="s">
        <v>17</v>
      </c>
      <c r="K59" s="922"/>
      <c r="L59" s="183" t="s">
        <v>18</v>
      </c>
    </row>
    <row r="60" spans="1:15" s="198" customFormat="1" ht="11.4">
      <c r="A60" s="264" t="s">
        <v>112</v>
      </c>
      <c r="B60" s="265"/>
      <c r="C60" s="265"/>
      <c r="D60" s="265"/>
      <c r="E60" s="265"/>
      <c r="F60" s="299">
        <v>1</v>
      </c>
      <c r="G60" s="582">
        <v>51067</v>
      </c>
      <c r="H60" s="306">
        <v>1.85</v>
      </c>
      <c r="I60" s="581">
        <f>+H60*G60</f>
        <v>94473.950000000012</v>
      </c>
      <c r="J60" s="968">
        <f>+J35*8</f>
        <v>160</v>
      </c>
      <c r="K60" s="969"/>
      <c r="L60" s="583">
        <f>+I60/J60</f>
        <v>590.46218750000003</v>
      </c>
    </row>
    <row r="61" spans="1:15" s="198" customFormat="1" ht="12.75" customHeight="1">
      <c r="A61" s="255"/>
      <c r="B61" s="256"/>
      <c r="C61" s="256"/>
      <c r="D61" s="256"/>
      <c r="E61" s="256"/>
      <c r="F61" s="256"/>
      <c r="G61" s="309"/>
      <c r="H61" s="324"/>
      <c r="I61" s="309"/>
      <c r="J61" s="970"/>
      <c r="K61" s="971"/>
      <c r="L61" s="584"/>
    </row>
    <row r="62" spans="1:15" s="198" customFormat="1" ht="11.4">
      <c r="A62" s="255"/>
      <c r="B62" s="256"/>
      <c r="C62" s="256"/>
      <c r="D62" s="256"/>
      <c r="E62" s="256"/>
      <c r="F62" s="256"/>
      <c r="G62" s="309"/>
      <c r="H62" s="257"/>
      <c r="I62" s="309"/>
      <c r="J62" s="258"/>
      <c r="K62" s="259"/>
      <c r="L62" s="584"/>
    </row>
    <row r="63" spans="1:15" s="198" customFormat="1" ht="12" thickBot="1">
      <c r="A63" s="972"/>
      <c r="B63" s="961"/>
      <c r="C63" s="961"/>
      <c r="D63" s="961"/>
      <c r="E63" s="961"/>
      <c r="F63" s="961"/>
      <c r="G63" s="240"/>
      <c r="H63" s="263"/>
      <c r="I63" s="240"/>
      <c r="J63" s="963"/>
      <c r="K63" s="960"/>
      <c r="L63" s="241"/>
    </row>
    <row r="64" spans="1:15" s="198" customFormat="1" ht="12.6" thickBot="1">
      <c r="A64" s="907" t="s">
        <v>19</v>
      </c>
      <c r="B64" s="908"/>
      <c r="C64" s="908"/>
      <c r="D64" s="908"/>
      <c r="E64" s="908"/>
      <c r="F64" s="908"/>
      <c r="G64" s="908"/>
      <c r="H64" s="908"/>
      <c r="I64" s="908"/>
      <c r="J64" s="908"/>
      <c r="K64" s="909"/>
      <c r="L64" s="585">
        <f>SUM(L60:L63)</f>
        <v>590.46218750000003</v>
      </c>
    </row>
    <row r="65" spans="1:12" s="198" customFormat="1" ht="8.25" customHeight="1" thickBot="1">
      <c r="A65" s="170"/>
      <c r="B65" s="158"/>
      <c r="C65" s="158"/>
      <c r="D65" s="158"/>
      <c r="E65" s="158"/>
      <c r="F65" s="158"/>
      <c r="G65" s="158"/>
      <c r="H65" s="158"/>
      <c r="I65" s="158"/>
      <c r="J65" s="158"/>
      <c r="K65" s="158"/>
      <c r="L65" s="159"/>
    </row>
    <row r="66" spans="1:12" s="198" customFormat="1" ht="12.6" thickBot="1">
      <c r="A66" s="907" t="s">
        <v>29</v>
      </c>
      <c r="B66" s="908"/>
      <c r="C66" s="908"/>
      <c r="D66" s="908"/>
      <c r="E66" s="908"/>
      <c r="F66" s="908"/>
      <c r="G66" s="908"/>
      <c r="H66" s="908"/>
      <c r="I66" s="908"/>
      <c r="J66" s="908"/>
      <c r="K66" s="909"/>
      <c r="L66" s="312">
        <f>+L64+L55+L46+L38</f>
        <v>15281.62143125</v>
      </c>
    </row>
    <row r="67" spans="1:12" s="198" customFormat="1" ht="9" customHeight="1">
      <c r="A67" s="170"/>
      <c r="B67" s="158"/>
      <c r="C67" s="158"/>
      <c r="D67" s="158"/>
      <c r="E67" s="158"/>
      <c r="F67" s="158"/>
      <c r="G67" s="158"/>
      <c r="H67" s="158"/>
      <c r="I67" s="158"/>
      <c r="J67" s="158"/>
      <c r="K67" s="158"/>
      <c r="L67" s="159"/>
    </row>
    <row r="68" spans="1:12">
      <c r="A68" s="160" t="s">
        <v>30</v>
      </c>
      <c r="B68" s="161"/>
      <c r="C68" s="161"/>
      <c r="D68" s="161"/>
      <c r="E68" s="161"/>
      <c r="F68" s="161"/>
      <c r="G68" s="161"/>
      <c r="H68" s="161"/>
      <c r="I68" s="161"/>
      <c r="J68" s="161"/>
      <c r="K68" s="161"/>
      <c r="L68" s="162"/>
    </row>
    <row r="69" spans="1:12" s="198" customFormat="1" ht="3.75" customHeight="1" thickBot="1">
      <c r="A69" s="170"/>
      <c r="B69" s="158"/>
      <c r="C69" s="158"/>
      <c r="D69" s="158"/>
      <c r="E69" s="158"/>
      <c r="F69" s="158"/>
      <c r="G69" s="158"/>
      <c r="H69" s="158"/>
      <c r="I69" s="158"/>
      <c r="J69" s="158"/>
      <c r="K69" s="158"/>
      <c r="L69" s="159"/>
    </row>
    <row r="70" spans="1:12" s="198" customFormat="1" ht="12">
      <c r="A70" s="889" t="s">
        <v>10</v>
      </c>
      <c r="B70" s="890"/>
      <c r="C70" s="890"/>
      <c r="D70" s="890"/>
      <c r="E70" s="890"/>
      <c r="F70" s="890"/>
      <c r="G70" s="220"/>
      <c r="H70" s="221"/>
      <c r="I70" s="186" t="s">
        <v>31</v>
      </c>
      <c r="J70" s="923" t="s">
        <v>32</v>
      </c>
      <c r="K70" s="924"/>
      <c r="L70" s="188"/>
    </row>
    <row r="71" spans="1:12" s="198" customFormat="1" ht="11.4">
      <c r="A71" s="264" t="s">
        <v>97</v>
      </c>
      <c r="B71" s="265"/>
      <c r="C71" s="265"/>
      <c r="D71" s="265"/>
      <c r="E71" s="265"/>
      <c r="F71" s="265"/>
      <c r="G71" s="278"/>
      <c r="H71" s="279"/>
      <c r="I71" s="272">
        <v>0.2</v>
      </c>
      <c r="J71" s="973">
        <f>+L66*I71</f>
        <v>3056.3242862500001</v>
      </c>
      <c r="K71" s="974"/>
      <c r="L71" s="273"/>
    </row>
    <row r="72" spans="1:12" s="198" customFormat="1" ht="11.4">
      <c r="A72" s="255" t="s">
        <v>33</v>
      </c>
      <c r="B72" s="256"/>
      <c r="C72" s="256"/>
      <c r="D72" s="256"/>
      <c r="E72" s="256"/>
      <c r="F72" s="256"/>
      <c r="G72" s="280"/>
      <c r="H72" s="281"/>
      <c r="I72" s="274">
        <v>0.05</v>
      </c>
      <c r="J72" s="975">
        <f>+L66*I72</f>
        <v>764.08107156250003</v>
      </c>
      <c r="K72" s="976"/>
      <c r="L72" s="275"/>
    </row>
    <row r="73" spans="1:12" s="198" customFormat="1" ht="12" thickBot="1">
      <c r="A73" s="270" t="s">
        <v>34</v>
      </c>
      <c r="B73" s="271"/>
      <c r="C73" s="271"/>
      <c r="D73" s="271"/>
      <c r="E73" s="271"/>
      <c r="F73" s="271"/>
      <c r="G73" s="282"/>
      <c r="H73" s="283"/>
      <c r="I73" s="276">
        <v>0.05</v>
      </c>
      <c r="J73" s="977">
        <f>+L66*I73</f>
        <v>764.08107156250003</v>
      </c>
      <c r="K73" s="978"/>
      <c r="L73" s="277"/>
    </row>
    <row r="74" spans="1:12" s="198" customFormat="1" ht="12.6" thickBot="1">
      <c r="A74" s="907" t="s">
        <v>19</v>
      </c>
      <c r="B74" s="908"/>
      <c r="C74" s="908"/>
      <c r="D74" s="908"/>
      <c r="E74" s="908"/>
      <c r="F74" s="908"/>
      <c r="G74" s="908"/>
      <c r="H74" s="908"/>
      <c r="I74" s="908"/>
      <c r="J74" s="908"/>
      <c r="K74" s="909"/>
      <c r="L74" s="312">
        <f>SUM(J71:K73)</f>
        <v>4584.4864293750006</v>
      </c>
    </row>
    <row r="75" spans="1:12" s="198" customFormat="1" ht="7.5" customHeight="1" thickBot="1">
      <c r="A75" s="170"/>
      <c r="B75" s="158"/>
      <c r="C75" s="158"/>
      <c r="D75" s="158"/>
      <c r="E75" s="158"/>
      <c r="F75" s="158"/>
      <c r="G75" s="158"/>
      <c r="H75" s="158"/>
      <c r="I75" s="158"/>
      <c r="J75" s="158"/>
      <c r="K75" s="158"/>
      <c r="L75" s="159"/>
    </row>
    <row r="76" spans="1:12" s="198" customFormat="1" ht="12.6" thickBot="1">
      <c r="A76" s="907" t="s">
        <v>35</v>
      </c>
      <c r="B76" s="908"/>
      <c r="C76" s="908"/>
      <c r="D76" s="908"/>
      <c r="E76" s="908"/>
      <c r="F76" s="908"/>
      <c r="G76" s="908"/>
      <c r="H76" s="908"/>
      <c r="I76" s="908"/>
      <c r="J76" s="908"/>
      <c r="K76" s="909"/>
      <c r="L76" s="312">
        <f>ROUND(L66+L74,0)</f>
        <v>19866</v>
      </c>
    </row>
    <row r="77" spans="1:12">
      <c r="A77" s="60"/>
      <c r="B77" s="61"/>
      <c r="C77" s="61"/>
      <c r="D77" s="61"/>
      <c r="E77" s="61"/>
      <c r="F77" s="61"/>
      <c r="G77" s="61"/>
      <c r="H77" s="61"/>
      <c r="I77" s="61"/>
      <c r="J77" s="61"/>
      <c r="K77" s="61"/>
      <c r="L77" s="62"/>
    </row>
    <row r="78" spans="1:12">
      <c r="A78" s="67"/>
      <c r="B78" s="58"/>
      <c r="C78" s="58"/>
      <c r="D78" s="58"/>
      <c r="E78" s="58"/>
      <c r="F78" s="58"/>
      <c r="G78" s="58"/>
      <c r="H78" s="58"/>
      <c r="I78" s="58"/>
      <c r="J78" s="58"/>
      <c r="K78" s="58"/>
      <c r="L78" s="63"/>
    </row>
    <row r="79" spans="1:12" s="198" customFormat="1" ht="11.4">
      <c r="A79" s="197"/>
      <c r="D79" s="199" t="s">
        <v>36</v>
      </c>
      <c r="E79" s="199"/>
      <c r="F79" s="199"/>
      <c r="G79" s="199"/>
      <c r="H79" s="199"/>
      <c r="L79" s="200"/>
    </row>
    <row r="80" spans="1:12" s="198" customFormat="1" ht="11.4">
      <c r="A80" s="197"/>
      <c r="D80" s="198" t="s">
        <v>37</v>
      </c>
      <c r="L80" s="200"/>
    </row>
    <row r="81" spans="1:12">
      <c r="A81" s="67"/>
      <c r="B81" s="58"/>
      <c r="C81" s="58"/>
      <c r="D81" s="58" t="s">
        <v>38</v>
      </c>
      <c r="E81" s="58"/>
      <c r="F81" s="58"/>
      <c r="G81" s="58"/>
      <c r="H81" s="58"/>
      <c r="I81" s="58"/>
      <c r="J81" s="58"/>
      <c r="K81" s="58"/>
      <c r="L81" s="63"/>
    </row>
    <row r="82" spans="1:12">
      <c r="A82" s="67"/>
      <c r="B82" s="58"/>
      <c r="C82" s="58"/>
      <c r="D82" s="58" t="s">
        <v>39</v>
      </c>
      <c r="E82" s="58"/>
      <c r="F82" s="58"/>
      <c r="G82" s="58"/>
      <c r="H82" s="58"/>
      <c r="I82" s="58"/>
      <c r="J82" s="58"/>
      <c r="K82" s="58"/>
      <c r="L82" s="63"/>
    </row>
    <row r="83" spans="1:12" ht="13.8" thickBot="1">
      <c r="A83" s="67"/>
      <c r="B83" s="58"/>
      <c r="C83" s="58"/>
      <c r="D83" s="58"/>
      <c r="E83" s="58" t="s">
        <v>40</v>
      </c>
      <c r="F83" s="58"/>
      <c r="G83" s="58"/>
      <c r="H83" s="58"/>
      <c r="I83" s="58"/>
      <c r="J83" s="58"/>
      <c r="K83" s="58"/>
      <c r="L83" s="63"/>
    </row>
    <row r="84" spans="1:12">
      <c r="A84" s="284" t="s">
        <v>98</v>
      </c>
      <c r="B84" s="285"/>
      <c r="C84" s="285"/>
      <c r="D84" s="285"/>
      <c r="E84" s="285"/>
      <c r="F84" s="285"/>
      <c r="G84" s="285"/>
      <c r="H84" s="285"/>
      <c r="I84" s="285"/>
      <c r="J84" s="285"/>
      <c r="K84" s="285"/>
      <c r="L84" s="286"/>
    </row>
    <row r="85" spans="1:12">
      <c r="A85" s="74"/>
      <c r="B85" s="75"/>
      <c r="C85" s="75"/>
      <c r="D85" s="75"/>
      <c r="E85" s="75"/>
      <c r="F85" s="75"/>
      <c r="G85" s="75"/>
      <c r="H85" s="75"/>
      <c r="I85" s="75"/>
      <c r="J85" s="75"/>
      <c r="K85" s="75"/>
      <c r="L85" s="287"/>
    </row>
    <row r="86" spans="1:12" ht="13.8" thickBot="1">
      <c r="A86" s="79"/>
      <c r="B86" s="80"/>
      <c r="C86" s="80"/>
      <c r="D86" s="80"/>
      <c r="E86" s="80"/>
      <c r="F86" s="80"/>
      <c r="G86" s="80"/>
      <c r="H86" s="80"/>
      <c r="I86" s="80"/>
      <c r="J86" s="80"/>
      <c r="K86" s="80"/>
      <c r="L86" s="288"/>
    </row>
    <row r="87" spans="1:12">
      <c r="A87" s="210"/>
      <c r="B87" s="59"/>
      <c r="C87" s="59"/>
      <c r="D87" s="59"/>
      <c r="E87" s="59"/>
      <c r="F87" s="59"/>
      <c r="G87" s="59"/>
      <c r="H87" s="59"/>
      <c r="I87" s="59"/>
      <c r="J87" s="59"/>
      <c r="K87" s="59"/>
      <c r="L87" s="211"/>
    </row>
    <row r="88" spans="1:12">
      <c r="A88" s="113" t="s">
        <v>99</v>
      </c>
      <c r="B88" s="65"/>
      <c r="C88" s="65"/>
      <c r="D88" s="65"/>
      <c r="E88" s="65"/>
      <c r="F88" s="65"/>
      <c r="G88" s="65"/>
      <c r="H88" s="65"/>
      <c r="I88" s="65"/>
      <c r="J88" s="65"/>
      <c r="K88" s="65"/>
      <c r="L88" s="66"/>
    </row>
    <row r="89" spans="1:12" s="6" customFormat="1" ht="17.25" customHeight="1">
      <c r="A89" s="925" t="s">
        <v>206</v>
      </c>
      <c r="B89" s="926"/>
      <c r="C89" s="926"/>
      <c r="D89" s="926"/>
      <c r="E89" s="926"/>
      <c r="F89" s="926"/>
      <c r="G89" s="926"/>
      <c r="H89" s="926"/>
      <c r="I89" s="926"/>
      <c r="J89" s="926"/>
      <c r="K89" s="926"/>
      <c r="L89" s="927"/>
    </row>
    <row r="90" spans="1:12" s="6" customFormat="1" ht="17.25" customHeight="1">
      <c r="A90" s="925"/>
      <c r="B90" s="926"/>
      <c r="C90" s="926"/>
      <c r="D90" s="926"/>
      <c r="E90" s="926"/>
      <c r="F90" s="926"/>
      <c r="G90" s="926"/>
      <c r="H90" s="926"/>
      <c r="I90" s="926"/>
      <c r="J90" s="926"/>
      <c r="K90" s="926"/>
      <c r="L90" s="927"/>
    </row>
    <row r="91" spans="1:12" s="6" customFormat="1" ht="27" customHeight="1">
      <c r="A91" s="936" t="s">
        <v>207</v>
      </c>
      <c r="B91" s="937"/>
      <c r="C91" s="937"/>
      <c r="D91" s="937"/>
      <c r="E91" s="937"/>
      <c r="F91" s="937"/>
      <c r="G91" s="937"/>
      <c r="H91" s="937"/>
      <c r="I91" s="937"/>
      <c r="J91" s="937"/>
      <c r="K91" s="937"/>
      <c r="L91" s="938"/>
    </row>
    <row r="92" spans="1:12">
      <c r="A92" s="217"/>
      <c r="B92" s="218"/>
      <c r="C92" s="218"/>
      <c r="D92" s="218"/>
      <c r="E92" s="218"/>
      <c r="F92" s="218"/>
      <c r="G92" s="218"/>
      <c r="H92" s="218"/>
      <c r="I92" s="218"/>
      <c r="J92" s="218"/>
      <c r="K92" s="218"/>
      <c r="L92" s="219"/>
    </row>
    <row r="93" spans="1:12">
      <c r="A93" s="113"/>
      <c r="B93" s="65"/>
      <c r="C93" s="65"/>
      <c r="D93" s="65"/>
      <c r="E93" s="65"/>
      <c r="F93" s="65"/>
      <c r="G93" s="65"/>
      <c r="H93" s="65"/>
      <c r="I93" s="65"/>
      <c r="J93" s="65"/>
      <c r="K93" s="65"/>
      <c r="L93" s="66"/>
    </row>
    <row r="94" spans="1:12" s="198" customFormat="1" ht="11.4">
      <c r="A94" s="197"/>
      <c r="D94" s="198" t="s">
        <v>36</v>
      </c>
      <c r="E94" s="199"/>
      <c r="L94" s="200"/>
    </row>
    <row r="95" spans="1:12" s="198" customFormat="1" ht="11.4">
      <c r="A95" s="197"/>
      <c r="D95" s="215" t="s">
        <v>37</v>
      </c>
      <c r="F95" s="215"/>
      <c r="G95" s="215"/>
      <c r="H95" s="215"/>
      <c r="L95" s="200"/>
    </row>
    <row r="96" spans="1:12">
      <c r="A96" s="67"/>
      <c r="B96" s="58"/>
      <c r="C96" s="58"/>
      <c r="D96" s="72" t="s">
        <v>41</v>
      </c>
      <c r="E96" s="58"/>
      <c r="F96" s="72"/>
      <c r="G96" s="72"/>
      <c r="H96" s="72"/>
      <c r="I96" s="58"/>
      <c r="J96" s="58"/>
      <c r="K96" s="58"/>
      <c r="L96" s="63"/>
    </row>
    <row r="97" spans="1:12">
      <c r="A97" s="73"/>
      <c r="B97" s="65"/>
      <c r="C97" s="65"/>
      <c r="D97" s="58" t="s">
        <v>39</v>
      </c>
      <c r="E97" s="58"/>
      <c r="F97" s="58"/>
      <c r="G97" s="58"/>
      <c r="H97" s="58"/>
      <c r="I97" s="65"/>
      <c r="J97" s="65"/>
      <c r="K97" s="65"/>
      <c r="L97" s="66"/>
    </row>
    <row r="98" spans="1:12" ht="13.5" customHeight="1">
      <c r="A98" s="73"/>
      <c r="B98" s="65"/>
      <c r="C98" s="65"/>
      <c r="D98" s="65"/>
      <c r="E98" s="58"/>
      <c r="F98" s="58"/>
      <c r="G98" s="58"/>
      <c r="H98" s="58"/>
      <c r="I98" s="65"/>
      <c r="J98" s="65"/>
      <c r="K98" s="65"/>
      <c r="L98" s="66"/>
    </row>
    <row r="99" spans="1:12">
      <c r="A99" s="8" t="s">
        <v>208</v>
      </c>
      <c r="B99" s="9"/>
      <c r="C99" s="9"/>
      <c r="D99" s="58"/>
      <c r="E99" s="58"/>
      <c r="F99" s="58"/>
      <c r="G99" s="58"/>
      <c r="H99" s="928"/>
      <c r="I99" s="928"/>
      <c r="J99" s="928"/>
      <c r="K99" s="928"/>
      <c r="L99" s="929"/>
    </row>
    <row r="100" spans="1:12" ht="13.8" thickBot="1">
      <c r="A100" s="216" t="s">
        <v>103</v>
      </c>
      <c r="B100" s="77"/>
      <c r="C100" s="77"/>
      <c r="D100" s="70"/>
      <c r="E100" s="70"/>
      <c r="F100" s="70"/>
      <c r="G100" s="70"/>
      <c r="H100" s="930"/>
      <c r="I100" s="930"/>
      <c r="J100" s="930"/>
      <c r="K100" s="930"/>
      <c r="L100" s="931"/>
    </row>
  </sheetData>
  <mergeCells count="62">
    <mergeCell ref="A91:L91"/>
    <mergeCell ref="H99:L100"/>
    <mergeCell ref="J71:K71"/>
    <mergeCell ref="J72:K72"/>
    <mergeCell ref="J73:K73"/>
    <mergeCell ref="A74:K74"/>
    <mergeCell ref="A76:K76"/>
    <mergeCell ref="A89:L90"/>
    <mergeCell ref="A70:F70"/>
    <mergeCell ref="J70:K70"/>
    <mergeCell ref="J51:K51"/>
    <mergeCell ref="J54:K54"/>
    <mergeCell ref="A55:K55"/>
    <mergeCell ref="A59:F59"/>
    <mergeCell ref="J59:K59"/>
    <mergeCell ref="J60:K60"/>
    <mergeCell ref="J61:K61"/>
    <mergeCell ref="A63:F63"/>
    <mergeCell ref="J63:K63"/>
    <mergeCell ref="A64:K64"/>
    <mergeCell ref="A66:K66"/>
    <mergeCell ref="J43:K43"/>
    <mergeCell ref="J44:K44"/>
    <mergeCell ref="J45:K45"/>
    <mergeCell ref="A46:K46"/>
    <mergeCell ref="A50:E50"/>
    <mergeCell ref="J50:K50"/>
    <mergeCell ref="A37:F37"/>
    <mergeCell ref="G37:H37"/>
    <mergeCell ref="J37:K37"/>
    <mergeCell ref="A38:K38"/>
    <mergeCell ref="A42:G42"/>
    <mergeCell ref="J42:K42"/>
    <mergeCell ref="A10:D10"/>
    <mergeCell ref="G10:H10"/>
    <mergeCell ref="A1:A6"/>
    <mergeCell ref="B1:H1"/>
    <mergeCell ref="I1:I2"/>
    <mergeCell ref="B5:H5"/>
    <mergeCell ref="I5:I6"/>
    <mergeCell ref="J36:K36"/>
    <mergeCell ref="J12:L12"/>
    <mergeCell ref="J30:K30"/>
    <mergeCell ref="A34:F34"/>
    <mergeCell ref="G34:H34"/>
    <mergeCell ref="J34:K34"/>
    <mergeCell ref="J35:K35"/>
    <mergeCell ref="A15:A16"/>
    <mergeCell ref="B15:K16"/>
    <mergeCell ref="A27:L27"/>
    <mergeCell ref="B29:H29"/>
    <mergeCell ref="J29:K29"/>
    <mergeCell ref="J5:J6"/>
    <mergeCell ref="K5:K6"/>
    <mergeCell ref="L5:L6"/>
    <mergeCell ref="B6:H6"/>
    <mergeCell ref="J1:L2"/>
    <mergeCell ref="B2:H2"/>
    <mergeCell ref="B3:H3"/>
    <mergeCell ref="I3:I4"/>
    <mergeCell ref="J3:L4"/>
    <mergeCell ref="B4:H4"/>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88065"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88065"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03"/>
  <sheetViews>
    <sheetView zoomScale="85" zoomScaleNormal="85"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14" width="11.44140625" style="58"/>
    <col min="15" max="15" width="12" style="58" bestFit="1" customWidth="1"/>
    <col min="16" max="256" width="11.44140625" style="58"/>
    <col min="257" max="257" width="22.6640625" style="58" customWidth="1"/>
    <col min="258" max="258" width="15.44140625" style="58" customWidth="1"/>
    <col min="259" max="259" width="7.33203125" style="58" customWidth="1"/>
    <col min="260" max="260" width="11.44140625" style="58"/>
    <col min="261" max="261" width="5.6640625" style="58" customWidth="1"/>
    <col min="262" max="262" width="9.5546875" style="58" customWidth="1"/>
    <col min="263" max="263" width="14" style="58" customWidth="1"/>
    <col min="264" max="264" width="16.33203125" style="58" customWidth="1"/>
    <col min="265" max="265" width="15.88671875" style="58" customWidth="1"/>
    <col min="266" max="266" width="11.6640625" style="58" customWidth="1"/>
    <col min="267" max="267" width="8.33203125" style="58" customWidth="1"/>
    <col min="268" max="268" width="16.5546875" style="58" customWidth="1"/>
    <col min="269" max="512" width="11.44140625" style="58"/>
    <col min="513" max="513" width="22.6640625" style="58" customWidth="1"/>
    <col min="514" max="514" width="15.44140625" style="58" customWidth="1"/>
    <col min="515" max="515" width="7.33203125" style="58" customWidth="1"/>
    <col min="516" max="516" width="11.44140625" style="58"/>
    <col min="517" max="517" width="5.6640625" style="58" customWidth="1"/>
    <col min="518" max="518" width="9.5546875" style="58" customWidth="1"/>
    <col min="519" max="519" width="14" style="58" customWidth="1"/>
    <col min="520" max="520" width="16.33203125" style="58" customWidth="1"/>
    <col min="521" max="521" width="15.88671875" style="58" customWidth="1"/>
    <col min="522" max="522" width="11.6640625" style="58" customWidth="1"/>
    <col min="523" max="523" width="8.33203125" style="58" customWidth="1"/>
    <col min="524" max="524" width="16.5546875" style="58" customWidth="1"/>
    <col min="525" max="768" width="11.44140625" style="58"/>
    <col min="769" max="769" width="22.6640625" style="58" customWidth="1"/>
    <col min="770" max="770" width="15.44140625" style="58" customWidth="1"/>
    <col min="771" max="771" width="7.33203125" style="58" customWidth="1"/>
    <col min="772" max="772" width="11.44140625" style="58"/>
    <col min="773" max="773" width="5.6640625" style="58" customWidth="1"/>
    <col min="774" max="774" width="9.5546875" style="58" customWidth="1"/>
    <col min="775" max="775" width="14" style="58" customWidth="1"/>
    <col min="776" max="776" width="16.33203125" style="58" customWidth="1"/>
    <col min="777" max="777" width="15.88671875" style="58" customWidth="1"/>
    <col min="778" max="778" width="11.6640625" style="58" customWidth="1"/>
    <col min="779" max="779" width="8.33203125" style="58" customWidth="1"/>
    <col min="780" max="780" width="16.5546875" style="58" customWidth="1"/>
    <col min="781" max="1024" width="11.44140625" style="58"/>
    <col min="1025" max="1025" width="22.6640625" style="58" customWidth="1"/>
    <col min="1026" max="1026" width="15.44140625" style="58" customWidth="1"/>
    <col min="1027" max="1027" width="7.33203125" style="58" customWidth="1"/>
    <col min="1028" max="1028" width="11.44140625" style="58"/>
    <col min="1029" max="1029" width="5.6640625" style="58" customWidth="1"/>
    <col min="1030" max="1030" width="9.5546875" style="58" customWidth="1"/>
    <col min="1031" max="1031" width="14" style="58" customWidth="1"/>
    <col min="1032" max="1032" width="16.33203125" style="58" customWidth="1"/>
    <col min="1033" max="1033" width="15.88671875" style="58" customWidth="1"/>
    <col min="1034" max="1034" width="11.6640625" style="58" customWidth="1"/>
    <col min="1035" max="1035" width="8.33203125" style="58" customWidth="1"/>
    <col min="1036" max="1036" width="16.5546875" style="58" customWidth="1"/>
    <col min="1037" max="1280" width="11.44140625" style="58"/>
    <col min="1281" max="1281" width="22.6640625" style="58" customWidth="1"/>
    <col min="1282" max="1282" width="15.44140625" style="58" customWidth="1"/>
    <col min="1283" max="1283" width="7.33203125" style="58" customWidth="1"/>
    <col min="1284" max="1284" width="11.44140625" style="58"/>
    <col min="1285" max="1285" width="5.6640625" style="58" customWidth="1"/>
    <col min="1286" max="1286" width="9.5546875" style="58" customWidth="1"/>
    <col min="1287" max="1287" width="14" style="58" customWidth="1"/>
    <col min="1288" max="1288" width="16.33203125" style="58" customWidth="1"/>
    <col min="1289" max="1289" width="15.88671875" style="58" customWidth="1"/>
    <col min="1290" max="1290" width="11.6640625" style="58" customWidth="1"/>
    <col min="1291" max="1291" width="8.33203125" style="58" customWidth="1"/>
    <col min="1292" max="1292" width="16.5546875" style="58" customWidth="1"/>
    <col min="1293" max="1536" width="11.44140625" style="58"/>
    <col min="1537" max="1537" width="22.6640625" style="58" customWidth="1"/>
    <col min="1538" max="1538" width="15.44140625" style="58" customWidth="1"/>
    <col min="1539" max="1539" width="7.33203125" style="58" customWidth="1"/>
    <col min="1540" max="1540" width="11.44140625" style="58"/>
    <col min="1541" max="1541" width="5.6640625" style="58" customWidth="1"/>
    <col min="1542" max="1542" width="9.5546875" style="58" customWidth="1"/>
    <col min="1543" max="1543" width="14" style="58" customWidth="1"/>
    <col min="1544" max="1544" width="16.33203125" style="58" customWidth="1"/>
    <col min="1545" max="1545" width="15.88671875" style="58" customWidth="1"/>
    <col min="1546" max="1546" width="11.6640625" style="58" customWidth="1"/>
    <col min="1547" max="1547" width="8.33203125" style="58" customWidth="1"/>
    <col min="1548" max="1548" width="16.5546875" style="58" customWidth="1"/>
    <col min="1549" max="1792" width="11.44140625" style="58"/>
    <col min="1793" max="1793" width="22.6640625" style="58" customWidth="1"/>
    <col min="1794" max="1794" width="15.44140625" style="58" customWidth="1"/>
    <col min="1795" max="1795" width="7.33203125" style="58" customWidth="1"/>
    <col min="1796" max="1796" width="11.44140625" style="58"/>
    <col min="1797" max="1797" width="5.6640625" style="58" customWidth="1"/>
    <col min="1798" max="1798" width="9.5546875" style="58" customWidth="1"/>
    <col min="1799" max="1799" width="14" style="58" customWidth="1"/>
    <col min="1800" max="1800" width="16.33203125" style="58" customWidth="1"/>
    <col min="1801" max="1801" width="15.88671875" style="58" customWidth="1"/>
    <col min="1802" max="1802" width="11.6640625" style="58" customWidth="1"/>
    <col min="1803" max="1803" width="8.33203125" style="58" customWidth="1"/>
    <col min="1804" max="1804" width="16.5546875" style="58" customWidth="1"/>
    <col min="1805" max="2048" width="11.44140625" style="58"/>
    <col min="2049" max="2049" width="22.6640625" style="58" customWidth="1"/>
    <col min="2050" max="2050" width="15.44140625" style="58" customWidth="1"/>
    <col min="2051" max="2051" width="7.33203125" style="58" customWidth="1"/>
    <col min="2052" max="2052" width="11.44140625" style="58"/>
    <col min="2053" max="2053" width="5.6640625" style="58" customWidth="1"/>
    <col min="2054" max="2054" width="9.5546875" style="58" customWidth="1"/>
    <col min="2055" max="2055" width="14" style="58" customWidth="1"/>
    <col min="2056" max="2056" width="16.33203125" style="58" customWidth="1"/>
    <col min="2057" max="2057" width="15.88671875" style="58" customWidth="1"/>
    <col min="2058" max="2058" width="11.6640625" style="58" customWidth="1"/>
    <col min="2059" max="2059" width="8.33203125" style="58" customWidth="1"/>
    <col min="2060" max="2060" width="16.5546875" style="58" customWidth="1"/>
    <col min="2061" max="2304" width="11.44140625" style="58"/>
    <col min="2305" max="2305" width="22.6640625" style="58" customWidth="1"/>
    <col min="2306" max="2306" width="15.44140625" style="58" customWidth="1"/>
    <col min="2307" max="2307" width="7.33203125" style="58" customWidth="1"/>
    <col min="2308" max="2308" width="11.44140625" style="58"/>
    <col min="2309" max="2309" width="5.6640625" style="58" customWidth="1"/>
    <col min="2310" max="2310" width="9.5546875" style="58" customWidth="1"/>
    <col min="2311" max="2311" width="14" style="58" customWidth="1"/>
    <col min="2312" max="2312" width="16.33203125" style="58" customWidth="1"/>
    <col min="2313" max="2313" width="15.88671875" style="58" customWidth="1"/>
    <col min="2314" max="2314" width="11.6640625" style="58" customWidth="1"/>
    <col min="2315" max="2315" width="8.33203125" style="58" customWidth="1"/>
    <col min="2316" max="2316" width="16.5546875" style="58" customWidth="1"/>
    <col min="2317" max="2560" width="11.44140625" style="58"/>
    <col min="2561" max="2561" width="22.6640625" style="58" customWidth="1"/>
    <col min="2562" max="2562" width="15.44140625" style="58" customWidth="1"/>
    <col min="2563" max="2563" width="7.33203125" style="58" customWidth="1"/>
    <col min="2564" max="2564" width="11.44140625" style="58"/>
    <col min="2565" max="2565" width="5.6640625" style="58" customWidth="1"/>
    <col min="2566" max="2566" width="9.5546875" style="58" customWidth="1"/>
    <col min="2567" max="2567" width="14" style="58" customWidth="1"/>
    <col min="2568" max="2568" width="16.33203125" style="58" customWidth="1"/>
    <col min="2569" max="2569" width="15.88671875" style="58" customWidth="1"/>
    <col min="2570" max="2570" width="11.6640625" style="58" customWidth="1"/>
    <col min="2571" max="2571" width="8.33203125" style="58" customWidth="1"/>
    <col min="2572" max="2572" width="16.5546875" style="58" customWidth="1"/>
    <col min="2573" max="2816" width="11.44140625" style="58"/>
    <col min="2817" max="2817" width="22.6640625" style="58" customWidth="1"/>
    <col min="2818" max="2818" width="15.44140625" style="58" customWidth="1"/>
    <col min="2819" max="2819" width="7.33203125" style="58" customWidth="1"/>
    <col min="2820" max="2820" width="11.44140625" style="58"/>
    <col min="2821" max="2821" width="5.6640625" style="58" customWidth="1"/>
    <col min="2822" max="2822" width="9.5546875" style="58" customWidth="1"/>
    <col min="2823" max="2823" width="14" style="58" customWidth="1"/>
    <col min="2824" max="2824" width="16.33203125" style="58" customWidth="1"/>
    <col min="2825" max="2825" width="15.88671875" style="58" customWidth="1"/>
    <col min="2826" max="2826" width="11.6640625" style="58" customWidth="1"/>
    <col min="2827" max="2827" width="8.33203125" style="58" customWidth="1"/>
    <col min="2828" max="2828" width="16.5546875" style="58" customWidth="1"/>
    <col min="2829" max="3072" width="11.44140625" style="58"/>
    <col min="3073" max="3073" width="22.6640625" style="58" customWidth="1"/>
    <col min="3074" max="3074" width="15.44140625" style="58" customWidth="1"/>
    <col min="3075" max="3075" width="7.33203125" style="58" customWidth="1"/>
    <col min="3076" max="3076" width="11.44140625" style="58"/>
    <col min="3077" max="3077" width="5.6640625" style="58" customWidth="1"/>
    <col min="3078" max="3078" width="9.5546875" style="58" customWidth="1"/>
    <col min="3079" max="3079" width="14" style="58" customWidth="1"/>
    <col min="3080" max="3080" width="16.33203125" style="58" customWidth="1"/>
    <col min="3081" max="3081" width="15.88671875" style="58" customWidth="1"/>
    <col min="3082" max="3082" width="11.6640625" style="58" customWidth="1"/>
    <col min="3083" max="3083" width="8.33203125" style="58" customWidth="1"/>
    <col min="3084" max="3084" width="16.5546875" style="58" customWidth="1"/>
    <col min="3085" max="3328" width="11.44140625" style="58"/>
    <col min="3329" max="3329" width="22.6640625" style="58" customWidth="1"/>
    <col min="3330" max="3330" width="15.44140625" style="58" customWidth="1"/>
    <col min="3331" max="3331" width="7.33203125" style="58" customWidth="1"/>
    <col min="3332" max="3332" width="11.44140625" style="58"/>
    <col min="3333" max="3333" width="5.6640625" style="58" customWidth="1"/>
    <col min="3334" max="3334" width="9.5546875" style="58" customWidth="1"/>
    <col min="3335" max="3335" width="14" style="58" customWidth="1"/>
    <col min="3336" max="3336" width="16.33203125" style="58" customWidth="1"/>
    <col min="3337" max="3337" width="15.88671875" style="58" customWidth="1"/>
    <col min="3338" max="3338" width="11.6640625" style="58" customWidth="1"/>
    <col min="3339" max="3339" width="8.33203125" style="58" customWidth="1"/>
    <col min="3340" max="3340" width="16.5546875" style="58" customWidth="1"/>
    <col min="3341" max="3584" width="11.44140625" style="58"/>
    <col min="3585" max="3585" width="22.6640625" style="58" customWidth="1"/>
    <col min="3586" max="3586" width="15.44140625" style="58" customWidth="1"/>
    <col min="3587" max="3587" width="7.33203125" style="58" customWidth="1"/>
    <col min="3588" max="3588" width="11.44140625" style="58"/>
    <col min="3589" max="3589" width="5.6640625" style="58" customWidth="1"/>
    <col min="3590" max="3590" width="9.5546875" style="58" customWidth="1"/>
    <col min="3591" max="3591" width="14" style="58" customWidth="1"/>
    <col min="3592" max="3592" width="16.33203125" style="58" customWidth="1"/>
    <col min="3593" max="3593" width="15.88671875" style="58" customWidth="1"/>
    <col min="3594" max="3594" width="11.6640625" style="58" customWidth="1"/>
    <col min="3595" max="3595" width="8.33203125" style="58" customWidth="1"/>
    <col min="3596" max="3596" width="16.5546875" style="58" customWidth="1"/>
    <col min="3597" max="3840" width="11.44140625" style="58"/>
    <col min="3841" max="3841" width="22.6640625" style="58" customWidth="1"/>
    <col min="3842" max="3842" width="15.44140625" style="58" customWidth="1"/>
    <col min="3843" max="3843" width="7.33203125" style="58" customWidth="1"/>
    <col min="3844" max="3844" width="11.44140625" style="58"/>
    <col min="3845" max="3845" width="5.6640625" style="58" customWidth="1"/>
    <col min="3846" max="3846" width="9.5546875" style="58" customWidth="1"/>
    <col min="3847" max="3847" width="14" style="58" customWidth="1"/>
    <col min="3848" max="3848" width="16.33203125" style="58" customWidth="1"/>
    <col min="3849" max="3849" width="15.88671875" style="58" customWidth="1"/>
    <col min="3850" max="3850" width="11.6640625" style="58" customWidth="1"/>
    <col min="3851" max="3851" width="8.33203125" style="58" customWidth="1"/>
    <col min="3852" max="3852" width="16.5546875" style="58" customWidth="1"/>
    <col min="3853" max="4096" width="11.44140625" style="58"/>
    <col min="4097" max="4097" width="22.6640625" style="58" customWidth="1"/>
    <col min="4098" max="4098" width="15.44140625" style="58" customWidth="1"/>
    <col min="4099" max="4099" width="7.33203125" style="58" customWidth="1"/>
    <col min="4100" max="4100" width="11.44140625" style="58"/>
    <col min="4101" max="4101" width="5.6640625" style="58" customWidth="1"/>
    <col min="4102" max="4102" width="9.5546875" style="58" customWidth="1"/>
    <col min="4103" max="4103" width="14" style="58" customWidth="1"/>
    <col min="4104" max="4104" width="16.33203125" style="58" customWidth="1"/>
    <col min="4105" max="4105" width="15.88671875" style="58" customWidth="1"/>
    <col min="4106" max="4106" width="11.6640625" style="58" customWidth="1"/>
    <col min="4107" max="4107" width="8.33203125" style="58" customWidth="1"/>
    <col min="4108" max="4108" width="16.5546875" style="58" customWidth="1"/>
    <col min="4109" max="4352" width="11.44140625" style="58"/>
    <col min="4353" max="4353" width="22.6640625" style="58" customWidth="1"/>
    <col min="4354" max="4354" width="15.44140625" style="58" customWidth="1"/>
    <col min="4355" max="4355" width="7.33203125" style="58" customWidth="1"/>
    <col min="4356" max="4356" width="11.44140625" style="58"/>
    <col min="4357" max="4357" width="5.6640625" style="58" customWidth="1"/>
    <col min="4358" max="4358" width="9.5546875" style="58" customWidth="1"/>
    <col min="4359" max="4359" width="14" style="58" customWidth="1"/>
    <col min="4360" max="4360" width="16.33203125" style="58" customWidth="1"/>
    <col min="4361" max="4361" width="15.88671875" style="58" customWidth="1"/>
    <col min="4362" max="4362" width="11.6640625" style="58" customWidth="1"/>
    <col min="4363" max="4363" width="8.33203125" style="58" customWidth="1"/>
    <col min="4364" max="4364" width="16.5546875" style="58" customWidth="1"/>
    <col min="4365" max="4608" width="11.44140625" style="58"/>
    <col min="4609" max="4609" width="22.6640625" style="58" customWidth="1"/>
    <col min="4610" max="4610" width="15.44140625" style="58" customWidth="1"/>
    <col min="4611" max="4611" width="7.33203125" style="58" customWidth="1"/>
    <col min="4612" max="4612" width="11.44140625" style="58"/>
    <col min="4613" max="4613" width="5.6640625" style="58" customWidth="1"/>
    <col min="4614" max="4614" width="9.5546875" style="58" customWidth="1"/>
    <col min="4615" max="4615" width="14" style="58" customWidth="1"/>
    <col min="4616" max="4616" width="16.33203125" style="58" customWidth="1"/>
    <col min="4617" max="4617" width="15.88671875" style="58" customWidth="1"/>
    <col min="4618" max="4618" width="11.6640625" style="58" customWidth="1"/>
    <col min="4619" max="4619" width="8.33203125" style="58" customWidth="1"/>
    <col min="4620" max="4620" width="16.5546875" style="58" customWidth="1"/>
    <col min="4621" max="4864" width="11.44140625" style="58"/>
    <col min="4865" max="4865" width="22.6640625" style="58" customWidth="1"/>
    <col min="4866" max="4866" width="15.44140625" style="58" customWidth="1"/>
    <col min="4867" max="4867" width="7.33203125" style="58" customWidth="1"/>
    <col min="4868" max="4868" width="11.44140625" style="58"/>
    <col min="4869" max="4869" width="5.6640625" style="58" customWidth="1"/>
    <col min="4870" max="4870" width="9.5546875" style="58" customWidth="1"/>
    <col min="4871" max="4871" width="14" style="58" customWidth="1"/>
    <col min="4872" max="4872" width="16.33203125" style="58" customWidth="1"/>
    <col min="4873" max="4873" width="15.88671875" style="58" customWidth="1"/>
    <col min="4874" max="4874" width="11.6640625" style="58" customWidth="1"/>
    <col min="4875" max="4875" width="8.33203125" style="58" customWidth="1"/>
    <col min="4876" max="4876" width="16.5546875" style="58" customWidth="1"/>
    <col min="4877" max="5120" width="11.44140625" style="58"/>
    <col min="5121" max="5121" width="22.6640625" style="58" customWidth="1"/>
    <col min="5122" max="5122" width="15.44140625" style="58" customWidth="1"/>
    <col min="5123" max="5123" width="7.33203125" style="58" customWidth="1"/>
    <col min="5124" max="5124" width="11.44140625" style="58"/>
    <col min="5125" max="5125" width="5.6640625" style="58" customWidth="1"/>
    <col min="5126" max="5126" width="9.5546875" style="58" customWidth="1"/>
    <col min="5127" max="5127" width="14" style="58" customWidth="1"/>
    <col min="5128" max="5128" width="16.33203125" style="58" customWidth="1"/>
    <col min="5129" max="5129" width="15.88671875" style="58" customWidth="1"/>
    <col min="5130" max="5130" width="11.6640625" style="58" customWidth="1"/>
    <col min="5131" max="5131" width="8.33203125" style="58" customWidth="1"/>
    <col min="5132" max="5132" width="16.5546875" style="58" customWidth="1"/>
    <col min="5133" max="5376" width="11.44140625" style="58"/>
    <col min="5377" max="5377" width="22.6640625" style="58" customWidth="1"/>
    <col min="5378" max="5378" width="15.44140625" style="58" customWidth="1"/>
    <col min="5379" max="5379" width="7.33203125" style="58" customWidth="1"/>
    <col min="5380" max="5380" width="11.44140625" style="58"/>
    <col min="5381" max="5381" width="5.6640625" style="58" customWidth="1"/>
    <col min="5382" max="5382" width="9.5546875" style="58" customWidth="1"/>
    <col min="5383" max="5383" width="14" style="58" customWidth="1"/>
    <col min="5384" max="5384" width="16.33203125" style="58" customWidth="1"/>
    <col min="5385" max="5385" width="15.88671875" style="58" customWidth="1"/>
    <col min="5386" max="5386" width="11.6640625" style="58" customWidth="1"/>
    <col min="5387" max="5387" width="8.33203125" style="58" customWidth="1"/>
    <col min="5388" max="5388" width="16.5546875" style="58" customWidth="1"/>
    <col min="5389" max="5632" width="11.44140625" style="58"/>
    <col min="5633" max="5633" width="22.6640625" style="58" customWidth="1"/>
    <col min="5634" max="5634" width="15.44140625" style="58" customWidth="1"/>
    <col min="5635" max="5635" width="7.33203125" style="58" customWidth="1"/>
    <col min="5636" max="5636" width="11.44140625" style="58"/>
    <col min="5637" max="5637" width="5.6640625" style="58" customWidth="1"/>
    <col min="5638" max="5638" width="9.5546875" style="58" customWidth="1"/>
    <col min="5639" max="5639" width="14" style="58" customWidth="1"/>
    <col min="5640" max="5640" width="16.33203125" style="58" customWidth="1"/>
    <col min="5641" max="5641" width="15.88671875" style="58" customWidth="1"/>
    <col min="5642" max="5642" width="11.6640625" style="58" customWidth="1"/>
    <col min="5643" max="5643" width="8.33203125" style="58" customWidth="1"/>
    <col min="5644" max="5644" width="16.5546875" style="58" customWidth="1"/>
    <col min="5645" max="5888" width="11.44140625" style="58"/>
    <col min="5889" max="5889" width="22.6640625" style="58" customWidth="1"/>
    <col min="5890" max="5890" width="15.44140625" style="58" customWidth="1"/>
    <col min="5891" max="5891" width="7.33203125" style="58" customWidth="1"/>
    <col min="5892" max="5892" width="11.44140625" style="58"/>
    <col min="5893" max="5893" width="5.6640625" style="58" customWidth="1"/>
    <col min="5894" max="5894" width="9.5546875" style="58" customWidth="1"/>
    <col min="5895" max="5895" width="14" style="58" customWidth="1"/>
    <col min="5896" max="5896" width="16.33203125" style="58" customWidth="1"/>
    <col min="5897" max="5897" width="15.88671875" style="58" customWidth="1"/>
    <col min="5898" max="5898" width="11.6640625" style="58" customWidth="1"/>
    <col min="5899" max="5899" width="8.33203125" style="58" customWidth="1"/>
    <col min="5900" max="5900" width="16.5546875" style="58" customWidth="1"/>
    <col min="5901" max="6144" width="11.44140625" style="58"/>
    <col min="6145" max="6145" width="22.6640625" style="58" customWidth="1"/>
    <col min="6146" max="6146" width="15.44140625" style="58" customWidth="1"/>
    <col min="6147" max="6147" width="7.33203125" style="58" customWidth="1"/>
    <col min="6148" max="6148" width="11.44140625" style="58"/>
    <col min="6149" max="6149" width="5.6640625" style="58" customWidth="1"/>
    <col min="6150" max="6150" width="9.5546875" style="58" customWidth="1"/>
    <col min="6151" max="6151" width="14" style="58" customWidth="1"/>
    <col min="6152" max="6152" width="16.33203125" style="58" customWidth="1"/>
    <col min="6153" max="6153" width="15.88671875" style="58" customWidth="1"/>
    <col min="6154" max="6154" width="11.6640625" style="58" customWidth="1"/>
    <col min="6155" max="6155" width="8.33203125" style="58" customWidth="1"/>
    <col min="6156" max="6156" width="16.5546875" style="58" customWidth="1"/>
    <col min="6157" max="6400" width="11.44140625" style="58"/>
    <col min="6401" max="6401" width="22.6640625" style="58" customWidth="1"/>
    <col min="6402" max="6402" width="15.44140625" style="58" customWidth="1"/>
    <col min="6403" max="6403" width="7.33203125" style="58" customWidth="1"/>
    <col min="6404" max="6404" width="11.44140625" style="58"/>
    <col min="6405" max="6405" width="5.6640625" style="58" customWidth="1"/>
    <col min="6406" max="6406" width="9.5546875" style="58" customWidth="1"/>
    <col min="6407" max="6407" width="14" style="58" customWidth="1"/>
    <col min="6408" max="6408" width="16.33203125" style="58" customWidth="1"/>
    <col min="6409" max="6409" width="15.88671875" style="58" customWidth="1"/>
    <col min="6410" max="6410" width="11.6640625" style="58" customWidth="1"/>
    <col min="6411" max="6411" width="8.33203125" style="58" customWidth="1"/>
    <col min="6412" max="6412" width="16.5546875" style="58" customWidth="1"/>
    <col min="6413" max="6656" width="11.44140625" style="58"/>
    <col min="6657" max="6657" width="22.6640625" style="58" customWidth="1"/>
    <col min="6658" max="6658" width="15.44140625" style="58" customWidth="1"/>
    <col min="6659" max="6659" width="7.33203125" style="58" customWidth="1"/>
    <col min="6660" max="6660" width="11.44140625" style="58"/>
    <col min="6661" max="6661" width="5.6640625" style="58" customWidth="1"/>
    <col min="6662" max="6662" width="9.5546875" style="58" customWidth="1"/>
    <col min="6663" max="6663" width="14" style="58" customWidth="1"/>
    <col min="6664" max="6664" width="16.33203125" style="58" customWidth="1"/>
    <col min="6665" max="6665" width="15.88671875" style="58" customWidth="1"/>
    <col min="6666" max="6666" width="11.6640625" style="58" customWidth="1"/>
    <col min="6667" max="6667" width="8.33203125" style="58" customWidth="1"/>
    <col min="6668" max="6668" width="16.5546875" style="58" customWidth="1"/>
    <col min="6669" max="6912" width="11.44140625" style="58"/>
    <col min="6913" max="6913" width="22.6640625" style="58" customWidth="1"/>
    <col min="6914" max="6914" width="15.44140625" style="58" customWidth="1"/>
    <col min="6915" max="6915" width="7.33203125" style="58" customWidth="1"/>
    <col min="6916" max="6916" width="11.44140625" style="58"/>
    <col min="6917" max="6917" width="5.6640625" style="58" customWidth="1"/>
    <col min="6918" max="6918" width="9.5546875" style="58" customWidth="1"/>
    <col min="6919" max="6919" width="14" style="58" customWidth="1"/>
    <col min="6920" max="6920" width="16.33203125" style="58" customWidth="1"/>
    <col min="6921" max="6921" width="15.88671875" style="58" customWidth="1"/>
    <col min="6922" max="6922" width="11.6640625" style="58" customWidth="1"/>
    <col min="6923" max="6923" width="8.33203125" style="58" customWidth="1"/>
    <col min="6924" max="6924" width="16.5546875" style="58" customWidth="1"/>
    <col min="6925" max="7168" width="11.44140625" style="58"/>
    <col min="7169" max="7169" width="22.6640625" style="58" customWidth="1"/>
    <col min="7170" max="7170" width="15.44140625" style="58" customWidth="1"/>
    <col min="7171" max="7171" width="7.33203125" style="58" customWidth="1"/>
    <col min="7172" max="7172" width="11.44140625" style="58"/>
    <col min="7173" max="7173" width="5.6640625" style="58" customWidth="1"/>
    <col min="7174" max="7174" width="9.5546875" style="58" customWidth="1"/>
    <col min="7175" max="7175" width="14" style="58" customWidth="1"/>
    <col min="7176" max="7176" width="16.33203125" style="58" customWidth="1"/>
    <col min="7177" max="7177" width="15.88671875" style="58" customWidth="1"/>
    <col min="7178" max="7178" width="11.6640625" style="58" customWidth="1"/>
    <col min="7179" max="7179" width="8.33203125" style="58" customWidth="1"/>
    <col min="7180" max="7180" width="16.5546875" style="58" customWidth="1"/>
    <col min="7181" max="7424" width="11.44140625" style="58"/>
    <col min="7425" max="7425" width="22.6640625" style="58" customWidth="1"/>
    <col min="7426" max="7426" width="15.44140625" style="58" customWidth="1"/>
    <col min="7427" max="7427" width="7.33203125" style="58" customWidth="1"/>
    <col min="7428" max="7428" width="11.44140625" style="58"/>
    <col min="7429" max="7429" width="5.6640625" style="58" customWidth="1"/>
    <col min="7430" max="7430" width="9.5546875" style="58" customWidth="1"/>
    <col min="7431" max="7431" width="14" style="58" customWidth="1"/>
    <col min="7432" max="7432" width="16.33203125" style="58" customWidth="1"/>
    <col min="7433" max="7433" width="15.88671875" style="58" customWidth="1"/>
    <col min="7434" max="7434" width="11.6640625" style="58" customWidth="1"/>
    <col min="7435" max="7435" width="8.33203125" style="58" customWidth="1"/>
    <col min="7436" max="7436" width="16.5546875" style="58" customWidth="1"/>
    <col min="7437" max="7680" width="11.44140625" style="58"/>
    <col min="7681" max="7681" width="22.6640625" style="58" customWidth="1"/>
    <col min="7682" max="7682" width="15.44140625" style="58" customWidth="1"/>
    <col min="7683" max="7683" width="7.33203125" style="58" customWidth="1"/>
    <col min="7684" max="7684" width="11.44140625" style="58"/>
    <col min="7685" max="7685" width="5.6640625" style="58" customWidth="1"/>
    <col min="7686" max="7686" width="9.5546875" style="58" customWidth="1"/>
    <col min="7687" max="7687" width="14" style="58" customWidth="1"/>
    <col min="7688" max="7688" width="16.33203125" style="58" customWidth="1"/>
    <col min="7689" max="7689" width="15.88671875" style="58" customWidth="1"/>
    <col min="7690" max="7690" width="11.6640625" style="58" customWidth="1"/>
    <col min="7691" max="7691" width="8.33203125" style="58" customWidth="1"/>
    <col min="7692" max="7692" width="16.5546875" style="58" customWidth="1"/>
    <col min="7693" max="7936" width="11.44140625" style="58"/>
    <col min="7937" max="7937" width="22.6640625" style="58" customWidth="1"/>
    <col min="7938" max="7938" width="15.44140625" style="58" customWidth="1"/>
    <col min="7939" max="7939" width="7.33203125" style="58" customWidth="1"/>
    <col min="7940" max="7940" width="11.44140625" style="58"/>
    <col min="7941" max="7941" width="5.6640625" style="58" customWidth="1"/>
    <col min="7942" max="7942" width="9.5546875" style="58" customWidth="1"/>
    <col min="7943" max="7943" width="14" style="58" customWidth="1"/>
    <col min="7944" max="7944" width="16.33203125" style="58" customWidth="1"/>
    <col min="7945" max="7945" width="15.88671875" style="58" customWidth="1"/>
    <col min="7946" max="7946" width="11.6640625" style="58" customWidth="1"/>
    <col min="7947" max="7947" width="8.33203125" style="58" customWidth="1"/>
    <col min="7948" max="7948" width="16.5546875" style="58" customWidth="1"/>
    <col min="7949" max="8192" width="11.44140625" style="58"/>
    <col min="8193" max="8193" width="22.6640625" style="58" customWidth="1"/>
    <col min="8194" max="8194" width="15.44140625" style="58" customWidth="1"/>
    <col min="8195" max="8195" width="7.33203125" style="58" customWidth="1"/>
    <col min="8196" max="8196" width="11.44140625" style="58"/>
    <col min="8197" max="8197" width="5.6640625" style="58" customWidth="1"/>
    <col min="8198" max="8198" width="9.5546875" style="58" customWidth="1"/>
    <col min="8199" max="8199" width="14" style="58" customWidth="1"/>
    <col min="8200" max="8200" width="16.33203125" style="58" customWidth="1"/>
    <col min="8201" max="8201" width="15.88671875" style="58" customWidth="1"/>
    <col min="8202" max="8202" width="11.6640625" style="58" customWidth="1"/>
    <col min="8203" max="8203" width="8.33203125" style="58" customWidth="1"/>
    <col min="8204" max="8204" width="16.5546875" style="58" customWidth="1"/>
    <col min="8205" max="8448" width="11.44140625" style="58"/>
    <col min="8449" max="8449" width="22.6640625" style="58" customWidth="1"/>
    <col min="8450" max="8450" width="15.44140625" style="58" customWidth="1"/>
    <col min="8451" max="8451" width="7.33203125" style="58" customWidth="1"/>
    <col min="8452" max="8452" width="11.44140625" style="58"/>
    <col min="8453" max="8453" width="5.6640625" style="58" customWidth="1"/>
    <col min="8454" max="8454" width="9.5546875" style="58" customWidth="1"/>
    <col min="8455" max="8455" width="14" style="58" customWidth="1"/>
    <col min="8456" max="8456" width="16.33203125" style="58" customWidth="1"/>
    <col min="8457" max="8457" width="15.88671875" style="58" customWidth="1"/>
    <col min="8458" max="8458" width="11.6640625" style="58" customWidth="1"/>
    <col min="8459" max="8459" width="8.33203125" style="58" customWidth="1"/>
    <col min="8460" max="8460" width="16.5546875" style="58" customWidth="1"/>
    <col min="8461" max="8704" width="11.44140625" style="58"/>
    <col min="8705" max="8705" width="22.6640625" style="58" customWidth="1"/>
    <col min="8706" max="8706" width="15.44140625" style="58" customWidth="1"/>
    <col min="8707" max="8707" width="7.33203125" style="58" customWidth="1"/>
    <col min="8708" max="8708" width="11.44140625" style="58"/>
    <col min="8709" max="8709" width="5.6640625" style="58" customWidth="1"/>
    <col min="8710" max="8710" width="9.5546875" style="58" customWidth="1"/>
    <col min="8711" max="8711" width="14" style="58" customWidth="1"/>
    <col min="8712" max="8712" width="16.33203125" style="58" customWidth="1"/>
    <col min="8713" max="8713" width="15.88671875" style="58" customWidth="1"/>
    <col min="8714" max="8714" width="11.6640625" style="58" customWidth="1"/>
    <col min="8715" max="8715" width="8.33203125" style="58" customWidth="1"/>
    <col min="8716" max="8716" width="16.5546875" style="58" customWidth="1"/>
    <col min="8717" max="8960" width="11.44140625" style="58"/>
    <col min="8961" max="8961" width="22.6640625" style="58" customWidth="1"/>
    <col min="8962" max="8962" width="15.44140625" style="58" customWidth="1"/>
    <col min="8963" max="8963" width="7.33203125" style="58" customWidth="1"/>
    <col min="8964" max="8964" width="11.44140625" style="58"/>
    <col min="8965" max="8965" width="5.6640625" style="58" customWidth="1"/>
    <col min="8966" max="8966" width="9.5546875" style="58" customWidth="1"/>
    <col min="8967" max="8967" width="14" style="58" customWidth="1"/>
    <col min="8968" max="8968" width="16.33203125" style="58" customWidth="1"/>
    <col min="8969" max="8969" width="15.88671875" style="58" customWidth="1"/>
    <col min="8970" max="8970" width="11.6640625" style="58" customWidth="1"/>
    <col min="8971" max="8971" width="8.33203125" style="58" customWidth="1"/>
    <col min="8972" max="8972" width="16.5546875" style="58" customWidth="1"/>
    <col min="8973" max="9216" width="11.44140625" style="58"/>
    <col min="9217" max="9217" width="22.6640625" style="58" customWidth="1"/>
    <col min="9218" max="9218" width="15.44140625" style="58" customWidth="1"/>
    <col min="9219" max="9219" width="7.33203125" style="58" customWidth="1"/>
    <col min="9220" max="9220" width="11.44140625" style="58"/>
    <col min="9221" max="9221" width="5.6640625" style="58" customWidth="1"/>
    <col min="9222" max="9222" width="9.5546875" style="58" customWidth="1"/>
    <col min="9223" max="9223" width="14" style="58" customWidth="1"/>
    <col min="9224" max="9224" width="16.33203125" style="58" customWidth="1"/>
    <col min="9225" max="9225" width="15.88671875" style="58" customWidth="1"/>
    <col min="9226" max="9226" width="11.6640625" style="58" customWidth="1"/>
    <col min="9227" max="9227" width="8.33203125" style="58" customWidth="1"/>
    <col min="9228" max="9228" width="16.5546875" style="58" customWidth="1"/>
    <col min="9229" max="9472" width="11.44140625" style="58"/>
    <col min="9473" max="9473" width="22.6640625" style="58" customWidth="1"/>
    <col min="9474" max="9474" width="15.44140625" style="58" customWidth="1"/>
    <col min="9475" max="9475" width="7.33203125" style="58" customWidth="1"/>
    <col min="9476" max="9476" width="11.44140625" style="58"/>
    <col min="9477" max="9477" width="5.6640625" style="58" customWidth="1"/>
    <col min="9478" max="9478" width="9.5546875" style="58" customWidth="1"/>
    <col min="9479" max="9479" width="14" style="58" customWidth="1"/>
    <col min="9480" max="9480" width="16.33203125" style="58" customWidth="1"/>
    <col min="9481" max="9481" width="15.88671875" style="58" customWidth="1"/>
    <col min="9482" max="9482" width="11.6640625" style="58" customWidth="1"/>
    <col min="9483" max="9483" width="8.33203125" style="58" customWidth="1"/>
    <col min="9484" max="9484" width="16.5546875" style="58" customWidth="1"/>
    <col min="9485" max="9728" width="11.44140625" style="58"/>
    <col min="9729" max="9729" width="22.6640625" style="58" customWidth="1"/>
    <col min="9730" max="9730" width="15.44140625" style="58" customWidth="1"/>
    <col min="9731" max="9731" width="7.33203125" style="58" customWidth="1"/>
    <col min="9732" max="9732" width="11.44140625" style="58"/>
    <col min="9733" max="9733" width="5.6640625" style="58" customWidth="1"/>
    <col min="9734" max="9734" width="9.5546875" style="58" customWidth="1"/>
    <col min="9735" max="9735" width="14" style="58" customWidth="1"/>
    <col min="9736" max="9736" width="16.33203125" style="58" customWidth="1"/>
    <col min="9737" max="9737" width="15.88671875" style="58" customWidth="1"/>
    <col min="9738" max="9738" width="11.6640625" style="58" customWidth="1"/>
    <col min="9739" max="9739" width="8.33203125" style="58" customWidth="1"/>
    <col min="9740" max="9740" width="16.5546875" style="58" customWidth="1"/>
    <col min="9741" max="9984" width="11.44140625" style="58"/>
    <col min="9985" max="9985" width="22.6640625" style="58" customWidth="1"/>
    <col min="9986" max="9986" width="15.44140625" style="58" customWidth="1"/>
    <col min="9987" max="9987" width="7.33203125" style="58" customWidth="1"/>
    <col min="9988" max="9988" width="11.44140625" style="58"/>
    <col min="9989" max="9989" width="5.6640625" style="58" customWidth="1"/>
    <col min="9990" max="9990" width="9.5546875" style="58" customWidth="1"/>
    <col min="9991" max="9991" width="14" style="58" customWidth="1"/>
    <col min="9992" max="9992" width="16.33203125" style="58" customWidth="1"/>
    <col min="9993" max="9993" width="15.88671875" style="58" customWidth="1"/>
    <col min="9994" max="9994" width="11.6640625" style="58" customWidth="1"/>
    <col min="9995" max="9995" width="8.33203125" style="58" customWidth="1"/>
    <col min="9996" max="9996" width="16.5546875" style="58" customWidth="1"/>
    <col min="9997" max="10240" width="11.44140625" style="58"/>
    <col min="10241" max="10241" width="22.6640625" style="58" customWidth="1"/>
    <col min="10242" max="10242" width="15.44140625" style="58" customWidth="1"/>
    <col min="10243" max="10243" width="7.33203125" style="58" customWidth="1"/>
    <col min="10244" max="10244" width="11.44140625" style="58"/>
    <col min="10245" max="10245" width="5.6640625" style="58" customWidth="1"/>
    <col min="10246" max="10246" width="9.5546875" style="58" customWidth="1"/>
    <col min="10247" max="10247" width="14" style="58" customWidth="1"/>
    <col min="10248" max="10248" width="16.33203125" style="58" customWidth="1"/>
    <col min="10249" max="10249" width="15.88671875" style="58" customWidth="1"/>
    <col min="10250" max="10250" width="11.6640625" style="58" customWidth="1"/>
    <col min="10251" max="10251" width="8.33203125" style="58" customWidth="1"/>
    <col min="10252" max="10252" width="16.5546875" style="58" customWidth="1"/>
    <col min="10253" max="10496" width="11.44140625" style="58"/>
    <col min="10497" max="10497" width="22.6640625" style="58" customWidth="1"/>
    <col min="10498" max="10498" width="15.44140625" style="58" customWidth="1"/>
    <col min="10499" max="10499" width="7.33203125" style="58" customWidth="1"/>
    <col min="10500" max="10500" width="11.44140625" style="58"/>
    <col min="10501" max="10501" width="5.6640625" style="58" customWidth="1"/>
    <col min="10502" max="10502" width="9.5546875" style="58" customWidth="1"/>
    <col min="10503" max="10503" width="14" style="58" customWidth="1"/>
    <col min="10504" max="10504" width="16.33203125" style="58" customWidth="1"/>
    <col min="10505" max="10505" width="15.88671875" style="58" customWidth="1"/>
    <col min="10506" max="10506" width="11.6640625" style="58" customWidth="1"/>
    <col min="10507" max="10507" width="8.33203125" style="58" customWidth="1"/>
    <col min="10508" max="10508" width="16.5546875" style="58" customWidth="1"/>
    <col min="10509" max="10752" width="11.44140625" style="58"/>
    <col min="10753" max="10753" width="22.6640625" style="58" customWidth="1"/>
    <col min="10754" max="10754" width="15.44140625" style="58" customWidth="1"/>
    <col min="10755" max="10755" width="7.33203125" style="58" customWidth="1"/>
    <col min="10756" max="10756" width="11.44140625" style="58"/>
    <col min="10757" max="10757" width="5.6640625" style="58" customWidth="1"/>
    <col min="10758" max="10758" width="9.5546875" style="58" customWidth="1"/>
    <col min="10759" max="10759" width="14" style="58" customWidth="1"/>
    <col min="10760" max="10760" width="16.33203125" style="58" customWidth="1"/>
    <col min="10761" max="10761" width="15.88671875" style="58" customWidth="1"/>
    <col min="10762" max="10762" width="11.6640625" style="58" customWidth="1"/>
    <col min="10763" max="10763" width="8.33203125" style="58" customWidth="1"/>
    <col min="10764" max="10764" width="16.5546875" style="58" customWidth="1"/>
    <col min="10765" max="11008" width="11.44140625" style="58"/>
    <col min="11009" max="11009" width="22.6640625" style="58" customWidth="1"/>
    <col min="11010" max="11010" width="15.44140625" style="58" customWidth="1"/>
    <col min="11011" max="11011" width="7.33203125" style="58" customWidth="1"/>
    <col min="11012" max="11012" width="11.44140625" style="58"/>
    <col min="11013" max="11013" width="5.6640625" style="58" customWidth="1"/>
    <col min="11014" max="11014" width="9.5546875" style="58" customWidth="1"/>
    <col min="11015" max="11015" width="14" style="58" customWidth="1"/>
    <col min="11016" max="11016" width="16.33203125" style="58" customWidth="1"/>
    <col min="11017" max="11017" width="15.88671875" style="58" customWidth="1"/>
    <col min="11018" max="11018" width="11.6640625" style="58" customWidth="1"/>
    <col min="11019" max="11019" width="8.33203125" style="58" customWidth="1"/>
    <col min="11020" max="11020" width="16.5546875" style="58" customWidth="1"/>
    <col min="11021" max="11264" width="11.44140625" style="58"/>
    <col min="11265" max="11265" width="22.6640625" style="58" customWidth="1"/>
    <col min="11266" max="11266" width="15.44140625" style="58" customWidth="1"/>
    <col min="11267" max="11267" width="7.33203125" style="58" customWidth="1"/>
    <col min="11268" max="11268" width="11.44140625" style="58"/>
    <col min="11269" max="11269" width="5.6640625" style="58" customWidth="1"/>
    <col min="11270" max="11270" width="9.5546875" style="58" customWidth="1"/>
    <col min="11271" max="11271" width="14" style="58" customWidth="1"/>
    <col min="11272" max="11272" width="16.33203125" style="58" customWidth="1"/>
    <col min="11273" max="11273" width="15.88671875" style="58" customWidth="1"/>
    <col min="11274" max="11274" width="11.6640625" style="58" customWidth="1"/>
    <col min="11275" max="11275" width="8.33203125" style="58" customWidth="1"/>
    <col min="11276" max="11276" width="16.5546875" style="58" customWidth="1"/>
    <col min="11277" max="11520" width="11.44140625" style="58"/>
    <col min="11521" max="11521" width="22.6640625" style="58" customWidth="1"/>
    <col min="11522" max="11522" width="15.44140625" style="58" customWidth="1"/>
    <col min="11523" max="11523" width="7.33203125" style="58" customWidth="1"/>
    <col min="11524" max="11524" width="11.44140625" style="58"/>
    <col min="11525" max="11525" width="5.6640625" style="58" customWidth="1"/>
    <col min="11526" max="11526" width="9.5546875" style="58" customWidth="1"/>
    <col min="11527" max="11527" width="14" style="58" customWidth="1"/>
    <col min="11528" max="11528" width="16.33203125" style="58" customWidth="1"/>
    <col min="11529" max="11529" width="15.88671875" style="58" customWidth="1"/>
    <col min="11530" max="11530" width="11.6640625" style="58" customWidth="1"/>
    <col min="11531" max="11531" width="8.33203125" style="58" customWidth="1"/>
    <col min="11532" max="11532" width="16.5546875" style="58" customWidth="1"/>
    <col min="11533" max="11776" width="11.44140625" style="58"/>
    <col min="11777" max="11777" width="22.6640625" style="58" customWidth="1"/>
    <col min="11778" max="11778" width="15.44140625" style="58" customWidth="1"/>
    <col min="11779" max="11779" width="7.33203125" style="58" customWidth="1"/>
    <col min="11780" max="11780" width="11.44140625" style="58"/>
    <col min="11781" max="11781" width="5.6640625" style="58" customWidth="1"/>
    <col min="11782" max="11782" width="9.5546875" style="58" customWidth="1"/>
    <col min="11783" max="11783" width="14" style="58" customWidth="1"/>
    <col min="11784" max="11784" width="16.33203125" style="58" customWidth="1"/>
    <col min="11785" max="11785" width="15.88671875" style="58" customWidth="1"/>
    <col min="11786" max="11786" width="11.6640625" style="58" customWidth="1"/>
    <col min="11787" max="11787" width="8.33203125" style="58" customWidth="1"/>
    <col min="11788" max="11788" width="16.5546875" style="58" customWidth="1"/>
    <col min="11789" max="12032" width="11.44140625" style="58"/>
    <col min="12033" max="12033" width="22.6640625" style="58" customWidth="1"/>
    <col min="12034" max="12034" width="15.44140625" style="58" customWidth="1"/>
    <col min="12035" max="12035" width="7.33203125" style="58" customWidth="1"/>
    <col min="12036" max="12036" width="11.44140625" style="58"/>
    <col min="12037" max="12037" width="5.6640625" style="58" customWidth="1"/>
    <col min="12038" max="12038" width="9.5546875" style="58" customWidth="1"/>
    <col min="12039" max="12039" width="14" style="58" customWidth="1"/>
    <col min="12040" max="12040" width="16.33203125" style="58" customWidth="1"/>
    <col min="12041" max="12041" width="15.88671875" style="58" customWidth="1"/>
    <col min="12042" max="12042" width="11.6640625" style="58" customWidth="1"/>
    <col min="12043" max="12043" width="8.33203125" style="58" customWidth="1"/>
    <col min="12044" max="12044" width="16.5546875" style="58" customWidth="1"/>
    <col min="12045" max="12288" width="11.44140625" style="58"/>
    <col min="12289" max="12289" width="22.6640625" style="58" customWidth="1"/>
    <col min="12290" max="12290" width="15.44140625" style="58" customWidth="1"/>
    <col min="12291" max="12291" width="7.33203125" style="58" customWidth="1"/>
    <col min="12292" max="12292" width="11.44140625" style="58"/>
    <col min="12293" max="12293" width="5.6640625" style="58" customWidth="1"/>
    <col min="12294" max="12294" width="9.5546875" style="58" customWidth="1"/>
    <col min="12295" max="12295" width="14" style="58" customWidth="1"/>
    <col min="12296" max="12296" width="16.33203125" style="58" customWidth="1"/>
    <col min="12297" max="12297" width="15.88671875" style="58" customWidth="1"/>
    <col min="12298" max="12298" width="11.6640625" style="58" customWidth="1"/>
    <col min="12299" max="12299" width="8.33203125" style="58" customWidth="1"/>
    <col min="12300" max="12300" width="16.5546875" style="58" customWidth="1"/>
    <col min="12301" max="12544" width="11.44140625" style="58"/>
    <col min="12545" max="12545" width="22.6640625" style="58" customWidth="1"/>
    <col min="12546" max="12546" width="15.44140625" style="58" customWidth="1"/>
    <col min="12547" max="12547" width="7.33203125" style="58" customWidth="1"/>
    <col min="12548" max="12548" width="11.44140625" style="58"/>
    <col min="12549" max="12549" width="5.6640625" style="58" customWidth="1"/>
    <col min="12550" max="12550" width="9.5546875" style="58" customWidth="1"/>
    <col min="12551" max="12551" width="14" style="58" customWidth="1"/>
    <col min="12552" max="12552" width="16.33203125" style="58" customWidth="1"/>
    <col min="12553" max="12553" width="15.88671875" style="58" customWidth="1"/>
    <col min="12554" max="12554" width="11.6640625" style="58" customWidth="1"/>
    <col min="12555" max="12555" width="8.33203125" style="58" customWidth="1"/>
    <col min="12556" max="12556" width="16.5546875" style="58" customWidth="1"/>
    <col min="12557" max="12800" width="11.44140625" style="58"/>
    <col min="12801" max="12801" width="22.6640625" style="58" customWidth="1"/>
    <col min="12802" max="12802" width="15.44140625" style="58" customWidth="1"/>
    <col min="12803" max="12803" width="7.33203125" style="58" customWidth="1"/>
    <col min="12804" max="12804" width="11.44140625" style="58"/>
    <col min="12805" max="12805" width="5.6640625" style="58" customWidth="1"/>
    <col min="12806" max="12806" width="9.5546875" style="58" customWidth="1"/>
    <col min="12807" max="12807" width="14" style="58" customWidth="1"/>
    <col min="12808" max="12808" width="16.33203125" style="58" customWidth="1"/>
    <col min="12809" max="12809" width="15.88671875" style="58" customWidth="1"/>
    <col min="12810" max="12810" width="11.6640625" style="58" customWidth="1"/>
    <col min="12811" max="12811" width="8.33203125" style="58" customWidth="1"/>
    <col min="12812" max="12812" width="16.5546875" style="58" customWidth="1"/>
    <col min="12813" max="13056" width="11.44140625" style="58"/>
    <col min="13057" max="13057" width="22.6640625" style="58" customWidth="1"/>
    <col min="13058" max="13058" width="15.44140625" style="58" customWidth="1"/>
    <col min="13059" max="13059" width="7.33203125" style="58" customWidth="1"/>
    <col min="13060" max="13060" width="11.44140625" style="58"/>
    <col min="13061" max="13061" width="5.6640625" style="58" customWidth="1"/>
    <col min="13062" max="13062" width="9.5546875" style="58" customWidth="1"/>
    <col min="13063" max="13063" width="14" style="58" customWidth="1"/>
    <col min="13064" max="13064" width="16.33203125" style="58" customWidth="1"/>
    <col min="13065" max="13065" width="15.88671875" style="58" customWidth="1"/>
    <col min="13066" max="13066" width="11.6640625" style="58" customWidth="1"/>
    <col min="13067" max="13067" width="8.33203125" style="58" customWidth="1"/>
    <col min="13068" max="13068" width="16.5546875" style="58" customWidth="1"/>
    <col min="13069" max="13312" width="11.44140625" style="58"/>
    <col min="13313" max="13313" width="22.6640625" style="58" customWidth="1"/>
    <col min="13314" max="13314" width="15.44140625" style="58" customWidth="1"/>
    <col min="13315" max="13315" width="7.33203125" style="58" customWidth="1"/>
    <col min="13316" max="13316" width="11.44140625" style="58"/>
    <col min="13317" max="13317" width="5.6640625" style="58" customWidth="1"/>
    <col min="13318" max="13318" width="9.5546875" style="58" customWidth="1"/>
    <col min="13319" max="13319" width="14" style="58" customWidth="1"/>
    <col min="13320" max="13320" width="16.33203125" style="58" customWidth="1"/>
    <col min="13321" max="13321" width="15.88671875" style="58" customWidth="1"/>
    <col min="13322" max="13322" width="11.6640625" style="58" customWidth="1"/>
    <col min="13323" max="13323" width="8.33203125" style="58" customWidth="1"/>
    <col min="13324" max="13324" width="16.5546875" style="58" customWidth="1"/>
    <col min="13325" max="13568" width="11.44140625" style="58"/>
    <col min="13569" max="13569" width="22.6640625" style="58" customWidth="1"/>
    <col min="13570" max="13570" width="15.44140625" style="58" customWidth="1"/>
    <col min="13571" max="13571" width="7.33203125" style="58" customWidth="1"/>
    <col min="13572" max="13572" width="11.44140625" style="58"/>
    <col min="13573" max="13573" width="5.6640625" style="58" customWidth="1"/>
    <col min="13574" max="13574" width="9.5546875" style="58" customWidth="1"/>
    <col min="13575" max="13575" width="14" style="58" customWidth="1"/>
    <col min="13576" max="13576" width="16.33203125" style="58" customWidth="1"/>
    <col min="13577" max="13577" width="15.88671875" style="58" customWidth="1"/>
    <col min="13578" max="13578" width="11.6640625" style="58" customWidth="1"/>
    <col min="13579" max="13579" width="8.33203125" style="58" customWidth="1"/>
    <col min="13580" max="13580" width="16.5546875" style="58" customWidth="1"/>
    <col min="13581" max="13824" width="11.44140625" style="58"/>
    <col min="13825" max="13825" width="22.6640625" style="58" customWidth="1"/>
    <col min="13826" max="13826" width="15.44140625" style="58" customWidth="1"/>
    <col min="13827" max="13827" width="7.33203125" style="58" customWidth="1"/>
    <col min="13828" max="13828" width="11.44140625" style="58"/>
    <col min="13829" max="13829" width="5.6640625" style="58" customWidth="1"/>
    <col min="13830" max="13830" width="9.5546875" style="58" customWidth="1"/>
    <col min="13831" max="13831" width="14" style="58" customWidth="1"/>
    <col min="13832" max="13832" width="16.33203125" style="58" customWidth="1"/>
    <col min="13833" max="13833" width="15.88671875" style="58" customWidth="1"/>
    <col min="13834" max="13834" width="11.6640625" style="58" customWidth="1"/>
    <col min="13835" max="13835" width="8.33203125" style="58" customWidth="1"/>
    <col min="13836" max="13836" width="16.5546875" style="58" customWidth="1"/>
    <col min="13837" max="14080" width="11.44140625" style="58"/>
    <col min="14081" max="14081" width="22.6640625" style="58" customWidth="1"/>
    <col min="14082" max="14082" width="15.44140625" style="58" customWidth="1"/>
    <col min="14083" max="14083" width="7.33203125" style="58" customWidth="1"/>
    <col min="14084" max="14084" width="11.44140625" style="58"/>
    <col min="14085" max="14085" width="5.6640625" style="58" customWidth="1"/>
    <col min="14086" max="14086" width="9.5546875" style="58" customWidth="1"/>
    <col min="14087" max="14087" width="14" style="58" customWidth="1"/>
    <col min="14088" max="14088" width="16.33203125" style="58" customWidth="1"/>
    <col min="14089" max="14089" width="15.88671875" style="58" customWidth="1"/>
    <col min="14090" max="14090" width="11.6640625" style="58" customWidth="1"/>
    <col min="14091" max="14091" width="8.33203125" style="58" customWidth="1"/>
    <col min="14092" max="14092" width="16.5546875" style="58" customWidth="1"/>
    <col min="14093" max="14336" width="11.44140625" style="58"/>
    <col min="14337" max="14337" width="22.6640625" style="58" customWidth="1"/>
    <col min="14338" max="14338" width="15.44140625" style="58" customWidth="1"/>
    <col min="14339" max="14339" width="7.33203125" style="58" customWidth="1"/>
    <col min="14340" max="14340" width="11.44140625" style="58"/>
    <col min="14341" max="14341" width="5.6640625" style="58" customWidth="1"/>
    <col min="14342" max="14342" width="9.5546875" style="58" customWidth="1"/>
    <col min="14343" max="14343" width="14" style="58" customWidth="1"/>
    <col min="14344" max="14344" width="16.33203125" style="58" customWidth="1"/>
    <col min="14345" max="14345" width="15.88671875" style="58" customWidth="1"/>
    <col min="14346" max="14346" width="11.6640625" style="58" customWidth="1"/>
    <col min="14347" max="14347" width="8.33203125" style="58" customWidth="1"/>
    <col min="14348" max="14348" width="16.5546875" style="58" customWidth="1"/>
    <col min="14349" max="14592" width="11.44140625" style="58"/>
    <col min="14593" max="14593" width="22.6640625" style="58" customWidth="1"/>
    <col min="14594" max="14594" width="15.44140625" style="58" customWidth="1"/>
    <col min="14595" max="14595" width="7.33203125" style="58" customWidth="1"/>
    <col min="14596" max="14596" width="11.44140625" style="58"/>
    <col min="14597" max="14597" width="5.6640625" style="58" customWidth="1"/>
    <col min="14598" max="14598" width="9.5546875" style="58" customWidth="1"/>
    <col min="14599" max="14599" width="14" style="58" customWidth="1"/>
    <col min="14600" max="14600" width="16.33203125" style="58" customWidth="1"/>
    <col min="14601" max="14601" width="15.88671875" style="58" customWidth="1"/>
    <col min="14602" max="14602" width="11.6640625" style="58" customWidth="1"/>
    <col min="14603" max="14603" width="8.33203125" style="58" customWidth="1"/>
    <col min="14604" max="14604" width="16.5546875" style="58" customWidth="1"/>
    <col min="14605" max="14848" width="11.44140625" style="58"/>
    <col min="14849" max="14849" width="22.6640625" style="58" customWidth="1"/>
    <col min="14850" max="14850" width="15.44140625" style="58" customWidth="1"/>
    <col min="14851" max="14851" width="7.33203125" style="58" customWidth="1"/>
    <col min="14852" max="14852" width="11.44140625" style="58"/>
    <col min="14853" max="14853" width="5.6640625" style="58" customWidth="1"/>
    <col min="14854" max="14854" width="9.5546875" style="58" customWidth="1"/>
    <col min="14855" max="14855" width="14" style="58" customWidth="1"/>
    <col min="14856" max="14856" width="16.33203125" style="58" customWidth="1"/>
    <col min="14857" max="14857" width="15.88671875" style="58" customWidth="1"/>
    <col min="14858" max="14858" width="11.6640625" style="58" customWidth="1"/>
    <col min="14859" max="14859" width="8.33203125" style="58" customWidth="1"/>
    <col min="14860" max="14860" width="16.5546875" style="58" customWidth="1"/>
    <col min="14861" max="15104" width="11.44140625" style="58"/>
    <col min="15105" max="15105" width="22.6640625" style="58" customWidth="1"/>
    <col min="15106" max="15106" width="15.44140625" style="58" customWidth="1"/>
    <col min="15107" max="15107" width="7.33203125" style="58" customWidth="1"/>
    <col min="15108" max="15108" width="11.44140625" style="58"/>
    <col min="15109" max="15109" width="5.6640625" style="58" customWidth="1"/>
    <col min="15110" max="15110" width="9.5546875" style="58" customWidth="1"/>
    <col min="15111" max="15111" width="14" style="58" customWidth="1"/>
    <col min="15112" max="15112" width="16.33203125" style="58" customWidth="1"/>
    <col min="15113" max="15113" width="15.88671875" style="58" customWidth="1"/>
    <col min="15114" max="15114" width="11.6640625" style="58" customWidth="1"/>
    <col min="15115" max="15115" width="8.33203125" style="58" customWidth="1"/>
    <col min="15116" max="15116" width="16.5546875" style="58" customWidth="1"/>
    <col min="15117" max="15360" width="11.44140625" style="58"/>
    <col min="15361" max="15361" width="22.6640625" style="58" customWidth="1"/>
    <col min="15362" max="15362" width="15.44140625" style="58" customWidth="1"/>
    <col min="15363" max="15363" width="7.33203125" style="58" customWidth="1"/>
    <col min="15364" max="15364" width="11.44140625" style="58"/>
    <col min="15365" max="15365" width="5.6640625" style="58" customWidth="1"/>
    <col min="15366" max="15366" width="9.5546875" style="58" customWidth="1"/>
    <col min="15367" max="15367" width="14" style="58" customWidth="1"/>
    <col min="15368" max="15368" width="16.33203125" style="58" customWidth="1"/>
    <col min="15369" max="15369" width="15.88671875" style="58" customWidth="1"/>
    <col min="15370" max="15370" width="11.6640625" style="58" customWidth="1"/>
    <col min="15371" max="15371" width="8.33203125" style="58" customWidth="1"/>
    <col min="15372" max="15372" width="16.5546875" style="58" customWidth="1"/>
    <col min="15373" max="15616" width="11.44140625" style="58"/>
    <col min="15617" max="15617" width="22.6640625" style="58" customWidth="1"/>
    <col min="15618" max="15618" width="15.44140625" style="58" customWidth="1"/>
    <col min="15619" max="15619" width="7.33203125" style="58" customWidth="1"/>
    <col min="15620" max="15620" width="11.44140625" style="58"/>
    <col min="15621" max="15621" width="5.6640625" style="58" customWidth="1"/>
    <col min="15622" max="15622" width="9.5546875" style="58" customWidth="1"/>
    <col min="15623" max="15623" width="14" style="58" customWidth="1"/>
    <col min="15624" max="15624" width="16.33203125" style="58" customWidth="1"/>
    <col min="15625" max="15625" width="15.88671875" style="58" customWidth="1"/>
    <col min="15626" max="15626" width="11.6640625" style="58" customWidth="1"/>
    <col min="15627" max="15627" width="8.33203125" style="58" customWidth="1"/>
    <col min="15628" max="15628" width="16.5546875" style="58" customWidth="1"/>
    <col min="15629" max="15872" width="11.44140625" style="58"/>
    <col min="15873" max="15873" width="22.6640625" style="58" customWidth="1"/>
    <col min="15874" max="15874" width="15.44140625" style="58" customWidth="1"/>
    <col min="15875" max="15875" width="7.33203125" style="58" customWidth="1"/>
    <col min="15876" max="15876" width="11.44140625" style="58"/>
    <col min="15877" max="15877" width="5.6640625" style="58" customWidth="1"/>
    <col min="15878" max="15878" width="9.5546875" style="58" customWidth="1"/>
    <col min="15879" max="15879" width="14" style="58" customWidth="1"/>
    <col min="15880" max="15880" width="16.33203125" style="58" customWidth="1"/>
    <col min="15881" max="15881" width="15.88671875" style="58" customWidth="1"/>
    <col min="15882" max="15882" width="11.6640625" style="58" customWidth="1"/>
    <col min="15883" max="15883" width="8.33203125" style="58" customWidth="1"/>
    <col min="15884" max="15884" width="16.5546875" style="58" customWidth="1"/>
    <col min="15885" max="16128" width="11.44140625" style="58"/>
    <col min="16129" max="16129" width="22.6640625" style="58" customWidth="1"/>
    <col min="16130" max="16130" width="15.44140625" style="58" customWidth="1"/>
    <col min="16131" max="16131" width="7.33203125" style="58" customWidth="1"/>
    <col min="16132" max="16132" width="11.44140625" style="58"/>
    <col min="16133" max="16133" width="5.6640625" style="58" customWidth="1"/>
    <col min="16134" max="16134" width="9.5546875" style="58" customWidth="1"/>
    <col min="16135" max="16135" width="14" style="58" customWidth="1"/>
    <col min="16136" max="16136" width="16.33203125" style="58" customWidth="1"/>
    <col min="16137" max="16137" width="15.88671875" style="58" customWidth="1"/>
    <col min="16138" max="16138" width="11.6640625" style="58" customWidth="1"/>
    <col min="16139" max="16139" width="8.33203125" style="58" customWidth="1"/>
    <col min="16140" max="16140" width="16.5546875" style="58" customWidth="1"/>
    <col min="16141"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16.5" customHeight="1" thickBot="1">
      <c r="A30" s="295" t="s">
        <v>71</v>
      </c>
      <c r="B30" s="234" t="s">
        <v>72</v>
      </c>
      <c r="C30" s="235"/>
      <c r="D30" s="235"/>
      <c r="E30" s="235"/>
      <c r="F30" s="235"/>
      <c r="G30" s="235"/>
      <c r="H30" s="235"/>
      <c r="I30" s="236"/>
      <c r="J30" s="949" t="s">
        <v>43</v>
      </c>
      <c r="K30" s="950"/>
      <c r="L30" s="233"/>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2" s="68" customFormat="1" ht="3.75" customHeight="1" thickBot="1">
      <c r="A33" s="147"/>
      <c r="B33" s="135"/>
      <c r="C33" s="135"/>
      <c r="D33" s="135"/>
      <c r="E33" s="135"/>
      <c r="F33" s="135"/>
      <c r="G33" s="148"/>
      <c r="H33" s="148"/>
      <c r="I33" s="135"/>
      <c r="J33" s="135"/>
      <c r="K33" s="135"/>
      <c r="L33" s="136"/>
    </row>
    <row r="34" spans="1:12" s="198" customFormat="1" ht="12">
      <c r="A34" s="889" t="s">
        <v>10</v>
      </c>
      <c r="B34" s="890"/>
      <c r="C34" s="890"/>
      <c r="D34" s="890"/>
      <c r="E34" s="890"/>
      <c r="F34" s="891"/>
      <c r="G34" s="892" t="s">
        <v>15</v>
      </c>
      <c r="H34" s="893"/>
      <c r="I34" s="149" t="s">
        <v>16</v>
      </c>
      <c r="J34" s="894" t="s">
        <v>17</v>
      </c>
      <c r="K34" s="891"/>
      <c r="L34" s="150" t="s">
        <v>18</v>
      </c>
    </row>
    <row r="35" spans="1:12" s="305" customFormat="1">
      <c r="A35" s="398" t="s">
        <v>150</v>
      </c>
      <c r="B35" s="300"/>
      <c r="C35" s="300"/>
      <c r="D35" s="300"/>
      <c r="E35" s="300"/>
      <c r="F35" s="301"/>
      <c r="G35" s="298"/>
      <c r="H35" s="299"/>
      <c r="I35" s="556">
        <v>180078</v>
      </c>
      <c r="J35" s="981">
        <v>35</v>
      </c>
      <c r="K35" s="982"/>
      <c r="L35" s="302">
        <f>+I35/J35</f>
        <v>5145.0857142857139</v>
      </c>
    </row>
    <row r="36" spans="1:12" s="198" customFormat="1">
      <c r="A36" s="293" t="s">
        <v>73</v>
      </c>
      <c r="B36" s="294"/>
      <c r="C36" s="294"/>
      <c r="D36" s="294"/>
      <c r="E36" s="294"/>
      <c r="F36" s="297"/>
      <c r="G36" s="244"/>
      <c r="H36" s="245"/>
      <c r="I36" s="309"/>
      <c r="J36" s="366"/>
      <c r="K36" s="367"/>
      <c r="L36" s="311">
        <f>+L66*0.01</f>
        <v>6.7481392857142861</v>
      </c>
    </row>
    <row r="37" spans="1:12" s="198" customFormat="1" ht="12" thickBot="1">
      <c r="A37" s="393"/>
      <c r="B37" s="394"/>
      <c r="C37" s="394"/>
      <c r="D37" s="394"/>
      <c r="E37" s="394"/>
      <c r="F37" s="395"/>
      <c r="G37" s="983"/>
      <c r="H37" s="962"/>
      <c r="I37" s="314"/>
      <c r="J37" s="984"/>
      <c r="K37" s="985"/>
      <c r="L37" s="315"/>
    </row>
    <row r="38" spans="1:12" s="198" customFormat="1" ht="12.6" thickBot="1">
      <c r="A38" s="907" t="s">
        <v>19</v>
      </c>
      <c r="B38" s="908"/>
      <c r="C38" s="908"/>
      <c r="D38" s="908"/>
      <c r="E38" s="908"/>
      <c r="F38" s="908"/>
      <c r="G38" s="908"/>
      <c r="H38" s="908"/>
      <c r="I38" s="908"/>
      <c r="J38" s="908"/>
      <c r="K38" s="909"/>
      <c r="L38" s="312">
        <f>SUM(L35:L37)</f>
        <v>5151.8338535714283</v>
      </c>
    </row>
    <row r="39" spans="1:12" s="198" customFormat="1" ht="12">
      <c r="A39" s="157"/>
      <c r="B39" s="158"/>
      <c r="C39" s="158"/>
      <c r="D39" s="158"/>
      <c r="E39" s="158"/>
      <c r="F39" s="158"/>
      <c r="G39" s="158"/>
      <c r="H39" s="158"/>
      <c r="I39" s="158"/>
      <c r="J39" s="158"/>
      <c r="K39" s="158"/>
      <c r="L39" s="159"/>
    </row>
    <row r="40" spans="1:12">
      <c r="A40" s="160" t="s">
        <v>20</v>
      </c>
      <c r="B40" s="161"/>
      <c r="C40" s="161"/>
      <c r="D40" s="161"/>
      <c r="E40" s="161"/>
      <c r="F40" s="161"/>
      <c r="G40" s="161"/>
      <c r="H40" s="161"/>
      <c r="I40" s="161"/>
      <c r="J40" s="161"/>
      <c r="K40" s="161"/>
      <c r="L40" s="162"/>
    </row>
    <row r="41" spans="1:12" s="198" customFormat="1" ht="3.75" customHeight="1" thickBot="1">
      <c r="A41" s="163"/>
      <c r="B41" s="164"/>
      <c r="C41" s="164"/>
      <c r="D41" s="164"/>
      <c r="E41" s="164"/>
      <c r="F41" s="164"/>
      <c r="G41" s="164"/>
      <c r="H41" s="158"/>
      <c r="I41" s="158"/>
      <c r="J41" s="158"/>
      <c r="K41" s="158"/>
      <c r="L41" s="159"/>
    </row>
    <row r="42" spans="1:12" s="198" customFormat="1" ht="12">
      <c r="A42" s="889" t="s">
        <v>10</v>
      </c>
      <c r="B42" s="890"/>
      <c r="C42" s="890"/>
      <c r="D42" s="890"/>
      <c r="E42" s="890"/>
      <c r="F42" s="890"/>
      <c r="G42" s="891"/>
      <c r="H42" s="165" t="s">
        <v>12</v>
      </c>
      <c r="I42" s="149" t="s">
        <v>13</v>
      </c>
      <c r="J42" s="894" t="s">
        <v>21</v>
      </c>
      <c r="K42" s="891"/>
      <c r="L42" s="150" t="s">
        <v>18</v>
      </c>
    </row>
    <row r="43" spans="1:12" s="198" customFormat="1" ht="12.75" customHeight="1">
      <c r="A43" s="396" t="s">
        <v>152</v>
      </c>
      <c r="B43" s="296"/>
      <c r="C43" s="296"/>
      <c r="D43" s="296"/>
      <c r="E43" s="296"/>
      <c r="F43" s="296"/>
      <c r="G43" s="408"/>
      <c r="H43" s="296" t="s">
        <v>43</v>
      </c>
      <c r="I43" s="316">
        <v>1</v>
      </c>
      <c r="J43" s="979">
        <v>5000</v>
      </c>
      <c r="K43" s="980"/>
      <c r="L43" s="410">
        <f>+J43*I43</f>
        <v>5000</v>
      </c>
    </row>
    <row r="44" spans="1:12" s="198" customFormat="1" ht="12">
      <c r="A44" s="249"/>
      <c r="B44" s="250"/>
      <c r="C44" s="250"/>
      <c r="D44" s="250"/>
      <c r="E44" s="250"/>
      <c r="F44" s="250"/>
      <c r="G44" s="251"/>
      <c r="H44" s="250"/>
      <c r="I44" s="252"/>
      <c r="J44" s="253"/>
      <c r="K44" s="251"/>
      <c r="L44" s="254"/>
    </row>
    <row r="45" spans="1:12" s="198" customFormat="1" ht="12">
      <c r="A45" s="249"/>
      <c r="B45" s="250"/>
      <c r="C45" s="250"/>
      <c r="D45" s="250"/>
      <c r="E45" s="250"/>
      <c r="F45" s="250"/>
      <c r="G45" s="251"/>
      <c r="H45" s="250"/>
      <c r="I45" s="252"/>
      <c r="J45" s="253"/>
      <c r="K45" s="251"/>
      <c r="L45" s="254"/>
    </row>
    <row r="46" spans="1:12" s="198" customFormat="1" ht="11.4">
      <c r="A46" s="255"/>
      <c r="B46" s="256"/>
      <c r="C46" s="256"/>
      <c r="D46" s="256"/>
      <c r="E46" s="256"/>
      <c r="F46" s="256"/>
      <c r="G46" s="245"/>
      <c r="H46" s="257"/>
      <c r="I46" s="246"/>
      <c r="J46" s="947"/>
      <c r="K46" s="948"/>
      <c r="L46" s="248"/>
    </row>
    <row r="47" spans="1:12" s="198" customFormat="1" ht="12" thickBot="1">
      <c r="A47" s="260"/>
      <c r="B47" s="261"/>
      <c r="C47" s="261"/>
      <c r="D47" s="261"/>
      <c r="E47" s="261"/>
      <c r="F47" s="261"/>
      <c r="G47" s="262"/>
      <c r="H47" s="263"/>
      <c r="I47" s="240"/>
      <c r="J47" s="963"/>
      <c r="K47" s="960"/>
      <c r="L47" s="241"/>
    </row>
    <row r="48" spans="1:12" s="198" customFormat="1" ht="12.6" thickBot="1">
      <c r="A48" s="907" t="s">
        <v>19</v>
      </c>
      <c r="B48" s="908"/>
      <c r="C48" s="908"/>
      <c r="D48" s="908"/>
      <c r="E48" s="908"/>
      <c r="F48" s="908"/>
      <c r="G48" s="908"/>
      <c r="H48" s="908"/>
      <c r="I48" s="908"/>
      <c r="J48" s="908"/>
      <c r="K48" s="909"/>
      <c r="L48" s="156">
        <f>SUM(L43:L47)</f>
        <v>5000</v>
      </c>
    </row>
    <row r="49" spans="1:15" s="198" customFormat="1" ht="11.4">
      <c r="A49" s="170"/>
      <c r="B49" s="158"/>
      <c r="C49" s="158"/>
      <c r="D49" s="158"/>
      <c r="E49" s="158"/>
      <c r="F49" s="158"/>
      <c r="G49" s="158"/>
      <c r="H49" s="158"/>
      <c r="I49" s="158"/>
      <c r="J49" s="158"/>
      <c r="K49" s="158"/>
      <c r="L49" s="159"/>
    </row>
    <row r="50" spans="1:15" s="198" customFormat="1">
      <c r="A50" s="160" t="s">
        <v>22</v>
      </c>
      <c r="B50" s="166"/>
      <c r="C50" s="166"/>
      <c r="D50" s="166"/>
      <c r="E50" s="166"/>
      <c r="F50" s="166"/>
      <c r="G50" s="166"/>
      <c r="H50" s="166"/>
      <c r="I50" s="166"/>
      <c r="J50" s="166"/>
      <c r="K50" s="166"/>
      <c r="L50" s="171"/>
    </row>
    <row r="51" spans="1:15" s="198" customFormat="1" ht="3.75" customHeight="1" thickBot="1">
      <c r="A51" s="170"/>
      <c r="B51" s="158"/>
      <c r="C51" s="158"/>
      <c r="D51" s="158"/>
      <c r="E51" s="158"/>
      <c r="F51" s="158"/>
      <c r="G51" s="158"/>
      <c r="H51" s="158"/>
      <c r="I51" s="158"/>
      <c r="J51" s="158"/>
      <c r="K51" s="158"/>
      <c r="L51" s="159"/>
    </row>
    <row r="52" spans="1:15" s="198" customFormat="1" ht="36" customHeight="1">
      <c r="A52" s="914" t="s">
        <v>23</v>
      </c>
      <c r="B52" s="915"/>
      <c r="C52" s="915"/>
      <c r="D52" s="915"/>
      <c r="E52" s="916"/>
      <c r="F52" s="172" t="s">
        <v>12</v>
      </c>
      <c r="G52" s="173" t="s">
        <v>107</v>
      </c>
      <c r="H52" s="174" t="s">
        <v>108</v>
      </c>
      <c r="I52" s="173" t="s">
        <v>109</v>
      </c>
      <c r="J52" s="917" t="s">
        <v>24</v>
      </c>
      <c r="K52" s="916"/>
      <c r="L52" s="175" t="s">
        <v>18</v>
      </c>
    </row>
    <row r="53" spans="1:15" s="198" customFormat="1" ht="11.4">
      <c r="A53" s="264"/>
      <c r="B53" s="265"/>
      <c r="C53" s="265"/>
      <c r="D53" s="265"/>
      <c r="E53" s="265"/>
      <c r="F53" s="266"/>
      <c r="G53" s="238"/>
      <c r="H53" s="267"/>
      <c r="I53" s="238"/>
      <c r="J53" s="951"/>
      <c r="K53" s="952"/>
      <c r="L53" s="239"/>
    </row>
    <row r="54" spans="1:15" s="198" customFormat="1" ht="11.4">
      <c r="A54" s="255"/>
      <c r="B54" s="256"/>
      <c r="C54" s="256"/>
      <c r="D54" s="256"/>
      <c r="E54" s="256"/>
      <c r="F54" s="268"/>
      <c r="G54" s="246"/>
      <c r="H54" s="257"/>
      <c r="I54" s="246"/>
      <c r="J54" s="247"/>
      <c r="K54" s="243"/>
      <c r="L54" s="248"/>
    </row>
    <row r="55" spans="1:15" s="198" customFormat="1" ht="11.4">
      <c r="A55" s="255"/>
      <c r="B55" s="256"/>
      <c r="C55" s="256"/>
      <c r="D55" s="256"/>
      <c r="E55" s="256"/>
      <c r="F55" s="268"/>
      <c r="G55" s="246"/>
      <c r="H55" s="257"/>
      <c r="I55" s="246"/>
      <c r="J55" s="247"/>
      <c r="K55" s="243"/>
      <c r="L55" s="248"/>
    </row>
    <row r="56" spans="1:15" s="198" customFormat="1" ht="12" thickBot="1">
      <c r="A56" s="260"/>
      <c r="B56" s="261"/>
      <c r="C56" s="261"/>
      <c r="D56" s="261"/>
      <c r="E56" s="261"/>
      <c r="F56" s="269"/>
      <c r="G56" s="240"/>
      <c r="H56" s="263"/>
      <c r="I56" s="240"/>
      <c r="J56" s="963"/>
      <c r="K56" s="960"/>
      <c r="L56" s="241"/>
      <c r="O56" s="307"/>
    </row>
    <row r="57" spans="1:15" s="198" customFormat="1" ht="12.6" thickBot="1">
      <c r="A57" s="918" t="s">
        <v>19</v>
      </c>
      <c r="B57" s="919"/>
      <c r="C57" s="919"/>
      <c r="D57" s="919"/>
      <c r="E57" s="919"/>
      <c r="F57" s="919"/>
      <c r="G57" s="919"/>
      <c r="H57" s="919"/>
      <c r="I57" s="919"/>
      <c r="J57" s="919"/>
      <c r="K57" s="920"/>
      <c r="L57" s="182">
        <f>SUM(L53:L56)</f>
        <v>0</v>
      </c>
      <c r="O57" s="307"/>
    </row>
    <row r="58" spans="1:15" s="198" customFormat="1" ht="11.4">
      <c r="A58" s="170"/>
      <c r="B58" s="158"/>
      <c r="C58" s="158"/>
      <c r="D58" s="158"/>
      <c r="E58" s="158"/>
      <c r="F58" s="158"/>
      <c r="G58" s="158"/>
      <c r="H58" s="158"/>
      <c r="I58" s="158"/>
      <c r="J58" s="158"/>
      <c r="K58" s="158"/>
      <c r="L58" s="159"/>
    </row>
    <row r="59" spans="1:15">
      <c r="A59" s="160" t="s">
        <v>25</v>
      </c>
      <c r="B59" s="161"/>
      <c r="C59" s="161"/>
      <c r="D59" s="161"/>
      <c r="E59" s="161"/>
      <c r="F59" s="161"/>
      <c r="G59" s="161"/>
      <c r="H59" s="161"/>
      <c r="I59" s="161"/>
      <c r="J59" s="161"/>
      <c r="K59" s="161"/>
      <c r="L59" s="162"/>
    </row>
    <row r="60" spans="1:15" s="198" customFormat="1" ht="3.75" customHeight="1" thickBot="1">
      <c r="A60" s="170"/>
      <c r="B60" s="158"/>
      <c r="C60" s="158"/>
      <c r="D60" s="158"/>
      <c r="E60" s="158"/>
      <c r="F60" s="158"/>
      <c r="G60" s="158"/>
      <c r="H60" s="158"/>
      <c r="I60" s="158"/>
      <c r="J60" s="158"/>
      <c r="K60" s="158"/>
      <c r="L60" s="159"/>
    </row>
    <row r="61" spans="1:15" s="198" customFormat="1" ht="25.5" customHeight="1">
      <c r="A61" s="914" t="s">
        <v>10</v>
      </c>
      <c r="B61" s="915"/>
      <c r="C61" s="915"/>
      <c r="D61" s="915"/>
      <c r="E61" s="915"/>
      <c r="F61" s="916"/>
      <c r="G61" s="172" t="s">
        <v>26</v>
      </c>
      <c r="H61" s="174" t="s">
        <v>27</v>
      </c>
      <c r="I61" s="173" t="s">
        <v>28</v>
      </c>
      <c r="J61" s="921" t="s">
        <v>17</v>
      </c>
      <c r="K61" s="922"/>
      <c r="L61" s="183" t="s">
        <v>18</v>
      </c>
    </row>
    <row r="62" spans="1:15" s="198" customFormat="1" ht="11.4">
      <c r="A62" s="264" t="s">
        <v>113</v>
      </c>
      <c r="B62" s="265"/>
      <c r="C62" s="265"/>
      <c r="D62" s="265"/>
      <c r="E62" s="265"/>
      <c r="F62" s="299">
        <v>2</v>
      </c>
      <c r="G62" s="581">
        <f>51067*2</f>
        <v>102134</v>
      </c>
      <c r="H62" s="306">
        <v>1.85</v>
      </c>
      <c r="I62" s="581">
        <f>+H62*G62</f>
        <v>188947.90000000002</v>
      </c>
      <c r="J62" s="951">
        <f>+J35*8</f>
        <v>280</v>
      </c>
      <c r="K62" s="952"/>
      <c r="L62" s="583">
        <f>+I62/J62</f>
        <v>674.81392857142862</v>
      </c>
    </row>
    <row r="63" spans="1:15" s="198" customFormat="1" ht="11.4">
      <c r="A63" s="255"/>
      <c r="B63" s="256"/>
      <c r="C63" s="256"/>
      <c r="D63" s="256"/>
      <c r="E63" s="256"/>
      <c r="F63" s="256"/>
      <c r="G63" s="309"/>
      <c r="H63" s="324"/>
      <c r="I63" s="309"/>
      <c r="J63" s="947"/>
      <c r="K63" s="948"/>
      <c r="L63" s="311"/>
    </row>
    <row r="64" spans="1:15" s="198" customFormat="1" ht="11.4">
      <c r="A64" s="255"/>
      <c r="B64" s="256"/>
      <c r="C64" s="256"/>
      <c r="D64" s="256"/>
      <c r="E64" s="256"/>
      <c r="F64" s="256"/>
      <c r="G64" s="309"/>
      <c r="H64" s="257"/>
      <c r="I64" s="309"/>
      <c r="J64" s="406"/>
      <c r="K64" s="407"/>
      <c r="L64" s="311"/>
    </row>
    <row r="65" spans="1:12" s="198" customFormat="1" ht="12" thickBot="1">
      <c r="A65" s="972"/>
      <c r="B65" s="961"/>
      <c r="C65" s="961"/>
      <c r="D65" s="961"/>
      <c r="E65" s="961"/>
      <c r="F65" s="961"/>
      <c r="G65" s="240"/>
      <c r="H65" s="263"/>
      <c r="I65" s="240"/>
      <c r="J65" s="963"/>
      <c r="K65" s="960"/>
      <c r="L65" s="241"/>
    </row>
    <row r="66" spans="1:12" s="198" customFormat="1" ht="12.6" thickBot="1">
      <c r="A66" s="907" t="s">
        <v>19</v>
      </c>
      <c r="B66" s="908"/>
      <c r="C66" s="908"/>
      <c r="D66" s="908"/>
      <c r="E66" s="908"/>
      <c r="F66" s="908"/>
      <c r="G66" s="908"/>
      <c r="H66" s="908"/>
      <c r="I66" s="908"/>
      <c r="J66" s="908"/>
      <c r="K66" s="909"/>
      <c r="L66" s="312">
        <f>SUM(L62:L65)</f>
        <v>674.81392857142862</v>
      </c>
    </row>
    <row r="67" spans="1:12" s="198" customFormat="1" ht="8.25" customHeight="1" thickBot="1">
      <c r="A67" s="170"/>
      <c r="B67" s="158"/>
      <c r="C67" s="158"/>
      <c r="D67" s="158"/>
      <c r="E67" s="158"/>
      <c r="F67" s="158"/>
      <c r="G67" s="158"/>
      <c r="H67" s="158"/>
      <c r="I67" s="158"/>
      <c r="J67" s="158"/>
      <c r="K67" s="158"/>
      <c r="L67" s="159"/>
    </row>
    <row r="68" spans="1:12" s="198" customFormat="1" ht="12.6" thickBot="1">
      <c r="A68" s="907" t="s">
        <v>29</v>
      </c>
      <c r="B68" s="908"/>
      <c r="C68" s="908"/>
      <c r="D68" s="908"/>
      <c r="E68" s="908"/>
      <c r="F68" s="908"/>
      <c r="G68" s="908"/>
      <c r="H68" s="908"/>
      <c r="I68" s="908"/>
      <c r="J68" s="908"/>
      <c r="K68" s="909"/>
      <c r="L68" s="156">
        <f>+L66+L57+L48+L38</f>
        <v>10826.647782142856</v>
      </c>
    </row>
    <row r="69" spans="1:12" s="198" customFormat="1" ht="9" customHeight="1">
      <c r="A69" s="170"/>
      <c r="B69" s="158"/>
      <c r="C69" s="158"/>
      <c r="D69" s="158"/>
      <c r="E69" s="158"/>
      <c r="F69" s="158"/>
      <c r="G69" s="158"/>
      <c r="H69" s="158"/>
      <c r="I69" s="158"/>
      <c r="J69" s="158"/>
      <c r="K69" s="158"/>
      <c r="L69" s="159"/>
    </row>
    <row r="70" spans="1:12">
      <c r="A70" s="160" t="s">
        <v>30</v>
      </c>
      <c r="B70" s="161"/>
      <c r="C70" s="161"/>
      <c r="D70" s="161"/>
      <c r="E70" s="161"/>
      <c r="F70" s="161"/>
      <c r="G70" s="161"/>
      <c r="H70" s="161"/>
      <c r="I70" s="161"/>
      <c r="J70" s="161"/>
      <c r="K70" s="161"/>
      <c r="L70" s="162"/>
    </row>
    <row r="71" spans="1:12" s="198" customFormat="1" ht="3.75" customHeight="1" thickBot="1">
      <c r="A71" s="170"/>
      <c r="B71" s="158"/>
      <c r="C71" s="158"/>
      <c r="D71" s="158"/>
      <c r="E71" s="158"/>
      <c r="F71" s="158"/>
      <c r="G71" s="158"/>
      <c r="H71" s="158"/>
      <c r="I71" s="158"/>
      <c r="J71" s="158"/>
      <c r="K71" s="158"/>
      <c r="L71" s="159"/>
    </row>
    <row r="72" spans="1:12" s="198" customFormat="1" ht="12">
      <c r="A72" s="889" t="s">
        <v>10</v>
      </c>
      <c r="B72" s="890"/>
      <c r="C72" s="890"/>
      <c r="D72" s="890"/>
      <c r="E72" s="890"/>
      <c r="F72" s="890"/>
      <c r="G72" s="184"/>
      <c r="H72" s="187"/>
      <c r="I72" s="186" t="s">
        <v>31</v>
      </c>
      <c r="J72" s="923" t="s">
        <v>32</v>
      </c>
      <c r="K72" s="924"/>
      <c r="L72" s="188"/>
    </row>
    <row r="73" spans="1:12" s="198" customFormat="1" ht="11.4">
      <c r="A73" s="264" t="s">
        <v>97</v>
      </c>
      <c r="B73" s="265"/>
      <c r="C73" s="265"/>
      <c r="D73" s="265"/>
      <c r="E73" s="265"/>
      <c r="F73" s="265"/>
      <c r="G73" s="278"/>
      <c r="H73" s="279"/>
      <c r="I73" s="272">
        <v>0.2</v>
      </c>
      <c r="J73" s="973">
        <f>+L68*I73</f>
        <v>2165.3295564285713</v>
      </c>
      <c r="K73" s="974"/>
      <c r="L73" s="273"/>
    </row>
    <row r="74" spans="1:12" s="198" customFormat="1" ht="11.4">
      <c r="A74" s="255" t="s">
        <v>33</v>
      </c>
      <c r="B74" s="256"/>
      <c r="C74" s="256"/>
      <c r="D74" s="256"/>
      <c r="E74" s="256"/>
      <c r="F74" s="256"/>
      <c r="G74" s="280"/>
      <c r="H74" s="281"/>
      <c r="I74" s="274">
        <v>0.05</v>
      </c>
      <c r="J74" s="975">
        <f>+L68*I74</f>
        <v>541.33238910714283</v>
      </c>
      <c r="K74" s="976"/>
      <c r="L74" s="275"/>
    </row>
    <row r="75" spans="1:12" s="198" customFormat="1" ht="12" thickBot="1">
      <c r="A75" s="260" t="s">
        <v>34</v>
      </c>
      <c r="B75" s="261"/>
      <c r="C75" s="261"/>
      <c r="D75" s="261"/>
      <c r="E75" s="261"/>
      <c r="F75" s="261"/>
      <c r="G75" s="282"/>
      <c r="H75" s="283"/>
      <c r="I75" s="276">
        <v>0.05</v>
      </c>
      <c r="J75" s="977">
        <f>+L68*I75</f>
        <v>541.33238910714283</v>
      </c>
      <c r="K75" s="978"/>
      <c r="L75" s="277"/>
    </row>
    <row r="76" spans="1:12" s="198" customFormat="1" ht="12.6" thickBot="1">
      <c r="A76" s="907" t="s">
        <v>19</v>
      </c>
      <c r="B76" s="908"/>
      <c r="C76" s="908"/>
      <c r="D76" s="908"/>
      <c r="E76" s="908"/>
      <c r="F76" s="908"/>
      <c r="G76" s="908"/>
      <c r="H76" s="908"/>
      <c r="I76" s="908"/>
      <c r="J76" s="908"/>
      <c r="K76" s="909"/>
      <c r="L76" s="312">
        <f>SUM(J73:K75)</f>
        <v>3247.9943346428568</v>
      </c>
    </row>
    <row r="77" spans="1:12" s="198" customFormat="1" ht="7.5" customHeight="1" thickBot="1">
      <c r="A77" s="170"/>
      <c r="B77" s="158"/>
      <c r="C77" s="158"/>
      <c r="D77" s="158"/>
      <c r="E77" s="158"/>
      <c r="F77" s="158"/>
      <c r="G77" s="158"/>
      <c r="H77" s="158"/>
      <c r="I77" s="158"/>
      <c r="J77" s="158"/>
      <c r="K77" s="158"/>
      <c r="L77" s="159"/>
    </row>
    <row r="78" spans="1:12" s="198" customFormat="1" ht="12.6" thickBot="1">
      <c r="A78" s="907" t="s">
        <v>35</v>
      </c>
      <c r="B78" s="908"/>
      <c r="C78" s="908"/>
      <c r="D78" s="908"/>
      <c r="E78" s="908"/>
      <c r="F78" s="908"/>
      <c r="G78" s="908"/>
      <c r="H78" s="908"/>
      <c r="I78" s="908"/>
      <c r="J78" s="908"/>
      <c r="K78" s="909"/>
      <c r="L78" s="312">
        <f>ROUND(L68+L76,0)</f>
        <v>14075</v>
      </c>
    </row>
    <row r="79" spans="1:12">
      <c r="A79" s="60"/>
      <c r="B79" s="61"/>
      <c r="C79" s="61"/>
      <c r="D79" s="61"/>
      <c r="E79" s="61"/>
      <c r="F79" s="61"/>
      <c r="G79" s="61"/>
      <c r="H79" s="61"/>
      <c r="I79" s="61"/>
      <c r="J79" s="61"/>
      <c r="K79" s="61"/>
      <c r="L79" s="62"/>
    </row>
    <row r="80" spans="1:12">
      <c r="A80" s="67"/>
      <c r="B80" s="58"/>
      <c r="C80" s="58"/>
      <c r="D80" s="58"/>
      <c r="E80" s="58"/>
      <c r="F80" s="58"/>
      <c r="G80" s="58"/>
      <c r="H80" s="58"/>
      <c r="I80" s="58"/>
      <c r="J80" s="58"/>
      <c r="K80" s="58"/>
      <c r="L80" s="63"/>
    </row>
    <row r="81" spans="1:12" s="198" customFormat="1" ht="11.4">
      <c r="A81" s="197"/>
      <c r="D81" s="199" t="s">
        <v>36</v>
      </c>
      <c r="E81" s="199"/>
      <c r="F81" s="199"/>
      <c r="G81" s="199"/>
      <c r="H81" s="199"/>
      <c r="L81" s="200"/>
    </row>
    <row r="82" spans="1:12" s="198" customFormat="1" ht="11.4">
      <c r="A82" s="197"/>
      <c r="D82" s="198" t="s">
        <v>37</v>
      </c>
      <c r="L82" s="200"/>
    </row>
    <row r="83" spans="1:12">
      <c r="A83" s="67"/>
      <c r="B83" s="58"/>
      <c r="C83" s="58"/>
      <c r="D83" s="58" t="s">
        <v>38</v>
      </c>
      <c r="E83" s="58"/>
      <c r="F83" s="58"/>
      <c r="G83" s="58"/>
      <c r="H83" s="58"/>
      <c r="I83" s="58"/>
      <c r="J83" s="58"/>
      <c r="K83" s="58"/>
      <c r="L83" s="63"/>
    </row>
    <row r="84" spans="1:12">
      <c r="A84" s="67"/>
      <c r="B84" s="58"/>
      <c r="C84" s="58"/>
      <c r="D84" s="58" t="s">
        <v>39</v>
      </c>
      <c r="E84" s="58"/>
      <c r="F84" s="58"/>
      <c r="G84" s="58"/>
      <c r="H84" s="58"/>
      <c r="I84" s="58"/>
      <c r="J84" s="58"/>
      <c r="K84" s="58"/>
      <c r="L84" s="63"/>
    </row>
    <row r="85" spans="1:12" ht="13.8" thickBot="1">
      <c r="A85" s="67"/>
      <c r="B85" s="58"/>
      <c r="C85" s="58"/>
      <c r="D85" s="58"/>
      <c r="E85" s="58" t="s">
        <v>40</v>
      </c>
      <c r="F85" s="58"/>
      <c r="G85" s="58"/>
      <c r="H85" s="58"/>
      <c r="I85" s="58"/>
      <c r="J85" s="58"/>
      <c r="K85" s="58"/>
      <c r="L85" s="63"/>
    </row>
    <row r="86" spans="1:12">
      <c r="A86" s="284" t="s">
        <v>98</v>
      </c>
      <c r="B86" s="285"/>
      <c r="C86" s="285"/>
      <c r="D86" s="285"/>
      <c r="E86" s="285"/>
      <c r="F86" s="285"/>
      <c r="G86" s="285"/>
      <c r="H86" s="285"/>
      <c r="I86" s="285"/>
      <c r="J86" s="285"/>
      <c r="K86" s="285"/>
      <c r="L86" s="286"/>
    </row>
    <row r="87" spans="1:12">
      <c r="A87" s="74"/>
      <c r="B87" s="75"/>
      <c r="C87" s="75"/>
      <c r="D87" s="75"/>
      <c r="E87" s="75"/>
      <c r="F87" s="75"/>
      <c r="G87" s="75"/>
      <c r="H87" s="75"/>
      <c r="I87" s="75"/>
      <c r="J87" s="75"/>
      <c r="K87" s="75"/>
      <c r="L87" s="287"/>
    </row>
    <row r="88" spans="1:12" ht="13.8" thickBot="1">
      <c r="A88" s="79"/>
      <c r="B88" s="80"/>
      <c r="C88" s="80"/>
      <c r="D88" s="80"/>
      <c r="E88" s="80"/>
      <c r="F88" s="80"/>
      <c r="G88" s="80"/>
      <c r="H88" s="80"/>
      <c r="I88" s="80"/>
      <c r="J88" s="80"/>
      <c r="K88" s="80"/>
      <c r="L88" s="288"/>
    </row>
    <row r="89" spans="1:12">
      <c r="A89" s="210"/>
      <c r="B89" s="59"/>
      <c r="C89" s="59"/>
      <c r="D89" s="59"/>
      <c r="E89" s="59"/>
      <c r="F89" s="59"/>
      <c r="G89" s="59"/>
      <c r="H89" s="59"/>
      <c r="I89" s="59"/>
      <c r="J89" s="59"/>
      <c r="K89" s="59"/>
      <c r="L89" s="211"/>
    </row>
    <row r="90" spans="1:12">
      <c r="A90" s="113" t="s">
        <v>99</v>
      </c>
      <c r="B90" s="65"/>
      <c r="C90" s="65"/>
      <c r="D90" s="65"/>
      <c r="E90" s="65"/>
      <c r="F90" s="65"/>
      <c r="G90" s="65"/>
      <c r="H90" s="65"/>
      <c r="I90" s="65"/>
      <c r="J90" s="65"/>
      <c r="K90" s="65"/>
      <c r="L90" s="66"/>
    </row>
    <row r="91" spans="1:12" s="6" customFormat="1" ht="17.25" customHeight="1">
      <c r="A91" s="925" t="s">
        <v>100</v>
      </c>
      <c r="B91" s="926"/>
      <c r="C91" s="926"/>
      <c r="D91" s="926"/>
      <c r="E91" s="926"/>
      <c r="F91" s="926"/>
      <c r="G91" s="926"/>
      <c r="H91" s="926"/>
      <c r="I91" s="926"/>
      <c r="J91" s="926"/>
      <c r="K91" s="926"/>
      <c r="L91" s="927"/>
    </row>
    <row r="92" spans="1:12" s="6" customFormat="1" ht="17.25" customHeight="1">
      <c r="A92" s="925"/>
      <c r="B92" s="926"/>
      <c r="C92" s="926"/>
      <c r="D92" s="926"/>
      <c r="E92" s="926"/>
      <c r="F92" s="926"/>
      <c r="G92" s="926"/>
      <c r="H92" s="926"/>
      <c r="I92" s="926"/>
      <c r="J92" s="926"/>
      <c r="K92" s="926"/>
      <c r="L92" s="927"/>
    </row>
    <row r="93" spans="1:12" s="6" customFormat="1" ht="27" customHeight="1">
      <c r="A93" s="936" t="s">
        <v>101</v>
      </c>
      <c r="B93" s="937"/>
      <c r="C93" s="937"/>
      <c r="D93" s="937"/>
      <c r="E93" s="937"/>
      <c r="F93" s="937"/>
      <c r="G93" s="937"/>
      <c r="H93" s="937"/>
      <c r="I93" s="937"/>
      <c r="J93" s="937"/>
      <c r="K93" s="937"/>
      <c r="L93" s="938"/>
    </row>
    <row r="94" spans="1:12">
      <c r="A94" s="212"/>
      <c r="B94" s="213"/>
      <c r="C94" s="213"/>
      <c r="D94" s="213"/>
      <c r="E94" s="213"/>
      <c r="F94" s="213"/>
      <c r="G94" s="213"/>
      <c r="H94" s="213"/>
      <c r="I94" s="213"/>
      <c r="J94" s="213"/>
      <c r="K94" s="213"/>
      <c r="L94" s="214"/>
    </row>
    <row r="95" spans="1:12">
      <c r="A95" s="212"/>
      <c r="B95" s="213"/>
      <c r="C95" s="213"/>
      <c r="D95" s="213"/>
      <c r="E95" s="213"/>
      <c r="F95" s="213"/>
      <c r="G95" s="213"/>
      <c r="H95" s="213"/>
      <c r="I95" s="213"/>
      <c r="J95" s="213"/>
      <c r="K95" s="213"/>
      <c r="L95" s="214"/>
    </row>
    <row r="96" spans="1:12">
      <c r="A96" s="113"/>
      <c r="B96" s="65"/>
      <c r="C96" s="65"/>
      <c r="D96" s="65"/>
      <c r="E96" s="65"/>
      <c r="F96" s="65"/>
      <c r="G96" s="65"/>
      <c r="H96" s="65"/>
      <c r="I96" s="65"/>
      <c r="J96" s="65"/>
      <c r="K96" s="65"/>
      <c r="L96" s="66"/>
    </row>
    <row r="97" spans="1:12" s="198" customFormat="1" ht="11.4">
      <c r="A97" s="197"/>
      <c r="D97" s="198" t="s">
        <v>36</v>
      </c>
      <c r="E97" s="199"/>
      <c r="L97" s="200"/>
    </row>
    <row r="98" spans="1:12" s="198" customFormat="1" ht="11.4">
      <c r="A98" s="197"/>
      <c r="D98" s="215" t="s">
        <v>37</v>
      </c>
      <c r="F98" s="215"/>
      <c r="G98" s="215"/>
      <c r="H98" s="215"/>
      <c r="L98" s="200"/>
    </row>
    <row r="99" spans="1:12">
      <c r="A99" s="67"/>
      <c r="B99" s="58"/>
      <c r="C99" s="58"/>
      <c r="D99" s="72" t="s">
        <v>41</v>
      </c>
      <c r="E99" s="58"/>
      <c r="F99" s="72"/>
      <c r="G99" s="72"/>
      <c r="H99" s="72"/>
      <c r="I99" s="58"/>
      <c r="J99" s="58"/>
      <c r="K99" s="58"/>
      <c r="L99" s="63"/>
    </row>
    <row r="100" spans="1:12">
      <c r="A100" s="73"/>
      <c r="B100" s="65"/>
      <c r="C100" s="65"/>
      <c r="D100" s="58" t="s">
        <v>39</v>
      </c>
      <c r="E100" s="58"/>
      <c r="F100" s="58"/>
      <c r="G100" s="58"/>
      <c r="H100" s="58"/>
      <c r="I100" s="65"/>
      <c r="J100" s="65"/>
      <c r="K100" s="65"/>
      <c r="L100" s="66"/>
    </row>
    <row r="101" spans="1:12" ht="13.5" customHeight="1">
      <c r="A101" s="73"/>
      <c r="B101" s="65"/>
      <c r="C101" s="65"/>
      <c r="D101" s="65"/>
      <c r="E101" s="58"/>
      <c r="F101" s="58"/>
      <c r="G101" s="58"/>
      <c r="H101" s="58"/>
      <c r="I101" s="65"/>
      <c r="J101" s="65"/>
      <c r="K101" s="65"/>
      <c r="L101" s="66"/>
    </row>
    <row r="102" spans="1:12">
      <c r="A102" s="8" t="s">
        <v>102</v>
      </c>
      <c r="B102" s="9"/>
      <c r="C102" s="9"/>
      <c r="D102" s="58"/>
      <c r="E102" s="58"/>
      <c r="F102" s="58"/>
      <c r="G102" s="58"/>
      <c r="H102" s="928"/>
      <c r="I102" s="928"/>
      <c r="J102" s="928"/>
      <c r="K102" s="928"/>
      <c r="L102" s="929"/>
    </row>
    <row r="103" spans="1:12" ht="13.8" thickBot="1">
      <c r="A103" s="216" t="s">
        <v>103</v>
      </c>
      <c r="B103" s="77"/>
      <c r="C103" s="77"/>
      <c r="D103" s="70"/>
      <c r="E103" s="70"/>
      <c r="F103" s="70"/>
      <c r="G103" s="70"/>
      <c r="H103" s="930"/>
      <c r="I103" s="930"/>
      <c r="J103" s="930"/>
      <c r="K103" s="930"/>
      <c r="L103" s="931"/>
    </row>
  </sheetData>
  <mergeCells count="60">
    <mergeCell ref="J5:J6"/>
    <mergeCell ref="K5:K6"/>
    <mergeCell ref="L5:L6"/>
    <mergeCell ref="B6:H6"/>
    <mergeCell ref="J1:L2"/>
    <mergeCell ref="B2:H2"/>
    <mergeCell ref="B3:H3"/>
    <mergeCell ref="I3:I4"/>
    <mergeCell ref="J3:L4"/>
    <mergeCell ref="B4:H4"/>
    <mergeCell ref="A10:D10"/>
    <mergeCell ref="G10:H10"/>
    <mergeCell ref="A1:A6"/>
    <mergeCell ref="B1:H1"/>
    <mergeCell ref="I1:I2"/>
    <mergeCell ref="B5:H5"/>
    <mergeCell ref="I5:I6"/>
    <mergeCell ref="A34:F34"/>
    <mergeCell ref="G34:H34"/>
    <mergeCell ref="J34:K34"/>
    <mergeCell ref="J12:L12"/>
    <mergeCell ref="A27:L27"/>
    <mergeCell ref="B29:H29"/>
    <mergeCell ref="J29:K29"/>
    <mergeCell ref="J30:K30"/>
    <mergeCell ref="G37:H37"/>
    <mergeCell ref="J37:K37"/>
    <mergeCell ref="A38:K38"/>
    <mergeCell ref="A42:G42"/>
    <mergeCell ref="J42:K42"/>
    <mergeCell ref="J46:K46"/>
    <mergeCell ref="J47:K47"/>
    <mergeCell ref="A48:K48"/>
    <mergeCell ref="A52:E52"/>
    <mergeCell ref="J52:K52"/>
    <mergeCell ref="A72:F72"/>
    <mergeCell ref="J72:K72"/>
    <mergeCell ref="J53:K53"/>
    <mergeCell ref="J56:K56"/>
    <mergeCell ref="A57:K57"/>
    <mergeCell ref="A61:F61"/>
    <mergeCell ref="J61:K61"/>
    <mergeCell ref="J62:K62"/>
    <mergeCell ref="J63:K63"/>
    <mergeCell ref="J43:K43"/>
    <mergeCell ref="A91:L92"/>
    <mergeCell ref="A93:L93"/>
    <mergeCell ref="H102:L103"/>
    <mergeCell ref="B15:K16"/>
    <mergeCell ref="A15:A16"/>
    <mergeCell ref="J35:K35"/>
    <mergeCell ref="J73:K73"/>
    <mergeCell ref="J74:K74"/>
    <mergeCell ref="J75:K75"/>
    <mergeCell ref="A76:K76"/>
    <mergeCell ref="A78:K78"/>
    <mergeCell ref="A65:F65"/>
    <mergeCell ref="J65:K65"/>
    <mergeCell ref="A66:K66"/>
    <mergeCell ref="A68:K68"/>
  </mergeCells>
  <printOptions horizontalCentered="1"/>
  <pageMargins left="0" right="0" top="0.15748031496062992" bottom="0" header="0.31496062992125984" footer="0.31496062992125984"/>
  <pageSetup scale="55" orientation="portrait" r:id="rId1"/>
  <drawing r:id="rId2"/>
  <legacyDrawing r:id="rId3"/>
  <oleObjects>
    <mc:AlternateContent xmlns:mc="http://schemas.openxmlformats.org/markup-compatibility/2006">
      <mc:Choice Requires="x14">
        <oleObject progId="PBrush" shapeId="69633"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69633"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96"/>
  <sheetViews>
    <sheetView zoomScale="115" zoomScaleNormal="115" workbookViewId="0">
      <selection activeCell="J8" sqref="J8:L8"/>
    </sheetView>
  </sheetViews>
  <sheetFormatPr baseColWidth="10" defaultRowHeight="13.2"/>
  <cols>
    <col min="1" max="1" width="22.6640625" style="546" customWidth="1"/>
    <col min="2" max="2" width="15.44140625" style="546" customWidth="1"/>
    <col min="3" max="3" width="7.33203125" style="546" customWidth="1"/>
    <col min="4" max="4" width="11.44140625" style="546"/>
    <col min="5" max="5" width="5.6640625" style="546" customWidth="1"/>
    <col min="6" max="6" width="9.5546875" style="546" customWidth="1"/>
    <col min="7" max="7" width="14" style="546" customWidth="1"/>
    <col min="8" max="8" width="16.33203125" style="546" customWidth="1"/>
    <col min="9" max="9" width="15.88671875" style="546" customWidth="1"/>
    <col min="10" max="10" width="11.6640625" style="546" customWidth="1"/>
    <col min="11" max="11" width="8.33203125" style="546" customWidth="1"/>
    <col min="12" max="12" width="16.5546875" style="546" customWidth="1"/>
    <col min="13" max="14" width="11.44140625" style="412"/>
    <col min="15" max="15" width="15.44140625" style="412" bestFit="1" customWidth="1"/>
    <col min="16" max="256" width="11.44140625" style="412"/>
    <col min="257" max="257" width="22.6640625" style="412" customWidth="1"/>
    <col min="258" max="258" width="15.44140625" style="412" customWidth="1"/>
    <col min="259" max="259" width="7.33203125" style="412" customWidth="1"/>
    <col min="260" max="260" width="11.44140625" style="412"/>
    <col min="261" max="261" width="5.6640625" style="412" customWidth="1"/>
    <col min="262" max="262" width="9.5546875" style="412" customWidth="1"/>
    <col min="263" max="263" width="14" style="412" customWidth="1"/>
    <col min="264" max="264" width="16.33203125" style="412" customWidth="1"/>
    <col min="265" max="265" width="15.88671875" style="412" customWidth="1"/>
    <col min="266" max="266" width="11.6640625" style="412" customWidth="1"/>
    <col min="267" max="267" width="8.33203125" style="412" customWidth="1"/>
    <col min="268" max="268" width="16.5546875" style="412" customWidth="1"/>
    <col min="269" max="512" width="11.44140625" style="412"/>
    <col min="513" max="513" width="22.6640625" style="412" customWidth="1"/>
    <col min="514" max="514" width="15.44140625" style="412" customWidth="1"/>
    <col min="515" max="515" width="7.33203125" style="412" customWidth="1"/>
    <col min="516" max="516" width="11.44140625" style="412"/>
    <col min="517" max="517" width="5.6640625" style="412" customWidth="1"/>
    <col min="518" max="518" width="9.5546875" style="412" customWidth="1"/>
    <col min="519" max="519" width="14" style="412" customWidth="1"/>
    <col min="520" max="520" width="16.33203125" style="412" customWidth="1"/>
    <col min="521" max="521" width="15.88671875" style="412" customWidth="1"/>
    <col min="522" max="522" width="11.6640625" style="412" customWidth="1"/>
    <col min="523" max="523" width="8.33203125" style="412" customWidth="1"/>
    <col min="524" max="524" width="16.5546875" style="412" customWidth="1"/>
    <col min="525" max="768" width="11.44140625" style="412"/>
    <col min="769" max="769" width="22.6640625" style="412" customWidth="1"/>
    <col min="770" max="770" width="15.44140625" style="412" customWidth="1"/>
    <col min="771" max="771" width="7.33203125" style="412" customWidth="1"/>
    <col min="772" max="772" width="11.44140625" style="412"/>
    <col min="773" max="773" width="5.6640625" style="412" customWidth="1"/>
    <col min="774" max="774" width="9.5546875" style="412" customWidth="1"/>
    <col min="775" max="775" width="14" style="412" customWidth="1"/>
    <col min="776" max="776" width="16.33203125" style="412" customWidth="1"/>
    <col min="777" max="777" width="15.88671875" style="412" customWidth="1"/>
    <col min="778" max="778" width="11.6640625" style="412" customWidth="1"/>
    <col min="779" max="779" width="8.33203125" style="412" customWidth="1"/>
    <col min="780" max="780" width="16.5546875" style="412" customWidth="1"/>
    <col min="781" max="1024" width="11.44140625" style="412"/>
    <col min="1025" max="1025" width="22.6640625" style="412" customWidth="1"/>
    <col min="1026" max="1026" width="15.44140625" style="412" customWidth="1"/>
    <col min="1027" max="1027" width="7.33203125" style="412" customWidth="1"/>
    <col min="1028" max="1028" width="11.44140625" style="412"/>
    <col min="1029" max="1029" width="5.6640625" style="412" customWidth="1"/>
    <col min="1030" max="1030" width="9.5546875" style="412" customWidth="1"/>
    <col min="1031" max="1031" width="14" style="412" customWidth="1"/>
    <col min="1032" max="1032" width="16.33203125" style="412" customWidth="1"/>
    <col min="1033" max="1033" width="15.88671875" style="412" customWidth="1"/>
    <col min="1034" max="1034" width="11.6640625" style="412" customWidth="1"/>
    <col min="1035" max="1035" width="8.33203125" style="412" customWidth="1"/>
    <col min="1036" max="1036" width="16.5546875" style="412" customWidth="1"/>
    <col min="1037" max="1280" width="11.44140625" style="412"/>
    <col min="1281" max="1281" width="22.6640625" style="412" customWidth="1"/>
    <col min="1282" max="1282" width="15.44140625" style="412" customWidth="1"/>
    <col min="1283" max="1283" width="7.33203125" style="412" customWidth="1"/>
    <col min="1284" max="1284" width="11.44140625" style="412"/>
    <col min="1285" max="1285" width="5.6640625" style="412" customWidth="1"/>
    <col min="1286" max="1286" width="9.5546875" style="412" customWidth="1"/>
    <col min="1287" max="1287" width="14" style="412" customWidth="1"/>
    <col min="1288" max="1288" width="16.33203125" style="412" customWidth="1"/>
    <col min="1289" max="1289" width="15.88671875" style="412" customWidth="1"/>
    <col min="1290" max="1290" width="11.6640625" style="412" customWidth="1"/>
    <col min="1291" max="1291" width="8.33203125" style="412" customWidth="1"/>
    <col min="1292" max="1292" width="16.5546875" style="412" customWidth="1"/>
    <col min="1293" max="1536" width="11.44140625" style="412"/>
    <col min="1537" max="1537" width="22.6640625" style="412" customWidth="1"/>
    <col min="1538" max="1538" width="15.44140625" style="412" customWidth="1"/>
    <col min="1539" max="1539" width="7.33203125" style="412" customWidth="1"/>
    <col min="1540" max="1540" width="11.44140625" style="412"/>
    <col min="1541" max="1541" width="5.6640625" style="412" customWidth="1"/>
    <col min="1542" max="1542" width="9.5546875" style="412" customWidth="1"/>
    <col min="1543" max="1543" width="14" style="412" customWidth="1"/>
    <col min="1544" max="1544" width="16.33203125" style="412" customWidth="1"/>
    <col min="1545" max="1545" width="15.88671875" style="412" customWidth="1"/>
    <col min="1546" max="1546" width="11.6640625" style="412" customWidth="1"/>
    <col min="1547" max="1547" width="8.33203125" style="412" customWidth="1"/>
    <col min="1548" max="1548" width="16.5546875" style="412" customWidth="1"/>
    <col min="1549" max="1792" width="11.44140625" style="412"/>
    <col min="1793" max="1793" width="22.6640625" style="412" customWidth="1"/>
    <col min="1794" max="1794" width="15.44140625" style="412" customWidth="1"/>
    <col min="1795" max="1795" width="7.33203125" style="412" customWidth="1"/>
    <col min="1796" max="1796" width="11.44140625" style="412"/>
    <col min="1797" max="1797" width="5.6640625" style="412" customWidth="1"/>
    <col min="1798" max="1798" width="9.5546875" style="412" customWidth="1"/>
    <col min="1799" max="1799" width="14" style="412" customWidth="1"/>
    <col min="1800" max="1800" width="16.33203125" style="412" customWidth="1"/>
    <col min="1801" max="1801" width="15.88671875" style="412" customWidth="1"/>
    <col min="1802" max="1802" width="11.6640625" style="412" customWidth="1"/>
    <col min="1803" max="1803" width="8.33203125" style="412" customWidth="1"/>
    <col min="1804" max="1804" width="16.5546875" style="412" customWidth="1"/>
    <col min="1805" max="2048" width="11.44140625" style="412"/>
    <col min="2049" max="2049" width="22.6640625" style="412" customWidth="1"/>
    <col min="2050" max="2050" width="15.44140625" style="412" customWidth="1"/>
    <col min="2051" max="2051" width="7.33203125" style="412" customWidth="1"/>
    <col min="2052" max="2052" width="11.44140625" style="412"/>
    <col min="2053" max="2053" width="5.6640625" style="412" customWidth="1"/>
    <col min="2054" max="2054" width="9.5546875" style="412" customWidth="1"/>
    <col min="2055" max="2055" width="14" style="412" customWidth="1"/>
    <col min="2056" max="2056" width="16.33203125" style="412" customWidth="1"/>
    <col min="2057" max="2057" width="15.88671875" style="412" customWidth="1"/>
    <col min="2058" max="2058" width="11.6640625" style="412" customWidth="1"/>
    <col min="2059" max="2059" width="8.33203125" style="412" customWidth="1"/>
    <col min="2060" max="2060" width="16.5546875" style="412" customWidth="1"/>
    <col min="2061" max="2304" width="11.44140625" style="412"/>
    <col min="2305" max="2305" width="22.6640625" style="412" customWidth="1"/>
    <col min="2306" max="2306" width="15.44140625" style="412" customWidth="1"/>
    <col min="2307" max="2307" width="7.33203125" style="412" customWidth="1"/>
    <col min="2308" max="2308" width="11.44140625" style="412"/>
    <col min="2309" max="2309" width="5.6640625" style="412" customWidth="1"/>
    <col min="2310" max="2310" width="9.5546875" style="412" customWidth="1"/>
    <col min="2311" max="2311" width="14" style="412" customWidth="1"/>
    <col min="2312" max="2312" width="16.33203125" style="412" customWidth="1"/>
    <col min="2313" max="2313" width="15.88671875" style="412" customWidth="1"/>
    <col min="2314" max="2314" width="11.6640625" style="412" customWidth="1"/>
    <col min="2315" max="2315" width="8.33203125" style="412" customWidth="1"/>
    <col min="2316" max="2316" width="16.5546875" style="412" customWidth="1"/>
    <col min="2317" max="2560" width="11.44140625" style="412"/>
    <col min="2561" max="2561" width="22.6640625" style="412" customWidth="1"/>
    <col min="2562" max="2562" width="15.44140625" style="412" customWidth="1"/>
    <col min="2563" max="2563" width="7.33203125" style="412" customWidth="1"/>
    <col min="2564" max="2564" width="11.44140625" style="412"/>
    <col min="2565" max="2565" width="5.6640625" style="412" customWidth="1"/>
    <col min="2566" max="2566" width="9.5546875" style="412" customWidth="1"/>
    <col min="2567" max="2567" width="14" style="412" customWidth="1"/>
    <col min="2568" max="2568" width="16.33203125" style="412" customWidth="1"/>
    <col min="2569" max="2569" width="15.88671875" style="412" customWidth="1"/>
    <col min="2570" max="2570" width="11.6640625" style="412" customWidth="1"/>
    <col min="2571" max="2571" width="8.33203125" style="412" customWidth="1"/>
    <col min="2572" max="2572" width="16.5546875" style="412" customWidth="1"/>
    <col min="2573" max="2816" width="11.44140625" style="412"/>
    <col min="2817" max="2817" width="22.6640625" style="412" customWidth="1"/>
    <col min="2818" max="2818" width="15.44140625" style="412" customWidth="1"/>
    <col min="2819" max="2819" width="7.33203125" style="412" customWidth="1"/>
    <col min="2820" max="2820" width="11.44140625" style="412"/>
    <col min="2821" max="2821" width="5.6640625" style="412" customWidth="1"/>
    <col min="2822" max="2822" width="9.5546875" style="412" customWidth="1"/>
    <col min="2823" max="2823" width="14" style="412" customWidth="1"/>
    <col min="2824" max="2824" width="16.33203125" style="412" customWidth="1"/>
    <col min="2825" max="2825" width="15.88671875" style="412" customWidth="1"/>
    <col min="2826" max="2826" width="11.6640625" style="412" customWidth="1"/>
    <col min="2827" max="2827" width="8.33203125" style="412" customWidth="1"/>
    <col min="2828" max="2828" width="16.5546875" style="412" customWidth="1"/>
    <col min="2829" max="3072" width="11.44140625" style="412"/>
    <col min="3073" max="3073" width="22.6640625" style="412" customWidth="1"/>
    <col min="3074" max="3074" width="15.44140625" style="412" customWidth="1"/>
    <col min="3075" max="3075" width="7.33203125" style="412" customWidth="1"/>
    <col min="3076" max="3076" width="11.44140625" style="412"/>
    <col min="3077" max="3077" width="5.6640625" style="412" customWidth="1"/>
    <col min="3078" max="3078" width="9.5546875" style="412" customWidth="1"/>
    <col min="3079" max="3079" width="14" style="412" customWidth="1"/>
    <col min="3080" max="3080" width="16.33203125" style="412" customWidth="1"/>
    <col min="3081" max="3081" width="15.88671875" style="412" customWidth="1"/>
    <col min="3082" max="3082" width="11.6640625" style="412" customWidth="1"/>
    <col min="3083" max="3083" width="8.33203125" style="412" customWidth="1"/>
    <col min="3084" max="3084" width="16.5546875" style="412" customWidth="1"/>
    <col min="3085" max="3328" width="11.44140625" style="412"/>
    <col min="3329" max="3329" width="22.6640625" style="412" customWidth="1"/>
    <col min="3330" max="3330" width="15.44140625" style="412" customWidth="1"/>
    <col min="3331" max="3331" width="7.33203125" style="412" customWidth="1"/>
    <col min="3332" max="3332" width="11.44140625" style="412"/>
    <col min="3333" max="3333" width="5.6640625" style="412" customWidth="1"/>
    <col min="3334" max="3334" width="9.5546875" style="412" customWidth="1"/>
    <col min="3335" max="3335" width="14" style="412" customWidth="1"/>
    <col min="3336" max="3336" width="16.33203125" style="412" customWidth="1"/>
    <col min="3337" max="3337" width="15.88671875" style="412" customWidth="1"/>
    <col min="3338" max="3338" width="11.6640625" style="412" customWidth="1"/>
    <col min="3339" max="3339" width="8.33203125" style="412" customWidth="1"/>
    <col min="3340" max="3340" width="16.5546875" style="412" customWidth="1"/>
    <col min="3341" max="3584" width="11.44140625" style="412"/>
    <col min="3585" max="3585" width="22.6640625" style="412" customWidth="1"/>
    <col min="3586" max="3586" width="15.44140625" style="412" customWidth="1"/>
    <col min="3587" max="3587" width="7.33203125" style="412" customWidth="1"/>
    <col min="3588" max="3588" width="11.44140625" style="412"/>
    <col min="3589" max="3589" width="5.6640625" style="412" customWidth="1"/>
    <col min="3590" max="3590" width="9.5546875" style="412" customWidth="1"/>
    <col min="3591" max="3591" width="14" style="412" customWidth="1"/>
    <col min="3592" max="3592" width="16.33203125" style="412" customWidth="1"/>
    <col min="3593" max="3593" width="15.88671875" style="412" customWidth="1"/>
    <col min="3594" max="3594" width="11.6640625" style="412" customWidth="1"/>
    <col min="3595" max="3595" width="8.33203125" style="412" customWidth="1"/>
    <col min="3596" max="3596" width="16.5546875" style="412" customWidth="1"/>
    <col min="3597" max="3840" width="11.44140625" style="412"/>
    <col min="3841" max="3841" width="22.6640625" style="412" customWidth="1"/>
    <col min="3842" max="3842" width="15.44140625" style="412" customWidth="1"/>
    <col min="3843" max="3843" width="7.33203125" style="412" customWidth="1"/>
    <col min="3844" max="3844" width="11.44140625" style="412"/>
    <col min="3845" max="3845" width="5.6640625" style="412" customWidth="1"/>
    <col min="3846" max="3846" width="9.5546875" style="412" customWidth="1"/>
    <col min="3847" max="3847" width="14" style="412" customWidth="1"/>
    <col min="3848" max="3848" width="16.33203125" style="412" customWidth="1"/>
    <col min="3849" max="3849" width="15.88671875" style="412" customWidth="1"/>
    <col min="3850" max="3850" width="11.6640625" style="412" customWidth="1"/>
    <col min="3851" max="3851" width="8.33203125" style="412" customWidth="1"/>
    <col min="3852" max="3852" width="16.5546875" style="412" customWidth="1"/>
    <col min="3853" max="4096" width="11.44140625" style="412"/>
    <col min="4097" max="4097" width="22.6640625" style="412" customWidth="1"/>
    <col min="4098" max="4098" width="15.44140625" style="412" customWidth="1"/>
    <col min="4099" max="4099" width="7.33203125" style="412" customWidth="1"/>
    <col min="4100" max="4100" width="11.44140625" style="412"/>
    <col min="4101" max="4101" width="5.6640625" style="412" customWidth="1"/>
    <col min="4102" max="4102" width="9.5546875" style="412" customWidth="1"/>
    <col min="4103" max="4103" width="14" style="412" customWidth="1"/>
    <col min="4104" max="4104" width="16.33203125" style="412" customWidth="1"/>
    <col min="4105" max="4105" width="15.88671875" style="412" customWidth="1"/>
    <col min="4106" max="4106" width="11.6640625" style="412" customWidth="1"/>
    <col min="4107" max="4107" width="8.33203125" style="412" customWidth="1"/>
    <col min="4108" max="4108" width="16.5546875" style="412" customWidth="1"/>
    <col min="4109" max="4352" width="11.44140625" style="412"/>
    <col min="4353" max="4353" width="22.6640625" style="412" customWidth="1"/>
    <col min="4354" max="4354" width="15.44140625" style="412" customWidth="1"/>
    <col min="4355" max="4355" width="7.33203125" style="412" customWidth="1"/>
    <col min="4356" max="4356" width="11.44140625" style="412"/>
    <col min="4357" max="4357" width="5.6640625" style="412" customWidth="1"/>
    <col min="4358" max="4358" width="9.5546875" style="412" customWidth="1"/>
    <col min="4359" max="4359" width="14" style="412" customWidth="1"/>
    <col min="4360" max="4360" width="16.33203125" style="412" customWidth="1"/>
    <col min="4361" max="4361" width="15.88671875" style="412" customWidth="1"/>
    <col min="4362" max="4362" width="11.6640625" style="412" customWidth="1"/>
    <col min="4363" max="4363" width="8.33203125" style="412" customWidth="1"/>
    <col min="4364" max="4364" width="16.5546875" style="412" customWidth="1"/>
    <col min="4365" max="4608" width="11.44140625" style="412"/>
    <col min="4609" max="4609" width="22.6640625" style="412" customWidth="1"/>
    <col min="4610" max="4610" width="15.44140625" style="412" customWidth="1"/>
    <col min="4611" max="4611" width="7.33203125" style="412" customWidth="1"/>
    <col min="4612" max="4612" width="11.44140625" style="412"/>
    <col min="4613" max="4613" width="5.6640625" style="412" customWidth="1"/>
    <col min="4614" max="4614" width="9.5546875" style="412" customWidth="1"/>
    <col min="4615" max="4615" width="14" style="412" customWidth="1"/>
    <col min="4616" max="4616" width="16.33203125" style="412" customWidth="1"/>
    <col min="4617" max="4617" width="15.88671875" style="412" customWidth="1"/>
    <col min="4618" max="4618" width="11.6640625" style="412" customWidth="1"/>
    <col min="4619" max="4619" width="8.33203125" style="412" customWidth="1"/>
    <col min="4620" max="4620" width="16.5546875" style="412" customWidth="1"/>
    <col min="4621" max="4864" width="11.44140625" style="412"/>
    <col min="4865" max="4865" width="22.6640625" style="412" customWidth="1"/>
    <col min="4866" max="4866" width="15.44140625" style="412" customWidth="1"/>
    <col min="4867" max="4867" width="7.33203125" style="412" customWidth="1"/>
    <col min="4868" max="4868" width="11.44140625" style="412"/>
    <col min="4869" max="4869" width="5.6640625" style="412" customWidth="1"/>
    <col min="4870" max="4870" width="9.5546875" style="412" customWidth="1"/>
    <col min="4871" max="4871" width="14" style="412" customWidth="1"/>
    <col min="4872" max="4872" width="16.33203125" style="412" customWidth="1"/>
    <col min="4873" max="4873" width="15.88671875" style="412" customWidth="1"/>
    <col min="4874" max="4874" width="11.6640625" style="412" customWidth="1"/>
    <col min="4875" max="4875" width="8.33203125" style="412" customWidth="1"/>
    <col min="4876" max="4876" width="16.5546875" style="412" customWidth="1"/>
    <col min="4877" max="5120" width="11.44140625" style="412"/>
    <col min="5121" max="5121" width="22.6640625" style="412" customWidth="1"/>
    <col min="5122" max="5122" width="15.44140625" style="412" customWidth="1"/>
    <col min="5123" max="5123" width="7.33203125" style="412" customWidth="1"/>
    <col min="5124" max="5124" width="11.44140625" style="412"/>
    <col min="5125" max="5125" width="5.6640625" style="412" customWidth="1"/>
    <col min="5126" max="5126" width="9.5546875" style="412" customWidth="1"/>
    <col min="5127" max="5127" width="14" style="412" customWidth="1"/>
    <col min="5128" max="5128" width="16.33203125" style="412" customWidth="1"/>
    <col min="5129" max="5129" width="15.88671875" style="412" customWidth="1"/>
    <col min="5130" max="5130" width="11.6640625" style="412" customWidth="1"/>
    <col min="5131" max="5131" width="8.33203125" style="412" customWidth="1"/>
    <col min="5132" max="5132" width="16.5546875" style="412" customWidth="1"/>
    <col min="5133" max="5376" width="11.44140625" style="412"/>
    <col min="5377" max="5377" width="22.6640625" style="412" customWidth="1"/>
    <col min="5378" max="5378" width="15.44140625" style="412" customWidth="1"/>
    <col min="5379" max="5379" width="7.33203125" style="412" customWidth="1"/>
    <col min="5380" max="5380" width="11.44140625" style="412"/>
    <col min="5381" max="5381" width="5.6640625" style="412" customWidth="1"/>
    <col min="5382" max="5382" width="9.5546875" style="412" customWidth="1"/>
    <col min="5383" max="5383" width="14" style="412" customWidth="1"/>
    <col min="5384" max="5384" width="16.33203125" style="412" customWidth="1"/>
    <col min="5385" max="5385" width="15.88671875" style="412" customWidth="1"/>
    <col min="5386" max="5386" width="11.6640625" style="412" customWidth="1"/>
    <col min="5387" max="5387" width="8.33203125" style="412" customWidth="1"/>
    <col min="5388" max="5388" width="16.5546875" style="412" customWidth="1"/>
    <col min="5389" max="5632" width="11.44140625" style="412"/>
    <col min="5633" max="5633" width="22.6640625" style="412" customWidth="1"/>
    <col min="5634" max="5634" width="15.44140625" style="412" customWidth="1"/>
    <col min="5635" max="5635" width="7.33203125" style="412" customWidth="1"/>
    <col min="5636" max="5636" width="11.44140625" style="412"/>
    <col min="5637" max="5637" width="5.6640625" style="412" customWidth="1"/>
    <col min="5638" max="5638" width="9.5546875" style="412" customWidth="1"/>
    <col min="5639" max="5639" width="14" style="412" customWidth="1"/>
    <col min="5640" max="5640" width="16.33203125" style="412" customWidth="1"/>
    <col min="5641" max="5641" width="15.88671875" style="412" customWidth="1"/>
    <col min="5642" max="5642" width="11.6640625" style="412" customWidth="1"/>
    <col min="5643" max="5643" width="8.33203125" style="412" customWidth="1"/>
    <col min="5644" max="5644" width="16.5546875" style="412" customWidth="1"/>
    <col min="5645" max="5888" width="11.44140625" style="412"/>
    <col min="5889" max="5889" width="22.6640625" style="412" customWidth="1"/>
    <col min="5890" max="5890" width="15.44140625" style="412" customWidth="1"/>
    <col min="5891" max="5891" width="7.33203125" style="412" customWidth="1"/>
    <col min="5892" max="5892" width="11.44140625" style="412"/>
    <col min="5893" max="5893" width="5.6640625" style="412" customWidth="1"/>
    <col min="5894" max="5894" width="9.5546875" style="412" customWidth="1"/>
    <col min="5895" max="5895" width="14" style="412" customWidth="1"/>
    <col min="5896" max="5896" width="16.33203125" style="412" customWidth="1"/>
    <col min="5897" max="5897" width="15.88671875" style="412" customWidth="1"/>
    <col min="5898" max="5898" width="11.6640625" style="412" customWidth="1"/>
    <col min="5899" max="5899" width="8.33203125" style="412" customWidth="1"/>
    <col min="5900" max="5900" width="16.5546875" style="412" customWidth="1"/>
    <col min="5901" max="6144" width="11.44140625" style="412"/>
    <col min="6145" max="6145" width="22.6640625" style="412" customWidth="1"/>
    <col min="6146" max="6146" width="15.44140625" style="412" customWidth="1"/>
    <col min="6147" max="6147" width="7.33203125" style="412" customWidth="1"/>
    <col min="6148" max="6148" width="11.44140625" style="412"/>
    <col min="6149" max="6149" width="5.6640625" style="412" customWidth="1"/>
    <col min="6150" max="6150" width="9.5546875" style="412" customWidth="1"/>
    <col min="6151" max="6151" width="14" style="412" customWidth="1"/>
    <col min="6152" max="6152" width="16.33203125" style="412" customWidth="1"/>
    <col min="6153" max="6153" width="15.88671875" style="412" customWidth="1"/>
    <col min="6154" max="6154" width="11.6640625" style="412" customWidth="1"/>
    <col min="6155" max="6155" width="8.33203125" style="412" customWidth="1"/>
    <col min="6156" max="6156" width="16.5546875" style="412" customWidth="1"/>
    <col min="6157" max="6400" width="11.44140625" style="412"/>
    <col min="6401" max="6401" width="22.6640625" style="412" customWidth="1"/>
    <col min="6402" max="6402" width="15.44140625" style="412" customWidth="1"/>
    <col min="6403" max="6403" width="7.33203125" style="412" customWidth="1"/>
    <col min="6404" max="6404" width="11.44140625" style="412"/>
    <col min="6405" max="6405" width="5.6640625" style="412" customWidth="1"/>
    <col min="6406" max="6406" width="9.5546875" style="412" customWidth="1"/>
    <col min="6407" max="6407" width="14" style="412" customWidth="1"/>
    <col min="6408" max="6408" width="16.33203125" style="412" customWidth="1"/>
    <col min="6409" max="6409" width="15.88671875" style="412" customWidth="1"/>
    <col min="6410" max="6410" width="11.6640625" style="412" customWidth="1"/>
    <col min="6411" max="6411" width="8.33203125" style="412" customWidth="1"/>
    <col min="6412" max="6412" width="16.5546875" style="412" customWidth="1"/>
    <col min="6413" max="6656" width="11.44140625" style="412"/>
    <col min="6657" max="6657" width="22.6640625" style="412" customWidth="1"/>
    <col min="6658" max="6658" width="15.44140625" style="412" customWidth="1"/>
    <col min="6659" max="6659" width="7.33203125" style="412" customWidth="1"/>
    <col min="6660" max="6660" width="11.44140625" style="412"/>
    <col min="6661" max="6661" width="5.6640625" style="412" customWidth="1"/>
    <col min="6662" max="6662" width="9.5546875" style="412" customWidth="1"/>
    <col min="6663" max="6663" width="14" style="412" customWidth="1"/>
    <col min="6664" max="6664" width="16.33203125" style="412" customWidth="1"/>
    <col min="6665" max="6665" width="15.88671875" style="412" customWidth="1"/>
    <col min="6666" max="6666" width="11.6640625" style="412" customWidth="1"/>
    <col min="6667" max="6667" width="8.33203125" style="412" customWidth="1"/>
    <col min="6668" max="6668" width="16.5546875" style="412" customWidth="1"/>
    <col min="6669" max="6912" width="11.44140625" style="412"/>
    <col min="6913" max="6913" width="22.6640625" style="412" customWidth="1"/>
    <col min="6914" max="6914" width="15.44140625" style="412" customWidth="1"/>
    <col min="6915" max="6915" width="7.33203125" style="412" customWidth="1"/>
    <col min="6916" max="6916" width="11.44140625" style="412"/>
    <col min="6917" max="6917" width="5.6640625" style="412" customWidth="1"/>
    <col min="6918" max="6918" width="9.5546875" style="412" customWidth="1"/>
    <col min="6919" max="6919" width="14" style="412" customWidth="1"/>
    <col min="6920" max="6920" width="16.33203125" style="412" customWidth="1"/>
    <col min="6921" max="6921" width="15.88671875" style="412" customWidth="1"/>
    <col min="6922" max="6922" width="11.6640625" style="412" customWidth="1"/>
    <col min="6923" max="6923" width="8.33203125" style="412" customWidth="1"/>
    <col min="6924" max="6924" width="16.5546875" style="412" customWidth="1"/>
    <col min="6925" max="7168" width="11.44140625" style="412"/>
    <col min="7169" max="7169" width="22.6640625" style="412" customWidth="1"/>
    <col min="7170" max="7170" width="15.44140625" style="412" customWidth="1"/>
    <col min="7171" max="7171" width="7.33203125" style="412" customWidth="1"/>
    <col min="7172" max="7172" width="11.44140625" style="412"/>
    <col min="7173" max="7173" width="5.6640625" style="412" customWidth="1"/>
    <col min="7174" max="7174" width="9.5546875" style="412" customWidth="1"/>
    <col min="7175" max="7175" width="14" style="412" customWidth="1"/>
    <col min="7176" max="7176" width="16.33203125" style="412" customWidth="1"/>
    <col min="7177" max="7177" width="15.88671875" style="412" customWidth="1"/>
    <col min="7178" max="7178" width="11.6640625" style="412" customWidth="1"/>
    <col min="7179" max="7179" width="8.33203125" style="412" customWidth="1"/>
    <col min="7180" max="7180" width="16.5546875" style="412" customWidth="1"/>
    <col min="7181" max="7424" width="11.44140625" style="412"/>
    <col min="7425" max="7425" width="22.6640625" style="412" customWidth="1"/>
    <col min="7426" max="7426" width="15.44140625" style="412" customWidth="1"/>
    <col min="7427" max="7427" width="7.33203125" style="412" customWidth="1"/>
    <col min="7428" max="7428" width="11.44140625" style="412"/>
    <col min="7429" max="7429" width="5.6640625" style="412" customWidth="1"/>
    <col min="7430" max="7430" width="9.5546875" style="412" customWidth="1"/>
    <col min="7431" max="7431" width="14" style="412" customWidth="1"/>
    <col min="7432" max="7432" width="16.33203125" style="412" customWidth="1"/>
    <col min="7433" max="7433" width="15.88671875" style="412" customWidth="1"/>
    <col min="7434" max="7434" width="11.6640625" style="412" customWidth="1"/>
    <col min="7435" max="7435" width="8.33203125" style="412" customWidth="1"/>
    <col min="7436" max="7436" width="16.5546875" style="412" customWidth="1"/>
    <col min="7437" max="7680" width="11.44140625" style="412"/>
    <col min="7681" max="7681" width="22.6640625" style="412" customWidth="1"/>
    <col min="7682" max="7682" width="15.44140625" style="412" customWidth="1"/>
    <col min="7683" max="7683" width="7.33203125" style="412" customWidth="1"/>
    <col min="7684" max="7684" width="11.44140625" style="412"/>
    <col min="7685" max="7685" width="5.6640625" style="412" customWidth="1"/>
    <col min="7686" max="7686" width="9.5546875" style="412" customWidth="1"/>
    <col min="7687" max="7687" width="14" style="412" customWidth="1"/>
    <col min="7688" max="7688" width="16.33203125" style="412" customWidth="1"/>
    <col min="7689" max="7689" width="15.88671875" style="412" customWidth="1"/>
    <col min="7690" max="7690" width="11.6640625" style="412" customWidth="1"/>
    <col min="7691" max="7691" width="8.33203125" style="412" customWidth="1"/>
    <col min="7692" max="7692" width="16.5546875" style="412" customWidth="1"/>
    <col min="7693" max="7936" width="11.44140625" style="412"/>
    <col min="7937" max="7937" width="22.6640625" style="412" customWidth="1"/>
    <col min="7938" max="7938" width="15.44140625" style="412" customWidth="1"/>
    <col min="7939" max="7939" width="7.33203125" style="412" customWidth="1"/>
    <col min="7940" max="7940" width="11.44140625" style="412"/>
    <col min="7941" max="7941" width="5.6640625" style="412" customWidth="1"/>
    <col min="7942" max="7942" width="9.5546875" style="412" customWidth="1"/>
    <col min="7943" max="7943" width="14" style="412" customWidth="1"/>
    <col min="7944" max="7944" width="16.33203125" style="412" customWidth="1"/>
    <col min="7945" max="7945" width="15.88671875" style="412" customWidth="1"/>
    <col min="7946" max="7946" width="11.6640625" style="412" customWidth="1"/>
    <col min="7947" max="7947" width="8.33203125" style="412" customWidth="1"/>
    <col min="7948" max="7948" width="16.5546875" style="412" customWidth="1"/>
    <col min="7949" max="8192" width="11.44140625" style="412"/>
    <col min="8193" max="8193" width="22.6640625" style="412" customWidth="1"/>
    <col min="8194" max="8194" width="15.44140625" style="412" customWidth="1"/>
    <col min="8195" max="8195" width="7.33203125" style="412" customWidth="1"/>
    <col min="8196" max="8196" width="11.44140625" style="412"/>
    <col min="8197" max="8197" width="5.6640625" style="412" customWidth="1"/>
    <col min="8198" max="8198" width="9.5546875" style="412" customWidth="1"/>
    <col min="8199" max="8199" width="14" style="412" customWidth="1"/>
    <col min="8200" max="8200" width="16.33203125" style="412" customWidth="1"/>
    <col min="8201" max="8201" width="15.88671875" style="412" customWidth="1"/>
    <col min="8202" max="8202" width="11.6640625" style="412" customWidth="1"/>
    <col min="8203" max="8203" width="8.33203125" style="412" customWidth="1"/>
    <col min="8204" max="8204" width="16.5546875" style="412" customWidth="1"/>
    <col min="8205" max="8448" width="11.44140625" style="412"/>
    <col min="8449" max="8449" width="22.6640625" style="412" customWidth="1"/>
    <col min="8450" max="8450" width="15.44140625" style="412" customWidth="1"/>
    <col min="8451" max="8451" width="7.33203125" style="412" customWidth="1"/>
    <col min="8452" max="8452" width="11.44140625" style="412"/>
    <col min="8453" max="8453" width="5.6640625" style="412" customWidth="1"/>
    <col min="8454" max="8454" width="9.5546875" style="412" customWidth="1"/>
    <col min="8455" max="8455" width="14" style="412" customWidth="1"/>
    <col min="8456" max="8456" width="16.33203125" style="412" customWidth="1"/>
    <col min="8457" max="8457" width="15.88671875" style="412" customWidth="1"/>
    <col min="8458" max="8458" width="11.6640625" style="412" customWidth="1"/>
    <col min="8459" max="8459" width="8.33203125" style="412" customWidth="1"/>
    <col min="8460" max="8460" width="16.5546875" style="412" customWidth="1"/>
    <col min="8461" max="8704" width="11.44140625" style="412"/>
    <col min="8705" max="8705" width="22.6640625" style="412" customWidth="1"/>
    <col min="8706" max="8706" width="15.44140625" style="412" customWidth="1"/>
    <col min="8707" max="8707" width="7.33203125" style="412" customWidth="1"/>
    <col min="8708" max="8708" width="11.44140625" style="412"/>
    <col min="8709" max="8709" width="5.6640625" style="412" customWidth="1"/>
    <col min="8710" max="8710" width="9.5546875" style="412" customWidth="1"/>
    <col min="8711" max="8711" width="14" style="412" customWidth="1"/>
    <col min="8712" max="8712" width="16.33203125" style="412" customWidth="1"/>
    <col min="8713" max="8713" width="15.88671875" style="412" customWidth="1"/>
    <col min="8714" max="8714" width="11.6640625" style="412" customWidth="1"/>
    <col min="8715" max="8715" width="8.33203125" style="412" customWidth="1"/>
    <col min="8716" max="8716" width="16.5546875" style="412" customWidth="1"/>
    <col min="8717" max="8960" width="11.44140625" style="412"/>
    <col min="8961" max="8961" width="22.6640625" style="412" customWidth="1"/>
    <col min="8962" max="8962" width="15.44140625" style="412" customWidth="1"/>
    <col min="8963" max="8963" width="7.33203125" style="412" customWidth="1"/>
    <col min="8964" max="8964" width="11.44140625" style="412"/>
    <col min="8965" max="8965" width="5.6640625" style="412" customWidth="1"/>
    <col min="8966" max="8966" width="9.5546875" style="412" customWidth="1"/>
    <col min="8967" max="8967" width="14" style="412" customWidth="1"/>
    <col min="8968" max="8968" width="16.33203125" style="412" customWidth="1"/>
    <col min="8969" max="8969" width="15.88671875" style="412" customWidth="1"/>
    <col min="8970" max="8970" width="11.6640625" style="412" customWidth="1"/>
    <col min="8971" max="8971" width="8.33203125" style="412" customWidth="1"/>
    <col min="8972" max="8972" width="16.5546875" style="412" customWidth="1"/>
    <col min="8973" max="9216" width="11.44140625" style="412"/>
    <col min="9217" max="9217" width="22.6640625" style="412" customWidth="1"/>
    <col min="9218" max="9218" width="15.44140625" style="412" customWidth="1"/>
    <col min="9219" max="9219" width="7.33203125" style="412" customWidth="1"/>
    <col min="9220" max="9220" width="11.44140625" style="412"/>
    <col min="9221" max="9221" width="5.6640625" style="412" customWidth="1"/>
    <col min="9222" max="9222" width="9.5546875" style="412" customWidth="1"/>
    <col min="9223" max="9223" width="14" style="412" customWidth="1"/>
    <col min="9224" max="9224" width="16.33203125" style="412" customWidth="1"/>
    <col min="9225" max="9225" width="15.88671875" style="412" customWidth="1"/>
    <col min="9226" max="9226" width="11.6640625" style="412" customWidth="1"/>
    <col min="9227" max="9227" width="8.33203125" style="412" customWidth="1"/>
    <col min="9228" max="9228" width="16.5546875" style="412" customWidth="1"/>
    <col min="9229" max="9472" width="11.44140625" style="412"/>
    <col min="9473" max="9473" width="22.6640625" style="412" customWidth="1"/>
    <col min="9474" max="9474" width="15.44140625" style="412" customWidth="1"/>
    <col min="9475" max="9475" width="7.33203125" style="412" customWidth="1"/>
    <col min="9476" max="9476" width="11.44140625" style="412"/>
    <col min="9477" max="9477" width="5.6640625" style="412" customWidth="1"/>
    <col min="9478" max="9478" width="9.5546875" style="412" customWidth="1"/>
    <col min="9479" max="9479" width="14" style="412" customWidth="1"/>
    <col min="9480" max="9480" width="16.33203125" style="412" customWidth="1"/>
    <col min="9481" max="9481" width="15.88671875" style="412" customWidth="1"/>
    <col min="9482" max="9482" width="11.6640625" style="412" customWidth="1"/>
    <col min="9483" max="9483" width="8.33203125" style="412" customWidth="1"/>
    <col min="9484" max="9484" width="16.5546875" style="412" customWidth="1"/>
    <col min="9485" max="9728" width="11.44140625" style="412"/>
    <col min="9729" max="9729" width="22.6640625" style="412" customWidth="1"/>
    <col min="9730" max="9730" width="15.44140625" style="412" customWidth="1"/>
    <col min="9731" max="9731" width="7.33203125" style="412" customWidth="1"/>
    <col min="9732" max="9732" width="11.44140625" style="412"/>
    <col min="9733" max="9733" width="5.6640625" style="412" customWidth="1"/>
    <col min="9734" max="9734" width="9.5546875" style="412" customWidth="1"/>
    <col min="9735" max="9735" width="14" style="412" customWidth="1"/>
    <col min="9736" max="9736" width="16.33203125" style="412" customWidth="1"/>
    <col min="9737" max="9737" width="15.88671875" style="412" customWidth="1"/>
    <col min="9738" max="9738" width="11.6640625" style="412" customWidth="1"/>
    <col min="9739" max="9739" width="8.33203125" style="412" customWidth="1"/>
    <col min="9740" max="9740" width="16.5546875" style="412" customWidth="1"/>
    <col min="9741" max="9984" width="11.44140625" style="412"/>
    <col min="9985" max="9985" width="22.6640625" style="412" customWidth="1"/>
    <col min="9986" max="9986" width="15.44140625" style="412" customWidth="1"/>
    <col min="9987" max="9987" width="7.33203125" style="412" customWidth="1"/>
    <col min="9988" max="9988" width="11.44140625" style="412"/>
    <col min="9989" max="9989" width="5.6640625" style="412" customWidth="1"/>
    <col min="9990" max="9990" width="9.5546875" style="412" customWidth="1"/>
    <col min="9991" max="9991" width="14" style="412" customWidth="1"/>
    <col min="9992" max="9992" width="16.33203125" style="412" customWidth="1"/>
    <col min="9993" max="9993" width="15.88671875" style="412" customWidth="1"/>
    <col min="9994" max="9994" width="11.6640625" style="412" customWidth="1"/>
    <col min="9995" max="9995" width="8.33203125" style="412" customWidth="1"/>
    <col min="9996" max="9996" width="16.5546875" style="412" customWidth="1"/>
    <col min="9997" max="10240" width="11.44140625" style="412"/>
    <col min="10241" max="10241" width="22.6640625" style="412" customWidth="1"/>
    <col min="10242" max="10242" width="15.44140625" style="412" customWidth="1"/>
    <col min="10243" max="10243" width="7.33203125" style="412" customWidth="1"/>
    <col min="10244" max="10244" width="11.44140625" style="412"/>
    <col min="10245" max="10245" width="5.6640625" style="412" customWidth="1"/>
    <col min="10246" max="10246" width="9.5546875" style="412" customWidth="1"/>
    <col min="10247" max="10247" width="14" style="412" customWidth="1"/>
    <col min="10248" max="10248" width="16.33203125" style="412" customWidth="1"/>
    <col min="10249" max="10249" width="15.88671875" style="412" customWidth="1"/>
    <col min="10250" max="10250" width="11.6640625" style="412" customWidth="1"/>
    <col min="10251" max="10251" width="8.33203125" style="412" customWidth="1"/>
    <col min="10252" max="10252" width="16.5546875" style="412" customWidth="1"/>
    <col min="10253" max="10496" width="11.44140625" style="412"/>
    <col min="10497" max="10497" width="22.6640625" style="412" customWidth="1"/>
    <col min="10498" max="10498" width="15.44140625" style="412" customWidth="1"/>
    <col min="10499" max="10499" width="7.33203125" style="412" customWidth="1"/>
    <col min="10500" max="10500" width="11.44140625" style="412"/>
    <col min="10501" max="10501" width="5.6640625" style="412" customWidth="1"/>
    <col min="10502" max="10502" width="9.5546875" style="412" customWidth="1"/>
    <col min="10503" max="10503" width="14" style="412" customWidth="1"/>
    <col min="10504" max="10504" width="16.33203125" style="412" customWidth="1"/>
    <col min="10505" max="10505" width="15.88671875" style="412" customWidth="1"/>
    <col min="10506" max="10506" width="11.6640625" style="412" customWidth="1"/>
    <col min="10507" max="10507" width="8.33203125" style="412" customWidth="1"/>
    <col min="10508" max="10508" width="16.5546875" style="412" customWidth="1"/>
    <col min="10509" max="10752" width="11.44140625" style="412"/>
    <col min="10753" max="10753" width="22.6640625" style="412" customWidth="1"/>
    <col min="10754" max="10754" width="15.44140625" style="412" customWidth="1"/>
    <col min="10755" max="10755" width="7.33203125" style="412" customWidth="1"/>
    <col min="10756" max="10756" width="11.44140625" style="412"/>
    <col min="10757" max="10757" width="5.6640625" style="412" customWidth="1"/>
    <col min="10758" max="10758" width="9.5546875" style="412" customWidth="1"/>
    <col min="10759" max="10759" width="14" style="412" customWidth="1"/>
    <col min="10760" max="10760" width="16.33203125" style="412" customWidth="1"/>
    <col min="10761" max="10761" width="15.88671875" style="412" customWidth="1"/>
    <col min="10762" max="10762" width="11.6640625" style="412" customWidth="1"/>
    <col min="10763" max="10763" width="8.33203125" style="412" customWidth="1"/>
    <col min="10764" max="10764" width="16.5546875" style="412" customWidth="1"/>
    <col min="10765" max="11008" width="11.44140625" style="412"/>
    <col min="11009" max="11009" width="22.6640625" style="412" customWidth="1"/>
    <col min="11010" max="11010" width="15.44140625" style="412" customWidth="1"/>
    <col min="11011" max="11011" width="7.33203125" style="412" customWidth="1"/>
    <col min="11012" max="11012" width="11.44140625" style="412"/>
    <col min="11013" max="11013" width="5.6640625" style="412" customWidth="1"/>
    <col min="11014" max="11014" width="9.5546875" style="412" customWidth="1"/>
    <col min="11015" max="11015" width="14" style="412" customWidth="1"/>
    <col min="11016" max="11016" width="16.33203125" style="412" customWidth="1"/>
    <col min="11017" max="11017" width="15.88671875" style="412" customWidth="1"/>
    <col min="11018" max="11018" width="11.6640625" style="412" customWidth="1"/>
    <col min="11019" max="11019" width="8.33203125" style="412" customWidth="1"/>
    <col min="11020" max="11020" width="16.5546875" style="412" customWidth="1"/>
    <col min="11021" max="11264" width="11.44140625" style="412"/>
    <col min="11265" max="11265" width="22.6640625" style="412" customWidth="1"/>
    <col min="11266" max="11266" width="15.44140625" style="412" customWidth="1"/>
    <col min="11267" max="11267" width="7.33203125" style="412" customWidth="1"/>
    <col min="11268" max="11268" width="11.44140625" style="412"/>
    <col min="11269" max="11269" width="5.6640625" style="412" customWidth="1"/>
    <col min="11270" max="11270" width="9.5546875" style="412" customWidth="1"/>
    <col min="11271" max="11271" width="14" style="412" customWidth="1"/>
    <col min="11272" max="11272" width="16.33203125" style="412" customWidth="1"/>
    <col min="11273" max="11273" width="15.88671875" style="412" customWidth="1"/>
    <col min="11274" max="11274" width="11.6640625" style="412" customWidth="1"/>
    <col min="11275" max="11275" width="8.33203125" style="412" customWidth="1"/>
    <col min="11276" max="11276" width="16.5546875" style="412" customWidth="1"/>
    <col min="11277" max="11520" width="11.44140625" style="412"/>
    <col min="11521" max="11521" width="22.6640625" style="412" customWidth="1"/>
    <col min="11522" max="11522" width="15.44140625" style="412" customWidth="1"/>
    <col min="11523" max="11523" width="7.33203125" style="412" customWidth="1"/>
    <col min="11524" max="11524" width="11.44140625" style="412"/>
    <col min="11525" max="11525" width="5.6640625" style="412" customWidth="1"/>
    <col min="11526" max="11526" width="9.5546875" style="412" customWidth="1"/>
    <col min="11527" max="11527" width="14" style="412" customWidth="1"/>
    <col min="11528" max="11528" width="16.33203125" style="412" customWidth="1"/>
    <col min="11529" max="11529" width="15.88671875" style="412" customWidth="1"/>
    <col min="11530" max="11530" width="11.6640625" style="412" customWidth="1"/>
    <col min="11531" max="11531" width="8.33203125" style="412" customWidth="1"/>
    <col min="11532" max="11532" width="16.5546875" style="412" customWidth="1"/>
    <col min="11533" max="11776" width="11.44140625" style="412"/>
    <col min="11777" max="11777" width="22.6640625" style="412" customWidth="1"/>
    <col min="11778" max="11778" width="15.44140625" style="412" customWidth="1"/>
    <col min="11779" max="11779" width="7.33203125" style="412" customWidth="1"/>
    <col min="11780" max="11780" width="11.44140625" style="412"/>
    <col min="11781" max="11781" width="5.6640625" style="412" customWidth="1"/>
    <col min="11782" max="11782" width="9.5546875" style="412" customWidth="1"/>
    <col min="11783" max="11783" width="14" style="412" customWidth="1"/>
    <col min="11784" max="11784" width="16.33203125" style="412" customWidth="1"/>
    <col min="11785" max="11785" width="15.88671875" style="412" customWidth="1"/>
    <col min="11786" max="11786" width="11.6640625" style="412" customWidth="1"/>
    <col min="11787" max="11787" width="8.33203125" style="412" customWidth="1"/>
    <col min="11788" max="11788" width="16.5546875" style="412" customWidth="1"/>
    <col min="11789" max="12032" width="11.44140625" style="412"/>
    <col min="12033" max="12033" width="22.6640625" style="412" customWidth="1"/>
    <col min="12034" max="12034" width="15.44140625" style="412" customWidth="1"/>
    <col min="12035" max="12035" width="7.33203125" style="412" customWidth="1"/>
    <col min="12036" max="12036" width="11.44140625" style="412"/>
    <col min="12037" max="12037" width="5.6640625" style="412" customWidth="1"/>
    <col min="12038" max="12038" width="9.5546875" style="412" customWidth="1"/>
    <col min="12039" max="12039" width="14" style="412" customWidth="1"/>
    <col min="12040" max="12040" width="16.33203125" style="412" customWidth="1"/>
    <col min="12041" max="12041" width="15.88671875" style="412" customWidth="1"/>
    <col min="12042" max="12042" width="11.6640625" style="412" customWidth="1"/>
    <col min="12043" max="12043" width="8.33203125" style="412" customWidth="1"/>
    <col min="12044" max="12044" width="16.5546875" style="412" customWidth="1"/>
    <col min="12045" max="12288" width="11.44140625" style="412"/>
    <col min="12289" max="12289" width="22.6640625" style="412" customWidth="1"/>
    <col min="12290" max="12290" width="15.44140625" style="412" customWidth="1"/>
    <col min="12291" max="12291" width="7.33203125" style="412" customWidth="1"/>
    <col min="12292" max="12292" width="11.44140625" style="412"/>
    <col min="12293" max="12293" width="5.6640625" style="412" customWidth="1"/>
    <col min="12294" max="12294" width="9.5546875" style="412" customWidth="1"/>
    <col min="12295" max="12295" width="14" style="412" customWidth="1"/>
    <col min="12296" max="12296" width="16.33203125" style="412" customWidth="1"/>
    <col min="12297" max="12297" width="15.88671875" style="412" customWidth="1"/>
    <col min="12298" max="12298" width="11.6640625" style="412" customWidth="1"/>
    <col min="12299" max="12299" width="8.33203125" style="412" customWidth="1"/>
    <col min="12300" max="12300" width="16.5546875" style="412" customWidth="1"/>
    <col min="12301" max="12544" width="11.44140625" style="412"/>
    <col min="12545" max="12545" width="22.6640625" style="412" customWidth="1"/>
    <col min="12546" max="12546" width="15.44140625" style="412" customWidth="1"/>
    <col min="12547" max="12547" width="7.33203125" style="412" customWidth="1"/>
    <col min="12548" max="12548" width="11.44140625" style="412"/>
    <col min="12549" max="12549" width="5.6640625" style="412" customWidth="1"/>
    <col min="12550" max="12550" width="9.5546875" style="412" customWidth="1"/>
    <col min="12551" max="12551" width="14" style="412" customWidth="1"/>
    <col min="12552" max="12552" width="16.33203125" style="412" customWidth="1"/>
    <col min="12553" max="12553" width="15.88671875" style="412" customWidth="1"/>
    <col min="12554" max="12554" width="11.6640625" style="412" customWidth="1"/>
    <col min="12555" max="12555" width="8.33203125" style="412" customWidth="1"/>
    <col min="12556" max="12556" width="16.5546875" style="412" customWidth="1"/>
    <col min="12557" max="12800" width="11.44140625" style="412"/>
    <col min="12801" max="12801" width="22.6640625" style="412" customWidth="1"/>
    <col min="12802" max="12802" width="15.44140625" style="412" customWidth="1"/>
    <col min="12803" max="12803" width="7.33203125" style="412" customWidth="1"/>
    <col min="12804" max="12804" width="11.44140625" style="412"/>
    <col min="12805" max="12805" width="5.6640625" style="412" customWidth="1"/>
    <col min="12806" max="12806" width="9.5546875" style="412" customWidth="1"/>
    <col min="12807" max="12807" width="14" style="412" customWidth="1"/>
    <col min="12808" max="12808" width="16.33203125" style="412" customWidth="1"/>
    <col min="12809" max="12809" width="15.88671875" style="412" customWidth="1"/>
    <col min="12810" max="12810" width="11.6640625" style="412" customWidth="1"/>
    <col min="12811" max="12811" width="8.33203125" style="412" customWidth="1"/>
    <col min="12812" max="12812" width="16.5546875" style="412" customWidth="1"/>
    <col min="12813" max="13056" width="11.44140625" style="412"/>
    <col min="13057" max="13057" width="22.6640625" style="412" customWidth="1"/>
    <col min="13058" max="13058" width="15.44140625" style="412" customWidth="1"/>
    <col min="13059" max="13059" width="7.33203125" style="412" customWidth="1"/>
    <col min="13060" max="13060" width="11.44140625" style="412"/>
    <col min="13061" max="13061" width="5.6640625" style="412" customWidth="1"/>
    <col min="13062" max="13062" width="9.5546875" style="412" customWidth="1"/>
    <col min="13063" max="13063" width="14" style="412" customWidth="1"/>
    <col min="13064" max="13064" width="16.33203125" style="412" customWidth="1"/>
    <col min="13065" max="13065" width="15.88671875" style="412" customWidth="1"/>
    <col min="13066" max="13066" width="11.6640625" style="412" customWidth="1"/>
    <col min="13067" max="13067" width="8.33203125" style="412" customWidth="1"/>
    <col min="13068" max="13068" width="16.5546875" style="412" customWidth="1"/>
    <col min="13069" max="13312" width="11.44140625" style="412"/>
    <col min="13313" max="13313" width="22.6640625" style="412" customWidth="1"/>
    <col min="13314" max="13314" width="15.44140625" style="412" customWidth="1"/>
    <col min="13315" max="13315" width="7.33203125" style="412" customWidth="1"/>
    <col min="13316" max="13316" width="11.44140625" style="412"/>
    <col min="13317" max="13317" width="5.6640625" style="412" customWidth="1"/>
    <col min="13318" max="13318" width="9.5546875" style="412" customWidth="1"/>
    <col min="13319" max="13319" width="14" style="412" customWidth="1"/>
    <col min="13320" max="13320" width="16.33203125" style="412" customWidth="1"/>
    <col min="13321" max="13321" width="15.88671875" style="412" customWidth="1"/>
    <col min="13322" max="13322" width="11.6640625" style="412" customWidth="1"/>
    <col min="13323" max="13323" width="8.33203125" style="412" customWidth="1"/>
    <col min="13324" max="13324" width="16.5546875" style="412" customWidth="1"/>
    <col min="13325" max="13568" width="11.44140625" style="412"/>
    <col min="13569" max="13569" width="22.6640625" style="412" customWidth="1"/>
    <col min="13570" max="13570" width="15.44140625" style="412" customWidth="1"/>
    <col min="13571" max="13571" width="7.33203125" style="412" customWidth="1"/>
    <col min="13572" max="13572" width="11.44140625" style="412"/>
    <col min="13573" max="13573" width="5.6640625" style="412" customWidth="1"/>
    <col min="13574" max="13574" width="9.5546875" style="412" customWidth="1"/>
    <col min="13575" max="13575" width="14" style="412" customWidth="1"/>
    <col min="13576" max="13576" width="16.33203125" style="412" customWidth="1"/>
    <col min="13577" max="13577" width="15.88671875" style="412" customWidth="1"/>
    <col min="13578" max="13578" width="11.6640625" style="412" customWidth="1"/>
    <col min="13579" max="13579" width="8.33203125" style="412" customWidth="1"/>
    <col min="13580" max="13580" width="16.5546875" style="412" customWidth="1"/>
    <col min="13581" max="13824" width="11.44140625" style="412"/>
    <col min="13825" max="13825" width="22.6640625" style="412" customWidth="1"/>
    <col min="13826" max="13826" width="15.44140625" style="412" customWidth="1"/>
    <col min="13827" max="13827" width="7.33203125" style="412" customWidth="1"/>
    <col min="13828" max="13828" width="11.44140625" style="412"/>
    <col min="13829" max="13829" width="5.6640625" style="412" customWidth="1"/>
    <col min="13830" max="13830" width="9.5546875" style="412" customWidth="1"/>
    <col min="13831" max="13831" width="14" style="412" customWidth="1"/>
    <col min="13832" max="13832" width="16.33203125" style="412" customWidth="1"/>
    <col min="13833" max="13833" width="15.88671875" style="412" customWidth="1"/>
    <col min="13834" max="13834" width="11.6640625" style="412" customWidth="1"/>
    <col min="13835" max="13835" width="8.33203125" style="412" customWidth="1"/>
    <col min="13836" max="13836" width="16.5546875" style="412" customWidth="1"/>
    <col min="13837" max="14080" width="11.44140625" style="412"/>
    <col min="14081" max="14081" width="22.6640625" style="412" customWidth="1"/>
    <col min="14082" max="14082" width="15.44140625" style="412" customWidth="1"/>
    <col min="14083" max="14083" width="7.33203125" style="412" customWidth="1"/>
    <col min="14084" max="14084" width="11.44140625" style="412"/>
    <col min="14085" max="14085" width="5.6640625" style="412" customWidth="1"/>
    <col min="14086" max="14086" width="9.5546875" style="412" customWidth="1"/>
    <col min="14087" max="14087" width="14" style="412" customWidth="1"/>
    <col min="14088" max="14088" width="16.33203125" style="412" customWidth="1"/>
    <col min="14089" max="14089" width="15.88671875" style="412" customWidth="1"/>
    <col min="14090" max="14090" width="11.6640625" style="412" customWidth="1"/>
    <col min="14091" max="14091" width="8.33203125" style="412" customWidth="1"/>
    <col min="14092" max="14092" width="16.5546875" style="412" customWidth="1"/>
    <col min="14093" max="14336" width="11.44140625" style="412"/>
    <col min="14337" max="14337" width="22.6640625" style="412" customWidth="1"/>
    <col min="14338" max="14338" width="15.44140625" style="412" customWidth="1"/>
    <col min="14339" max="14339" width="7.33203125" style="412" customWidth="1"/>
    <col min="14340" max="14340" width="11.44140625" style="412"/>
    <col min="14341" max="14341" width="5.6640625" style="412" customWidth="1"/>
    <col min="14342" max="14342" width="9.5546875" style="412" customWidth="1"/>
    <col min="14343" max="14343" width="14" style="412" customWidth="1"/>
    <col min="14344" max="14344" width="16.33203125" style="412" customWidth="1"/>
    <col min="14345" max="14345" width="15.88671875" style="412" customWidth="1"/>
    <col min="14346" max="14346" width="11.6640625" style="412" customWidth="1"/>
    <col min="14347" max="14347" width="8.33203125" style="412" customWidth="1"/>
    <col min="14348" max="14348" width="16.5546875" style="412" customWidth="1"/>
    <col min="14349" max="14592" width="11.44140625" style="412"/>
    <col min="14593" max="14593" width="22.6640625" style="412" customWidth="1"/>
    <col min="14594" max="14594" width="15.44140625" style="412" customWidth="1"/>
    <col min="14595" max="14595" width="7.33203125" style="412" customWidth="1"/>
    <col min="14596" max="14596" width="11.44140625" style="412"/>
    <col min="14597" max="14597" width="5.6640625" style="412" customWidth="1"/>
    <col min="14598" max="14598" width="9.5546875" style="412" customWidth="1"/>
    <col min="14599" max="14599" width="14" style="412" customWidth="1"/>
    <col min="14600" max="14600" width="16.33203125" style="412" customWidth="1"/>
    <col min="14601" max="14601" width="15.88671875" style="412" customWidth="1"/>
    <col min="14602" max="14602" width="11.6640625" style="412" customWidth="1"/>
    <col min="14603" max="14603" width="8.33203125" style="412" customWidth="1"/>
    <col min="14604" max="14604" width="16.5546875" style="412" customWidth="1"/>
    <col min="14605" max="14848" width="11.44140625" style="412"/>
    <col min="14849" max="14849" width="22.6640625" style="412" customWidth="1"/>
    <col min="14850" max="14850" width="15.44140625" style="412" customWidth="1"/>
    <col min="14851" max="14851" width="7.33203125" style="412" customWidth="1"/>
    <col min="14852" max="14852" width="11.44140625" style="412"/>
    <col min="14853" max="14853" width="5.6640625" style="412" customWidth="1"/>
    <col min="14854" max="14854" width="9.5546875" style="412" customWidth="1"/>
    <col min="14855" max="14855" width="14" style="412" customWidth="1"/>
    <col min="14856" max="14856" width="16.33203125" style="412" customWidth="1"/>
    <col min="14857" max="14857" width="15.88671875" style="412" customWidth="1"/>
    <col min="14858" max="14858" width="11.6640625" style="412" customWidth="1"/>
    <col min="14859" max="14859" width="8.33203125" style="412" customWidth="1"/>
    <col min="14860" max="14860" width="16.5546875" style="412" customWidth="1"/>
    <col min="14861" max="15104" width="11.44140625" style="412"/>
    <col min="15105" max="15105" width="22.6640625" style="412" customWidth="1"/>
    <col min="15106" max="15106" width="15.44140625" style="412" customWidth="1"/>
    <col min="15107" max="15107" width="7.33203125" style="412" customWidth="1"/>
    <col min="15108" max="15108" width="11.44140625" style="412"/>
    <col min="15109" max="15109" width="5.6640625" style="412" customWidth="1"/>
    <col min="15110" max="15110" width="9.5546875" style="412" customWidth="1"/>
    <col min="15111" max="15111" width="14" style="412" customWidth="1"/>
    <col min="15112" max="15112" width="16.33203125" style="412" customWidth="1"/>
    <col min="15113" max="15113" width="15.88671875" style="412" customWidth="1"/>
    <col min="15114" max="15114" width="11.6640625" style="412" customWidth="1"/>
    <col min="15115" max="15115" width="8.33203125" style="412" customWidth="1"/>
    <col min="15116" max="15116" width="16.5546875" style="412" customWidth="1"/>
    <col min="15117" max="15360" width="11.44140625" style="412"/>
    <col min="15361" max="15361" width="22.6640625" style="412" customWidth="1"/>
    <col min="15362" max="15362" width="15.44140625" style="412" customWidth="1"/>
    <col min="15363" max="15363" width="7.33203125" style="412" customWidth="1"/>
    <col min="15364" max="15364" width="11.44140625" style="412"/>
    <col min="15365" max="15365" width="5.6640625" style="412" customWidth="1"/>
    <col min="15366" max="15366" width="9.5546875" style="412" customWidth="1"/>
    <col min="15367" max="15367" width="14" style="412" customWidth="1"/>
    <col min="15368" max="15368" width="16.33203125" style="412" customWidth="1"/>
    <col min="15369" max="15369" width="15.88671875" style="412" customWidth="1"/>
    <col min="15370" max="15370" width="11.6640625" style="412" customWidth="1"/>
    <col min="15371" max="15371" width="8.33203125" style="412" customWidth="1"/>
    <col min="15372" max="15372" width="16.5546875" style="412" customWidth="1"/>
    <col min="15373" max="15616" width="11.44140625" style="412"/>
    <col min="15617" max="15617" width="22.6640625" style="412" customWidth="1"/>
    <col min="15618" max="15618" width="15.44140625" style="412" customWidth="1"/>
    <col min="15619" max="15619" width="7.33203125" style="412" customWidth="1"/>
    <col min="15620" max="15620" width="11.44140625" style="412"/>
    <col min="15621" max="15621" width="5.6640625" style="412" customWidth="1"/>
    <col min="15622" max="15622" width="9.5546875" style="412" customWidth="1"/>
    <col min="15623" max="15623" width="14" style="412" customWidth="1"/>
    <col min="15624" max="15624" width="16.33203125" style="412" customWidth="1"/>
    <col min="15625" max="15625" width="15.88671875" style="412" customWidth="1"/>
    <col min="15626" max="15626" width="11.6640625" style="412" customWidth="1"/>
    <col min="15627" max="15627" width="8.33203125" style="412" customWidth="1"/>
    <col min="15628" max="15628" width="16.5546875" style="412" customWidth="1"/>
    <col min="15629" max="15872" width="11.44140625" style="412"/>
    <col min="15873" max="15873" width="22.6640625" style="412" customWidth="1"/>
    <col min="15874" max="15874" width="15.44140625" style="412" customWidth="1"/>
    <col min="15875" max="15875" width="7.33203125" style="412" customWidth="1"/>
    <col min="15876" max="15876" width="11.44140625" style="412"/>
    <col min="15877" max="15877" width="5.6640625" style="412" customWidth="1"/>
    <col min="15878" max="15878" width="9.5546875" style="412" customWidth="1"/>
    <col min="15879" max="15879" width="14" style="412" customWidth="1"/>
    <col min="15880" max="15880" width="16.33203125" style="412" customWidth="1"/>
    <col min="15881" max="15881" width="15.88671875" style="412" customWidth="1"/>
    <col min="15882" max="15882" width="11.6640625" style="412" customWidth="1"/>
    <col min="15883" max="15883" width="8.33203125" style="412" customWidth="1"/>
    <col min="15884" max="15884" width="16.5546875" style="412" customWidth="1"/>
    <col min="15885" max="16128" width="11.44140625" style="412"/>
    <col min="16129" max="16129" width="22.6640625" style="412" customWidth="1"/>
    <col min="16130" max="16130" width="15.44140625" style="412" customWidth="1"/>
    <col min="16131" max="16131" width="7.33203125" style="412" customWidth="1"/>
    <col min="16132" max="16132" width="11.44140625" style="412"/>
    <col min="16133" max="16133" width="5.6640625" style="412" customWidth="1"/>
    <col min="16134" max="16134" width="9.5546875" style="412" customWidth="1"/>
    <col min="16135" max="16135" width="14" style="412" customWidth="1"/>
    <col min="16136" max="16136" width="16.33203125" style="412" customWidth="1"/>
    <col min="16137" max="16137" width="15.88671875" style="412" customWidth="1"/>
    <col min="16138" max="16138" width="11.6640625" style="412" customWidth="1"/>
    <col min="16139" max="16139" width="8.33203125" style="412" customWidth="1"/>
    <col min="16140" max="16140" width="16.5546875" style="412" customWidth="1"/>
    <col min="16141" max="16384" width="11.44140625" style="412"/>
  </cols>
  <sheetData>
    <row r="1" spans="1:12">
      <c r="A1" s="1019"/>
      <c r="B1" s="1022"/>
      <c r="C1" s="1023"/>
      <c r="D1" s="1023"/>
      <c r="E1" s="1023"/>
      <c r="F1" s="1023"/>
      <c r="G1" s="1023"/>
      <c r="H1" s="1024"/>
      <c r="I1" s="846" t="s">
        <v>0</v>
      </c>
      <c r="J1" s="941" t="s">
        <v>204</v>
      </c>
      <c r="K1" s="942"/>
      <c r="L1" s="943"/>
    </row>
    <row r="2" spans="1:12">
      <c r="A2" s="1020"/>
      <c r="B2" s="989" t="s">
        <v>1</v>
      </c>
      <c r="C2" s="990"/>
      <c r="D2" s="990"/>
      <c r="E2" s="990"/>
      <c r="F2" s="990"/>
      <c r="G2" s="990"/>
      <c r="H2" s="991"/>
      <c r="I2" s="847"/>
      <c r="J2" s="944"/>
      <c r="K2" s="945"/>
      <c r="L2" s="946"/>
    </row>
    <row r="3" spans="1:12">
      <c r="A3" s="1020"/>
      <c r="B3" s="840" t="s">
        <v>209</v>
      </c>
      <c r="C3" s="841"/>
      <c r="D3" s="841"/>
      <c r="E3" s="841"/>
      <c r="F3" s="841"/>
      <c r="G3" s="841"/>
      <c r="H3" s="842"/>
      <c r="I3" s="851" t="s">
        <v>2</v>
      </c>
      <c r="J3" s="863">
        <v>1</v>
      </c>
      <c r="K3" s="864"/>
      <c r="L3" s="865"/>
    </row>
    <row r="4" spans="1:12">
      <c r="A4" s="1020"/>
      <c r="B4" s="996" t="s">
        <v>84</v>
      </c>
      <c r="C4" s="997"/>
      <c r="D4" s="997"/>
      <c r="E4" s="997"/>
      <c r="F4" s="997"/>
      <c r="G4" s="997"/>
      <c r="H4" s="998"/>
      <c r="I4" s="992"/>
      <c r="J4" s="993"/>
      <c r="K4" s="994"/>
      <c r="L4" s="995"/>
    </row>
    <row r="5" spans="1:12">
      <c r="A5" s="1020"/>
      <c r="B5" s="1025" t="s">
        <v>85</v>
      </c>
      <c r="C5" s="1026"/>
      <c r="D5" s="1026"/>
      <c r="E5" s="1026"/>
      <c r="F5" s="1026"/>
      <c r="G5" s="1026"/>
      <c r="H5" s="1027"/>
      <c r="I5" s="851" t="s">
        <v>3</v>
      </c>
      <c r="J5" s="869">
        <v>1</v>
      </c>
      <c r="K5" s="869" t="s">
        <v>4</v>
      </c>
      <c r="L5" s="871">
        <v>1</v>
      </c>
    </row>
    <row r="6" spans="1:12" ht="13.5" customHeight="1" thickBot="1">
      <c r="A6" s="1021"/>
      <c r="B6" s="986"/>
      <c r="C6" s="987"/>
      <c r="D6" s="987"/>
      <c r="E6" s="987"/>
      <c r="F6" s="987"/>
      <c r="G6" s="987"/>
      <c r="H6" s="988"/>
      <c r="I6" s="852"/>
      <c r="J6" s="870"/>
      <c r="K6" s="870"/>
      <c r="L6" s="872"/>
    </row>
    <row r="7" spans="1:12" s="417" customFormat="1" ht="8.4" thickBot="1">
      <c r="A7" s="413"/>
      <c r="B7" s="414"/>
      <c r="C7" s="414"/>
      <c r="D7" s="414"/>
      <c r="E7" s="414"/>
      <c r="F7" s="414"/>
      <c r="G7" s="414"/>
      <c r="H7" s="414"/>
      <c r="I7" s="414"/>
      <c r="J7" s="415"/>
      <c r="K7" s="415"/>
      <c r="L7" s="416"/>
    </row>
    <row r="8" spans="1:12" s="58" customFormat="1"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s="58" customFormat="1" ht="27.75" customHeight="1">
      <c r="A10" s="832" t="s">
        <v>105</v>
      </c>
      <c r="B10" s="833"/>
      <c r="C10" s="833"/>
      <c r="D10" s="833"/>
      <c r="E10" s="225"/>
      <c r="F10" s="226"/>
      <c r="G10" s="833" t="s">
        <v>89</v>
      </c>
      <c r="H10" s="833"/>
      <c r="I10" s="1"/>
      <c r="J10" s="2"/>
      <c r="K10" s="2"/>
      <c r="L10" s="3"/>
    </row>
    <row r="11" spans="1:12" s="58" customFormat="1" ht="24" customHeight="1">
      <c r="A11" s="229" t="s">
        <v>6</v>
      </c>
      <c r="B11" s="228" t="s">
        <v>239</v>
      </c>
      <c r="C11" s="228"/>
      <c r="D11" s="228"/>
      <c r="E11" s="228"/>
      <c r="F11" s="228"/>
      <c r="G11" s="228"/>
      <c r="I11" s="224" t="s">
        <v>104</v>
      </c>
      <c r="J11" s="223" t="s">
        <v>42</v>
      </c>
      <c r="K11" s="223"/>
      <c r="L11" s="66"/>
    </row>
    <row r="12" spans="1:12" s="58" customFormat="1" ht="13.8" thickBot="1">
      <c r="A12" s="114"/>
      <c r="B12" s="115"/>
      <c r="C12" s="561"/>
      <c r="D12" s="561"/>
      <c r="E12" s="561"/>
      <c r="F12" s="115"/>
      <c r="G12" s="561"/>
      <c r="H12" s="115"/>
      <c r="I12" s="561"/>
      <c r="J12" s="873"/>
      <c r="K12" s="873"/>
      <c r="L12" s="874"/>
    </row>
    <row r="13" spans="1:12" s="58" customFormat="1">
      <c r="A13" s="60"/>
      <c r="B13" s="61"/>
      <c r="C13" s="61"/>
      <c r="D13" s="61"/>
      <c r="E13" s="61"/>
      <c r="F13" s="61"/>
      <c r="G13" s="61"/>
      <c r="H13" s="61"/>
      <c r="I13" s="61"/>
      <c r="J13" s="61"/>
      <c r="K13" s="61"/>
      <c r="L13" s="62"/>
    </row>
    <row r="14" spans="1:12" s="58" customFormat="1">
      <c r="A14" s="4" t="s">
        <v>7</v>
      </c>
      <c r="B14" s="116"/>
      <c r="C14" s="117" t="s">
        <v>4</v>
      </c>
      <c r="D14" s="118"/>
      <c r="F14" s="119"/>
      <c r="G14" s="119"/>
      <c r="H14" s="119"/>
      <c r="I14" s="119"/>
      <c r="J14" s="119"/>
      <c r="K14" s="119"/>
      <c r="L14" s="63"/>
    </row>
    <row r="15" spans="1:12" s="58" customFormat="1" ht="24.75" customHeight="1">
      <c r="A15" s="883" t="s">
        <v>106</v>
      </c>
      <c r="B15" s="884" t="s">
        <v>241</v>
      </c>
      <c r="C15" s="885"/>
      <c r="D15" s="885"/>
      <c r="E15" s="885"/>
      <c r="F15" s="885"/>
      <c r="G15" s="885"/>
      <c r="H15" s="885"/>
      <c r="I15" s="885"/>
      <c r="J15" s="885"/>
      <c r="K15" s="885"/>
      <c r="L15" s="63"/>
    </row>
    <row r="16" spans="1:12" s="58" customFormat="1" ht="24.75" customHeight="1">
      <c r="A16" s="883"/>
      <c r="B16" s="886"/>
      <c r="C16" s="886"/>
      <c r="D16" s="886"/>
      <c r="E16" s="886"/>
      <c r="F16" s="886"/>
      <c r="G16" s="886"/>
      <c r="H16" s="886"/>
      <c r="I16" s="886"/>
      <c r="J16" s="886"/>
      <c r="K16" s="886"/>
      <c r="L16" s="63"/>
    </row>
    <row r="17" spans="1:12" s="58" customFormat="1" ht="6" customHeight="1">
      <c r="A17" s="5"/>
      <c r="B17" s="6"/>
      <c r="C17" s="122"/>
      <c r="D17" s="122"/>
      <c r="E17" s="122"/>
      <c r="F17" s="122"/>
      <c r="G17" s="122"/>
      <c r="H17" s="122"/>
      <c r="I17" s="122"/>
      <c r="J17" s="122"/>
      <c r="K17" s="122"/>
      <c r="L17" s="123"/>
    </row>
    <row r="18" spans="1:12" s="58" customFormat="1" ht="18" customHeight="1">
      <c r="A18" s="230" t="s">
        <v>205</v>
      </c>
      <c r="B18" s="227" t="s">
        <v>242</v>
      </c>
      <c r="C18" s="120"/>
      <c r="D18" s="120"/>
      <c r="E18" s="120"/>
      <c r="F18" s="120"/>
      <c r="G18" s="71"/>
      <c r="H18" s="117"/>
      <c r="I18" s="120"/>
      <c r="J18" s="120"/>
      <c r="K18" s="120"/>
      <c r="L18" s="124"/>
    </row>
    <row r="19" spans="1:12" s="58" customFormat="1" ht="4.5" customHeight="1">
      <c r="A19" s="5"/>
      <c r="B19" s="6"/>
      <c r="C19" s="122"/>
      <c r="D19" s="122"/>
      <c r="E19" s="122"/>
      <c r="F19" s="122"/>
      <c r="G19" s="122"/>
      <c r="H19" s="122"/>
      <c r="I19" s="122"/>
      <c r="J19" s="122"/>
      <c r="K19" s="122"/>
      <c r="L19" s="123"/>
    </row>
    <row r="20" spans="1:12" s="58" customFormat="1" ht="18.75" customHeight="1">
      <c r="A20" s="5" t="s">
        <v>90</v>
      </c>
      <c r="B20" s="121"/>
      <c r="C20" s="563"/>
      <c r="D20" s="563"/>
      <c r="E20" s="563"/>
      <c r="F20" s="563"/>
      <c r="G20" s="563"/>
      <c r="H20" s="563"/>
      <c r="I20" s="563"/>
      <c r="J20" s="563"/>
      <c r="K20" s="563"/>
      <c r="L20" s="125"/>
    </row>
    <row r="21" spans="1:12" s="58" customFormat="1" ht="3.75" customHeight="1">
      <c r="A21" s="5"/>
      <c r="B21" s="6"/>
      <c r="C21" s="65"/>
      <c r="D21" s="65"/>
      <c r="E21" s="65"/>
      <c r="F21" s="65"/>
      <c r="G21" s="65"/>
      <c r="H21" s="65"/>
      <c r="I21" s="65"/>
      <c r="J21" s="65"/>
      <c r="K21" s="65"/>
      <c r="L21" s="66"/>
    </row>
    <row r="22" spans="1:12" s="58" customFormat="1" ht="18" customHeight="1">
      <c r="A22" s="5" t="s">
        <v>91</v>
      </c>
      <c r="B22" s="121"/>
      <c r="C22" s="563"/>
      <c r="D22" s="563"/>
      <c r="E22" s="563"/>
      <c r="F22" s="563"/>
      <c r="G22" s="563"/>
      <c r="H22" s="563"/>
      <c r="I22" s="564" t="s">
        <v>92</v>
      </c>
      <c r="J22" s="126"/>
      <c r="K22" s="564" t="s">
        <v>4</v>
      </c>
      <c r="L22" s="127"/>
    </row>
    <row r="23" spans="1:12" s="58" customFormat="1" ht="3.75" customHeight="1">
      <c r="A23" s="5"/>
      <c r="B23" s="6"/>
      <c r="C23" s="65"/>
      <c r="D23" s="65"/>
      <c r="E23" s="65"/>
      <c r="F23" s="65"/>
      <c r="G23" s="65"/>
      <c r="H23" s="65"/>
      <c r="I23" s="65"/>
      <c r="J23" s="65"/>
      <c r="K23" s="65"/>
      <c r="L23" s="66"/>
    </row>
    <row r="24" spans="1:12" s="58" customFormat="1" ht="19.5" customHeight="1">
      <c r="A24" s="5" t="s">
        <v>93</v>
      </c>
      <c r="B24" s="6"/>
      <c r="C24" s="65"/>
      <c r="D24" s="65"/>
      <c r="E24" s="303"/>
      <c r="F24" s="71"/>
      <c r="G24" s="563"/>
      <c r="H24" s="563"/>
      <c r="J24" s="65"/>
      <c r="K24" s="65"/>
      <c r="L24" s="66"/>
    </row>
    <row r="25" spans="1:12" s="131" customFormat="1" ht="10.199999999999999">
      <c r="A25" s="128"/>
      <c r="B25" s="129"/>
      <c r="C25" s="130"/>
      <c r="D25" s="130"/>
      <c r="E25" s="133"/>
      <c r="F25" s="111" t="s">
        <v>86</v>
      </c>
      <c r="G25" s="111" t="s">
        <v>87</v>
      </c>
      <c r="H25" s="111" t="s">
        <v>88</v>
      </c>
      <c r="J25" s="130"/>
      <c r="K25" s="130"/>
      <c r="L25" s="132"/>
    </row>
    <row r="26" spans="1:12" s="58" customFormat="1" ht="12.75" customHeight="1">
      <c r="A26" s="67"/>
      <c r="B26" s="119"/>
      <c r="C26" s="119"/>
      <c r="D26" s="119"/>
      <c r="E26" s="119"/>
      <c r="F26" s="119"/>
      <c r="G26" s="119"/>
      <c r="H26" s="119"/>
      <c r="I26" s="119"/>
      <c r="J26" s="119"/>
      <c r="K26" s="119"/>
      <c r="L26" s="63"/>
    </row>
    <row r="27" spans="1:12" ht="13.8">
      <c r="A27" s="1011" t="s">
        <v>8</v>
      </c>
      <c r="B27" s="1012"/>
      <c r="C27" s="1012"/>
      <c r="D27" s="1012"/>
      <c r="E27" s="1012"/>
      <c r="F27" s="1012"/>
      <c r="G27" s="1012"/>
      <c r="H27" s="1012"/>
      <c r="I27" s="1012"/>
      <c r="J27" s="1012"/>
      <c r="K27" s="1012"/>
      <c r="L27" s="1013"/>
    </row>
    <row r="28" spans="1:12" ht="13.8" thickBot="1">
      <c r="A28" s="426"/>
      <c r="B28" s="427"/>
      <c r="C28" s="427"/>
      <c r="D28" s="427"/>
      <c r="E28" s="427"/>
      <c r="F28" s="427"/>
      <c r="G28" s="427"/>
      <c r="H28" s="427"/>
      <c r="I28" s="427"/>
      <c r="J28" s="427"/>
      <c r="K28" s="427"/>
      <c r="L28" s="428"/>
    </row>
    <row r="29" spans="1:12" ht="26.4">
      <c r="A29" s="429" t="s">
        <v>9</v>
      </c>
      <c r="B29" s="1014" t="s">
        <v>10</v>
      </c>
      <c r="C29" s="1015"/>
      <c r="D29" s="1015"/>
      <c r="E29" s="1015"/>
      <c r="F29" s="1015"/>
      <c r="G29" s="1015"/>
      <c r="H29" s="1016"/>
      <c r="I29" s="430" t="s">
        <v>11</v>
      </c>
      <c r="J29" s="1017" t="s">
        <v>12</v>
      </c>
      <c r="K29" s="1018"/>
      <c r="L29" s="429" t="s">
        <v>13</v>
      </c>
    </row>
    <row r="30" spans="1:12" s="433" customFormat="1" ht="16.5" customHeight="1" thickBot="1">
      <c r="A30" s="431" t="s">
        <v>165</v>
      </c>
      <c r="B30" s="547" t="s">
        <v>166</v>
      </c>
      <c r="C30" s="548"/>
      <c r="D30" s="548"/>
      <c r="E30" s="548"/>
      <c r="F30" s="548"/>
      <c r="G30" s="548"/>
      <c r="H30" s="548"/>
      <c r="I30" s="432"/>
      <c r="J30" s="1001" t="s">
        <v>44</v>
      </c>
      <c r="K30" s="1002"/>
      <c r="L30" s="549"/>
    </row>
    <row r="31" spans="1:12">
      <c r="A31" s="426"/>
      <c r="B31" s="427"/>
      <c r="C31" s="427"/>
      <c r="D31" s="427"/>
      <c r="E31" s="427"/>
      <c r="F31" s="427"/>
      <c r="G31" s="427"/>
      <c r="H31" s="427"/>
      <c r="I31" s="427"/>
      <c r="J31" s="427"/>
      <c r="K31" s="427"/>
      <c r="L31" s="428"/>
    </row>
    <row r="32" spans="1:12">
      <c r="A32" s="434" t="s">
        <v>14</v>
      </c>
      <c r="B32" s="435"/>
      <c r="C32" s="435"/>
      <c r="D32" s="435"/>
      <c r="E32" s="435"/>
      <c r="F32" s="435"/>
      <c r="G32" s="435"/>
      <c r="H32" s="435"/>
      <c r="I32" s="435"/>
      <c r="J32" s="435"/>
      <c r="K32" s="435"/>
      <c r="L32" s="436"/>
    </row>
    <row r="33" spans="1:17" s="439" customFormat="1" ht="3.75" customHeight="1" thickBot="1">
      <c r="A33" s="437"/>
      <c r="B33" s="427"/>
      <c r="C33" s="427"/>
      <c r="D33" s="427"/>
      <c r="E33" s="427"/>
      <c r="F33" s="427"/>
      <c r="G33" s="438"/>
      <c r="H33" s="438"/>
      <c r="I33" s="427"/>
      <c r="J33" s="427"/>
      <c r="K33" s="427"/>
      <c r="L33" s="428"/>
    </row>
    <row r="34" spans="1:17" s="442" customFormat="1" ht="12">
      <c r="A34" s="1003" t="s">
        <v>10</v>
      </c>
      <c r="B34" s="1004"/>
      <c r="C34" s="1004"/>
      <c r="D34" s="1004"/>
      <c r="E34" s="1004"/>
      <c r="F34" s="1005"/>
      <c r="G34" s="1006" t="s">
        <v>15</v>
      </c>
      <c r="H34" s="1007"/>
      <c r="I34" s="440" t="s">
        <v>16</v>
      </c>
      <c r="J34" s="1008" t="s">
        <v>17</v>
      </c>
      <c r="K34" s="1005"/>
      <c r="L34" s="441" t="s">
        <v>18</v>
      </c>
      <c r="O34" s="442">
        <v>1000</v>
      </c>
      <c r="P34" s="442">
        <v>7</v>
      </c>
      <c r="Q34" s="442">
        <f>+P34*O34</f>
        <v>7000</v>
      </c>
    </row>
    <row r="35" spans="1:17" s="450" customFormat="1" ht="12.75" customHeight="1">
      <c r="A35" s="738" t="s">
        <v>167</v>
      </c>
      <c r="B35" s="444"/>
      <c r="C35" s="444"/>
      <c r="D35" s="444"/>
      <c r="E35" s="444"/>
      <c r="F35" s="445"/>
      <c r="G35" s="475"/>
      <c r="H35" s="447"/>
      <c r="I35" s="448">
        <v>246964</v>
      </c>
      <c r="J35" s="1009">
        <v>875</v>
      </c>
      <c r="K35" s="1010"/>
      <c r="L35" s="449">
        <f>+I35/J35</f>
        <v>282.24457142857142</v>
      </c>
    </row>
    <row r="36" spans="1:17" s="442" customFormat="1">
      <c r="A36" s="739" t="s">
        <v>168</v>
      </c>
      <c r="B36" s="526"/>
      <c r="C36" s="526"/>
      <c r="D36" s="526"/>
      <c r="E36" s="526"/>
      <c r="F36" s="550"/>
      <c r="G36" s="479"/>
      <c r="H36" s="480"/>
      <c r="I36" s="514">
        <v>182951</v>
      </c>
      <c r="J36" s="999">
        <v>875</v>
      </c>
      <c r="K36" s="1000"/>
      <c r="L36" s="503">
        <f>+I36/J36</f>
        <v>209.08685714285716</v>
      </c>
      <c r="Q36" s="442">
        <f>+Q34/8</f>
        <v>875</v>
      </c>
    </row>
    <row r="37" spans="1:17" s="442" customFormat="1" ht="11.4">
      <c r="A37" s="504" t="s">
        <v>169</v>
      </c>
      <c r="B37" s="479"/>
      <c r="C37" s="479"/>
      <c r="D37" s="479"/>
      <c r="E37" s="479"/>
      <c r="F37" s="480"/>
      <c r="G37" s="1030"/>
      <c r="H37" s="1031"/>
      <c r="I37" s="514">
        <v>115714</v>
      </c>
      <c r="J37" s="999">
        <v>875</v>
      </c>
      <c r="K37" s="1000"/>
      <c r="L37" s="503">
        <f>+I37/J37</f>
        <v>132.24457142857142</v>
      </c>
    </row>
    <row r="38" spans="1:17" s="442" customFormat="1" ht="12" thickBot="1">
      <c r="A38" s="461" t="s">
        <v>170</v>
      </c>
      <c r="B38" s="462"/>
      <c r="C38" s="462"/>
      <c r="D38" s="462"/>
      <c r="E38" s="462"/>
      <c r="F38" s="463"/>
      <c r="G38" s="1032"/>
      <c r="H38" s="1033"/>
      <c r="I38" s="464"/>
      <c r="J38" s="1034"/>
      <c r="K38" s="1035"/>
      <c r="L38" s="465">
        <f>+L59*0.1</f>
        <v>2.727798571428572</v>
      </c>
      <c r="O38" s="551"/>
    </row>
    <row r="39" spans="1:17" s="442" customFormat="1" ht="12.6" thickBot="1">
      <c r="A39" s="1036" t="s">
        <v>19</v>
      </c>
      <c r="B39" s="1037"/>
      <c r="C39" s="1037"/>
      <c r="D39" s="1037"/>
      <c r="E39" s="1037"/>
      <c r="F39" s="1037"/>
      <c r="G39" s="1037"/>
      <c r="H39" s="1037"/>
      <c r="I39" s="1037"/>
      <c r="J39" s="1037"/>
      <c r="K39" s="1038"/>
      <c r="L39" s="312">
        <f>SUM(L35:L38)</f>
        <v>626.30379857142862</v>
      </c>
    </row>
    <row r="40" spans="1:17" s="442" customFormat="1" ht="12">
      <c r="A40" s="466"/>
      <c r="B40" s="467"/>
      <c r="C40" s="467"/>
      <c r="D40" s="467"/>
      <c r="E40" s="467"/>
      <c r="F40" s="467"/>
      <c r="G40" s="467"/>
      <c r="H40" s="467"/>
      <c r="I40" s="467"/>
      <c r="J40" s="467"/>
      <c r="K40" s="467"/>
      <c r="L40" s="468"/>
    </row>
    <row r="41" spans="1:17">
      <c r="A41" s="469" t="s">
        <v>20</v>
      </c>
      <c r="B41" s="470"/>
      <c r="C41" s="470"/>
      <c r="D41" s="470"/>
      <c r="E41" s="470"/>
      <c r="F41" s="470"/>
      <c r="G41" s="470"/>
      <c r="H41" s="470"/>
      <c r="I41" s="470"/>
      <c r="J41" s="470"/>
      <c r="K41" s="470"/>
      <c r="L41" s="471"/>
    </row>
    <row r="42" spans="1:17" s="442" customFormat="1" ht="3.75" customHeight="1" thickBot="1">
      <c r="A42" s="472"/>
      <c r="B42" s="473"/>
      <c r="C42" s="473"/>
      <c r="D42" s="473"/>
      <c r="E42" s="473"/>
      <c r="F42" s="473"/>
      <c r="G42" s="473"/>
      <c r="H42" s="467"/>
      <c r="I42" s="467"/>
      <c r="J42" s="467"/>
      <c r="K42" s="467"/>
      <c r="L42" s="468"/>
    </row>
    <row r="43" spans="1:17" s="442" customFormat="1" ht="12">
      <c r="A43" s="1003" t="s">
        <v>10</v>
      </c>
      <c r="B43" s="1004"/>
      <c r="C43" s="1004"/>
      <c r="D43" s="1004"/>
      <c r="E43" s="1004"/>
      <c r="F43" s="1004"/>
      <c r="G43" s="1005"/>
      <c r="H43" s="474" t="s">
        <v>12</v>
      </c>
      <c r="I43" s="440" t="s">
        <v>13</v>
      </c>
      <c r="J43" s="1008" t="s">
        <v>21</v>
      </c>
      <c r="K43" s="1005"/>
      <c r="L43" s="441" t="s">
        <v>18</v>
      </c>
    </row>
    <row r="44" spans="1:17" s="442" customFormat="1" ht="12.75" customHeight="1">
      <c r="A44" s="511" t="s">
        <v>171</v>
      </c>
      <c r="B44" s="475"/>
      <c r="C44" s="475"/>
      <c r="D44" s="475"/>
      <c r="E44" s="475"/>
      <c r="F44" s="475"/>
      <c r="G44" s="447"/>
      <c r="H44" s="476" t="s">
        <v>43</v>
      </c>
      <c r="I44" s="497">
        <v>0.246</v>
      </c>
      <c r="J44" s="1039">
        <v>58608</v>
      </c>
      <c r="K44" s="1040"/>
      <c r="L44" s="478">
        <f>+J44*I44</f>
        <v>14417.567999999999</v>
      </c>
      <c r="N44" s="442">
        <f>0.2*1.23</f>
        <v>0.246</v>
      </c>
    </row>
    <row r="45" spans="1:17" s="442" customFormat="1" ht="12.75" customHeight="1" thickBot="1">
      <c r="A45" s="504" t="s">
        <v>172</v>
      </c>
      <c r="B45" s="479"/>
      <c r="C45" s="479"/>
      <c r="D45" s="479"/>
      <c r="E45" s="479"/>
      <c r="F45" s="479"/>
      <c r="G45" s="480"/>
      <c r="H45" s="481" t="s">
        <v>119</v>
      </c>
      <c r="I45" s="501">
        <v>4</v>
      </c>
      <c r="J45" s="1041">
        <v>25</v>
      </c>
      <c r="K45" s="1042"/>
      <c r="L45" s="483">
        <f>+I45*J45</f>
        <v>100</v>
      </c>
    </row>
    <row r="46" spans="1:17" s="442" customFormat="1" ht="12.6" thickBot="1">
      <c r="A46" s="1036" t="s">
        <v>19</v>
      </c>
      <c r="B46" s="1037"/>
      <c r="C46" s="1037"/>
      <c r="D46" s="1037"/>
      <c r="E46" s="1037"/>
      <c r="F46" s="1037"/>
      <c r="G46" s="1037"/>
      <c r="H46" s="1037"/>
      <c r="I46" s="1037"/>
      <c r="J46" s="1037"/>
      <c r="K46" s="1038"/>
      <c r="L46" s="156">
        <f>SUM(L44:L45)</f>
        <v>14517.567999999999</v>
      </c>
    </row>
    <row r="47" spans="1:17" s="442" customFormat="1" ht="11.4">
      <c r="A47" s="490"/>
      <c r="B47" s="467"/>
      <c r="C47" s="467"/>
      <c r="D47" s="467"/>
      <c r="E47" s="467"/>
      <c r="F47" s="467"/>
      <c r="G47" s="467"/>
      <c r="H47" s="467"/>
      <c r="I47" s="467"/>
      <c r="J47" s="467"/>
      <c r="K47" s="467"/>
      <c r="L47" s="468"/>
    </row>
    <row r="48" spans="1:17" s="442" customFormat="1">
      <c r="A48" s="469" t="s">
        <v>22</v>
      </c>
      <c r="B48" s="491"/>
      <c r="C48" s="491"/>
      <c r="D48" s="491"/>
      <c r="E48" s="491"/>
      <c r="F48" s="491"/>
      <c r="G48" s="491"/>
      <c r="H48" s="491"/>
      <c r="I48" s="491"/>
      <c r="J48" s="491"/>
      <c r="K48" s="491"/>
      <c r="L48" s="492"/>
    </row>
    <row r="49" spans="1:15" s="442" customFormat="1" ht="3.75" customHeight="1" thickBot="1">
      <c r="A49" s="490"/>
      <c r="B49" s="467"/>
      <c r="C49" s="467"/>
      <c r="D49" s="467"/>
      <c r="E49" s="467"/>
      <c r="F49" s="467"/>
      <c r="G49" s="467"/>
      <c r="H49" s="467"/>
      <c r="I49" s="467"/>
      <c r="J49" s="467"/>
      <c r="K49" s="467"/>
      <c r="L49" s="468"/>
    </row>
    <row r="50" spans="1:15" s="442" customFormat="1" ht="36" customHeight="1">
      <c r="A50" s="1043" t="s">
        <v>23</v>
      </c>
      <c r="B50" s="1044"/>
      <c r="C50" s="1044"/>
      <c r="D50" s="1044"/>
      <c r="E50" s="1045"/>
      <c r="F50" s="493" t="s">
        <v>12</v>
      </c>
      <c r="G50" s="494" t="s">
        <v>107</v>
      </c>
      <c r="H50" s="495" t="s">
        <v>108</v>
      </c>
      <c r="I50" s="494" t="s">
        <v>109</v>
      </c>
      <c r="J50" s="1046" t="s">
        <v>24</v>
      </c>
      <c r="K50" s="1045"/>
      <c r="L50" s="496" t="s">
        <v>18</v>
      </c>
    </row>
    <row r="51" spans="1:15" s="442" customFormat="1" ht="12" thickBot="1">
      <c r="A51" s="461" t="str">
        <f>+A44</f>
        <v>Material para mejoramiento de subrasante (Tmáx. = 3 pulgadas)</v>
      </c>
      <c r="B51" s="462"/>
      <c r="C51" s="462"/>
      <c r="D51" s="462"/>
      <c r="E51" s="462"/>
      <c r="F51" s="505" t="s">
        <v>210</v>
      </c>
      <c r="G51" s="487">
        <f>+I44</f>
        <v>0.246</v>
      </c>
      <c r="H51" s="486">
        <v>20</v>
      </c>
      <c r="I51" s="487">
        <f>+H51*G51</f>
        <v>4.92</v>
      </c>
      <c r="J51" s="1028">
        <f>+'TRANSPORTE EXCAV.'!L61</f>
        <v>1953.8333333333333</v>
      </c>
      <c r="K51" s="1029"/>
      <c r="L51" s="586">
        <f>+J51*I51</f>
        <v>9612.8599999999988</v>
      </c>
      <c r="O51" s="506"/>
    </row>
    <row r="52" spans="1:15" s="442" customFormat="1" ht="12.6" thickBot="1">
      <c r="A52" s="1047" t="s">
        <v>19</v>
      </c>
      <c r="B52" s="1048"/>
      <c r="C52" s="1048"/>
      <c r="D52" s="1048"/>
      <c r="E52" s="1048"/>
      <c r="F52" s="1048"/>
      <c r="G52" s="1048"/>
      <c r="H52" s="1048"/>
      <c r="I52" s="1048"/>
      <c r="J52" s="1048"/>
      <c r="K52" s="1049"/>
      <c r="L52" s="508">
        <f>SUM(L51:L51)</f>
        <v>9612.8599999999988</v>
      </c>
      <c r="O52" s="506"/>
    </row>
    <row r="53" spans="1:15" s="442" customFormat="1" ht="11.4">
      <c r="A53" s="490"/>
      <c r="B53" s="467"/>
      <c r="C53" s="467"/>
      <c r="D53" s="467"/>
      <c r="E53" s="467"/>
      <c r="F53" s="467"/>
      <c r="G53" s="467"/>
      <c r="H53" s="467"/>
      <c r="I53" s="467"/>
      <c r="J53" s="467"/>
      <c r="K53" s="467"/>
      <c r="L53" s="468"/>
    </row>
    <row r="54" spans="1:15">
      <c r="A54" s="469" t="s">
        <v>173</v>
      </c>
      <c r="B54" s="470"/>
      <c r="C54" s="470"/>
      <c r="D54" s="470"/>
      <c r="E54" s="470"/>
      <c r="F54" s="470"/>
      <c r="G54" s="470"/>
      <c r="H54" s="470"/>
      <c r="I54" s="470"/>
      <c r="J54" s="470"/>
      <c r="K54" s="470"/>
      <c r="L54" s="471"/>
    </row>
    <row r="55" spans="1:15" s="442" customFormat="1" ht="3.75" customHeight="1" thickBot="1">
      <c r="A55" s="490"/>
      <c r="B55" s="467"/>
      <c r="C55" s="467"/>
      <c r="D55" s="467"/>
      <c r="E55" s="467"/>
      <c r="F55" s="467"/>
      <c r="G55" s="467"/>
      <c r="H55" s="467"/>
      <c r="I55" s="467"/>
      <c r="J55" s="467"/>
      <c r="K55" s="467"/>
      <c r="L55" s="468"/>
    </row>
    <row r="56" spans="1:15" s="442" customFormat="1" ht="25.5" customHeight="1">
      <c r="A56" s="1043" t="s">
        <v>10</v>
      </c>
      <c r="B56" s="1044"/>
      <c r="C56" s="1044"/>
      <c r="D56" s="1044"/>
      <c r="E56" s="1044"/>
      <c r="F56" s="1045"/>
      <c r="G56" s="493" t="s">
        <v>26</v>
      </c>
      <c r="H56" s="495" t="s">
        <v>27</v>
      </c>
      <c r="I56" s="494" t="s">
        <v>28</v>
      </c>
      <c r="J56" s="1050" t="s">
        <v>17</v>
      </c>
      <c r="K56" s="1051"/>
      <c r="L56" s="510" t="s">
        <v>18</v>
      </c>
    </row>
    <row r="57" spans="1:15" s="442" customFormat="1" ht="11.4">
      <c r="A57" s="511" t="s">
        <v>174</v>
      </c>
      <c r="B57" s="475"/>
      <c r="C57" s="475"/>
      <c r="D57" s="475"/>
      <c r="E57" s="475"/>
      <c r="F57" s="447">
        <v>2</v>
      </c>
      <c r="G57" s="512">
        <f>51607*F57</f>
        <v>103214</v>
      </c>
      <c r="H57" s="513">
        <v>1.85</v>
      </c>
      <c r="I57" s="512">
        <f>+H57*G57</f>
        <v>190945.90000000002</v>
      </c>
      <c r="J57" s="1052">
        <f>+J35*8</f>
        <v>7000</v>
      </c>
      <c r="K57" s="1053"/>
      <c r="L57" s="500">
        <f>+I57/J57</f>
        <v>27.277985714285716</v>
      </c>
    </row>
    <row r="58" spans="1:15" s="442" customFormat="1" ht="12" thickBot="1">
      <c r="A58" s="1054"/>
      <c r="B58" s="1032"/>
      <c r="C58" s="1032"/>
      <c r="D58" s="1032"/>
      <c r="E58" s="1032"/>
      <c r="F58" s="1032"/>
      <c r="G58" s="487"/>
      <c r="H58" s="486"/>
      <c r="I58" s="487"/>
      <c r="J58" s="1034"/>
      <c r="K58" s="1035"/>
      <c r="L58" s="516"/>
    </row>
    <row r="59" spans="1:15" s="442" customFormat="1" ht="12.6" thickBot="1">
      <c r="A59" s="1036" t="s">
        <v>19</v>
      </c>
      <c r="B59" s="1037"/>
      <c r="C59" s="1037"/>
      <c r="D59" s="1037"/>
      <c r="E59" s="1037"/>
      <c r="F59" s="1037"/>
      <c r="G59" s="1037"/>
      <c r="H59" s="1037"/>
      <c r="I59" s="1037"/>
      <c r="J59" s="1037"/>
      <c r="K59" s="1038"/>
      <c r="L59" s="312">
        <f>SUM(L57:L58)</f>
        <v>27.277985714285716</v>
      </c>
    </row>
    <row r="60" spans="1:15" s="442" customFormat="1" ht="8.25" customHeight="1" thickBot="1">
      <c r="A60" s="490"/>
      <c r="B60" s="467"/>
      <c r="C60" s="467"/>
      <c r="D60" s="467"/>
      <c r="E60" s="467"/>
      <c r="F60" s="467"/>
      <c r="G60" s="467"/>
      <c r="H60" s="467"/>
      <c r="I60" s="467"/>
      <c r="J60" s="467"/>
      <c r="K60" s="467"/>
      <c r="L60" s="468"/>
    </row>
    <row r="61" spans="1:15" s="442" customFormat="1" ht="12.6" thickBot="1">
      <c r="A61" s="1036" t="s">
        <v>29</v>
      </c>
      <c r="B61" s="1037"/>
      <c r="C61" s="1037"/>
      <c r="D61" s="1037"/>
      <c r="E61" s="1037"/>
      <c r="F61" s="1037"/>
      <c r="G61" s="1037"/>
      <c r="H61" s="1037"/>
      <c r="I61" s="1037"/>
      <c r="J61" s="1037"/>
      <c r="K61" s="1038"/>
      <c r="L61" s="312">
        <f>+L59+L52+L46+L39</f>
        <v>24784.00978428571</v>
      </c>
    </row>
    <row r="62" spans="1:15" s="442" customFormat="1" ht="9" customHeight="1">
      <c r="A62" s="490"/>
      <c r="B62" s="467"/>
      <c r="C62" s="467"/>
      <c r="D62" s="467"/>
      <c r="E62" s="467"/>
      <c r="F62" s="467"/>
      <c r="G62" s="467"/>
      <c r="H62" s="467"/>
      <c r="I62" s="467"/>
      <c r="J62" s="467"/>
      <c r="K62" s="467"/>
      <c r="L62" s="468"/>
    </row>
    <row r="63" spans="1:15">
      <c r="A63" s="469" t="s">
        <v>30</v>
      </c>
      <c r="B63" s="470"/>
      <c r="C63" s="470"/>
      <c r="D63" s="470"/>
      <c r="E63" s="470"/>
      <c r="F63" s="470"/>
      <c r="G63" s="470"/>
      <c r="H63" s="470"/>
      <c r="I63" s="470"/>
      <c r="J63" s="470"/>
      <c r="K63" s="470"/>
      <c r="L63" s="471"/>
    </row>
    <row r="64" spans="1:15" s="442" customFormat="1" ht="3.75" customHeight="1" thickBot="1">
      <c r="A64" s="490"/>
      <c r="B64" s="467"/>
      <c r="C64" s="467"/>
      <c r="D64" s="467"/>
      <c r="E64" s="467"/>
      <c r="F64" s="467"/>
      <c r="G64" s="467"/>
      <c r="H64" s="467"/>
      <c r="I64" s="467"/>
      <c r="J64" s="467"/>
      <c r="K64" s="467"/>
      <c r="L64" s="468"/>
    </row>
    <row r="65" spans="1:12" s="442" customFormat="1" ht="12">
      <c r="A65" s="1003" t="s">
        <v>10</v>
      </c>
      <c r="B65" s="1004"/>
      <c r="C65" s="1004"/>
      <c r="D65" s="1004"/>
      <c r="E65" s="1004"/>
      <c r="F65" s="1004"/>
      <c r="G65" s="517"/>
      <c r="H65" s="518"/>
      <c r="I65" s="519" t="s">
        <v>31</v>
      </c>
      <c r="J65" s="1059" t="s">
        <v>32</v>
      </c>
      <c r="K65" s="1060"/>
      <c r="L65" s="520"/>
    </row>
    <row r="66" spans="1:12" s="442" customFormat="1" ht="11.4">
      <c r="A66" s="511" t="s">
        <v>97</v>
      </c>
      <c r="B66" s="475"/>
      <c r="C66" s="475"/>
      <c r="D66" s="475"/>
      <c r="E66" s="475"/>
      <c r="F66" s="475"/>
      <c r="G66" s="278"/>
      <c r="H66" s="279"/>
      <c r="I66" s="272">
        <v>0.2</v>
      </c>
      <c r="J66" s="973">
        <f>+L61*I66</f>
        <v>4956.8019568571426</v>
      </c>
      <c r="K66" s="974"/>
      <c r="L66" s="273"/>
    </row>
    <row r="67" spans="1:12" s="442" customFormat="1" ht="11.4">
      <c r="A67" s="504" t="s">
        <v>33</v>
      </c>
      <c r="B67" s="479"/>
      <c r="C67" s="479"/>
      <c r="D67" s="479"/>
      <c r="E67" s="479"/>
      <c r="F67" s="479"/>
      <c r="G67" s="280"/>
      <c r="H67" s="281"/>
      <c r="I67" s="274">
        <v>0.05</v>
      </c>
      <c r="J67" s="975">
        <f>+L61*I67</f>
        <v>1239.2004892142857</v>
      </c>
      <c r="K67" s="976"/>
      <c r="L67" s="275"/>
    </row>
    <row r="68" spans="1:12" s="442" customFormat="1" ht="12" thickBot="1">
      <c r="A68" s="461" t="s">
        <v>34</v>
      </c>
      <c r="B68" s="462"/>
      <c r="C68" s="462"/>
      <c r="D68" s="462"/>
      <c r="E68" s="462"/>
      <c r="F68" s="462"/>
      <c r="G68" s="282"/>
      <c r="H68" s="283"/>
      <c r="I68" s="276">
        <v>0.05</v>
      </c>
      <c r="J68" s="977">
        <f>+L61*I68</f>
        <v>1239.2004892142857</v>
      </c>
      <c r="K68" s="978"/>
      <c r="L68" s="277"/>
    </row>
    <row r="69" spans="1:12" s="442" customFormat="1" ht="12.6" thickBot="1">
      <c r="A69" s="1036" t="s">
        <v>19</v>
      </c>
      <c r="B69" s="1037"/>
      <c r="C69" s="1037"/>
      <c r="D69" s="1037"/>
      <c r="E69" s="1037"/>
      <c r="F69" s="1037"/>
      <c r="G69" s="1037"/>
      <c r="H69" s="1037"/>
      <c r="I69" s="1037"/>
      <c r="J69" s="1037"/>
      <c r="K69" s="1038"/>
      <c r="L69" s="312">
        <f>SUM(J66:K68)</f>
        <v>7435.2029352857144</v>
      </c>
    </row>
    <row r="70" spans="1:12" s="442" customFormat="1" ht="7.5" customHeight="1" thickBot="1">
      <c r="A70" s="490"/>
      <c r="B70" s="467"/>
      <c r="C70" s="467"/>
      <c r="D70" s="467"/>
      <c r="E70" s="467"/>
      <c r="F70" s="467"/>
      <c r="G70" s="467"/>
      <c r="H70" s="467"/>
      <c r="I70" s="467"/>
      <c r="J70" s="467"/>
      <c r="K70" s="467"/>
      <c r="L70" s="468"/>
    </row>
    <row r="71" spans="1:12" s="442" customFormat="1" ht="12.6" thickBot="1">
      <c r="A71" s="1036" t="s">
        <v>35</v>
      </c>
      <c r="B71" s="1037"/>
      <c r="C71" s="1037"/>
      <c r="D71" s="1037"/>
      <c r="E71" s="1037"/>
      <c r="F71" s="1037"/>
      <c r="G71" s="1037"/>
      <c r="H71" s="1037"/>
      <c r="I71" s="1037"/>
      <c r="J71" s="1037"/>
      <c r="K71" s="1038"/>
      <c r="L71" s="312">
        <f>ROUND(L61+L69,0)</f>
        <v>32219</v>
      </c>
    </row>
    <row r="72" spans="1:12">
      <c r="A72" s="419"/>
      <c r="B72" s="420"/>
      <c r="C72" s="420"/>
      <c r="D72" s="420"/>
      <c r="E72" s="420"/>
      <c r="F72" s="420"/>
      <c r="G72" s="420"/>
      <c r="H72" s="420"/>
      <c r="I72" s="420"/>
      <c r="J72" s="420"/>
      <c r="K72" s="420"/>
      <c r="L72" s="421"/>
    </row>
    <row r="73" spans="1:12">
      <c r="A73" s="425"/>
      <c r="B73" s="412"/>
      <c r="C73" s="412"/>
      <c r="D73" s="412"/>
      <c r="E73" s="412"/>
      <c r="F73" s="412"/>
      <c r="G73" s="412"/>
      <c r="H73" s="412"/>
      <c r="I73" s="412"/>
      <c r="J73" s="412"/>
      <c r="K73" s="412"/>
      <c r="L73" s="422"/>
    </row>
    <row r="74" spans="1:12" s="442" customFormat="1" ht="11.4">
      <c r="A74" s="509"/>
      <c r="D74" s="521" t="s">
        <v>36</v>
      </c>
      <c r="E74" s="521"/>
      <c r="F74" s="521"/>
      <c r="G74" s="521"/>
      <c r="H74" s="521"/>
      <c r="L74" s="507"/>
    </row>
    <row r="75" spans="1:12" s="442" customFormat="1" ht="11.4">
      <c r="A75" s="509"/>
      <c r="D75" s="442" t="s">
        <v>37</v>
      </c>
      <c r="L75" s="507"/>
    </row>
    <row r="76" spans="1:12">
      <c r="A76" s="425"/>
      <c r="B76" s="412"/>
      <c r="C76" s="412"/>
      <c r="D76" s="412" t="s">
        <v>38</v>
      </c>
      <c r="E76" s="412"/>
      <c r="F76" s="412"/>
      <c r="G76" s="412"/>
      <c r="H76" s="412"/>
      <c r="I76" s="412"/>
      <c r="J76" s="412"/>
      <c r="K76" s="412"/>
      <c r="L76" s="422"/>
    </row>
    <row r="77" spans="1:12">
      <c r="A77" s="425"/>
      <c r="B77" s="412"/>
      <c r="C77" s="412"/>
      <c r="D77" s="412" t="s">
        <v>39</v>
      </c>
      <c r="E77" s="412"/>
      <c r="F77" s="412"/>
      <c r="G77" s="412"/>
      <c r="H77" s="412"/>
      <c r="I77" s="412"/>
      <c r="J77" s="412"/>
      <c r="K77" s="412"/>
      <c r="L77" s="422"/>
    </row>
    <row r="78" spans="1:12" ht="13.8" thickBot="1">
      <c r="A78" s="425"/>
      <c r="B78" s="412"/>
      <c r="C78" s="412"/>
      <c r="D78" s="412"/>
      <c r="E78" s="412" t="s">
        <v>40</v>
      </c>
      <c r="F78" s="412"/>
      <c r="G78" s="412"/>
      <c r="H78" s="412"/>
      <c r="I78" s="412"/>
      <c r="J78" s="412"/>
      <c r="K78" s="412"/>
      <c r="L78" s="422"/>
    </row>
    <row r="79" spans="1:12">
      <c r="A79" s="522" t="s">
        <v>98</v>
      </c>
      <c r="B79" s="523"/>
      <c r="C79" s="523"/>
      <c r="D79" s="523"/>
      <c r="E79" s="523"/>
      <c r="F79" s="523"/>
      <c r="G79" s="523"/>
      <c r="H79" s="523"/>
      <c r="I79" s="523"/>
      <c r="J79" s="523"/>
      <c r="K79" s="523"/>
      <c r="L79" s="524"/>
    </row>
    <row r="80" spans="1:12">
      <c r="A80" s="525"/>
      <c r="B80" s="526"/>
      <c r="C80" s="526"/>
      <c r="D80" s="526"/>
      <c r="E80" s="526"/>
      <c r="F80" s="526"/>
      <c r="G80" s="526"/>
      <c r="H80" s="526"/>
      <c r="I80" s="526"/>
      <c r="J80" s="526"/>
      <c r="K80" s="526"/>
      <c r="L80" s="527"/>
    </row>
    <row r="81" spans="1:12" ht="13.8" thickBot="1">
      <c r="A81" s="528"/>
      <c r="B81" s="529"/>
      <c r="C81" s="529"/>
      <c r="D81" s="529"/>
      <c r="E81" s="529"/>
      <c r="F81" s="529"/>
      <c r="G81" s="529"/>
      <c r="H81" s="529"/>
      <c r="I81" s="529"/>
      <c r="J81" s="529"/>
      <c r="K81" s="529"/>
      <c r="L81" s="530"/>
    </row>
    <row r="82" spans="1:12">
      <c r="A82" s="531"/>
      <c r="B82" s="532"/>
      <c r="C82" s="532"/>
      <c r="D82" s="532"/>
      <c r="E82" s="532"/>
      <c r="F82" s="532"/>
      <c r="G82" s="532"/>
      <c r="H82" s="532"/>
      <c r="I82" s="532"/>
      <c r="J82" s="532"/>
      <c r="K82" s="532"/>
      <c r="L82" s="533"/>
    </row>
    <row r="83" spans="1:12">
      <c r="A83" s="534" t="s">
        <v>99</v>
      </c>
      <c r="B83" s="424"/>
      <c r="C83" s="424"/>
      <c r="D83" s="424"/>
      <c r="E83" s="424"/>
      <c r="F83" s="424"/>
      <c r="G83" s="424"/>
      <c r="H83" s="424"/>
      <c r="I83" s="424"/>
      <c r="J83" s="424"/>
      <c r="K83" s="424"/>
      <c r="L83" s="418"/>
    </row>
    <row r="84" spans="1:12" s="423" customFormat="1" ht="17.25" customHeight="1">
      <c r="A84" s="1061" t="s">
        <v>100</v>
      </c>
      <c r="B84" s="1062"/>
      <c r="C84" s="1062"/>
      <c r="D84" s="1062"/>
      <c r="E84" s="1062"/>
      <c r="F84" s="1062"/>
      <c r="G84" s="1062"/>
      <c r="H84" s="1062"/>
      <c r="I84" s="1062"/>
      <c r="J84" s="1062"/>
      <c r="K84" s="1062"/>
      <c r="L84" s="1063"/>
    </row>
    <row r="85" spans="1:12" s="423" customFormat="1" ht="17.25" customHeight="1">
      <c r="A85" s="1061"/>
      <c r="B85" s="1062"/>
      <c r="C85" s="1062"/>
      <c r="D85" s="1062"/>
      <c r="E85" s="1062"/>
      <c r="F85" s="1062"/>
      <c r="G85" s="1062"/>
      <c r="H85" s="1062"/>
      <c r="I85" s="1062"/>
      <c r="J85" s="1062"/>
      <c r="K85" s="1062"/>
      <c r="L85" s="1063"/>
    </row>
    <row r="86" spans="1:12" s="423" customFormat="1" ht="27" customHeight="1">
      <c r="A86" s="1064" t="s">
        <v>101</v>
      </c>
      <c r="B86" s="1065"/>
      <c r="C86" s="1065"/>
      <c r="D86" s="1065"/>
      <c r="E86" s="1065"/>
      <c r="F86" s="1065"/>
      <c r="G86" s="1065"/>
      <c r="H86" s="1065"/>
      <c r="I86" s="1065"/>
      <c r="J86" s="1065"/>
      <c r="K86" s="1065"/>
      <c r="L86" s="1066"/>
    </row>
    <row r="87" spans="1:12">
      <c r="A87" s="535"/>
      <c r="B87" s="536"/>
      <c r="C87" s="536"/>
      <c r="D87" s="536"/>
      <c r="E87" s="536"/>
      <c r="F87" s="536"/>
      <c r="G87" s="536"/>
      <c r="H87" s="536"/>
      <c r="I87" s="536"/>
      <c r="J87" s="536"/>
      <c r="K87" s="536"/>
      <c r="L87" s="537"/>
    </row>
    <row r="88" spans="1:12">
      <c r="A88" s="535"/>
      <c r="B88" s="536"/>
      <c r="C88" s="536"/>
      <c r="D88" s="536"/>
      <c r="E88" s="536"/>
      <c r="F88" s="536"/>
      <c r="G88" s="536"/>
      <c r="H88" s="536"/>
      <c r="I88" s="536"/>
      <c r="J88" s="536"/>
      <c r="K88" s="536"/>
      <c r="L88" s="537"/>
    </row>
    <row r="89" spans="1:12">
      <c r="A89" s="534"/>
      <c r="B89" s="424"/>
      <c r="C89" s="424"/>
      <c r="D89" s="424"/>
      <c r="E89" s="424"/>
      <c r="F89" s="424"/>
      <c r="G89" s="424"/>
      <c r="H89" s="424"/>
      <c r="I89" s="424"/>
      <c r="J89" s="424"/>
      <c r="K89" s="424"/>
      <c r="L89" s="418"/>
    </row>
    <row r="90" spans="1:12" s="442" customFormat="1" ht="11.4">
      <c r="A90" s="509"/>
      <c r="D90" s="442" t="s">
        <v>36</v>
      </c>
      <c r="E90" s="521"/>
      <c r="L90" s="507"/>
    </row>
    <row r="91" spans="1:12" s="442" customFormat="1">
      <c r="A91" s="509"/>
      <c r="D91" s="538" t="s">
        <v>37</v>
      </c>
      <c r="E91" s="423" t="s">
        <v>175</v>
      </c>
      <c r="F91" s="538"/>
      <c r="G91" s="538"/>
      <c r="H91" s="538"/>
      <c r="L91" s="507"/>
    </row>
    <row r="92" spans="1:12">
      <c r="A92" s="425"/>
      <c r="B92" s="412"/>
      <c r="C92" s="412"/>
      <c r="D92" s="539" t="s">
        <v>176</v>
      </c>
      <c r="E92" s="412"/>
      <c r="F92" s="539"/>
      <c r="G92" s="539"/>
      <c r="H92" s="539"/>
      <c r="I92" s="412"/>
      <c r="J92" s="412"/>
      <c r="K92" s="412"/>
      <c r="L92" s="422"/>
    </row>
    <row r="93" spans="1:12">
      <c r="A93" s="540"/>
      <c r="B93" s="424"/>
      <c r="C93" s="424"/>
      <c r="D93" s="412" t="s">
        <v>177</v>
      </c>
      <c r="E93" s="412"/>
      <c r="F93" s="412"/>
      <c r="G93" s="412"/>
      <c r="H93" s="412"/>
      <c r="I93" s="424"/>
      <c r="J93" s="424"/>
      <c r="K93" s="424"/>
      <c r="L93" s="418"/>
    </row>
    <row r="94" spans="1:12" ht="13.5" customHeight="1">
      <c r="A94" s="540"/>
      <c r="B94" s="424"/>
      <c r="C94" s="424"/>
      <c r="D94" s="424"/>
      <c r="E94" s="412"/>
      <c r="F94" s="412"/>
      <c r="G94" s="412"/>
      <c r="H94" s="412"/>
      <c r="I94" s="424"/>
      <c r="J94" s="424"/>
      <c r="K94" s="424"/>
      <c r="L94" s="418"/>
    </row>
    <row r="95" spans="1:12">
      <c r="A95" s="541" t="s">
        <v>102</v>
      </c>
      <c r="B95" s="542"/>
      <c r="C95" s="542"/>
      <c r="D95" s="412"/>
      <c r="E95" s="412"/>
      <c r="F95" s="412"/>
      <c r="G95" s="412"/>
      <c r="H95" s="1055"/>
      <c r="I95" s="1055"/>
      <c r="J95" s="1055"/>
      <c r="K95" s="1055"/>
      <c r="L95" s="1056"/>
    </row>
    <row r="96" spans="1:12" ht="13.8" thickBot="1">
      <c r="A96" s="543" t="s">
        <v>103</v>
      </c>
      <c r="B96" s="544"/>
      <c r="C96" s="544"/>
      <c r="D96" s="545"/>
      <c r="E96" s="545"/>
      <c r="F96" s="545"/>
      <c r="G96" s="545"/>
      <c r="H96" s="1057"/>
      <c r="I96" s="1057"/>
      <c r="J96" s="1057"/>
      <c r="K96" s="1057"/>
      <c r="L96" s="1058"/>
    </row>
  </sheetData>
  <mergeCells count="60">
    <mergeCell ref="H95:L96"/>
    <mergeCell ref="A59:K59"/>
    <mergeCell ref="A61:K61"/>
    <mergeCell ref="A65:F65"/>
    <mergeCell ref="J65:K65"/>
    <mergeCell ref="J66:K66"/>
    <mergeCell ref="J67:K67"/>
    <mergeCell ref="J68:K68"/>
    <mergeCell ref="A69:K69"/>
    <mergeCell ref="A71:K71"/>
    <mergeCell ref="A84:L85"/>
    <mergeCell ref="A86:L86"/>
    <mergeCell ref="A52:K52"/>
    <mergeCell ref="A56:F56"/>
    <mergeCell ref="J56:K56"/>
    <mergeCell ref="J57:K57"/>
    <mergeCell ref="A58:F58"/>
    <mergeCell ref="J58:K58"/>
    <mergeCell ref="J51:K51"/>
    <mergeCell ref="G37:H37"/>
    <mergeCell ref="J37:K37"/>
    <mergeCell ref="G38:H38"/>
    <mergeCell ref="J38:K38"/>
    <mergeCell ref="A39:K39"/>
    <mergeCell ref="A43:G43"/>
    <mergeCell ref="J43:K43"/>
    <mergeCell ref="J44:K44"/>
    <mergeCell ref="J45:K45"/>
    <mergeCell ref="A46:K46"/>
    <mergeCell ref="A50:E50"/>
    <mergeCell ref="J50:K50"/>
    <mergeCell ref="A10:D10"/>
    <mergeCell ref="G10:H10"/>
    <mergeCell ref="A1:A6"/>
    <mergeCell ref="B1:H1"/>
    <mergeCell ref="I1:I2"/>
    <mergeCell ref="B5:H5"/>
    <mergeCell ref="I5:I6"/>
    <mergeCell ref="J36:K36"/>
    <mergeCell ref="J12:L12"/>
    <mergeCell ref="J30:K30"/>
    <mergeCell ref="A34:F34"/>
    <mergeCell ref="G34:H34"/>
    <mergeCell ref="J34:K34"/>
    <mergeCell ref="J35:K35"/>
    <mergeCell ref="A15:A16"/>
    <mergeCell ref="B15:K16"/>
    <mergeCell ref="A27:L27"/>
    <mergeCell ref="B29:H29"/>
    <mergeCell ref="J29:K29"/>
    <mergeCell ref="J5:J6"/>
    <mergeCell ref="K5:K6"/>
    <mergeCell ref="L5:L6"/>
    <mergeCell ref="B6:H6"/>
    <mergeCell ref="J1:L2"/>
    <mergeCell ref="B2:H2"/>
    <mergeCell ref="B3:H3"/>
    <mergeCell ref="I3:I4"/>
    <mergeCell ref="J3:L4"/>
    <mergeCell ref="B4:H4"/>
  </mergeCells>
  <pageMargins left="0.70866141732283472" right="0.70866141732283472" top="0.74803149606299213" bottom="0.74803149606299213" header="0.31496062992125984" footer="0.31496062992125984"/>
  <pageSetup scale="55" fitToHeight="0" orientation="portrait" horizontalDpi="0" verticalDpi="0" r:id="rId1"/>
  <drawing r:id="rId2"/>
  <legacyDrawing r:id="rId3"/>
  <oleObjects>
    <mc:AlternateContent xmlns:mc="http://schemas.openxmlformats.org/markup-compatibility/2006">
      <mc:Choice Requires="x14">
        <oleObject progId="PBrush" shapeId="113665"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113665" r:id="rId4"/>
      </mc:Fallback>
    </mc:AlternateContent>
    <mc:AlternateContent xmlns:mc="http://schemas.openxmlformats.org/markup-compatibility/2006">
      <mc:Choice Requires="x14">
        <oleObject progId="PBrush" shapeId="113666" r:id="rId6">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113666" r:id="rId6"/>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03"/>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14" width="11.44140625" style="58"/>
    <col min="15" max="15" width="12" style="58" bestFit="1" customWidth="1"/>
    <col min="16" max="256" width="11.44140625" style="58"/>
    <col min="257" max="257" width="22.6640625" style="58" customWidth="1"/>
    <col min="258" max="258" width="15.44140625" style="58" customWidth="1"/>
    <col min="259" max="259" width="7.33203125" style="58" customWidth="1"/>
    <col min="260" max="260" width="11.44140625" style="58"/>
    <col min="261" max="261" width="5.6640625" style="58" customWidth="1"/>
    <col min="262" max="262" width="9.5546875" style="58" customWidth="1"/>
    <col min="263" max="263" width="14" style="58" customWidth="1"/>
    <col min="264" max="264" width="16.33203125" style="58" customWidth="1"/>
    <col min="265" max="265" width="15.88671875" style="58" customWidth="1"/>
    <col min="266" max="266" width="11.6640625" style="58" customWidth="1"/>
    <col min="267" max="267" width="8.33203125" style="58" customWidth="1"/>
    <col min="268" max="268" width="16.5546875" style="58" customWidth="1"/>
    <col min="269" max="512" width="11.44140625" style="58"/>
    <col min="513" max="513" width="22.6640625" style="58" customWidth="1"/>
    <col min="514" max="514" width="15.44140625" style="58" customWidth="1"/>
    <col min="515" max="515" width="7.33203125" style="58" customWidth="1"/>
    <col min="516" max="516" width="11.44140625" style="58"/>
    <col min="517" max="517" width="5.6640625" style="58" customWidth="1"/>
    <col min="518" max="518" width="9.5546875" style="58" customWidth="1"/>
    <col min="519" max="519" width="14" style="58" customWidth="1"/>
    <col min="520" max="520" width="16.33203125" style="58" customWidth="1"/>
    <col min="521" max="521" width="15.88671875" style="58" customWidth="1"/>
    <col min="522" max="522" width="11.6640625" style="58" customWidth="1"/>
    <col min="523" max="523" width="8.33203125" style="58" customWidth="1"/>
    <col min="524" max="524" width="16.5546875" style="58" customWidth="1"/>
    <col min="525" max="768" width="11.44140625" style="58"/>
    <col min="769" max="769" width="22.6640625" style="58" customWidth="1"/>
    <col min="770" max="770" width="15.44140625" style="58" customWidth="1"/>
    <col min="771" max="771" width="7.33203125" style="58" customWidth="1"/>
    <col min="772" max="772" width="11.44140625" style="58"/>
    <col min="773" max="773" width="5.6640625" style="58" customWidth="1"/>
    <col min="774" max="774" width="9.5546875" style="58" customWidth="1"/>
    <col min="775" max="775" width="14" style="58" customWidth="1"/>
    <col min="776" max="776" width="16.33203125" style="58" customWidth="1"/>
    <col min="777" max="777" width="15.88671875" style="58" customWidth="1"/>
    <col min="778" max="778" width="11.6640625" style="58" customWidth="1"/>
    <col min="779" max="779" width="8.33203125" style="58" customWidth="1"/>
    <col min="780" max="780" width="16.5546875" style="58" customWidth="1"/>
    <col min="781" max="1024" width="11.44140625" style="58"/>
    <col min="1025" max="1025" width="22.6640625" style="58" customWidth="1"/>
    <col min="1026" max="1026" width="15.44140625" style="58" customWidth="1"/>
    <col min="1027" max="1027" width="7.33203125" style="58" customWidth="1"/>
    <col min="1028" max="1028" width="11.44140625" style="58"/>
    <col min="1029" max="1029" width="5.6640625" style="58" customWidth="1"/>
    <col min="1030" max="1030" width="9.5546875" style="58" customWidth="1"/>
    <col min="1031" max="1031" width="14" style="58" customWidth="1"/>
    <col min="1032" max="1032" width="16.33203125" style="58" customWidth="1"/>
    <col min="1033" max="1033" width="15.88671875" style="58" customWidth="1"/>
    <col min="1034" max="1034" width="11.6640625" style="58" customWidth="1"/>
    <col min="1035" max="1035" width="8.33203125" style="58" customWidth="1"/>
    <col min="1036" max="1036" width="16.5546875" style="58" customWidth="1"/>
    <col min="1037" max="1280" width="11.44140625" style="58"/>
    <col min="1281" max="1281" width="22.6640625" style="58" customWidth="1"/>
    <col min="1282" max="1282" width="15.44140625" style="58" customWidth="1"/>
    <col min="1283" max="1283" width="7.33203125" style="58" customWidth="1"/>
    <col min="1284" max="1284" width="11.44140625" style="58"/>
    <col min="1285" max="1285" width="5.6640625" style="58" customWidth="1"/>
    <col min="1286" max="1286" width="9.5546875" style="58" customWidth="1"/>
    <col min="1287" max="1287" width="14" style="58" customWidth="1"/>
    <col min="1288" max="1288" width="16.33203125" style="58" customWidth="1"/>
    <col min="1289" max="1289" width="15.88671875" style="58" customWidth="1"/>
    <col min="1290" max="1290" width="11.6640625" style="58" customWidth="1"/>
    <col min="1291" max="1291" width="8.33203125" style="58" customWidth="1"/>
    <col min="1292" max="1292" width="16.5546875" style="58" customWidth="1"/>
    <col min="1293" max="1536" width="11.44140625" style="58"/>
    <col min="1537" max="1537" width="22.6640625" style="58" customWidth="1"/>
    <col min="1538" max="1538" width="15.44140625" style="58" customWidth="1"/>
    <col min="1539" max="1539" width="7.33203125" style="58" customWidth="1"/>
    <col min="1540" max="1540" width="11.44140625" style="58"/>
    <col min="1541" max="1541" width="5.6640625" style="58" customWidth="1"/>
    <col min="1542" max="1542" width="9.5546875" style="58" customWidth="1"/>
    <col min="1543" max="1543" width="14" style="58" customWidth="1"/>
    <col min="1544" max="1544" width="16.33203125" style="58" customWidth="1"/>
    <col min="1545" max="1545" width="15.88671875" style="58" customWidth="1"/>
    <col min="1546" max="1546" width="11.6640625" style="58" customWidth="1"/>
    <col min="1547" max="1547" width="8.33203125" style="58" customWidth="1"/>
    <col min="1548" max="1548" width="16.5546875" style="58" customWidth="1"/>
    <col min="1549" max="1792" width="11.44140625" style="58"/>
    <col min="1793" max="1793" width="22.6640625" style="58" customWidth="1"/>
    <col min="1794" max="1794" width="15.44140625" style="58" customWidth="1"/>
    <col min="1795" max="1795" width="7.33203125" style="58" customWidth="1"/>
    <col min="1796" max="1796" width="11.44140625" style="58"/>
    <col min="1797" max="1797" width="5.6640625" style="58" customWidth="1"/>
    <col min="1798" max="1798" width="9.5546875" style="58" customWidth="1"/>
    <col min="1799" max="1799" width="14" style="58" customWidth="1"/>
    <col min="1800" max="1800" width="16.33203125" style="58" customWidth="1"/>
    <col min="1801" max="1801" width="15.88671875" style="58" customWidth="1"/>
    <col min="1802" max="1802" width="11.6640625" style="58" customWidth="1"/>
    <col min="1803" max="1803" width="8.33203125" style="58" customWidth="1"/>
    <col min="1804" max="1804" width="16.5546875" style="58" customWidth="1"/>
    <col min="1805" max="2048" width="11.44140625" style="58"/>
    <col min="2049" max="2049" width="22.6640625" style="58" customWidth="1"/>
    <col min="2050" max="2050" width="15.44140625" style="58" customWidth="1"/>
    <col min="2051" max="2051" width="7.33203125" style="58" customWidth="1"/>
    <col min="2052" max="2052" width="11.44140625" style="58"/>
    <col min="2053" max="2053" width="5.6640625" style="58" customWidth="1"/>
    <col min="2054" max="2054" width="9.5546875" style="58" customWidth="1"/>
    <col min="2055" max="2055" width="14" style="58" customWidth="1"/>
    <col min="2056" max="2056" width="16.33203125" style="58" customWidth="1"/>
    <col min="2057" max="2057" width="15.88671875" style="58" customWidth="1"/>
    <col min="2058" max="2058" width="11.6640625" style="58" customWidth="1"/>
    <col min="2059" max="2059" width="8.33203125" style="58" customWidth="1"/>
    <col min="2060" max="2060" width="16.5546875" style="58" customWidth="1"/>
    <col min="2061" max="2304" width="11.44140625" style="58"/>
    <col min="2305" max="2305" width="22.6640625" style="58" customWidth="1"/>
    <col min="2306" max="2306" width="15.44140625" style="58" customWidth="1"/>
    <col min="2307" max="2307" width="7.33203125" style="58" customWidth="1"/>
    <col min="2308" max="2308" width="11.44140625" style="58"/>
    <col min="2309" max="2309" width="5.6640625" style="58" customWidth="1"/>
    <col min="2310" max="2310" width="9.5546875" style="58" customWidth="1"/>
    <col min="2311" max="2311" width="14" style="58" customWidth="1"/>
    <col min="2312" max="2312" width="16.33203125" style="58" customWidth="1"/>
    <col min="2313" max="2313" width="15.88671875" style="58" customWidth="1"/>
    <col min="2314" max="2314" width="11.6640625" style="58" customWidth="1"/>
    <col min="2315" max="2315" width="8.33203125" style="58" customWidth="1"/>
    <col min="2316" max="2316" width="16.5546875" style="58" customWidth="1"/>
    <col min="2317" max="2560" width="11.44140625" style="58"/>
    <col min="2561" max="2561" width="22.6640625" style="58" customWidth="1"/>
    <col min="2562" max="2562" width="15.44140625" style="58" customWidth="1"/>
    <col min="2563" max="2563" width="7.33203125" style="58" customWidth="1"/>
    <col min="2564" max="2564" width="11.44140625" style="58"/>
    <col min="2565" max="2565" width="5.6640625" style="58" customWidth="1"/>
    <col min="2566" max="2566" width="9.5546875" style="58" customWidth="1"/>
    <col min="2567" max="2567" width="14" style="58" customWidth="1"/>
    <col min="2568" max="2568" width="16.33203125" style="58" customWidth="1"/>
    <col min="2569" max="2569" width="15.88671875" style="58" customWidth="1"/>
    <col min="2570" max="2570" width="11.6640625" style="58" customWidth="1"/>
    <col min="2571" max="2571" width="8.33203125" style="58" customWidth="1"/>
    <col min="2572" max="2572" width="16.5546875" style="58" customWidth="1"/>
    <col min="2573" max="2816" width="11.44140625" style="58"/>
    <col min="2817" max="2817" width="22.6640625" style="58" customWidth="1"/>
    <col min="2818" max="2818" width="15.44140625" style="58" customWidth="1"/>
    <col min="2819" max="2819" width="7.33203125" style="58" customWidth="1"/>
    <col min="2820" max="2820" width="11.44140625" style="58"/>
    <col min="2821" max="2821" width="5.6640625" style="58" customWidth="1"/>
    <col min="2822" max="2822" width="9.5546875" style="58" customWidth="1"/>
    <col min="2823" max="2823" width="14" style="58" customWidth="1"/>
    <col min="2824" max="2824" width="16.33203125" style="58" customWidth="1"/>
    <col min="2825" max="2825" width="15.88671875" style="58" customWidth="1"/>
    <col min="2826" max="2826" width="11.6640625" style="58" customWidth="1"/>
    <col min="2827" max="2827" width="8.33203125" style="58" customWidth="1"/>
    <col min="2828" max="2828" width="16.5546875" style="58" customWidth="1"/>
    <col min="2829" max="3072" width="11.44140625" style="58"/>
    <col min="3073" max="3073" width="22.6640625" style="58" customWidth="1"/>
    <col min="3074" max="3074" width="15.44140625" style="58" customWidth="1"/>
    <col min="3075" max="3075" width="7.33203125" style="58" customWidth="1"/>
    <col min="3076" max="3076" width="11.44140625" style="58"/>
    <col min="3077" max="3077" width="5.6640625" style="58" customWidth="1"/>
    <col min="3078" max="3078" width="9.5546875" style="58" customWidth="1"/>
    <col min="3079" max="3079" width="14" style="58" customWidth="1"/>
    <col min="3080" max="3080" width="16.33203125" style="58" customWidth="1"/>
    <col min="3081" max="3081" width="15.88671875" style="58" customWidth="1"/>
    <col min="3082" max="3082" width="11.6640625" style="58" customWidth="1"/>
    <col min="3083" max="3083" width="8.33203125" style="58" customWidth="1"/>
    <col min="3084" max="3084" width="16.5546875" style="58" customWidth="1"/>
    <col min="3085" max="3328" width="11.44140625" style="58"/>
    <col min="3329" max="3329" width="22.6640625" style="58" customWidth="1"/>
    <col min="3330" max="3330" width="15.44140625" style="58" customWidth="1"/>
    <col min="3331" max="3331" width="7.33203125" style="58" customWidth="1"/>
    <col min="3332" max="3332" width="11.44140625" style="58"/>
    <col min="3333" max="3333" width="5.6640625" style="58" customWidth="1"/>
    <col min="3334" max="3334" width="9.5546875" style="58" customWidth="1"/>
    <col min="3335" max="3335" width="14" style="58" customWidth="1"/>
    <col min="3336" max="3336" width="16.33203125" style="58" customWidth="1"/>
    <col min="3337" max="3337" width="15.88671875" style="58" customWidth="1"/>
    <col min="3338" max="3338" width="11.6640625" style="58" customWidth="1"/>
    <col min="3339" max="3339" width="8.33203125" style="58" customWidth="1"/>
    <col min="3340" max="3340" width="16.5546875" style="58" customWidth="1"/>
    <col min="3341" max="3584" width="11.44140625" style="58"/>
    <col min="3585" max="3585" width="22.6640625" style="58" customWidth="1"/>
    <col min="3586" max="3586" width="15.44140625" style="58" customWidth="1"/>
    <col min="3587" max="3587" width="7.33203125" style="58" customWidth="1"/>
    <col min="3588" max="3588" width="11.44140625" style="58"/>
    <col min="3589" max="3589" width="5.6640625" style="58" customWidth="1"/>
    <col min="3590" max="3590" width="9.5546875" style="58" customWidth="1"/>
    <col min="3591" max="3591" width="14" style="58" customWidth="1"/>
    <col min="3592" max="3592" width="16.33203125" style="58" customWidth="1"/>
    <col min="3593" max="3593" width="15.88671875" style="58" customWidth="1"/>
    <col min="3594" max="3594" width="11.6640625" style="58" customWidth="1"/>
    <col min="3595" max="3595" width="8.33203125" style="58" customWidth="1"/>
    <col min="3596" max="3596" width="16.5546875" style="58" customWidth="1"/>
    <col min="3597" max="3840" width="11.44140625" style="58"/>
    <col min="3841" max="3841" width="22.6640625" style="58" customWidth="1"/>
    <col min="3842" max="3842" width="15.44140625" style="58" customWidth="1"/>
    <col min="3843" max="3843" width="7.33203125" style="58" customWidth="1"/>
    <col min="3844" max="3844" width="11.44140625" style="58"/>
    <col min="3845" max="3845" width="5.6640625" style="58" customWidth="1"/>
    <col min="3846" max="3846" width="9.5546875" style="58" customWidth="1"/>
    <col min="3847" max="3847" width="14" style="58" customWidth="1"/>
    <col min="3848" max="3848" width="16.33203125" style="58" customWidth="1"/>
    <col min="3849" max="3849" width="15.88671875" style="58" customWidth="1"/>
    <col min="3850" max="3850" width="11.6640625" style="58" customWidth="1"/>
    <col min="3851" max="3851" width="8.33203125" style="58" customWidth="1"/>
    <col min="3852" max="3852" width="16.5546875" style="58" customWidth="1"/>
    <col min="3853" max="4096" width="11.44140625" style="58"/>
    <col min="4097" max="4097" width="22.6640625" style="58" customWidth="1"/>
    <col min="4098" max="4098" width="15.44140625" style="58" customWidth="1"/>
    <col min="4099" max="4099" width="7.33203125" style="58" customWidth="1"/>
    <col min="4100" max="4100" width="11.44140625" style="58"/>
    <col min="4101" max="4101" width="5.6640625" style="58" customWidth="1"/>
    <col min="4102" max="4102" width="9.5546875" style="58" customWidth="1"/>
    <col min="4103" max="4103" width="14" style="58" customWidth="1"/>
    <col min="4104" max="4104" width="16.33203125" style="58" customWidth="1"/>
    <col min="4105" max="4105" width="15.88671875" style="58" customWidth="1"/>
    <col min="4106" max="4106" width="11.6640625" style="58" customWidth="1"/>
    <col min="4107" max="4107" width="8.33203125" style="58" customWidth="1"/>
    <col min="4108" max="4108" width="16.5546875" style="58" customWidth="1"/>
    <col min="4109" max="4352" width="11.44140625" style="58"/>
    <col min="4353" max="4353" width="22.6640625" style="58" customWidth="1"/>
    <col min="4354" max="4354" width="15.44140625" style="58" customWidth="1"/>
    <col min="4355" max="4355" width="7.33203125" style="58" customWidth="1"/>
    <col min="4356" max="4356" width="11.44140625" style="58"/>
    <col min="4357" max="4357" width="5.6640625" style="58" customWidth="1"/>
    <col min="4358" max="4358" width="9.5546875" style="58" customWidth="1"/>
    <col min="4359" max="4359" width="14" style="58" customWidth="1"/>
    <col min="4360" max="4360" width="16.33203125" style="58" customWidth="1"/>
    <col min="4361" max="4361" width="15.88671875" style="58" customWidth="1"/>
    <col min="4362" max="4362" width="11.6640625" style="58" customWidth="1"/>
    <col min="4363" max="4363" width="8.33203125" style="58" customWidth="1"/>
    <col min="4364" max="4364" width="16.5546875" style="58" customWidth="1"/>
    <col min="4365" max="4608" width="11.44140625" style="58"/>
    <col min="4609" max="4609" width="22.6640625" style="58" customWidth="1"/>
    <col min="4610" max="4610" width="15.44140625" style="58" customWidth="1"/>
    <col min="4611" max="4611" width="7.33203125" style="58" customWidth="1"/>
    <col min="4612" max="4612" width="11.44140625" style="58"/>
    <col min="4613" max="4613" width="5.6640625" style="58" customWidth="1"/>
    <col min="4614" max="4614" width="9.5546875" style="58" customWidth="1"/>
    <col min="4615" max="4615" width="14" style="58" customWidth="1"/>
    <col min="4616" max="4616" width="16.33203125" style="58" customWidth="1"/>
    <col min="4617" max="4617" width="15.88671875" style="58" customWidth="1"/>
    <col min="4618" max="4618" width="11.6640625" style="58" customWidth="1"/>
    <col min="4619" max="4619" width="8.33203125" style="58" customWidth="1"/>
    <col min="4620" max="4620" width="16.5546875" style="58" customWidth="1"/>
    <col min="4621" max="4864" width="11.44140625" style="58"/>
    <col min="4865" max="4865" width="22.6640625" style="58" customWidth="1"/>
    <col min="4866" max="4866" width="15.44140625" style="58" customWidth="1"/>
    <col min="4867" max="4867" width="7.33203125" style="58" customWidth="1"/>
    <col min="4868" max="4868" width="11.44140625" style="58"/>
    <col min="4869" max="4869" width="5.6640625" style="58" customWidth="1"/>
    <col min="4870" max="4870" width="9.5546875" style="58" customWidth="1"/>
    <col min="4871" max="4871" width="14" style="58" customWidth="1"/>
    <col min="4872" max="4872" width="16.33203125" style="58" customWidth="1"/>
    <col min="4873" max="4873" width="15.88671875" style="58" customWidth="1"/>
    <col min="4874" max="4874" width="11.6640625" style="58" customWidth="1"/>
    <col min="4875" max="4875" width="8.33203125" style="58" customWidth="1"/>
    <col min="4876" max="4876" width="16.5546875" style="58" customWidth="1"/>
    <col min="4877" max="5120" width="11.44140625" style="58"/>
    <col min="5121" max="5121" width="22.6640625" style="58" customWidth="1"/>
    <col min="5122" max="5122" width="15.44140625" style="58" customWidth="1"/>
    <col min="5123" max="5123" width="7.33203125" style="58" customWidth="1"/>
    <col min="5124" max="5124" width="11.44140625" style="58"/>
    <col min="5125" max="5125" width="5.6640625" style="58" customWidth="1"/>
    <col min="5126" max="5126" width="9.5546875" style="58" customWidth="1"/>
    <col min="5127" max="5127" width="14" style="58" customWidth="1"/>
    <col min="5128" max="5128" width="16.33203125" style="58" customWidth="1"/>
    <col min="5129" max="5129" width="15.88671875" style="58" customWidth="1"/>
    <col min="5130" max="5130" width="11.6640625" style="58" customWidth="1"/>
    <col min="5131" max="5131" width="8.33203125" style="58" customWidth="1"/>
    <col min="5132" max="5132" width="16.5546875" style="58" customWidth="1"/>
    <col min="5133" max="5376" width="11.44140625" style="58"/>
    <col min="5377" max="5377" width="22.6640625" style="58" customWidth="1"/>
    <col min="5378" max="5378" width="15.44140625" style="58" customWidth="1"/>
    <col min="5379" max="5379" width="7.33203125" style="58" customWidth="1"/>
    <col min="5380" max="5380" width="11.44140625" style="58"/>
    <col min="5381" max="5381" width="5.6640625" style="58" customWidth="1"/>
    <col min="5382" max="5382" width="9.5546875" style="58" customWidth="1"/>
    <col min="5383" max="5383" width="14" style="58" customWidth="1"/>
    <col min="5384" max="5384" width="16.33203125" style="58" customWidth="1"/>
    <col min="5385" max="5385" width="15.88671875" style="58" customWidth="1"/>
    <col min="5386" max="5386" width="11.6640625" style="58" customWidth="1"/>
    <col min="5387" max="5387" width="8.33203125" style="58" customWidth="1"/>
    <col min="5388" max="5388" width="16.5546875" style="58" customWidth="1"/>
    <col min="5389" max="5632" width="11.44140625" style="58"/>
    <col min="5633" max="5633" width="22.6640625" style="58" customWidth="1"/>
    <col min="5634" max="5634" width="15.44140625" style="58" customWidth="1"/>
    <col min="5635" max="5635" width="7.33203125" style="58" customWidth="1"/>
    <col min="5636" max="5636" width="11.44140625" style="58"/>
    <col min="5637" max="5637" width="5.6640625" style="58" customWidth="1"/>
    <col min="5638" max="5638" width="9.5546875" style="58" customWidth="1"/>
    <col min="5639" max="5639" width="14" style="58" customWidth="1"/>
    <col min="5640" max="5640" width="16.33203125" style="58" customWidth="1"/>
    <col min="5641" max="5641" width="15.88671875" style="58" customWidth="1"/>
    <col min="5642" max="5642" width="11.6640625" style="58" customWidth="1"/>
    <col min="5643" max="5643" width="8.33203125" style="58" customWidth="1"/>
    <col min="5644" max="5644" width="16.5546875" style="58" customWidth="1"/>
    <col min="5645" max="5888" width="11.44140625" style="58"/>
    <col min="5889" max="5889" width="22.6640625" style="58" customWidth="1"/>
    <col min="5890" max="5890" width="15.44140625" style="58" customWidth="1"/>
    <col min="5891" max="5891" width="7.33203125" style="58" customWidth="1"/>
    <col min="5892" max="5892" width="11.44140625" style="58"/>
    <col min="5893" max="5893" width="5.6640625" style="58" customWidth="1"/>
    <col min="5894" max="5894" width="9.5546875" style="58" customWidth="1"/>
    <col min="5895" max="5895" width="14" style="58" customWidth="1"/>
    <col min="5896" max="5896" width="16.33203125" style="58" customWidth="1"/>
    <col min="5897" max="5897" width="15.88671875" style="58" customWidth="1"/>
    <col min="5898" max="5898" width="11.6640625" style="58" customWidth="1"/>
    <col min="5899" max="5899" width="8.33203125" style="58" customWidth="1"/>
    <col min="5900" max="5900" width="16.5546875" style="58" customWidth="1"/>
    <col min="5901" max="6144" width="11.44140625" style="58"/>
    <col min="6145" max="6145" width="22.6640625" style="58" customWidth="1"/>
    <col min="6146" max="6146" width="15.44140625" style="58" customWidth="1"/>
    <col min="6147" max="6147" width="7.33203125" style="58" customWidth="1"/>
    <col min="6148" max="6148" width="11.44140625" style="58"/>
    <col min="6149" max="6149" width="5.6640625" style="58" customWidth="1"/>
    <col min="6150" max="6150" width="9.5546875" style="58" customWidth="1"/>
    <col min="6151" max="6151" width="14" style="58" customWidth="1"/>
    <col min="6152" max="6152" width="16.33203125" style="58" customWidth="1"/>
    <col min="6153" max="6153" width="15.88671875" style="58" customWidth="1"/>
    <col min="6154" max="6154" width="11.6640625" style="58" customWidth="1"/>
    <col min="6155" max="6155" width="8.33203125" style="58" customWidth="1"/>
    <col min="6156" max="6156" width="16.5546875" style="58" customWidth="1"/>
    <col min="6157" max="6400" width="11.44140625" style="58"/>
    <col min="6401" max="6401" width="22.6640625" style="58" customWidth="1"/>
    <col min="6402" max="6402" width="15.44140625" style="58" customWidth="1"/>
    <col min="6403" max="6403" width="7.33203125" style="58" customWidth="1"/>
    <col min="6404" max="6404" width="11.44140625" style="58"/>
    <col min="6405" max="6405" width="5.6640625" style="58" customWidth="1"/>
    <col min="6406" max="6406" width="9.5546875" style="58" customWidth="1"/>
    <col min="6407" max="6407" width="14" style="58" customWidth="1"/>
    <col min="6408" max="6408" width="16.33203125" style="58" customWidth="1"/>
    <col min="6409" max="6409" width="15.88671875" style="58" customWidth="1"/>
    <col min="6410" max="6410" width="11.6640625" style="58" customWidth="1"/>
    <col min="6411" max="6411" width="8.33203125" style="58" customWidth="1"/>
    <col min="6412" max="6412" width="16.5546875" style="58" customWidth="1"/>
    <col min="6413" max="6656" width="11.44140625" style="58"/>
    <col min="6657" max="6657" width="22.6640625" style="58" customWidth="1"/>
    <col min="6658" max="6658" width="15.44140625" style="58" customWidth="1"/>
    <col min="6659" max="6659" width="7.33203125" style="58" customWidth="1"/>
    <col min="6660" max="6660" width="11.44140625" style="58"/>
    <col min="6661" max="6661" width="5.6640625" style="58" customWidth="1"/>
    <col min="6662" max="6662" width="9.5546875" style="58" customWidth="1"/>
    <col min="6663" max="6663" width="14" style="58" customWidth="1"/>
    <col min="6664" max="6664" width="16.33203125" style="58" customWidth="1"/>
    <col min="6665" max="6665" width="15.88671875" style="58" customWidth="1"/>
    <col min="6666" max="6666" width="11.6640625" style="58" customWidth="1"/>
    <col min="6667" max="6667" width="8.33203125" style="58" customWidth="1"/>
    <col min="6668" max="6668" width="16.5546875" style="58" customWidth="1"/>
    <col min="6669" max="6912" width="11.44140625" style="58"/>
    <col min="6913" max="6913" width="22.6640625" style="58" customWidth="1"/>
    <col min="6914" max="6914" width="15.44140625" style="58" customWidth="1"/>
    <col min="6915" max="6915" width="7.33203125" style="58" customWidth="1"/>
    <col min="6916" max="6916" width="11.44140625" style="58"/>
    <col min="6917" max="6917" width="5.6640625" style="58" customWidth="1"/>
    <col min="6918" max="6918" width="9.5546875" style="58" customWidth="1"/>
    <col min="6919" max="6919" width="14" style="58" customWidth="1"/>
    <col min="6920" max="6920" width="16.33203125" style="58" customWidth="1"/>
    <col min="6921" max="6921" width="15.88671875" style="58" customWidth="1"/>
    <col min="6922" max="6922" width="11.6640625" style="58" customWidth="1"/>
    <col min="6923" max="6923" width="8.33203125" style="58" customWidth="1"/>
    <col min="6924" max="6924" width="16.5546875" style="58" customWidth="1"/>
    <col min="6925" max="7168" width="11.44140625" style="58"/>
    <col min="7169" max="7169" width="22.6640625" style="58" customWidth="1"/>
    <col min="7170" max="7170" width="15.44140625" style="58" customWidth="1"/>
    <col min="7171" max="7171" width="7.33203125" style="58" customWidth="1"/>
    <col min="7172" max="7172" width="11.44140625" style="58"/>
    <col min="7173" max="7173" width="5.6640625" style="58" customWidth="1"/>
    <col min="7174" max="7174" width="9.5546875" style="58" customWidth="1"/>
    <col min="7175" max="7175" width="14" style="58" customWidth="1"/>
    <col min="7176" max="7176" width="16.33203125" style="58" customWidth="1"/>
    <col min="7177" max="7177" width="15.88671875" style="58" customWidth="1"/>
    <col min="7178" max="7178" width="11.6640625" style="58" customWidth="1"/>
    <col min="7179" max="7179" width="8.33203125" style="58" customWidth="1"/>
    <col min="7180" max="7180" width="16.5546875" style="58" customWidth="1"/>
    <col min="7181" max="7424" width="11.44140625" style="58"/>
    <col min="7425" max="7425" width="22.6640625" style="58" customWidth="1"/>
    <col min="7426" max="7426" width="15.44140625" style="58" customWidth="1"/>
    <col min="7427" max="7427" width="7.33203125" style="58" customWidth="1"/>
    <col min="7428" max="7428" width="11.44140625" style="58"/>
    <col min="7429" max="7429" width="5.6640625" style="58" customWidth="1"/>
    <col min="7430" max="7430" width="9.5546875" style="58" customWidth="1"/>
    <col min="7431" max="7431" width="14" style="58" customWidth="1"/>
    <col min="7432" max="7432" width="16.33203125" style="58" customWidth="1"/>
    <col min="7433" max="7433" width="15.88671875" style="58" customWidth="1"/>
    <col min="7434" max="7434" width="11.6640625" style="58" customWidth="1"/>
    <col min="7435" max="7435" width="8.33203125" style="58" customWidth="1"/>
    <col min="7436" max="7436" width="16.5546875" style="58" customWidth="1"/>
    <col min="7437" max="7680" width="11.44140625" style="58"/>
    <col min="7681" max="7681" width="22.6640625" style="58" customWidth="1"/>
    <col min="7682" max="7682" width="15.44140625" style="58" customWidth="1"/>
    <col min="7683" max="7683" width="7.33203125" style="58" customWidth="1"/>
    <col min="7684" max="7684" width="11.44140625" style="58"/>
    <col min="7685" max="7685" width="5.6640625" style="58" customWidth="1"/>
    <col min="7686" max="7686" width="9.5546875" style="58" customWidth="1"/>
    <col min="7687" max="7687" width="14" style="58" customWidth="1"/>
    <col min="7688" max="7688" width="16.33203125" style="58" customWidth="1"/>
    <col min="7689" max="7689" width="15.88671875" style="58" customWidth="1"/>
    <col min="7690" max="7690" width="11.6640625" style="58" customWidth="1"/>
    <col min="7691" max="7691" width="8.33203125" style="58" customWidth="1"/>
    <col min="7692" max="7692" width="16.5546875" style="58" customWidth="1"/>
    <col min="7693" max="7936" width="11.44140625" style="58"/>
    <col min="7937" max="7937" width="22.6640625" style="58" customWidth="1"/>
    <col min="7938" max="7938" width="15.44140625" style="58" customWidth="1"/>
    <col min="7939" max="7939" width="7.33203125" style="58" customWidth="1"/>
    <col min="7940" max="7940" width="11.44140625" style="58"/>
    <col min="7941" max="7941" width="5.6640625" style="58" customWidth="1"/>
    <col min="7942" max="7942" width="9.5546875" style="58" customWidth="1"/>
    <col min="7943" max="7943" width="14" style="58" customWidth="1"/>
    <col min="7944" max="7944" width="16.33203125" style="58" customWidth="1"/>
    <col min="7945" max="7945" width="15.88671875" style="58" customWidth="1"/>
    <col min="7946" max="7946" width="11.6640625" style="58" customWidth="1"/>
    <col min="7947" max="7947" width="8.33203125" style="58" customWidth="1"/>
    <col min="7948" max="7948" width="16.5546875" style="58" customWidth="1"/>
    <col min="7949" max="8192" width="11.44140625" style="58"/>
    <col min="8193" max="8193" width="22.6640625" style="58" customWidth="1"/>
    <col min="8194" max="8194" width="15.44140625" style="58" customWidth="1"/>
    <col min="8195" max="8195" width="7.33203125" style="58" customWidth="1"/>
    <col min="8196" max="8196" width="11.44140625" style="58"/>
    <col min="8197" max="8197" width="5.6640625" style="58" customWidth="1"/>
    <col min="8198" max="8198" width="9.5546875" style="58" customWidth="1"/>
    <col min="8199" max="8199" width="14" style="58" customWidth="1"/>
    <col min="8200" max="8200" width="16.33203125" style="58" customWidth="1"/>
    <col min="8201" max="8201" width="15.88671875" style="58" customWidth="1"/>
    <col min="8202" max="8202" width="11.6640625" style="58" customWidth="1"/>
    <col min="8203" max="8203" width="8.33203125" style="58" customWidth="1"/>
    <col min="8204" max="8204" width="16.5546875" style="58" customWidth="1"/>
    <col min="8205" max="8448" width="11.44140625" style="58"/>
    <col min="8449" max="8449" width="22.6640625" style="58" customWidth="1"/>
    <col min="8450" max="8450" width="15.44140625" style="58" customWidth="1"/>
    <col min="8451" max="8451" width="7.33203125" style="58" customWidth="1"/>
    <col min="8452" max="8452" width="11.44140625" style="58"/>
    <col min="8453" max="8453" width="5.6640625" style="58" customWidth="1"/>
    <col min="8454" max="8454" width="9.5546875" style="58" customWidth="1"/>
    <col min="8455" max="8455" width="14" style="58" customWidth="1"/>
    <col min="8456" max="8456" width="16.33203125" style="58" customWidth="1"/>
    <col min="8457" max="8457" width="15.88671875" style="58" customWidth="1"/>
    <col min="8458" max="8458" width="11.6640625" style="58" customWidth="1"/>
    <col min="8459" max="8459" width="8.33203125" style="58" customWidth="1"/>
    <col min="8460" max="8460" width="16.5546875" style="58" customWidth="1"/>
    <col min="8461" max="8704" width="11.44140625" style="58"/>
    <col min="8705" max="8705" width="22.6640625" style="58" customWidth="1"/>
    <col min="8706" max="8706" width="15.44140625" style="58" customWidth="1"/>
    <col min="8707" max="8707" width="7.33203125" style="58" customWidth="1"/>
    <col min="8708" max="8708" width="11.44140625" style="58"/>
    <col min="8709" max="8709" width="5.6640625" style="58" customWidth="1"/>
    <col min="8710" max="8710" width="9.5546875" style="58" customWidth="1"/>
    <col min="8711" max="8711" width="14" style="58" customWidth="1"/>
    <col min="8712" max="8712" width="16.33203125" style="58" customWidth="1"/>
    <col min="8713" max="8713" width="15.88671875" style="58" customWidth="1"/>
    <col min="8714" max="8714" width="11.6640625" style="58" customWidth="1"/>
    <col min="8715" max="8715" width="8.33203125" style="58" customWidth="1"/>
    <col min="8716" max="8716" width="16.5546875" style="58" customWidth="1"/>
    <col min="8717" max="8960" width="11.44140625" style="58"/>
    <col min="8961" max="8961" width="22.6640625" style="58" customWidth="1"/>
    <col min="8962" max="8962" width="15.44140625" style="58" customWidth="1"/>
    <col min="8963" max="8963" width="7.33203125" style="58" customWidth="1"/>
    <col min="8964" max="8964" width="11.44140625" style="58"/>
    <col min="8965" max="8965" width="5.6640625" style="58" customWidth="1"/>
    <col min="8966" max="8966" width="9.5546875" style="58" customWidth="1"/>
    <col min="8967" max="8967" width="14" style="58" customWidth="1"/>
    <col min="8968" max="8968" width="16.33203125" style="58" customWidth="1"/>
    <col min="8969" max="8969" width="15.88671875" style="58" customWidth="1"/>
    <col min="8970" max="8970" width="11.6640625" style="58" customWidth="1"/>
    <col min="8971" max="8971" width="8.33203125" style="58" customWidth="1"/>
    <col min="8972" max="8972" width="16.5546875" style="58" customWidth="1"/>
    <col min="8973" max="9216" width="11.44140625" style="58"/>
    <col min="9217" max="9217" width="22.6640625" style="58" customWidth="1"/>
    <col min="9218" max="9218" width="15.44140625" style="58" customWidth="1"/>
    <col min="9219" max="9219" width="7.33203125" style="58" customWidth="1"/>
    <col min="9220" max="9220" width="11.44140625" style="58"/>
    <col min="9221" max="9221" width="5.6640625" style="58" customWidth="1"/>
    <col min="9222" max="9222" width="9.5546875" style="58" customWidth="1"/>
    <col min="9223" max="9223" width="14" style="58" customWidth="1"/>
    <col min="9224" max="9224" width="16.33203125" style="58" customWidth="1"/>
    <col min="9225" max="9225" width="15.88671875" style="58" customWidth="1"/>
    <col min="9226" max="9226" width="11.6640625" style="58" customWidth="1"/>
    <col min="9227" max="9227" width="8.33203125" style="58" customWidth="1"/>
    <col min="9228" max="9228" width="16.5546875" style="58" customWidth="1"/>
    <col min="9229" max="9472" width="11.44140625" style="58"/>
    <col min="9473" max="9473" width="22.6640625" style="58" customWidth="1"/>
    <col min="9474" max="9474" width="15.44140625" style="58" customWidth="1"/>
    <col min="9475" max="9475" width="7.33203125" style="58" customWidth="1"/>
    <col min="9476" max="9476" width="11.44140625" style="58"/>
    <col min="9477" max="9477" width="5.6640625" style="58" customWidth="1"/>
    <col min="9478" max="9478" width="9.5546875" style="58" customWidth="1"/>
    <col min="9479" max="9479" width="14" style="58" customWidth="1"/>
    <col min="9480" max="9480" width="16.33203125" style="58" customWidth="1"/>
    <col min="9481" max="9481" width="15.88671875" style="58" customWidth="1"/>
    <col min="9482" max="9482" width="11.6640625" style="58" customWidth="1"/>
    <col min="9483" max="9483" width="8.33203125" style="58" customWidth="1"/>
    <col min="9484" max="9484" width="16.5546875" style="58" customWidth="1"/>
    <col min="9485" max="9728" width="11.44140625" style="58"/>
    <col min="9729" max="9729" width="22.6640625" style="58" customWidth="1"/>
    <col min="9730" max="9730" width="15.44140625" style="58" customWidth="1"/>
    <col min="9731" max="9731" width="7.33203125" style="58" customWidth="1"/>
    <col min="9732" max="9732" width="11.44140625" style="58"/>
    <col min="9733" max="9733" width="5.6640625" style="58" customWidth="1"/>
    <col min="9734" max="9734" width="9.5546875" style="58" customWidth="1"/>
    <col min="9735" max="9735" width="14" style="58" customWidth="1"/>
    <col min="9736" max="9736" width="16.33203125" style="58" customWidth="1"/>
    <col min="9737" max="9737" width="15.88671875" style="58" customWidth="1"/>
    <col min="9738" max="9738" width="11.6640625" style="58" customWidth="1"/>
    <col min="9739" max="9739" width="8.33203125" style="58" customWidth="1"/>
    <col min="9740" max="9740" width="16.5546875" style="58" customWidth="1"/>
    <col min="9741" max="9984" width="11.44140625" style="58"/>
    <col min="9985" max="9985" width="22.6640625" style="58" customWidth="1"/>
    <col min="9986" max="9986" width="15.44140625" style="58" customWidth="1"/>
    <col min="9987" max="9987" width="7.33203125" style="58" customWidth="1"/>
    <col min="9988" max="9988" width="11.44140625" style="58"/>
    <col min="9989" max="9989" width="5.6640625" style="58" customWidth="1"/>
    <col min="9990" max="9990" width="9.5546875" style="58" customWidth="1"/>
    <col min="9991" max="9991" width="14" style="58" customWidth="1"/>
    <col min="9992" max="9992" width="16.33203125" style="58" customWidth="1"/>
    <col min="9993" max="9993" width="15.88671875" style="58" customWidth="1"/>
    <col min="9994" max="9994" width="11.6640625" style="58" customWidth="1"/>
    <col min="9995" max="9995" width="8.33203125" style="58" customWidth="1"/>
    <col min="9996" max="9996" width="16.5546875" style="58" customWidth="1"/>
    <col min="9997" max="10240" width="11.44140625" style="58"/>
    <col min="10241" max="10241" width="22.6640625" style="58" customWidth="1"/>
    <col min="10242" max="10242" width="15.44140625" style="58" customWidth="1"/>
    <col min="10243" max="10243" width="7.33203125" style="58" customWidth="1"/>
    <col min="10244" max="10244" width="11.44140625" style="58"/>
    <col min="10245" max="10245" width="5.6640625" style="58" customWidth="1"/>
    <col min="10246" max="10246" width="9.5546875" style="58" customWidth="1"/>
    <col min="10247" max="10247" width="14" style="58" customWidth="1"/>
    <col min="10248" max="10248" width="16.33203125" style="58" customWidth="1"/>
    <col min="10249" max="10249" width="15.88671875" style="58" customWidth="1"/>
    <col min="10250" max="10250" width="11.6640625" style="58" customWidth="1"/>
    <col min="10251" max="10251" width="8.33203125" style="58" customWidth="1"/>
    <col min="10252" max="10252" width="16.5546875" style="58" customWidth="1"/>
    <col min="10253" max="10496" width="11.44140625" style="58"/>
    <col min="10497" max="10497" width="22.6640625" style="58" customWidth="1"/>
    <col min="10498" max="10498" width="15.44140625" style="58" customWidth="1"/>
    <col min="10499" max="10499" width="7.33203125" style="58" customWidth="1"/>
    <col min="10500" max="10500" width="11.44140625" style="58"/>
    <col min="10501" max="10501" width="5.6640625" style="58" customWidth="1"/>
    <col min="10502" max="10502" width="9.5546875" style="58" customWidth="1"/>
    <col min="10503" max="10503" width="14" style="58" customWidth="1"/>
    <col min="10504" max="10504" width="16.33203125" style="58" customWidth="1"/>
    <col min="10505" max="10505" width="15.88671875" style="58" customWidth="1"/>
    <col min="10506" max="10506" width="11.6640625" style="58" customWidth="1"/>
    <col min="10507" max="10507" width="8.33203125" style="58" customWidth="1"/>
    <col min="10508" max="10508" width="16.5546875" style="58" customWidth="1"/>
    <col min="10509" max="10752" width="11.44140625" style="58"/>
    <col min="10753" max="10753" width="22.6640625" style="58" customWidth="1"/>
    <col min="10754" max="10754" width="15.44140625" style="58" customWidth="1"/>
    <col min="10755" max="10755" width="7.33203125" style="58" customWidth="1"/>
    <col min="10756" max="10756" width="11.44140625" style="58"/>
    <col min="10757" max="10757" width="5.6640625" style="58" customWidth="1"/>
    <col min="10758" max="10758" width="9.5546875" style="58" customWidth="1"/>
    <col min="10759" max="10759" width="14" style="58" customWidth="1"/>
    <col min="10760" max="10760" width="16.33203125" style="58" customWidth="1"/>
    <col min="10761" max="10761" width="15.88671875" style="58" customWidth="1"/>
    <col min="10762" max="10762" width="11.6640625" style="58" customWidth="1"/>
    <col min="10763" max="10763" width="8.33203125" style="58" customWidth="1"/>
    <col min="10764" max="10764" width="16.5546875" style="58" customWidth="1"/>
    <col min="10765" max="11008" width="11.44140625" style="58"/>
    <col min="11009" max="11009" width="22.6640625" style="58" customWidth="1"/>
    <col min="11010" max="11010" width="15.44140625" style="58" customWidth="1"/>
    <col min="11011" max="11011" width="7.33203125" style="58" customWidth="1"/>
    <col min="11012" max="11012" width="11.44140625" style="58"/>
    <col min="11013" max="11013" width="5.6640625" style="58" customWidth="1"/>
    <col min="11014" max="11014" width="9.5546875" style="58" customWidth="1"/>
    <col min="11015" max="11015" width="14" style="58" customWidth="1"/>
    <col min="11016" max="11016" width="16.33203125" style="58" customWidth="1"/>
    <col min="11017" max="11017" width="15.88671875" style="58" customWidth="1"/>
    <col min="11018" max="11018" width="11.6640625" style="58" customWidth="1"/>
    <col min="11019" max="11019" width="8.33203125" style="58" customWidth="1"/>
    <col min="11020" max="11020" width="16.5546875" style="58" customWidth="1"/>
    <col min="11021" max="11264" width="11.44140625" style="58"/>
    <col min="11265" max="11265" width="22.6640625" style="58" customWidth="1"/>
    <col min="11266" max="11266" width="15.44140625" style="58" customWidth="1"/>
    <col min="11267" max="11267" width="7.33203125" style="58" customWidth="1"/>
    <col min="11268" max="11268" width="11.44140625" style="58"/>
    <col min="11269" max="11269" width="5.6640625" style="58" customWidth="1"/>
    <col min="11270" max="11270" width="9.5546875" style="58" customWidth="1"/>
    <col min="11271" max="11271" width="14" style="58" customWidth="1"/>
    <col min="11272" max="11272" width="16.33203125" style="58" customWidth="1"/>
    <col min="11273" max="11273" width="15.88671875" style="58" customWidth="1"/>
    <col min="11274" max="11274" width="11.6640625" style="58" customWidth="1"/>
    <col min="11275" max="11275" width="8.33203125" style="58" customWidth="1"/>
    <col min="11276" max="11276" width="16.5546875" style="58" customWidth="1"/>
    <col min="11277" max="11520" width="11.44140625" style="58"/>
    <col min="11521" max="11521" width="22.6640625" style="58" customWidth="1"/>
    <col min="11522" max="11522" width="15.44140625" style="58" customWidth="1"/>
    <col min="11523" max="11523" width="7.33203125" style="58" customWidth="1"/>
    <col min="11524" max="11524" width="11.44140625" style="58"/>
    <col min="11525" max="11525" width="5.6640625" style="58" customWidth="1"/>
    <col min="11526" max="11526" width="9.5546875" style="58" customWidth="1"/>
    <col min="11527" max="11527" width="14" style="58" customWidth="1"/>
    <col min="11528" max="11528" width="16.33203125" style="58" customWidth="1"/>
    <col min="11529" max="11529" width="15.88671875" style="58" customWidth="1"/>
    <col min="11530" max="11530" width="11.6640625" style="58" customWidth="1"/>
    <col min="11531" max="11531" width="8.33203125" style="58" customWidth="1"/>
    <col min="11532" max="11532" width="16.5546875" style="58" customWidth="1"/>
    <col min="11533" max="11776" width="11.44140625" style="58"/>
    <col min="11777" max="11777" width="22.6640625" style="58" customWidth="1"/>
    <col min="11778" max="11778" width="15.44140625" style="58" customWidth="1"/>
    <col min="11779" max="11779" width="7.33203125" style="58" customWidth="1"/>
    <col min="11780" max="11780" width="11.44140625" style="58"/>
    <col min="11781" max="11781" width="5.6640625" style="58" customWidth="1"/>
    <col min="11782" max="11782" width="9.5546875" style="58" customWidth="1"/>
    <col min="11783" max="11783" width="14" style="58" customWidth="1"/>
    <col min="11784" max="11784" width="16.33203125" style="58" customWidth="1"/>
    <col min="11785" max="11785" width="15.88671875" style="58" customWidth="1"/>
    <col min="11786" max="11786" width="11.6640625" style="58" customWidth="1"/>
    <col min="11787" max="11787" width="8.33203125" style="58" customWidth="1"/>
    <col min="11788" max="11788" width="16.5546875" style="58" customWidth="1"/>
    <col min="11789" max="12032" width="11.44140625" style="58"/>
    <col min="12033" max="12033" width="22.6640625" style="58" customWidth="1"/>
    <col min="12034" max="12034" width="15.44140625" style="58" customWidth="1"/>
    <col min="12035" max="12035" width="7.33203125" style="58" customWidth="1"/>
    <col min="12036" max="12036" width="11.44140625" style="58"/>
    <col min="12037" max="12037" width="5.6640625" style="58" customWidth="1"/>
    <col min="12038" max="12038" width="9.5546875" style="58" customWidth="1"/>
    <col min="12039" max="12039" width="14" style="58" customWidth="1"/>
    <col min="12040" max="12040" width="16.33203125" style="58" customWidth="1"/>
    <col min="12041" max="12041" width="15.88671875" style="58" customWidth="1"/>
    <col min="12042" max="12042" width="11.6640625" style="58" customWidth="1"/>
    <col min="12043" max="12043" width="8.33203125" style="58" customWidth="1"/>
    <col min="12044" max="12044" width="16.5546875" style="58" customWidth="1"/>
    <col min="12045" max="12288" width="11.44140625" style="58"/>
    <col min="12289" max="12289" width="22.6640625" style="58" customWidth="1"/>
    <col min="12290" max="12290" width="15.44140625" style="58" customWidth="1"/>
    <col min="12291" max="12291" width="7.33203125" style="58" customWidth="1"/>
    <col min="12292" max="12292" width="11.44140625" style="58"/>
    <col min="12293" max="12293" width="5.6640625" style="58" customWidth="1"/>
    <col min="12294" max="12294" width="9.5546875" style="58" customWidth="1"/>
    <col min="12295" max="12295" width="14" style="58" customWidth="1"/>
    <col min="12296" max="12296" width="16.33203125" style="58" customWidth="1"/>
    <col min="12297" max="12297" width="15.88671875" style="58" customWidth="1"/>
    <col min="12298" max="12298" width="11.6640625" style="58" customWidth="1"/>
    <col min="12299" max="12299" width="8.33203125" style="58" customWidth="1"/>
    <col min="12300" max="12300" width="16.5546875" style="58" customWidth="1"/>
    <col min="12301" max="12544" width="11.44140625" style="58"/>
    <col min="12545" max="12545" width="22.6640625" style="58" customWidth="1"/>
    <col min="12546" max="12546" width="15.44140625" style="58" customWidth="1"/>
    <col min="12547" max="12547" width="7.33203125" style="58" customWidth="1"/>
    <col min="12548" max="12548" width="11.44140625" style="58"/>
    <col min="12549" max="12549" width="5.6640625" style="58" customWidth="1"/>
    <col min="12550" max="12550" width="9.5546875" style="58" customWidth="1"/>
    <col min="12551" max="12551" width="14" style="58" customWidth="1"/>
    <col min="12552" max="12552" width="16.33203125" style="58" customWidth="1"/>
    <col min="12553" max="12553" width="15.88671875" style="58" customWidth="1"/>
    <col min="12554" max="12554" width="11.6640625" style="58" customWidth="1"/>
    <col min="12555" max="12555" width="8.33203125" style="58" customWidth="1"/>
    <col min="12556" max="12556" width="16.5546875" style="58" customWidth="1"/>
    <col min="12557" max="12800" width="11.44140625" style="58"/>
    <col min="12801" max="12801" width="22.6640625" style="58" customWidth="1"/>
    <col min="12802" max="12802" width="15.44140625" style="58" customWidth="1"/>
    <col min="12803" max="12803" width="7.33203125" style="58" customWidth="1"/>
    <col min="12804" max="12804" width="11.44140625" style="58"/>
    <col min="12805" max="12805" width="5.6640625" style="58" customWidth="1"/>
    <col min="12806" max="12806" width="9.5546875" style="58" customWidth="1"/>
    <col min="12807" max="12807" width="14" style="58" customWidth="1"/>
    <col min="12808" max="12808" width="16.33203125" style="58" customWidth="1"/>
    <col min="12809" max="12809" width="15.88671875" style="58" customWidth="1"/>
    <col min="12810" max="12810" width="11.6640625" style="58" customWidth="1"/>
    <col min="12811" max="12811" width="8.33203125" style="58" customWidth="1"/>
    <col min="12812" max="12812" width="16.5546875" style="58" customWidth="1"/>
    <col min="12813" max="13056" width="11.44140625" style="58"/>
    <col min="13057" max="13057" width="22.6640625" style="58" customWidth="1"/>
    <col min="13058" max="13058" width="15.44140625" style="58" customWidth="1"/>
    <col min="13059" max="13059" width="7.33203125" style="58" customWidth="1"/>
    <col min="13060" max="13060" width="11.44140625" style="58"/>
    <col min="13061" max="13061" width="5.6640625" style="58" customWidth="1"/>
    <col min="13062" max="13062" width="9.5546875" style="58" customWidth="1"/>
    <col min="13063" max="13063" width="14" style="58" customWidth="1"/>
    <col min="13064" max="13064" width="16.33203125" style="58" customWidth="1"/>
    <col min="13065" max="13065" width="15.88671875" style="58" customWidth="1"/>
    <col min="13066" max="13066" width="11.6640625" style="58" customWidth="1"/>
    <col min="13067" max="13067" width="8.33203125" style="58" customWidth="1"/>
    <col min="13068" max="13068" width="16.5546875" style="58" customWidth="1"/>
    <col min="13069" max="13312" width="11.44140625" style="58"/>
    <col min="13313" max="13313" width="22.6640625" style="58" customWidth="1"/>
    <col min="13314" max="13314" width="15.44140625" style="58" customWidth="1"/>
    <col min="13315" max="13315" width="7.33203125" style="58" customWidth="1"/>
    <col min="13316" max="13316" width="11.44140625" style="58"/>
    <col min="13317" max="13317" width="5.6640625" style="58" customWidth="1"/>
    <col min="13318" max="13318" width="9.5546875" style="58" customWidth="1"/>
    <col min="13319" max="13319" width="14" style="58" customWidth="1"/>
    <col min="13320" max="13320" width="16.33203125" style="58" customWidth="1"/>
    <col min="13321" max="13321" width="15.88671875" style="58" customWidth="1"/>
    <col min="13322" max="13322" width="11.6640625" style="58" customWidth="1"/>
    <col min="13323" max="13323" width="8.33203125" style="58" customWidth="1"/>
    <col min="13324" max="13324" width="16.5546875" style="58" customWidth="1"/>
    <col min="13325" max="13568" width="11.44140625" style="58"/>
    <col min="13569" max="13569" width="22.6640625" style="58" customWidth="1"/>
    <col min="13570" max="13570" width="15.44140625" style="58" customWidth="1"/>
    <col min="13571" max="13571" width="7.33203125" style="58" customWidth="1"/>
    <col min="13572" max="13572" width="11.44140625" style="58"/>
    <col min="13573" max="13573" width="5.6640625" style="58" customWidth="1"/>
    <col min="13574" max="13574" width="9.5546875" style="58" customWidth="1"/>
    <col min="13575" max="13575" width="14" style="58" customWidth="1"/>
    <col min="13576" max="13576" width="16.33203125" style="58" customWidth="1"/>
    <col min="13577" max="13577" width="15.88671875" style="58" customWidth="1"/>
    <col min="13578" max="13578" width="11.6640625" style="58" customWidth="1"/>
    <col min="13579" max="13579" width="8.33203125" style="58" customWidth="1"/>
    <col min="13580" max="13580" width="16.5546875" style="58" customWidth="1"/>
    <col min="13581" max="13824" width="11.44140625" style="58"/>
    <col min="13825" max="13825" width="22.6640625" style="58" customWidth="1"/>
    <col min="13826" max="13826" width="15.44140625" style="58" customWidth="1"/>
    <col min="13827" max="13827" width="7.33203125" style="58" customWidth="1"/>
    <col min="13828" max="13828" width="11.44140625" style="58"/>
    <col min="13829" max="13829" width="5.6640625" style="58" customWidth="1"/>
    <col min="13830" max="13830" width="9.5546875" style="58" customWidth="1"/>
    <col min="13831" max="13831" width="14" style="58" customWidth="1"/>
    <col min="13832" max="13832" width="16.33203125" style="58" customWidth="1"/>
    <col min="13833" max="13833" width="15.88671875" style="58" customWidth="1"/>
    <col min="13834" max="13834" width="11.6640625" style="58" customWidth="1"/>
    <col min="13835" max="13835" width="8.33203125" style="58" customWidth="1"/>
    <col min="13836" max="13836" width="16.5546875" style="58" customWidth="1"/>
    <col min="13837" max="14080" width="11.44140625" style="58"/>
    <col min="14081" max="14081" width="22.6640625" style="58" customWidth="1"/>
    <col min="14082" max="14082" width="15.44140625" style="58" customWidth="1"/>
    <col min="14083" max="14083" width="7.33203125" style="58" customWidth="1"/>
    <col min="14084" max="14084" width="11.44140625" style="58"/>
    <col min="14085" max="14085" width="5.6640625" style="58" customWidth="1"/>
    <col min="14086" max="14086" width="9.5546875" style="58" customWidth="1"/>
    <col min="14087" max="14087" width="14" style="58" customWidth="1"/>
    <col min="14088" max="14088" width="16.33203125" style="58" customWidth="1"/>
    <col min="14089" max="14089" width="15.88671875" style="58" customWidth="1"/>
    <col min="14090" max="14090" width="11.6640625" style="58" customWidth="1"/>
    <col min="14091" max="14091" width="8.33203125" style="58" customWidth="1"/>
    <col min="14092" max="14092" width="16.5546875" style="58" customWidth="1"/>
    <col min="14093" max="14336" width="11.44140625" style="58"/>
    <col min="14337" max="14337" width="22.6640625" style="58" customWidth="1"/>
    <col min="14338" max="14338" width="15.44140625" style="58" customWidth="1"/>
    <col min="14339" max="14339" width="7.33203125" style="58" customWidth="1"/>
    <col min="14340" max="14340" width="11.44140625" style="58"/>
    <col min="14341" max="14341" width="5.6640625" style="58" customWidth="1"/>
    <col min="14342" max="14342" width="9.5546875" style="58" customWidth="1"/>
    <col min="14343" max="14343" width="14" style="58" customWidth="1"/>
    <col min="14344" max="14344" width="16.33203125" style="58" customWidth="1"/>
    <col min="14345" max="14345" width="15.88671875" style="58" customWidth="1"/>
    <col min="14346" max="14346" width="11.6640625" style="58" customWidth="1"/>
    <col min="14347" max="14347" width="8.33203125" style="58" customWidth="1"/>
    <col min="14348" max="14348" width="16.5546875" style="58" customWidth="1"/>
    <col min="14349" max="14592" width="11.44140625" style="58"/>
    <col min="14593" max="14593" width="22.6640625" style="58" customWidth="1"/>
    <col min="14594" max="14594" width="15.44140625" style="58" customWidth="1"/>
    <col min="14595" max="14595" width="7.33203125" style="58" customWidth="1"/>
    <col min="14596" max="14596" width="11.44140625" style="58"/>
    <col min="14597" max="14597" width="5.6640625" style="58" customWidth="1"/>
    <col min="14598" max="14598" width="9.5546875" style="58" customWidth="1"/>
    <col min="14599" max="14599" width="14" style="58" customWidth="1"/>
    <col min="14600" max="14600" width="16.33203125" style="58" customWidth="1"/>
    <col min="14601" max="14601" width="15.88671875" style="58" customWidth="1"/>
    <col min="14602" max="14602" width="11.6640625" style="58" customWidth="1"/>
    <col min="14603" max="14603" width="8.33203125" style="58" customWidth="1"/>
    <col min="14604" max="14604" width="16.5546875" style="58" customWidth="1"/>
    <col min="14605" max="14848" width="11.44140625" style="58"/>
    <col min="14849" max="14849" width="22.6640625" style="58" customWidth="1"/>
    <col min="14850" max="14850" width="15.44140625" style="58" customWidth="1"/>
    <col min="14851" max="14851" width="7.33203125" style="58" customWidth="1"/>
    <col min="14852" max="14852" width="11.44140625" style="58"/>
    <col min="14853" max="14853" width="5.6640625" style="58" customWidth="1"/>
    <col min="14854" max="14854" width="9.5546875" style="58" customWidth="1"/>
    <col min="14855" max="14855" width="14" style="58" customWidth="1"/>
    <col min="14856" max="14856" width="16.33203125" style="58" customWidth="1"/>
    <col min="14857" max="14857" width="15.88671875" style="58" customWidth="1"/>
    <col min="14858" max="14858" width="11.6640625" style="58" customWidth="1"/>
    <col min="14859" max="14859" width="8.33203125" style="58" customWidth="1"/>
    <col min="14860" max="14860" width="16.5546875" style="58" customWidth="1"/>
    <col min="14861" max="15104" width="11.44140625" style="58"/>
    <col min="15105" max="15105" width="22.6640625" style="58" customWidth="1"/>
    <col min="15106" max="15106" width="15.44140625" style="58" customWidth="1"/>
    <col min="15107" max="15107" width="7.33203125" style="58" customWidth="1"/>
    <col min="15108" max="15108" width="11.44140625" style="58"/>
    <col min="15109" max="15109" width="5.6640625" style="58" customWidth="1"/>
    <col min="15110" max="15110" width="9.5546875" style="58" customWidth="1"/>
    <col min="15111" max="15111" width="14" style="58" customWidth="1"/>
    <col min="15112" max="15112" width="16.33203125" style="58" customWidth="1"/>
    <col min="15113" max="15113" width="15.88671875" style="58" customWidth="1"/>
    <col min="15114" max="15114" width="11.6640625" style="58" customWidth="1"/>
    <col min="15115" max="15115" width="8.33203125" style="58" customWidth="1"/>
    <col min="15116" max="15116" width="16.5546875" style="58" customWidth="1"/>
    <col min="15117" max="15360" width="11.44140625" style="58"/>
    <col min="15361" max="15361" width="22.6640625" style="58" customWidth="1"/>
    <col min="15362" max="15362" width="15.44140625" style="58" customWidth="1"/>
    <col min="15363" max="15363" width="7.33203125" style="58" customWidth="1"/>
    <col min="15364" max="15364" width="11.44140625" style="58"/>
    <col min="15365" max="15365" width="5.6640625" style="58" customWidth="1"/>
    <col min="15366" max="15366" width="9.5546875" style="58" customWidth="1"/>
    <col min="15367" max="15367" width="14" style="58" customWidth="1"/>
    <col min="15368" max="15368" width="16.33203125" style="58" customWidth="1"/>
    <col min="15369" max="15369" width="15.88671875" style="58" customWidth="1"/>
    <col min="15370" max="15370" width="11.6640625" style="58" customWidth="1"/>
    <col min="15371" max="15371" width="8.33203125" style="58" customWidth="1"/>
    <col min="15372" max="15372" width="16.5546875" style="58" customWidth="1"/>
    <col min="15373" max="15616" width="11.44140625" style="58"/>
    <col min="15617" max="15617" width="22.6640625" style="58" customWidth="1"/>
    <col min="15618" max="15618" width="15.44140625" style="58" customWidth="1"/>
    <col min="15619" max="15619" width="7.33203125" style="58" customWidth="1"/>
    <col min="15620" max="15620" width="11.44140625" style="58"/>
    <col min="15621" max="15621" width="5.6640625" style="58" customWidth="1"/>
    <col min="15622" max="15622" width="9.5546875" style="58" customWidth="1"/>
    <col min="15623" max="15623" width="14" style="58" customWidth="1"/>
    <col min="15624" max="15624" width="16.33203125" style="58" customWidth="1"/>
    <col min="15625" max="15625" width="15.88671875" style="58" customWidth="1"/>
    <col min="15626" max="15626" width="11.6640625" style="58" customWidth="1"/>
    <col min="15627" max="15627" width="8.33203125" style="58" customWidth="1"/>
    <col min="15628" max="15628" width="16.5546875" style="58" customWidth="1"/>
    <col min="15629" max="15872" width="11.44140625" style="58"/>
    <col min="15873" max="15873" width="22.6640625" style="58" customWidth="1"/>
    <col min="15874" max="15874" width="15.44140625" style="58" customWidth="1"/>
    <col min="15875" max="15875" width="7.33203125" style="58" customWidth="1"/>
    <col min="15876" max="15876" width="11.44140625" style="58"/>
    <col min="15877" max="15877" width="5.6640625" style="58" customWidth="1"/>
    <col min="15878" max="15878" width="9.5546875" style="58" customWidth="1"/>
    <col min="15879" max="15879" width="14" style="58" customWidth="1"/>
    <col min="15880" max="15880" width="16.33203125" style="58" customWidth="1"/>
    <col min="15881" max="15881" width="15.88671875" style="58" customWidth="1"/>
    <col min="15882" max="15882" width="11.6640625" style="58" customWidth="1"/>
    <col min="15883" max="15883" width="8.33203125" style="58" customWidth="1"/>
    <col min="15884" max="15884" width="16.5546875" style="58" customWidth="1"/>
    <col min="15885" max="16128" width="11.44140625" style="58"/>
    <col min="16129" max="16129" width="22.6640625" style="58" customWidth="1"/>
    <col min="16130" max="16130" width="15.44140625" style="58" customWidth="1"/>
    <col min="16131" max="16131" width="7.33203125" style="58" customWidth="1"/>
    <col min="16132" max="16132" width="11.44140625" style="58"/>
    <col min="16133" max="16133" width="5.6640625" style="58" customWidth="1"/>
    <col min="16134" max="16134" width="9.5546875" style="58" customWidth="1"/>
    <col min="16135" max="16135" width="14" style="58" customWidth="1"/>
    <col min="16136" max="16136" width="16.33203125" style="58" customWidth="1"/>
    <col min="16137" max="16137" width="15.88671875" style="58" customWidth="1"/>
    <col min="16138" max="16138" width="11.6640625" style="58" customWidth="1"/>
    <col min="16139" max="16139" width="8.33203125" style="58" customWidth="1"/>
    <col min="16140" max="16140" width="16.5546875" style="58" customWidth="1"/>
    <col min="16141"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16.5" customHeight="1" thickBot="1">
      <c r="A30" s="295" t="s">
        <v>54</v>
      </c>
      <c r="B30" s="234" t="s">
        <v>131</v>
      </c>
      <c r="C30" s="235"/>
      <c r="D30" s="235"/>
      <c r="E30" s="235"/>
      <c r="F30" s="235"/>
      <c r="G30" s="235"/>
      <c r="H30" s="235"/>
      <c r="I30" s="236"/>
      <c r="J30" s="949" t="s">
        <v>43</v>
      </c>
      <c r="K30" s="950"/>
      <c r="L30" s="555"/>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2" s="68" customFormat="1" ht="3.75" customHeight="1" thickBot="1">
      <c r="A33" s="147"/>
      <c r="B33" s="135"/>
      <c r="C33" s="135"/>
      <c r="D33" s="135"/>
      <c r="E33" s="135"/>
      <c r="F33" s="135"/>
      <c r="G33" s="148"/>
      <c r="H33" s="148"/>
      <c r="I33" s="135"/>
      <c r="J33" s="135"/>
      <c r="K33" s="135"/>
      <c r="L33" s="136"/>
    </row>
    <row r="34" spans="1:12" s="198" customFormat="1" ht="12">
      <c r="A34" s="889" t="s">
        <v>10</v>
      </c>
      <c r="B34" s="890"/>
      <c r="C34" s="890"/>
      <c r="D34" s="890"/>
      <c r="E34" s="890"/>
      <c r="F34" s="891"/>
      <c r="G34" s="892" t="s">
        <v>15</v>
      </c>
      <c r="H34" s="893"/>
      <c r="I34" s="149" t="s">
        <v>16</v>
      </c>
      <c r="J34" s="894" t="s">
        <v>17</v>
      </c>
      <c r="K34" s="891"/>
      <c r="L34" s="150" t="s">
        <v>18</v>
      </c>
    </row>
    <row r="35" spans="1:12" s="305" customFormat="1" ht="12.75" customHeight="1">
      <c r="A35" s="81" t="s">
        <v>181</v>
      </c>
      <c r="B35" s="78"/>
      <c r="C35" s="78"/>
      <c r="D35" s="78"/>
      <c r="E35" s="78"/>
      <c r="F35" s="301"/>
      <c r="G35" s="265"/>
      <c r="H35" s="299"/>
      <c r="I35" s="556">
        <v>293587</v>
      </c>
      <c r="J35" s="951">
        <v>25</v>
      </c>
      <c r="K35" s="952"/>
      <c r="L35" s="302">
        <f>+I35/J35</f>
        <v>11743.48</v>
      </c>
    </row>
    <row r="36" spans="1:12" s="198" customFormat="1">
      <c r="A36" s="74" t="s">
        <v>154</v>
      </c>
      <c r="B36" s="82"/>
      <c r="C36" s="82"/>
      <c r="D36" s="82"/>
      <c r="E36" s="82"/>
      <c r="F36" s="297"/>
      <c r="G36" s="256"/>
      <c r="H36" s="245"/>
      <c r="I36" s="309"/>
      <c r="J36" s="947"/>
      <c r="K36" s="948"/>
      <c r="L36" s="311">
        <f>+L66*0.02</f>
        <v>9.447395000000002</v>
      </c>
    </row>
    <row r="37" spans="1:12" s="198" customFormat="1" ht="12" thickBot="1">
      <c r="A37" s="958"/>
      <c r="B37" s="959"/>
      <c r="C37" s="959"/>
      <c r="D37" s="959"/>
      <c r="E37" s="959"/>
      <c r="F37" s="960"/>
      <c r="G37" s="961"/>
      <c r="H37" s="962"/>
      <c r="I37" s="314"/>
      <c r="J37" s="963"/>
      <c r="K37" s="960"/>
      <c r="L37" s="315"/>
    </row>
    <row r="38" spans="1:12" s="198" customFormat="1" ht="12.6" thickBot="1">
      <c r="A38" s="907" t="s">
        <v>19</v>
      </c>
      <c r="B38" s="908"/>
      <c r="C38" s="908"/>
      <c r="D38" s="908"/>
      <c r="E38" s="908"/>
      <c r="F38" s="908"/>
      <c r="G38" s="908"/>
      <c r="H38" s="908"/>
      <c r="I38" s="908"/>
      <c r="J38" s="908"/>
      <c r="K38" s="909"/>
      <c r="L38" s="312">
        <f>SUM(L35:L37)</f>
        <v>11752.927394999999</v>
      </c>
    </row>
    <row r="39" spans="1:12" s="198" customFormat="1" ht="12">
      <c r="A39" s="157"/>
      <c r="B39" s="158"/>
      <c r="C39" s="158"/>
      <c r="D39" s="158"/>
      <c r="E39" s="158"/>
      <c r="F39" s="158"/>
      <c r="G39" s="158"/>
      <c r="H39" s="158"/>
      <c r="I39" s="158"/>
      <c r="J39" s="158"/>
      <c r="K39" s="158"/>
      <c r="L39" s="159"/>
    </row>
    <row r="40" spans="1:12">
      <c r="A40" s="160" t="s">
        <v>20</v>
      </c>
      <c r="B40" s="161"/>
      <c r="C40" s="161"/>
      <c r="D40" s="161"/>
      <c r="E40" s="161"/>
      <c r="F40" s="161"/>
      <c r="G40" s="161"/>
      <c r="H40" s="161"/>
      <c r="I40" s="161"/>
      <c r="J40" s="161"/>
      <c r="K40" s="161"/>
      <c r="L40" s="162"/>
    </row>
    <row r="41" spans="1:12" s="198" customFormat="1" ht="3.75" customHeight="1" thickBot="1">
      <c r="A41" s="163"/>
      <c r="B41" s="164"/>
      <c r="C41" s="164"/>
      <c r="D41" s="164"/>
      <c r="E41" s="164"/>
      <c r="F41" s="164"/>
      <c r="G41" s="164"/>
      <c r="H41" s="158"/>
      <c r="I41" s="158"/>
      <c r="J41" s="158"/>
      <c r="K41" s="158"/>
      <c r="L41" s="159"/>
    </row>
    <row r="42" spans="1:12" s="198" customFormat="1" ht="12">
      <c r="A42" s="889" t="s">
        <v>10</v>
      </c>
      <c r="B42" s="890"/>
      <c r="C42" s="890"/>
      <c r="D42" s="890"/>
      <c r="E42" s="890"/>
      <c r="F42" s="890"/>
      <c r="G42" s="891"/>
      <c r="H42" s="165" t="s">
        <v>12</v>
      </c>
      <c r="I42" s="149" t="s">
        <v>13</v>
      </c>
      <c r="J42" s="894" t="s">
        <v>21</v>
      </c>
      <c r="K42" s="891"/>
      <c r="L42" s="150" t="s">
        <v>18</v>
      </c>
    </row>
    <row r="43" spans="1:12" s="198" customFormat="1" ht="12.75" customHeight="1">
      <c r="A43" s="396" t="s">
        <v>155</v>
      </c>
      <c r="B43" s="296"/>
      <c r="C43" s="296"/>
      <c r="D43" s="296"/>
      <c r="E43" s="296"/>
      <c r="F43" s="296"/>
      <c r="G43" s="568"/>
      <c r="H43" s="296" t="s">
        <v>43</v>
      </c>
      <c r="I43" s="316">
        <v>1</v>
      </c>
      <c r="J43" s="979">
        <v>5000</v>
      </c>
      <c r="K43" s="980"/>
      <c r="L43" s="410">
        <f>+J43*I43</f>
        <v>5000</v>
      </c>
    </row>
    <row r="44" spans="1:12" s="198" customFormat="1" ht="11.4">
      <c r="A44" s="255"/>
      <c r="B44" s="256"/>
      <c r="C44" s="256"/>
      <c r="D44" s="256"/>
      <c r="E44" s="256"/>
      <c r="F44" s="256"/>
      <c r="G44" s="245"/>
      <c r="H44" s="242"/>
      <c r="I44" s="317"/>
      <c r="J44" s="247"/>
      <c r="K44" s="243"/>
      <c r="L44" s="319"/>
    </row>
    <row r="45" spans="1:12" s="198" customFormat="1" ht="11.4">
      <c r="A45" s="255"/>
      <c r="B45" s="256"/>
      <c r="C45" s="256"/>
      <c r="D45" s="256"/>
      <c r="E45" s="256"/>
      <c r="F45" s="256"/>
      <c r="G45" s="245"/>
      <c r="H45" s="242"/>
      <c r="I45" s="317"/>
      <c r="J45" s="247"/>
      <c r="K45" s="243"/>
      <c r="L45" s="319"/>
    </row>
    <row r="46" spans="1:12" s="198" customFormat="1" ht="11.4">
      <c r="A46" s="255"/>
      <c r="B46" s="256"/>
      <c r="C46" s="256"/>
      <c r="D46" s="256"/>
      <c r="E46" s="256"/>
      <c r="F46" s="256"/>
      <c r="G46" s="245"/>
      <c r="H46" s="257"/>
      <c r="I46" s="246"/>
      <c r="J46" s="947"/>
      <c r="K46" s="948"/>
      <c r="L46" s="319"/>
    </row>
    <row r="47" spans="1:12" s="198" customFormat="1" ht="12" thickBot="1">
      <c r="A47" s="260"/>
      <c r="B47" s="261"/>
      <c r="C47" s="261"/>
      <c r="D47" s="261"/>
      <c r="E47" s="261"/>
      <c r="F47" s="261"/>
      <c r="G47" s="262"/>
      <c r="H47" s="263"/>
      <c r="I47" s="240"/>
      <c r="J47" s="963"/>
      <c r="K47" s="960"/>
      <c r="L47" s="320"/>
    </row>
    <row r="48" spans="1:12" s="198" customFormat="1" ht="12.6" thickBot="1">
      <c r="A48" s="907" t="s">
        <v>19</v>
      </c>
      <c r="B48" s="908"/>
      <c r="C48" s="908"/>
      <c r="D48" s="908"/>
      <c r="E48" s="908"/>
      <c r="F48" s="908"/>
      <c r="G48" s="908"/>
      <c r="H48" s="908"/>
      <c r="I48" s="908"/>
      <c r="J48" s="908"/>
      <c r="K48" s="909"/>
      <c r="L48" s="156">
        <f>SUM(L43:L47)</f>
        <v>5000</v>
      </c>
    </row>
    <row r="49" spans="1:15" s="198" customFormat="1" ht="11.4">
      <c r="A49" s="170"/>
      <c r="B49" s="158"/>
      <c r="C49" s="158"/>
      <c r="D49" s="158"/>
      <c r="E49" s="158"/>
      <c r="F49" s="158"/>
      <c r="G49" s="158"/>
      <c r="H49" s="158"/>
      <c r="I49" s="158"/>
      <c r="J49" s="158"/>
      <c r="K49" s="158"/>
      <c r="L49" s="159"/>
    </row>
    <row r="50" spans="1:15" s="198" customFormat="1">
      <c r="A50" s="160" t="s">
        <v>22</v>
      </c>
      <c r="B50" s="166"/>
      <c r="C50" s="166"/>
      <c r="D50" s="166"/>
      <c r="E50" s="166"/>
      <c r="F50" s="166"/>
      <c r="G50" s="166"/>
      <c r="H50" s="166"/>
      <c r="I50" s="166"/>
      <c r="J50" s="166"/>
      <c r="K50" s="166"/>
      <c r="L50" s="171"/>
    </row>
    <row r="51" spans="1:15" s="198" customFormat="1" ht="3.75" customHeight="1" thickBot="1">
      <c r="A51" s="170"/>
      <c r="B51" s="158"/>
      <c r="C51" s="158"/>
      <c r="D51" s="158"/>
      <c r="E51" s="158"/>
      <c r="F51" s="158"/>
      <c r="G51" s="158"/>
      <c r="H51" s="158"/>
      <c r="I51" s="158"/>
      <c r="J51" s="158"/>
      <c r="K51" s="158"/>
      <c r="L51" s="159"/>
    </row>
    <row r="52" spans="1:15" s="198" customFormat="1" ht="36" customHeight="1">
      <c r="A52" s="914" t="s">
        <v>23</v>
      </c>
      <c r="B52" s="915"/>
      <c r="C52" s="915"/>
      <c r="D52" s="915"/>
      <c r="E52" s="916"/>
      <c r="F52" s="172" t="s">
        <v>12</v>
      </c>
      <c r="G52" s="173" t="s">
        <v>107</v>
      </c>
      <c r="H52" s="174" t="s">
        <v>108</v>
      </c>
      <c r="I52" s="173" t="s">
        <v>109</v>
      </c>
      <c r="J52" s="917" t="s">
        <v>24</v>
      </c>
      <c r="K52" s="916"/>
      <c r="L52" s="175" t="s">
        <v>18</v>
      </c>
    </row>
    <row r="53" spans="1:15" s="198" customFormat="1" ht="11.4">
      <c r="A53" s="264"/>
      <c r="B53" s="265"/>
      <c r="C53" s="265"/>
      <c r="D53" s="265"/>
      <c r="E53" s="265"/>
      <c r="F53" s="316"/>
      <c r="G53" s="238"/>
      <c r="H53" s="267"/>
      <c r="I53" s="238"/>
      <c r="J53" s="964"/>
      <c r="K53" s="965"/>
      <c r="L53" s="310"/>
    </row>
    <row r="54" spans="1:15" s="198" customFormat="1" ht="11.4">
      <c r="A54" s="255"/>
      <c r="B54" s="256"/>
      <c r="C54" s="256"/>
      <c r="D54" s="256"/>
      <c r="E54" s="256"/>
      <c r="F54" s="268"/>
      <c r="G54" s="246"/>
      <c r="H54" s="257"/>
      <c r="I54" s="246"/>
      <c r="J54" s="321"/>
      <c r="K54" s="322"/>
      <c r="L54" s="311"/>
    </row>
    <row r="55" spans="1:15" s="198" customFormat="1" ht="11.4">
      <c r="A55" s="255"/>
      <c r="B55" s="256"/>
      <c r="C55" s="256"/>
      <c r="D55" s="256"/>
      <c r="E55" s="256"/>
      <c r="F55" s="268"/>
      <c r="G55" s="246"/>
      <c r="H55" s="257"/>
      <c r="I55" s="246"/>
      <c r="J55" s="321"/>
      <c r="K55" s="322"/>
      <c r="L55" s="311"/>
    </row>
    <row r="56" spans="1:15" s="198" customFormat="1" ht="12" thickBot="1">
      <c r="A56" s="260"/>
      <c r="B56" s="261"/>
      <c r="C56" s="261"/>
      <c r="D56" s="261"/>
      <c r="E56" s="261"/>
      <c r="F56" s="269"/>
      <c r="G56" s="240"/>
      <c r="H56" s="263"/>
      <c r="I56" s="240"/>
      <c r="J56" s="966"/>
      <c r="K56" s="967"/>
      <c r="L56" s="315"/>
      <c r="O56" s="307"/>
    </row>
    <row r="57" spans="1:15" s="198" customFormat="1" ht="12.6" thickBot="1">
      <c r="A57" s="918" t="s">
        <v>19</v>
      </c>
      <c r="B57" s="919"/>
      <c r="C57" s="919"/>
      <c r="D57" s="919"/>
      <c r="E57" s="919"/>
      <c r="F57" s="919"/>
      <c r="G57" s="919"/>
      <c r="H57" s="919"/>
      <c r="I57" s="919"/>
      <c r="J57" s="919"/>
      <c r="K57" s="920"/>
      <c r="L57" s="323">
        <f>SUM(L53:L56)</f>
        <v>0</v>
      </c>
      <c r="O57" s="307"/>
    </row>
    <row r="58" spans="1:15" s="198" customFormat="1" ht="11.4">
      <c r="A58" s="170"/>
      <c r="B58" s="158"/>
      <c r="C58" s="158"/>
      <c r="D58" s="158"/>
      <c r="E58" s="158"/>
      <c r="F58" s="158"/>
      <c r="G58" s="158"/>
      <c r="H58" s="158"/>
      <c r="I58" s="158"/>
      <c r="J58" s="158"/>
      <c r="K58" s="158"/>
      <c r="L58" s="159"/>
    </row>
    <row r="59" spans="1:15">
      <c r="A59" s="160" t="s">
        <v>25</v>
      </c>
      <c r="B59" s="161"/>
      <c r="C59" s="161"/>
      <c r="D59" s="161"/>
      <c r="E59" s="161"/>
      <c r="F59" s="161"/>
      <c r="G59" s="161"/>
      <c r="H59" s="161"/>
      <c r="I59" s="161"/>
      <c r="J59" s="161"/>
      <c r="K59" s="161"/>
      <c r="L59" s="162"/>
    </row>
    <row r="60" spans="1:15" s="198" customFormat="1" ht="3.75" customHeight="1" thickBot="1">
      <c r="A60" s="170"/>
      <c r="B60" s="158"/>
      <c r="C60" s="158"/>
      <c r="D60" s="158"/>
      <c r="E60" s="158"/>
      <c r="F60" s="158"/>
      <c r="G60" s="158"/>
      <c r="H60" s="158"/>
      <c r="I60" s="158"/>
      <c r="J60" s="158"/>
      <c r="K60" s="158"/>
      <c r="L60" s="159"/>
    </row>
    <row r="61" spans="1:15" s="198" customFormat="1" ht="25.5" customHeight="1">
      <c r="A61" s="914" t="s">
        <v>10</v>
      </c>
      <c r="B61" s="915"/>
      <c r="C61" s="915"/>
      <c r="D61" s="915"/>
      <c r="E61" s="915"/>
      <c r="F61" s="916"/>
      <c r="G61" s="172" t="s">
        <v>26</v>
      </c>
      <c r="H61" s="174" t="s">
        <v>27</v>
      </c>
      <c r="I61" s="173" t="s">
        <v>28</v>
      </c>
      <c r="J61" s="921" t="s">
        <v>17</v>
      </c>
      <c r="K61" s="922"/>
      <c r="L61" s="183" t="s">
        <v>18</v>
      </c>
    </row>
    <row r="62" spans="1:15" s="198" customFormat="1" ht="11.4">
      <c r="A62" s="264" t="s">
        <v>112</v>
      </c>
      <c r="B62" s="265"/>
      <c r="C62" s="265"/>
      <c r="D62" s="265"/>
      <c r="E62" s="265"/>
      <c r="F62" s="299">
        <v>1</v>
      </c>
      <c r="G62" s="581">
        <v>51067</v>
      </c>
      <c r="H62" s="306">
        <v>1.85</v>
      </c>
      <c r="I62" s="581">
        <f>+H62*G62</f>
        <v>94473.950000000012</v>
      </c>
      <c r="J62" s="968">
        <f>+J35*8</f>
        <v>200</v>
      </c>
      <c r="K62" s="969"/>
      <c r="L62" s="583">
        <f>+I62/J62</f>
        <v>472.36975000000007</v>
      </c>
    </row>
    <row r="63" spans="1:15" s="198" customFormat="1" ht="12.75" customHeight="1">
      <c r="A63" s="255"/>
      <c r="B63" s="256"/>
      <c r="C63" s="256"/>
      <c r="D63" s="256"/>
      <c r="E63" s="256"/>
      <c r="F63" s="256"/>
      <c r="G63" s="309"/>
      <c r="H63" s="324"/>
      <c r="I63" s="309"/>
      <c r="J63" s="970"/>
      <c r="K63" s="971"/>
      <c r="L63" s="311"/>
    </row>
    <row r="64" spans="1:15" s="198" customFormat="1" ht="11.4">
      <c r="A64" s="255"/>
      <c r="B64" s="256"/>
      <c r="C64" s="256"/>
      <c r="D64" s="256"/>
      <c r="E64" s="256"/>
      <c r="F64" s="256"/>
      <c r="G64" s="309"/>
      <c r="H64" s="257"/>
      <c r="I64" s="309"/>
      <c r="J64" s="247"/>
      <c r="K64" s="243"/>
      <c r="L64" s="311"/>
    </row>
    <row r="65" spans="1:12" s="198" customFormat="1" ht="12" thickBot="1">
      <c r="A65" s="972"/>
      <c r="B65" s="961"/>
      <c r="C65" s="961"/>
      <c r="D65" s="961"/>
      <c r="E65" s="961"/>
      <c r="F65" s="961"/>
      <c r="G65" s="240"/>
      <c r="H65" s="263"/>
      <c r="I65" s="240"/>
      <c r="J65" s="963"/>
      <c r="K65" s="960"/>
      <c r="L65" s="241"/>
    </row>
    <row r="66" spans="1:12" s="198" customFormat="1" ht="12.6" thickBot="1">
      <c r="A66" s="907" t="s">
        <v>19</v>
      </c>
      <c r="B66" s="908"/>
      <c r="C66" s="908"/>
      <c r="D66" s="908"/>
      <c r="E66" s="908"/>
      <c r="F66" s="908"/>
      <c r="G66" s="908"/>
      <c r="H66" s="908"/>
      <c r="I66" s="908"/>
      <c r="J66" s="908"/>
      <c r="K66" s="909"/>
      <c r="L66" s="312">
        <f>SUM(L62:L65)</f>
        <v>472.36975000000007</v>
      </c>
    </row>
    <row r="67" spans="1:12" s="198" customFormat="1" ht="8.25" customHeight="1" thickBot="1">
      <c r="A67" s="170"/>
      <c r="B67" s="158"/>
      <c r="C67" s="158"/>
      <c r="D67" s="158"/>
      <c r="E67" s="158"/>
      <c r="F67" s="158"/>
      <c r="G67" s="158"/>
      <c r="H67" s="158"/>
      <c r="I67" s="158"/>
      <c r="J67" s="158"/>
      <c r="K67" s="158"/>
      <c r="L67" s="159"/>
    </row>
    <row r="68" spans="1:12" s="198" customFormat="1" ht="12.6" thickBot="1">
      <c r="A68" s="907" t="s">
        <v>29</v>
      </c>
      <c r="B68" s="908"/>
      <c r="C68" s="908"/>
      <c r="D68" s="908"/>
      <c r="E68" s="908"/>
      <c r="F68" s="908"/>
      <c r="G68" s="908"/>
      <c r="H68" s="908"/>
      <c r="I68" s="908"/>
      <c r="J68" s="908"/>
      <c r="K68" s="909"/>
      <c r="L68" s="312">
        <f>+L66+L57+L48+L38</f>
        <v>17225.297144999997</v>
      </c>
    </row>
    <row r="69" spans="1:12" s="198" customFormat="1" ht="9" customHeight="1">
      <c r="A69" s="170"/>
      <c r="B69" s="158"/>
      <c r="C69" s="158"/>
      <c r="D69" s="158"/>
      <c r="E69" s="158"/>
      <c r="F69" s="158"/>
      <c r="G69" s="158"/>
      <c r="H69" s="158"/>
      <c r="I69" s="158"/>
      <c r="J69" s="158"/>
      <c r="K69" s="158"/>
      <c r="L69" s="159"/>
    </row>
    <row r="70" spans="1:12">
      <c r="A70" s="160" t="s">
        <v>30</v>
      </c>
      <c r="B70" s="161"/>
      <c r="C70" s="161"/>
      <c r="D70" s="161"/>
      <c r="E70" s="161"/>
      <c r="F70" s="161"/>
      <c r="G70" s="161"/>
      <c r="H70" s="161"/>
      <c r="I70" s="161"/>
      <c r="J70" s="161"/>
      <c r="K70" s="161"/>
      <c r="L70" s="162"/>
    </row>
    <row r="71" spans="1:12" s="198" customFormat="1" ht="3.75" customHeight="1" thickBot="1">
      <c r="A71" s="170"/>
      <c r="B71" s="158"/>
      <c r="C71" s="158"/>
      <c r="D71" s="158"/>
      <c r="E71" s="158"/>
      <c r="F71" s="158"/>
      <c r="G71" s="158"/>
      <c r="H71" s="158"/>
      <c r="I71" s="158"/>
      <c r="J71" s="158"/>
      <c r="K71" s="158"/>
      <c r="L71" s="159"/>
    </row>
    <row r="72" spans="1:12" s="198" customFormat="1" ht="12">
      <c r="A72" s="889" t="s">
        <v>10</v>
      </c>
      <c r="B72" s="890"/>
      <c r="C72" s="890"/>
      <c r="D72" s="890"/>
      <c r="E72" s="890"/>
      <c r="F72" s="890"/>
      <c r="G72" s="184"/>
      <c r="H72" s="187"/>
      <c r="I72" s="186" t="s">
        <v>31</v>
      </c>
      <c r="J72" s="923" t="s">
        <v>32</v>
      </c>
      <c r="K72" s="924"/>
      <c r="L72" s="188"/>
    </row>
    <row r="73" spans="1:12" s="198" customFormat="1" ht="11.4">
      <c r="A73" s="264" t="s">
        <v>97</v>
      </c>
      <c r="B73" s="265"/>
      <c r="C73" s="265"/>
      <c r="D73" s="265"/>
      <c r="E73" s="265"/>
      <c r="F73" s="265"/>
      <c r="G73" s="278"/>
      <c r="H73" s="279"/>
      <c r="I73" s="272">
        <v>0.2</v>
      </c>
      <c r="J73" s="973">
        <f>+L68*I73</f>
        <v>3445.0594289999995</v>
      </c>
      <c r="K73" s="974"/>
      <c r="L73" s="273"/>
    </row>
    <row r="74" spans="1:12" s="198" customFormat="1" ht="11.4">
      <c r="A74" s="255" t="s">
        <v>33</v>
      </c>
      <c r="B74" s="256"/>
      <c r="C74" s="256"/>
      <c r="D74" s="256"/>
      <c r="E74" s="256"/>
      <c r="F74" s="256"/>
      <c r="G74" s="280"/>
      <c r="H74" s="281"/>
      <c r="I74" s="274">
        <v>0.05</v>
      </c>
      <c r="J74" s="975">
        <f>+L68*I74</f>
        <v>861.26485724999986</v>
      </c>
      <c r="K74" s="976"/>
      <c r="L74" s="275"/>
    </row>
    <row r="75" spans="1:12" s="198" customFormat="1" ht="12" thickBot="1">
      <c r="A75" s="260" t="s">
        <v>34</v>
      </c>
      <c r="B75" s="261"/>
      <c r="C75" s="261"/>
      <c r="D75" s="261"/>
      <c r="E75" s="261"/>
      <c r="F75" s="261"/>
      <c r="G75" s="282"/>
      <c r="H75" s="283"/>
      <c r="I75" s="276">
        <v>0.05</v>
      </c>
      <c r="J75" s="977">
        <f>+L68*I75</f>
        <v>861.26485724999986</v>
      </c>
      <c r="K75" s="978"/>
      <c r="L75" s="277"/>
    </row>
    <row r="76" spans="1:12" s="198" customFormat="1" ht="12.6" thickBot="1">
      <c r="A76" s="907" t="s">
        <v>19</v>
      </c>
      <c r="B76" s="908"/>
      <c r="C76" s="908"/>
      <c r="D76" s="908"/>
      <c r="E76" s="908"/>
      <c r="F76" s="908"/>
      <c r="G76" s="908"/>
      <c r="H76" s="908"/>
      <c r="I76" s="908"/>
      <c r="J76" s="908"/>
      <c r="K76" s="909"/>
      <c r="L76" s="312">
        <f>SUM(J73:K75)</f>
        <v>5167.5891434999994</v>
      </c>
    </row>
    <row r="77" spans="1:12" s="198" customFormat="1" ht="7.5" customHeight="1" thickBot="1">
      <c r="A77" s="170"/>
      <c r="B77" s="158"/>
      <c r="C77" s="158"/>
      <c r="D77" s="158"/>
      <c r="E77" s="158"/>
      <c r="F77" s="158"/>
      <c r="G77" s="158"/>
      <c r="H77" s="158"/>
      <c r="I77" s="158"/>
      <c r="J77" s="158"/>
      <c r="K77" s="158"/>
      <c r="L77" s="159"/>
    </row>
    <row r="78" spans="1:12" s="198" customFormat="1" ht="12.6" thickBot="1">
      <c r="A78" s="907" t="s">
        <v>35</v>
      </c>
      <c r="B78" s="908"/>
      <c r="C78" s="908"/>
      <c r="D78" s="908"/>
      <c r="E78" s="908"/>
      <c r="F78" s="908"/>
      <c r="G78" s="908"/>
      <c r="H78" s="908"/>
      <c r="I78" s="908"/>
      <c r="J78" s="908"/>
      <c r="K78" s="909"/>
      <c r="L78" s="312">
        <f>ROUND(L68+L76,0)</f>
        <v>22393</v>
      </c>
    </row>
    <row r="79" spans="1:12">
      <c r="A79" s="60"/>
      <c r="B79" s="61"/>
      <c r="C79" s="61"/>
      <c r="D79" s="61"/>
      <c r="E79" s="61"/>
      <c r="F79" s="61"/>
      <c r="G79" s="61"/>
      <c r="H79" s="61"/>
      <c r="I79" s="61"/>
      <c r="J79" s="61"/>
      <c r="K79" s="61"/>
      <c r="L79" s="62"/>
    </row>
    <row r="80" spans="1:12">
      <c r="A80" s="67"/>
      <c r="B80" s="58"/>
      <c r="C80" s="58"/>
      <c r="D80" s="58"/>
      <c r="E80" s="58"/>
      <c r="F80" s="58"/>
      <c r="G80" s="58"/>
      <c r="H80" s="58"/>
      <c r="I80" s="58"/>
      <c r="J80" s="58"/>
      <c r="K80" s="58"/>
      <c r="L80" s="63"/>
    </row>
    <row r="81" spans="1:12" s="198" customFormat="1" ht="11.4">
      <c r="A81" s="197"/>
      <c r="D81" s="199" t="s">
        <v>36</v>
      </c>
      <c r="E81" s="199"/>
      <c r="F81" s="199"/>
      <c r="G81" s="199"/>
      <c r="H81" s="199"/>
      <c r="L81" s="200"/>
    </row>
    <row r="82" spans="1:12" s="198" customFormat="1" ht="11.4">
      <c r="A82" s="197"/>
      <c r="D82" s="198" t="s">
        <v>37</v>
      </c>
      <c r="L82" s="200"/>
    </row>
    <row r="83" spans="1:12">
      <c r="A83" s="67"/>
      <c r="B83" s="58"/>
      <c r="C83" s="58"/>
      <c r="D83" s="58" t="s">
        <v>38</v>
      </c>
      <c r="E83" s="58"/>
      <c r="F83" s="58"/>
      <c r="G83" s="58"/>
      <c r="H83" s="58"/>
      <c r="I83" s="58"/>
      <c r="J83" s="58"/>
      <c r="K83" s="58"/>
      <c r="L83" s="63"/>
    </row>
    <row r="84" spans="1:12">
      <c r="A84" s="67"/>
      <c r="B84" s="58"/>
      <c r="C84" s="58"/>
      <c r="D84" s="58" t="s">
        <v>39</v>
      </c>
      <c r="E84" s="58"/>
      <c r="F84" s="58"/>
      <c r="G84" s="58"/>
      <c r="H84" s="58"/>
      <c r="I84" s="58"/>
      <c r="J84" s="58"/>
      <c r="K84" s="58"/>
      <c r="L84" s="63"/>
    </row>
    <row r="85" spans="1:12" ht="13.8" thickBot="1">
      <c r="A85" s="67"/>
      <c r="B85" s="58"/>
      <c r="C85" s="58"/>
      <c r="D85" s="58"/>
      <c r="E85" s="58" t="s">
        <v>40</v>
      </c>
      <c r="F85" s="58"/>
      <c r="G85" s="58"/>
      <c r="H85" s="58"/>
      <c r="I85" s="58"/>
      <c r="J85" s="58"/>
      <c r="K85" s="58"/>
      <c r="L85" s="63"/>
    </row>
    <row r="86" spans="1:12">
      <c r="A86" s="284" t="s">
        <v>98</v>
      </c>
      <c r="B86" s="285"/>
      <c r="C86" s="285"/>
      <c r="D86" s="285"/>
      <c r="E86" s="285"/>
      <c r="F86" s="285"/>
      <c r="G86" s="285"/>
      <c r="H86" s="285"/>
      <c r="I86" s="285"/>
      <c r="J86" s="285"/>
      <c r="K86" s="285"/>
      <c r="L86" s="286"/>
    </row>
    <row r="87" spans="1:12">
      <c r="A87" s="74"/>
      <c r="B87" s="75"/>
      <c r="C87" s="75"/>
      <c r="D87" s="75"/>
      <c r="E87" s="75"/>
      <c r="F87" s="75"/>
      <c r="G87" s="75"/>
      <c r="H87" s="75"/>
      <c r="I87" s="75"/>
      <c r="J87" s="75"/>
      <c r="K87" s="75"/>
      <c r="L87" s="287"/>
    </row>
    <row r="88" spans="1:12" ht="13.8" thickBot="1">
      <c r="A88" s="79"/>
      <c r="B88" s="80"/>
      <c r="C88" s="80"/>
      <c r="D88" s="80"/>
      <c r="E88" s="80"/>
      <c r="F88" s="80"/>
      <c r="G88" s="80"/>
      <c r="H88" s="80"/>
      <c r="I88" s="80"/>
      <c r="J88" s="80"/>
      <c r="K88" s="80"/>
      <c r="L88" s="288"/>
    </row>
    <row r="89" spans="1:12">
      <c r="A89" s="210"/>
      <c r="B89" s="59"/>
      <c r="C89" s="59"/>
      <c r="D89" s="59"/>
      <c r="E89" s="59"/>
      <c r="F89" s="59"/>
      <c r="G89" s="59"/>
      <c r="H89" s="59"/>
      <c r="I89" s="59"/>
      <c r="J89" s="59"/>
      <c r="K89" s="59"/>
      <c r="L89" s="211"/>
    </row>
    <row r="90" spans="1:12">
      <c r="A90" s="113" t="s">
        <v>99</v>
      </c>
      <c r="B90" s="65"/>
      <c r="C90" s="65"/>
      <c r="D90" s="65"/>
      <c r="E90" s="65"/>
      <c r="F90" s="65"/>
      <c r="G90" s="65"/>
      <c r="H90" s="65"/>
      <c r="I90" s="65"/>
      <c r="J90" s="65"/>
      <c r="K90" s="65"/>
      <c r="L90" s="66"/>
    </row>
    <row r="91" spans="1:12" s="6" customFormat="1" ht="17.25" customHeight="1">
      <c r="A91" s="925" t="s">
        <v>100</v>
      </c>
      <c r="B91" s="926"/>
      <c r="C91" s="926"/>
      <c r="D91" s="926"/>
      <c r="E91" s="926"/>
      <c r="F91" s="926"/>
      <c r="G91" s="926"/>
      <c r="H91" s="926"/>
      <c r="I91" s="926"/>
      <c r="J91" s="926"/>
      <c r="K91" s="926"/>
      <c r="L91" s="927"/>
    </row>
    <row r="92" spans="1:12" s="6" customFormat="1" ht="17.25" customHeight="1">
      <c r="A92" s="925"/>
      <c r="B92" s="926"/>
      <c r="C92" s="926"/>
      <c r="D92" s="926"/>
      <c r="E92" s="926"/>
      <c r="F92" s="926"/>
      <c r="G92" s="926"/>
      <c r="H92" s="926"/>
      <c r="I92" s="926"/>
      <c r="J92" s="926"/>
      <c r="K92" s="926"/>
      <c r="L92" s="927"/>
    </row>
    <row r="93" spans="1:12" s="6" customFormat="1" ht="27" customHeight="1">
      <c r="A93" s="936" t="s">
        <v>101</v>
      </c>
      <c r="B93" s="937"/>
      <c r="C93" s="937"/>
      <c r="D93" s="937"/>
      <c r="E93" s="937"/>
      <c r="F93" s="937"/>
      <c r="G93" s="937"/>
      <c r="H93" s="937"/>
      <c r="I93" s="937"/>
      <c r="J93" s="937"/>
      <c r="K93" s="937"/>
      <c r="L93" s="938"/>
    </row>
    <row r="94" spans="1:12">
      <c r="A94" s="212"/>
      <c r="B94" s="213"/>
      <c r="C94" s="213"/>
      <c r="D94" s="213"/>
      <c r="E94" s="213"/>
      <c r="F94" s="213"/>
      <c r="G94" s="213"/>
      <c r="H94" s="213"/>
      <c r="I94" s="213"/>
      <c r="J94" s="213"/>
      <c r="K94" s="213"/>
      <c r="L94" s="214"/>
    </row>
    <row r="95" spans="1:12">
      <c r="A95" s="212"/>
      <c r="B95" s="213"/>
      <c r="C95" s="213"/>
      <c r="D95" s="213"/>
      <c r="E95" s="213"/>
      <c r="F95" s="213"/>
      <c r="G95" s="213"/>
      <c r="H95" s="213"/>
      <c r="I95" s="213"/>
      <c r="J95" s="213"/>
      <c r="K95" s="213"/>
      <c r="L95" s="214"/>
    </row>
    <row r="96" spans="1:12">
      <c r="A96" s="113"/>
      <c r="B96" s="65"/>
      <c r="C96" s="65"/>
      <c r="D96" s="65"/>
      <c r="E96" s="65"/>
      <c r="F96" s="65"/>
      <c r="G96" s="65"/>
      <c r="H96" s="65"/>
      <c r="I96" s="65"/>
      <c r="J96" s="65"/>
      <c r="K96" s="65"/>
      <c r="L96" s="66"/>
    </row>
    <row r="97" spans="1:12" s="198" customFormat="1" ht="11.4">
      <c r="A97" s="197"/>
      <c r="D97" s="198" t="s">
        <v>36</v>
      </c>
      <c r="E97" s="199"/>
      <c r="L97" s="200"/>
    </row>
    <row r="98" spans="1:12" s="198" customFormat="1" ht="11.4">
      <c r="A98" s="197"/>
      <c r="D98" s="215" t="s">
        <v>37</v>
      </c>
      <c r="F98" s="215"/>
      <c r="G98" s="215"/>
      <c r="H98" s="215"/>
      <c r="L98" s="200"/>
    </row>
    <row r="99" spans="1:12">
      <c r="A99" s="67"/>
      <c r="B99" s="58"/>
      <c r="C99" s="58"/>
      <c r="D99" s="72" t="s">
        <v>41</v>
      </c>
      <c r="E99" s="58"/>
      <c r="F99" s="72"/>
      <c r="G99" s="72"/>
      <c r="H99" s="72"/>
      <c r="I99" s="58"/>
      <c r="J99" s="58"/>
      <c r="K99" s="58"/>
      <c r="L99" s="63"/>
    </row>
    <row r="100" spans="1:12">
      <c r="A100" s="73"/>
      <c r="B100" s="65"/>
      <c r="C100" s="65"/>
      <c r="D100" s="58" t="s">
        <v>39</v>
      </c>
      <c r="E100" s="58"/>
      <c r="F100" s="58"/>
      <c r="G100" s="58"/>
      <c r="H100" s="58"/>
      <c r="I100" s="65"/>
      <c r="J100" s="65"/>
      <c r="K100" s="65"/>
      <c r="L100" s="66"/>
    </row>
    <row r="101" spans="1:12" ht="13.5" customHeight="1">
      <c r="A101" s="73"/>
      <c r="B101" s="65"/>
      <c r="C101" s="65"/>
      <c r="D101" s="65"/>
      <c r="E101" s="58"/>
      <c r="F101" s="58"/>
      <c r="G101" s="58"/>
      <c r="H101" s="58"/>
      <c r="I101" s="65"/>
      <c r="J101" s="65"/>
      <c r="K101" s="65"/>
      <c r="L101" s="66"/>
    </row>
    <row r="102" spans="1:12">
      <c r="A102" s="8" t="s">
        <v>102</v>
      </c>
      <c r="B102" s="9"/>
      <c r="C102" s="9"/>
      <c r="D102" s="58"/>
      <c r="E102" s="58"/>
      <c r="F102" s="58"/>
      <c r="G102" s="58"/>
      <c r="H102" s="928"/>
      <c r="I102" s="928"/>
      <c r="J102" s="928"/>
      <c r="K102" s="928"/>
      <c r="L102" s="929"/>
    </row>
    <row r="103" spans="1:12" ht="13.8" thickBot="1">
      <c r="A103" s="216" t="s">
        <v>103</v>
      </c>
      <c r="B103" s="77"/>
      <c r="C103" s="77"/>
      <c r="D103" s="70"/>
      <c r="E103" s="70"/>
      <c r="F103" s="70"/>
      <c r="G103" s="70"/>
      <c r="H103" s="930"/>
      <c r="I103" s="930"/>
      <c r="J103" s="930"/>
      <c r="K103" s="930"/>
      <c r="L103" s="931"/>
    </row>
  </sheetData>
  <mergeCells count="62">
    <mergeCell ref="J5:J6"/>
    <mergeCell ref="K5:K6"/>
    <mergeCell ref="L5:L6"/>
    <mergeCell ref="B6:H6"/>
    <mergeCell ref="J1:L2"/>
    <mergeCell ref="B2:H2"/>
    <mergeCell ref="B3:H3"/>
    <mergeCell ref="I3:I4"/>
    <mergeCell ref="J3:L4"/>
    <mergeCell ref="B4:H4"/>
    <mergeCell ref="J36:K36"/>
    <mergeCell ref="J12:L12"/>
    <mergeCell ref="J30:K30"/>
    <mergeCell ref="A34:F34"/>
    <mergeCell ref="G34:H34"/>
    <mergeCell ref="J34:K34"/>
    <mergeCell ref="J35:K35"/>
    <mergeCell ref="A15:A16"/>
    <mergeCell ref="B15:K16"/>
    <mergeCell ref="A27:L27"/>
    <mergeCell ref="B29:H29"/>
    <mergeCell ref="J29:K29"/>
    <mergeCell ref="A10:D10"/>
    <mergeCell ref="G10:H10"/>
    <mergeCell ref="A1:A6"/>
    <mergeCell ref="B1:H1"/>
    <mergeCell ref="I1:I2"/>
    <mergeCell ref="B5:H5"/>
    <mergeCell ref="I5:I6"/>
    <mergeCell ref="A37:F37"/>
    <mergeCell ref="G37:H37"/>
    <mergeCell ref="J37:K37"/>
    <mergeCell ref="A38:K38"/>
    <mergeCell ref="A42:G42"/>
    <mergeCell ref="J42:K42"/>
    <mergeCell ref="J43:K43"/>
    <mergeCell ref="J46:K46"/>
    <mergeCell ref="J47:K47"/>
    <mergeCell ref="A48:K48"/>
    <mergeCell ref="A52:E52"/>
    <mergeCell ref="J52:K52"/>
    <mergeCell ref="A72:F72"/>
    <mergeCell ref="J72:K72"/>
    <mergeCell ref="J53:K53"/>
    <mergeCell ref="J56:K56"/>
    <mergeCell ref="A57:K57"/>
    <mergeCell ref="A61:F61"/>
    <mergeCell ref="J61:K61"/>
    <mergeCell ref="J62:K62"/>
    <mergeCell ref="J63:K63"/>
    <mergeCell ref="A65:F65"/>
    <mergeCell ref="J65:K65"/>
    <mergeCell ref="A66:K66"/>
    <mergeCell ref="A68:K68"/>
    <mergeCell ref="A93:L93"/>
    <mergeCell ref="H102:L103"/>
    <mergeCell ref="J73:K73"/>
    <mergeCell ref="J74:K74"/>
    <mergeCell ref="J75:K75"/>
    <mergeCell ref="A76:K76"/>
    <mergeCell ref="A78:K78"/>
    <mergeCell ref="A91:L92"/>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72705"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72705"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03"/>
  <sheetViews>
    <sheetView zoomScaleNormal="100"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251" width="11.44140625" style="58"/>
    <col min="252" max="252" width="22.6640625" style="58" customWidth="1"/>
    <col min="253" max="253" width="15.44140625" style="58" customWidth="1"/>
    <col min="254" max="254" width="7.33203125" style="58" customWidth="1"/>
    <col min="255" max="255" width="11.44140625" style="58"/>
    <col min="256" max="256" width="5.6640625" style="58" customWidth="1"/>
    <col min="257" max="257" width="9.5546875" style="58" customWidth="1"/>
    <col min="258" max="258" width="14" style="58" customWidth="1"/>
    <col min="259" max="259" width="16.33203125" style="58" customWidth="1"/>
    <col min="260" max="260" width="15.88671875" style="58" customWidth="1"/>
    <col min="261" max="261" width="11.6640625" style="58" customWidth="1"/>
    <col min="262" max="262" width="8.33203125" style="58" customWidth="1"/>
    <col min="263" max="263" width="16.5546875" style="58" customWidth="1"/>
    <col min="264" max="507" width="11.44140625" style="58"/>
    <col min="508" max="508" width="22.6640625" style="58" customWidth="1"/>
    <col min="509" max="509" width="15.44140625" style="58" customWidth="1"/>
    <col min="510" max="510" width="7.33203125" style="58" customWidth="1"/>
    <col min="511" max="511" width="11.44140625" style="58"/>
    <col min="512" max="512" width="5.6640625" style="58" customWidth="1"/>
    <col min="513" max="513" width="9.5546875" style="58" customWidth="1"/>
    <col min="514" max="514" width="14" style="58" customWidth="1"/>
    <col min="515" max="515" width="16.33203125" style="58" customWidth="1"/>
    <col min="516" max="516" width="15.88671875" style="58" customWidth="1"/>
    <col min="517" max="517" width="11.6640625" style="58" customWidth="1"/>
    <col min="518" max="518" width="8.33203125" style="58" customWidth="1"/>
    <col min="519" max="519" width="16.5546875" style="58" customWidth="1"/>
    <col min="520" max="763" width="11.44140625" style="58"/>
    <col min="764" max="764" width="22.6640625" style="58" customWidth="1"/>
    <col min="765" max="765" width="15.44140625" style="58" customWidth="1"/>
    <col min="766" max="766" width="7.33203125" style="58" customWidth="1"/>
    <col min="767" max="767" width="11.44140625" style="58"/>
    <col min="768" max="768" width="5.6640625" style="58" customWidth="1"/>
    <col min="769" max="769" width="9.5546875" style="58" customWidth="1"/>
    <col min="770" max="770" width="14" style="58" customWidth="1"/>
    <col min="771" max="771" width="16.33203125" style="58" customWidth="1"/>
    <col min="772" max="772" width="15.88671875" style="58" customWidth="1"/>
    <col min="773" max="773" width="11.6640625" style="58" customWidth="1"/>
    <col min="774" max="774" width="8.33203125" style="58" customWidth="1"/>
    <col min="775" max="775" width="16.5546875" style="58" customWidth="1"/>
    <col min="776" max="1019" width="11.44140625" style="58"/>
    <col min="1020" max="1020" width="22.6640625" style="58" customWidth="1"/>
    <col min="1021" max="1021" width="15.44140625" style="58" customWidth="1"/>
    <col min="1022" max="1022" width="7.33203125" style="58" customWidth="1"/>
    <col min="1023" max="1023" width="11.44140625" style="58"/>
    <col min="1024" max="1024" width="5.6640625" style="58" customWidth="1"/>
    <col min="1025" max="1025" width="9.5546875" style="58" customWidth="1"/>
    <col min="1026" max="1026" width="14" style="58" customWidth="1"/>
    <col min="1027" max="1027" width="16.33203125" style="58" customWidth="1"/>
    <col min="1028" max="1028" width="15.88671875" style="58" customWidth="1"/>
    <col min="1029" max="1029" width="11.6640625" style="58" customWidth="1"/>
    <col min="1030" max="1030" width="8.33203125" style="58" customWidth="1"/>
    <col min="1031" max="1031" width="16.5546875" style="58" customWidth="1"/>
    <col min="1032" max="1275" width="11.44140625" style="58"/>
    <col min="1276" max="1276" width="22.6640625" style="58" customWidth="1"/>
    <col min="1277" max="1277" width="15.44140625" style="58" customWidth="1"/>
    <col min="1278" max="1278" width="7.33203125" style="58" customWidth="1"/>
    <col min="1279" max="1279" width="11.44140625" style="58"/>
    <col min="1280" max="1280" width="5.6640625" style="58" customWidth="1"/>
    <col min="1281" max="1281" width="9.5546875" style="58" customWidth="1"/>
    <col min="1282" max="1282" width="14" style="58" customWidth="1"/>
    <col min="1283" max="1283" width="16.33203125" style="58" customWidth="1"/>
    <col min="1284" max="1284" width="15.88671875" style="58" customWidth="1"/>
    <col min="1285" max="1285" width="11.6640625" style="58" customWidth="1"/>
    <col min="1286" max="1286" width="8.33203125" style="58" customWidth="1"/>
    <col min="1287" max="1287" width="16.5546875" style="58" customWidth="1"/>
    <col min="1288" max="1531" width="11.44140625" style="58"/>
    <col min="1532" max="1532" width="22.6640625" style="58" customWidth="1"/>
    <col min="1533" max="1533" width="15.44140625" style="58" customWidth="1"/>
    <col min="1534" max="1534" width="7.33203125" style="58" customWidth="1"/>
    <col min="1535" max="1535" width="11.44140625" style="58"/>
    <col min="1536" max="1536" width="5.6640625" style="58" customWidth="1"/>
    <col min="1537" max="1537" width="9.5546875" style="58" customWidth="1"/>
    <col min="1538" max="1538" width="14" style="58" customWidth="1"/>
    <col min="1539" max="1539" width="16.33203125" style="58" customWidth="1"/>
    <col min="1540" max="1540" width="15.88671875" style="58" customWidth="1"/>
    <col min="1541" max="1541" width="11.6640625" style="58" customWidth="1"/>
    <col min="1542" max="1542" width="8.33203125" style="58" customWidth="1"/>
    <col min="1543" max="1543" width="16.5546875" style="58" customWidth="1"/>
    <col min="1544" max="1787" width="11.44140625" style="58"/>
    <col min="1788" max="1788" width="22.6640625" style="58" customWidth="1"/>
    <col min="1789" max="1789" width="15.44140625" style="58" customWidth="1"/>
    <col min="1790" max="1790" width="7.33203125" style="58" customWidth="1"/>
    <col min="1791" max="1791" width="11.44140625" style="58"/>
    <col min="1792" max="1792" width="5.6640625" style="58" customWidth="1"/>
    <col min="1793" max="1793" width="9.5546875" style="58" customWidth="1"/>
    <col min="1794" max="1794" width="14" style="58" customWidth="1"/>
    <col min="1795" max="1795" width="16.33203125" style="58" customWidth="1"/>
    <col min="1796" max="1796" width="15.88671875" style="58" customWidth="1"/>
    <col min="1797" max="1797" width="11.6640625" style="58" customWidth="1"/>
    <col min="1798" max="1798" width="8.33203125" style="58" customWidth="1"/>
    <col min="1799" max="1799" width="16.5546875" style="58" customWidth="1"/>
    <col min="1800" max="2043" width="11.44140625" style="58"/>
    <col min="2044" max="2044" width="22.6640625" style="58" customWidth="1"/>
    <col min="2045" max="2045" width="15.44140625" style="58" customWidth="1"/>
    <col min="2046" max="2046" width="7.33203125" style="58" customWidth="1"/>
    <col min="2047" max="2047" width="11.44140625" style="58"/>
    <col min="2048" max="2048" width="5.6640625" style="58" customWidth="1"/>
    <col min="2049" max="2049" width="9.5546875" style="58" customWidth="1"/>
    <col min="2050" max="2050" width="14" style="58" customWidth="1"/>
    <col min="2051" max="2051" width="16.33203125" style="58" customWidth="1"/>
    <col min="2052" max="2052" width="15.88671875" style="58" customWidth="1"/>
    <col min="2053" max="2053" width="11.6640625" style="58" customWidth="1"/>
    <col min="2054" max="2054" width="8.33203125" style="58" customWidth="1"/>
    <col min="2055" max="2055" width="16.5546875" style="58" customWidth="1"/>
    <col min="2056" max="2299" width="11.44140625" style="58"/>
    <col min="2300" max="2300" width="22.6640625" style="58" customWidth="1"/>
    <col min="2301" max="2301" width="15.44140625" style="58" customWidth="1"/>
    <col min="2302" max="2302" width="7.33203125" style="58" customWidth="1"/>
    <col min="2303" max="2303" width="11.44140625" style="58"/>
    <col min="2304" max="2304" width="5.6640625" style="58" customWidth="1"/>
    <col min="2305" max="2305" width="9.5546875" style="58" customWidth="1"/>
    <col min="2306" max="2306" width="14" style="58" customWidth="1"/>
    <col min="2307" max="2307" width="16.33203125" style="58" customWidth="1"/>
    <col min="2308" max="2308" width="15.88671875" style="58" customWidth="1"/>
    <col min="2309" max="2309" width="11.6640625" style="58" customWidth="1"/>
    <col min="2310" max="2310" width="8.33203125" style="58" customWidth="1"/>
    <col min="2311" max="2311" width="16.5546875" style="58" customWidth="1"/>
    <col min="2312" max="2555" width="11.44140625" style="58"/>
    <col min="2556" max="2556" width="22.6640625" style="58" customWidth="1"/>
    <col min="2557" max="2557" width="15.44140625" style="58" customWidth="1"/>
    <col min="2558" max="2558" width="7.33203125" style="58" customWidth="1"/>
    <col min="2559" max="2559" width="11.44140625" style="58"/>
    <col min="2560" max="2560" width="5.6640625" style="58" customWidth="1"/>
    <col min="2561" max="2561" width="9.5546875" style="58" customWidth="1"/>
    <col min="2562" max="2562" width="14" style="58" customWidth="1"/>
    <col min="2563" max="2563" width="16.33203125" style="58" customWidth="1"/>
    <col min="2564" max="2564" width="15.88671875" style="58" customWidth="1"/>
    <col min="2565" max="2565" width="11.6640625" style="58" customWidth="1"/>
    <col min="2566" max="2566" width="8.33203125" style="58" customWidth="1"/>
    <col min="2567" max="2567" width="16.5546875" style="58" customWidth="1"/>
    <col min="2568" max="2811" width="11.44140625" style="58"/>
    <col min="2812" max="2812" width="22.6640625" style="58" customWidth="1"/>
    <col min="2813" max="2813" width="15.44140625" style="58" customWidth="1"/>
    <col min="2814" max="2814" width="7.33203125" style="58" customWidth="1"/>
    <col min="2815" max="2815" width="11.44140625" style="58"/>
    <col min="2816" max="2816" width="5.6640625" style="58" customWidth="1"/>
    <col min="2817" max="2817" width="9.5546875" style="58" customWidth="1"/>
    <col min="2818" max="2818" width="14" style="58" customWidth="1"/>
    <col min="2819" max="2819" width="16.33203125" style="58" customWidth="1"/>
    <col min="2820" max="2820" width="15.88671875" style="58" customWidth="1"/>
    <col min="2821" max="2821" width="11.6640625" style="58" customWidth="1"/>
    <col min="2822" max="2822" width="8.33203125" style="58" customWidth="1"/>
    <col min="2823" max="2823" width="16.5546875" style="58" customWidth="1"/>
    <col min="2824" max="3067" width="11.44140625" style="58"/>
    <col min="3068" max="3068" width="22.6640625" style="58" customWidth="1"/>
    <col min="3069" max="3069" width="15.44140625" style="58" customWidth="1"/>
    <col min="3070" max="3070" width="7.33203125" style="58" customWidth="1"/>
    <col min="3071" max="3071" width="11.44140625" style="58"/>
    <col min="3072" max="3072" width="5.6640625" style="58" customWidth="1"/>
    <col min="3073" max="3073" width="9.5546875" style="58" customWidth="1"/>
    <col min="3074" max="3074" width="14" style="58" customWidth="1"/>
    <col min="3075" max="3075" width="16.33203125" style="58" customWidth="1"/>
    <col min="3076" max="3076" width="15.88671875" style="58" customWidth="1"/>
    <col min="3077" max="3077" width="11.6640625" style="58" customWidth="1"/>
    <col min="3078" max="3078" width="8.33203125" style="58" customWidth="1"/>
    <col min="3079" max="3079" width="16.5546875" style="58" customWidth="1"/>
    <col min="3080" max="3323" width="11.44140625" style="58"/>
    <col min="3324" max="3324" width="22.6640625" style="58" customWidth="1"/>
    <col min="3325" max="3325" width="15.44140625" style="58" customWidth="1"/>
    <col min="3326" max="3326" width="7.33203125" style="58" customWidth="1"/>
    <col min="3327" max="3327" width="11.44140625" style="58"/>
    <col min="3328" max="3328" width="5.6640625" style="58" customWidth="1"/>
    <col min="3329" max="3329" width="9.5546875" style="58" customWidth="1"/>
    <col min="3330" max="3330" width="14" style="58" customWidth="1"/>
    <col min="3331" max="3331" width="16.33203125" style="58" customWidth="1"/>
    <col min="3332" max="3332" width="15.88671875" style="58" customWidth="1"/>
    <col min="3333" max="3333" width="11.6640625" style="58" customWidth="1"/>
    <col min="3334" max="3334" width="8.33203125" style="58" customWidth="1"/>
    <col min="3335" max="3335" width="16.5546875" style="58" customWidth="1"/>
    <col min="3336" max="3579" width="11.44140625" style="58"/>
    <col min="3580" max="3580" width="22.6640625" style="58" customWidth="1"/>
    <col min="3581" max="3581" width="15.44140625" style="58" customWidth="1"/>
    <col min="3582" max="3582" width="7.33203125" style="58" customWidth="1"/>
    <col min="3583" max="3583" width="11.44140625" style="58"/>
    <col min="3584" max="3584" width="5.6640625" style="58" customWidth="1"/>
    <col min="3585" max="3585" width="9.5546875" style="58" customWidth="1"/>
    <col min="3586" max="3586" width="14" style="58" customWidth="1"/>
    <col min="3587" max="3587" width="16.33203125" style="58" customWidth="1"/>
    <col min="3588" max="3588" width="15.88671875" style="58" customWidth="1"/>
    <col min="3589" max="3589" width="11.6640625" style="58" customWidth="1"/>
    <col min="3590" max="3590" width="8.33203125" style="58" customWidth="1"/>
    <col min="3591" max="3591" width="16.5546875" style="58" customWidth="1"/>
    <col min="3592" max="3835" width="11.44140625" style="58"/>
    <col min="3836" max="3836" width="22.6640625" style="58" customWidth="1"/>
    <col min="3837" max="3837" width="15.44140625" style="58" customWidth="1"/>
    <col min="3838" max="3838" width="7.33203125" style="58" customWidth="1"/>
    <col min="3839" max="3839" width="11.44140625" style="58"/>
    <col min="3840" max="3840" width="5.6640625" style="58" customWidth="1"/>
    <col min="3841" max="3841" width="9.5546875" style="58" customWidth="1"/>
    <col min="3842" max="3842" width="14" style="58" customWidth="1"/>
    <col min="3843" max="3843" width="16.33203125" style="58" customWidth="1"/>
    <col min="3844" max="3844" width="15.88671875" style="58" customWidth="1"/>
    <col min="3845" max="3845" width="11.6640625" style="58" customWidth="1"/>
    <col min="3846" max="3846" width="8.33203125" style="58" customWidth="1"/>
    <col min="3847" max="3847" width="16.5546875" style="58" customWidth="1"/>
    <col min="3848" max="4091" width="11.44140625" style="58"/>
    <col min="4092" max="4092" width="22.6640625" style="58" customWidth="1"/>
    <col min="4093" max="4093" width="15.44140625" style="58" customWidth="1"/>
    <col min="4094" max="4094" width="7.33203125" style="58" customWidth="1"/>
    <col min="4095" max="4095" width="11.44140625" style="58"/>
    <col min="4096" max="4096" width="5.6640625" style="58" customWidth="1"/>
    <col min="4097" max="4097" width="9.5546875" style="58" customWidth="1"/>
    <col min="4098" max="4098" width="14" style="58" customWidth="1"/>
    <col min="4099" max="4099" width="16.33203125" style="58" customWidth="1"/>
    <col min="4100" max="4100" width="15.88671875" style="58" customWidth="1"/>
    <col min="4101" max="4101" width="11.6640625" style="58" customWidth="1"/>
    <col min="4102" max="4102" width="8.33203125" style="58" customWidth="1"/>
    <col min="4103" max="4103" width="16.5546875" style="58" customWidth="1"/>
    <col min="4104" max="4347" width="11.44140625" style="58"/>
    <col min="4348" max="4348" width="22.6640625" style="58" customWidth="1"/>
    <col min="4349" max="4349" width="15.44140625" style="58" customWidth="1"/>
    <col min="4350" max="4350" width="7.33203125" style="58" customWidth="1"/>
    <col min="4351" max="4351" width="11.44140625" style="58"/>
    <col min="4352" max="4352" width="5.6640625" style="58" customWidth="1"/>
    <col min="4353" max="4353" width="9.5546875" style="58" customWidth="1"/>
    <col min="4354" max="4354" width="14" style="58" customWidth="1"/>
    <col min="4355" max="4355" width="16.33203125" style="58" customWidth="1"/>
    <col min="4356" max="4356" width="15.88671875" style="58" customWidth="1"/>
    <col min="4357" max="4357" width="11.6640625" style="58" customWidth="1"/>
    <col min="4358" max="4358" width="8.33203125" style="58" customWidth="1"/>
    <col min="4359" max="4359" width="16.5546875" style="58" customWidth="1"/>
    <col min="4360" max="4603" width="11.44140625" style="58"/>
    <col min="4604" max="4604" width="22.6640625" style="58" customWidth="1"/>
    <col min="4605" max="4605" width="15.44140625" style="58" customWidth="1"/>
    <col min="4606" max="4606" width="7.33203125" style="58" customWidth="1"/>
    <col min="4607" max="4607" width="11.44140625" style="58"/>
    <col min="4608" max="4608" width="5.6640625" style="58" customWidth="1"/>
    <col min="4609" max="4609" width="9.5546875" style="58" customWidth="1"/>
    <col min="4610" max="4610" width="14" style="58" customWidth="1"/>
    <col min="4611" max="4611" width="16.33203125" style="58" customWidth="1"/>
    <col min="4612" max="4612" width="15.88671875" style="58" customWidth="1"/>
    <col min="4613" max="4613" width="11.6640625" style="58" customWidth="1"/>
    <col min="4614" max="4614" width="8.33203125" style="58" customWidth="1"/>
    <col min="4615" max="4615" width="16.5546875" style="58" customWidth="1"/>
    <col min="4616" max="4859" width="11.44140625" style="58"/>
    <col min="4860" max="4860" width="22.6640625" style="58" customWidth="1"/>
    <col min="4861" max="4861" width="15.44140625" style="58" customWidth="1"/>
    <col min="4862" max="4862" width="7.33203125" style="58" customWidth="1"/>
    <col min="4863" max="4863" width="11.44140625" style="58"/>
    <col min="4864" max="4864" width="5.6640625" style="58" customWidth="1"/>
    <col min="4865" max="4865" width="9.5546875" style="58" customWidth="1"/>
    <col min="4866" max="4866" width="14" style="58" customWidth="1"/>
    <col min="4867" max="4867" width="16.33203125" style="58" customWidth="1"/>
    <col min="4868" max="4868" width="15.88671875" style="58" customWidth="1"/>
    <col min="4869" max="4869" width="11.6640625" style="58" customWidth="1"/>
    <col min="4870" max="4870" width="8.33203125" style="58" customWidth="1"/>
    <col min="4871" max="4871" width="16.5546875" style="58" customWidth="1"/>
    <col min="4872" max="5115" width="11.44140625" style="58"/>
    <col min="5116" max="5116" width="22.6640625" style="58" customWidth="1"/>
    <col min="5117" max="5117" width="15.44140625" style="58" customWidth="1"/>
    <col min="5118" max="5118" width="7.33203125" style="58" customWidth="1"/>
    <col min="5119" max="5119" width="11.44140625" style="58"/>
    <col min="5120" max="5120" width="5.6640625" style="58" customWidth="1"/>
    <col min="5121" max="5121" width="9.5546875" style="58" customWidth="1"/>
    <col min="5122" max="5122" width="14" style="58" customWidth="1"/>
    <col min="5123" max="5123" width="16.33203125" style="58" customWidth="1"/>
    <col min="5124" max="5124" width="15.88671875" style="58" customWidth="1"/>
    <col min="5125" max="5125" width="11.6640625" style="58" customWidth="1"/>
    <col min="5126" max="5126" width="8.33203125" style="58" customWidth="1"/>
    <col min="5127" max="5127" width="16.5546875" style="58" customWidth="1"/>
    <col min="5128" max="5371" width="11.44140625" style="58"/>
    <col min="5372" max="5372" width="22.6640625" style="58" customWidth="1"/>
    <col min="5373" max="5373" width="15.44140625" style="58" customWidth="1"/>
    <col min="5374" max="5374" width="7.33203125" style="58" customWidth="1"/>
    <col min="5375" max="5375" width="11.44140625" style="58"/>
    <col min="5376" max="5376" width="5.6640625" style="58" customWidth="1"/>
    <col min="5377" max="5377" width="9.5546875" style="58" customWidth="1"/>
    <col min="5378" max="5378" width="14" style="58" customWidth="1"/>
    <col min="5379" max="5379" width="16.33203125" style="58" customWidth="1"/>
    <col min="5380" max="5380" width="15.88671875" style="58" customWidth="1"/>
    <col min="5381" max="5381" width="11.6640625" style="58" customWidth="1"/>
    <col min="5382" max="5382" width="8.33203125" style="58" customWidth="1"/>
    <col min="5383" max="5383" width="16.5546875" style="58" customWidth="1"/>
    <col min="5384" max="5627" width="11.44140625" style="58"/>
    <col min="5628" max="5628" width="22.6640625" style="58" customWidth="1"/>
    <col min="5629" max="5629" width="15.44140625" style="58" customWidth="1"/>
    <col min="5630" max="5630" width="7.33203125" style="58" customWidth="1"/>
    <col min="5631" max="5631" width="11.44140625" style="58"/>
    <col min="5632" max="5632" width="5.6640625" style="58" customWidth="1"/>
    <col min="5633" max="5633" width="9.5546875" style="58" customWidth="1"/>
    <col min="5634" max="5634" width="14" style="58" customWidth="1"/>
    <col min="5635" max="5635" width="16.33203125" style="58" customWidth="1"/>
    <col min="5636" max="5636" width="15.88671875" style="58" customWidth="1"/>
    <col min="5637" max="5637" width="11.6640625" style="58" customWidth="1"/>
    <col min="5638" max="5638" width="8.33203125" style="58" customWidth="1"/>
    <col min="5639" max="5639" width="16.5546875" style="58" customWidth="1"/>
    <col min="5640" max="5883" width="11.44140625" style="58"/>
    <col min="5884" max="5884" width="22.6640625" style="58" customWidth="1"/>
    <col min="5885" max="5885" width="15.44140625" style="58" customWidth="1"/>
    <col min="5886" max="5886" width="7.33203125" style="58" customWidth="1"/>
    <col min="5887" max="5887" width="11.44140625" style="58"/>
    <col min="5888" max="5888" width="5.6640625" style="58" customWidth="1"/>
    <col min="5889" max="5889" width="9.5546875" style="58" customWidth="1"/>
    <col min="5890" max="5890" width="14" style="58" customWidth="1"/>
    <col min="5891" max="5891" width="16.33203125" style="58" customWidth="1"/>
    <col min="5892" max="5892" width="15.88671875" style="58" customWidth="1"/>
    <col min="5893" max="5893" width="11.6640625" style="58" customWidth="1"/>
    <col min="5894" max="5894" width="8.33203125" style="58" customWidth="1"/>
    <col min="5895" max="5895" width="16.5546875" style="58" customWidth="1"/>
    <col min="5896" max="6139" width="11.44140625" style="58"/>
    <col min="6140" max="6140" width="22.6640625" style="58" customWidth="1"/>
    <col min="6141" max="6141" width="15.44140625" style="58" customWidth="1"/>
    <col min="6142" max="6142" width="7.33203125" style="58" customWidth="1"/>
    <col min="6143" max="6143" width="11.44140625" style="58"/>
    <col min="6144" max="6144" width="5.6640625" style="58" customWidth="1"/>
    <col min="6145" max="6145" width="9.5546875" style="58" customWidth="1"/>
    <col min="6146" max="6146" width="14" style="58" customWidth="1"/>
    <col min="6147" max="6147" width="16.33203125" style="58" customWidth="1"/>
    <col min="6148" max="6148" width="15.88671875" style="58" customWidth="1"/>
    <col min="6149" max="6149" width="11.6640625" style="58" customWidth="1"/>
    <col min="6150" max="6150" width="8.33203125" style="58" customWidth="1"/>
    <col min="6151" max="6151" width="16.5546875" style="58" customWidth="1"/>
    <col min="6152" max="6395" width="11.44140625" style="58"/>
    <col min="6396" max="6396" width="22.6640625" style="58" customWidth="1"/>
    <col min="6397" max="6397" width="15.44140625" style="58" customWidth="1"/>
    <col min="6398" max="6398" width="7.33203125" style="58" customWidth="1"/>
    <col min="6399" max="6399" width="11.44140625" style="58"/>
    <col min="6400" max="6400" width="5.6640625" style="58" customWidth="1"/>
    <col min="6401" max="6401" width="9.5546875" style="58" customWidth="1"/>
    <col min="6402" max="6402" width="14" style="58" customWidth="1"/>
    <col min="6403" max="6403" width="16.33203125" style="58" customWidth="1"/>
    <col min="6404" max="6404" width="15.88671875" style="58" customWidth="1"/>
    <col min="6405" max="6405" width="11.6640625" style="58" customWidth="1"/>
    <col min="6406" max="6406" width="8.33203125" style="58" customWidth="1"/>
    <col min="6407" max="6407" width="16.5546875" style="58" customWidth="1"/>
    <col min="6408" max="6651" width="11.44140625" style="58"/>
    <col min="6652" max="6652" width="22.6640625" style="58" customWidth="1"/>
    <col min="6653" max="6653" width="15.44140625" style="58" customWidth="1"/>
    <col min="6654" max="6654" width="7.33203125" style="58" customWidth="1"/>
    <col min="6655" max="6655" width="11.44140625" style="58"/>
    <col min="6656" max="6656" width="5.6640625" style="58" customWidth="1"/>
    <col min="6657" max="6657" width="9.5546875" style="58" customWidth="1"/>
    <col min="6658" max="6658" width="14" style="58" customWidth="1"/>
    <col min="6659" max="6659" width="16.33203125" style="58" customWidth="1"/>
    <col min="6660" max="6660" width="15.88671875" style="58" customWidth="1"/>
    <col min="6661" max="6661" width="11.6640625" style="58" customWidth="1"/>
    <col min="6662" max="6662" width="8.33203125" style="58" customWidth="1"/>
    <col min="6663" max="6663" width="16.5546875" style="58" customWidth="1"/>
    <col min="6664" max="6907" width="11.44140625" style="58"/>
    <col min="6908" max="6908" width="22.6640625" style="58" customWidth="1"/>
    <col min="6909" max="6909" width="15.44140625" style="58" customWidth="1"/>
    <col min="6910" max="6910" width="7.33203125" style="58" customWidth="1"/>
    <col min="6911" max="6911" width="11.44140625" style="58"/>
    <col min="6912" max="6912" width="5.6640625" style="58" customWidth="1"/>
    <col min="6913" max="6913" width="9.5546875" style="58" customWidth="1"/>
    <col min="6914" max="6914" width="14" style="58" customWidth="1"/>
    <col min="6915" max="6915" width="16.33203125" style="58" customWidth="1"/>
    <col min="6916" max="6916" width="15.88671875" style="58" customWidth="1"/>
    <col min="6917" max="6917" width="11.6640625" style="58" customWidth="1"/>
    <col min="6918" max="6918" width="8.33203125" style="58" customWidth="1"/>
    <col min="6919" max="6919" width="16.5546875" style="58" customWidth="1"/>
    <col min="6920" max="7163" width="11.44140625" style="58"/>
    <col min="7164" max="7164" width="22.6640625" style="58" customWidth="1"/>
    <col min="7165" max="7165" width="15.44140625" style="58" customWidth="1"/>
    <col min="7166" max="7166" width="7.33203125" style="58" customWidth="1"/>
    <col min="7167" max="7167" width="11.44140625" style="58"/>
    <col min="7168" max="7168" width="5.6640625" style="58" customWidth="1"/>
    <col min="7169" max="7169" width="9.5546875" style="58" customWidth="1"/>
    <col min="7170" max="7170" width="14" style="58" customWidth="1"/>
    <col min="7171" max="7171" width="16.33203125" style="58" customWidth="1"/>
    <col min="7172" max="7172" width="15.88671875" style="58" customWidth="1"/>
    <col min="7173" max="7173" width="11.6640625" style="58" customWidth="1"/>
    <col min="7174" max="7174" width="8.33203125" style="58" customWidth="1"/>
    <col min="7175" max="7175" width="16.5546875" style="58" customWidth="1"/>
    <col min="7176" max="7419" width="11.44140625" style="58"/>
    <col min="7420" max="7420" width="22.6640625" style="58" customWidth="1"/>
    <col min="7421" max="7421" width="15.44140625" style="58" customWidth="1"/>
    <col min="7422" max="7422" width="7.33203125" style="58" customWidth="1"/>
    <col min="7423" max="7423" width="11.44140625" style="58"/>
    <col min="7424" max="7424" width="5.6640625" style="58" customWidth="1"/>
    <col min="7425" max="7425" width="9.5546875" style="58" customWidth="1"/>
    <col min="7426" max="7426" width="14" style="58" customWidth="1"/>
    <col min="7427" max="7427" width="16.33203125" style="58" customWidth="1"/>
    <col min="7428" max="7428" width="15.88671875" style="58" customWidth="1"/>
    <col min="7429" max="7429" width="11.6640625" style="58" customWidth="1"/>
    <col min="7430" max="7430" width="8.33203125" style="58" customWidth="1"/>
    <col min="7431" max="7431" width="16.5546875" style="58" customWidth="1"/>
    <col min="7432" max="7675" width="11.44140625" style="58"/>
    <col min="7676" max="7676" width="22.6640625" style="58" customWidth="1"/>
    <col min="7677" max="7677" width="15.44140625" style="58" customWidth="1"/>
    <col min="7678" max="7678" width="7.33203125" style="58" customWidth="1"/>
    <col min="7679" max="7679" width="11.44140625" style="58"/>
    <col min="7680" max="7680" width="5.6640625" style="58" customWidth="1"/>
    <col min="7681" max="7681" width="9.5546875" style="58" customWidth="1"/>
    <col min="7682" max="7682" width="14" style="58" customWidth="1"/>
    <col min="7683" max="7683" width="16.33203125" style="58" customWidth="1"/>
    <col min="7684" max="7684" width="15.88671875" style="58" customWidth="1"/>
    <col min="7685" max="7685" width="11.6640625" style="58" customWidth="1"/>
    <col min="7686" max="7686" width="8.33203125" style="58" customWidth="1"/>
    <col min="7687" max="7687" width="16.5546875" style="58" customWidth="1"/>
    <col min="7688" max="7931" width="11.44140625" style="58"/>
    <col min="7932" max="7932" width="22.6640625" style="58" customWidth="1"/>
    <col min="7933" max="7933" width="15.44140625" style="58" customWidth="1"/>
    <col min="7934" max="7934" width="7.33203125" style="58" customWidth="1"/>
    <col min="7935" max="7935" width="11.44140625" style="58"/>
    <col min="7936" max="7936" width="5.6640625" style="58" customWidth="1"/>
    <col min="7937" max="7937" width="9.5546875" style="58" customWidth="1"/>
    <col min="7938" max="7938" width="14" style="58" customWidth="1"/>
    <col min="7939" max="7939" width="16.33203125" style="58" customWidth="1"/>
    <col min="7940" max="7940" width="15.88671875" style="58" customWidth="1"/>
    <col min="7941" max="7941" width="11.6640625" style="58" customWidth="1"/>
    <col min="7942" max="7942" width="8.33203125" style="58" customWidth="1"/>
    <col min="7943" max="7943" width="16.5546875" style="58" customWidth="1"/>
    <col min="7944" max="8187" width="11.44140625" style="58"/>
    <col min="8188" max="8188" width="22.6640625" style="58" customWidth="1"/>
    <col min="8189" max="8189" width="15.44140625" style="58" customWidth="1"/>
    <col min="8190" max="8190" width="7.33203125" style="58" customWidth="1"/>
    <col min="8191" max="8191" width="11.44140625" style="58"/>
    <col min="8192" max="8192" width="5.6640625" style="58" customWidth="1"/>
    <col min="8193" max="8193" width="9.5546875" style="58" customWidth="1"/>
    <col min="8194" max="8194" width="14" style="58" customWidth="1"/>
    <col min="8195" max="8195" width="16.33203125" style="58" customWidth="1"/>
    <col min="8196" max="8196" width="15.88671875" style="58" customWidth="1"/>
    <col min="8197" max="8197" width="11.6640625" style="58" customWidth="1"/>
    <col min="8198" max="8198" width="8.33203125" style="58" customWidth="1"/>
    <col min="8199" max="8199" width="16.5546875" style="58" customWidth="1"/>
    <col min="8200" max="8443" width="11.44140625" style="58"/>
    <col min="8444" max="8444" width="22.6640625" style="58" customWidth="1"/>
    <col min="8445" max="8445" width="15.44140625" style="58" customWidth="1"/>
    <col min="8446" max="8446" width="7.33203125" style="58" customWidth="1"/>
    <col min="8447" max="8447" width="11.44140625" style="58"/>
    <col min="8448" max="8448" width="5.6640625" style="58" customWidth="1"/>
    <col min="8449" max="8449" width="9.5546875" style="58" customWidth="1"/>
    <col min="8450" max="8450" width="14" style="58" customWidth="1"/>
    <col min="8451" max="8451" width="16.33203125" style="58" customWidth="1"/>
    <col min="8452" max="8452" width="15.88671875" style="58" customWidth="1"/>
    <col min="8453" max="8453" width="11.6640625" style="58" customWidth="1"/>
    <col min="8454" max="8454" width="8.33203125" style="58" customWidth="1"/>
    <col min="8455" max="8455" width="16.5546875" style="58" customWidth="1"/>
    <col min="8456" max="8699" width="11.44140625" style="58"/>
    <col min="8700" max="8700" width="22.6640625" style="58" customWidth="1"/>
    <col min="8701" max="8701" width="15.44140625" style="58" customWidth="1"/>
    <col min="8702" max="8702" width="7.33203125" style="58" customWidth="1"/>
    <col min="8703" max="8703" width="11.44140625" style="58"/>
    <col min="8704" max="8704" width="5.6640625" style="58" customWidth="1"/>
    <col min="8705" max="8705" width="9.5546875" style="58" customWidth="1"/>
    <col min="8706" max="8706" width="14" style="58" customWidth="1"/>
    <col min="8707" max="8707" width="16.33203125" style="58" customWidth="1"/>
    <col min="8708" max="8708" width="15.88671875" style="58" customWidth="1"/>
    <col min="8709" max="8709" width="11.6640625" style="58" customWidth="1"/>
    <col min="8710" max="8710" width="8.33203125" style="58" customWidth="1"/>
    <col min="8711" max="8711" width="16.5546875" style="58" customWidth="1"/>
    <col min="8712" max="8955" width="11.44140625" style="58"/>
    <col min="8956" max="8956" width="22.6640625" style="58" customWidth="1"/>
    <col min="8957" max="8957" width="15.44140625" style="58" customWidth="1"/>
    <col min="8958" max="8958" width="7.33203125" style="58" customWidth="1"/>
    <col min="8959" max="8959" width="11.44140625" style="58"/>
    <col min="8960" max="8960" width="5.6640625" style="58" customWidth="1"/>
    <col min="8961" max="8961" width="9.5546875" style="58" customWidth="1"/>
    <col min="8962" max="8962" width="14" style="58" customWidth="1"/>
    <col min="8963" max="8963" width="16.33203125" style="58" customWidth="1"/>
    <col min="8964" max="8964" width="15.88671875" style="58" customWidth="1"/>
    <col min="8965" max="8965" width="11.6640625" style="58" customWidth="1"/>
    <col min="8966" max="8966" width="8.33203125" style="58" customWidth="1"/>
    <col min="8967" max="8967" width="16.5546875" style="58" customWidth="1"/>
    <col min="8968" max="9211" width="11.44140625" style="58"/>
    <col min="9212" max="9212" width="22.6640625" style="58" customWidth="1"/>
    <col min="9213" max="9213" width="15.44140625" style="58" customWidth="1"/>
    <col min="9214" max="9214" width="7.33203125" style="58" customWidth="1"/>
    <col min="9215" max="9215" width="11.44140625" style="58"/>
    <col min="9216" max="9216" width="5.6640625" style="58" customWidth="1"/>
    <col min="9217" max="9217" width="9.5546875" style="58" customWidth="1"/>
    <col min="9218" max="9218" width="14" style="58" customWidth="1"/>
    <col min="9219" max="9219" width="16.33203125" style="58" customWidth="1"/>
    <col min="9220" max="9220" width="15.88671875" style="58" customWidth="1"/>
    <col min="9221" max="9221" width="11.6640625" style="58" customWidth="1"/>
    <col min="9222" max="9222" width="8.33203125" style="58" customWidth="1"/>
    <col min="9223" max="9223" width="16.5546875" style="58" customWidth="1"/>
    <col min="9224" max="9467" width="11.44140625" style="58"/>
    <col min="9468" max="9468" width="22.6640625" style="58" customWidth="1"/>
    <col min="9469" max="9469" width="15.44140625" style="58" customWidth="1"/>
    <col min="9470" max="9470" width="7.33203125" style="58" customWidth="1"/>
    <col min="9471" max="9471" width="11.44140625" style="58"/>
    <col min="9472" max="9472" width="5.6640625" style="58" customWidth="1"/>
    <col min="9473" max="9473" width="9.5546875" style="58" customWidth="1"/>
    <col min="9474" max="9474" width="14" style="58" customWidth="1"/>
    <col min="9475" max="9475" width="16.33203125" style="58" customWidth="1"/>
    <col min="9476" max="9476" width="15.88671875" style="58" customWidth="1"/>
    <col min="9477" max="9477" width="11.6640625" style="58" customWidth="1"/>
    <col min="9478" max="9478" width="8.33203125" style="58" customWidth="1"/>
    <col min="9479" max="9479" width="16.5546875" style="58" customWidth="1"/>
    <col min="9480" max="9723" width="11.44140625" style="58"/>
    <col min="9724" max="9724" width="22.6640625" style="58" customWidth="1"/>
    <col min="9725" max="9725" width="15.44140625" style="58" customWidth="1"/>
    <col min="9726" max="9726" width="7.33203125" style="58" customWidth="1"/>
    <col min="9727" max="9727" width="11.44140625" style="58"/>
    <col min="9728" max="9728" width="5.6640625" style="58" customWidth="1"/>
    <col min="9729" max="9729" width="9.5546875" style="58" customWidth="1"/>
    <col min="9730" max="9730" width="14" style="58" customWidth="1"/>
    <col min="9731" max="9731" width="16.33203125" style="58" customWidth="1"/>
    <col min="9732" max="9732" width="15.88671875" style="58" customWidth="1"/>
    <col min="9733" max="9733" width="11.6640625" style="58" customWidth="1"/>
    <col min="9734" max="9734" width="8.33203125" style="58" customWidth="1"/>
    <col min="9735" max="9735" width="16.5546875" style="58" customWidth="1"/>
    <col min="9736" max="9979" width="11.44140625" style="58"/>
    <col min="9980" max="9980" width="22.6640625" style="58" customWidth="1"/>
    <col min="9981" max="9981" width="15.44140625" style="58" customWidth="1"/>
    <col min="9982" max="9982" width="7.33203125" style="58" customWidth="1"/>
    <col min="9983" max="9983" width="11.44140625" style="58"/>
    <col min="9984" max="9984" width="5.6640625" style="58" customWidth="1"/>
    <col min="9985" max="9985" width="9.5546875" style="58" customWidth="1"/>
    <col min="9986" max="9986" width="14" style="58" customWidth="1"/>
    <col min="9987" max="9987" width="16.33203125" style="58" customWidth="1"/>
    <col min="9988" max="9988" width="15.88671875" style="58" customWidth="1"/>
    <col min="9989" max="9989" width="11.6640625" style="58" customWidth="1"/>
    <col min="9990" max="9990" width="8.33203125" style="58" customWidth="1"/>
    <col min="9991" max="9991" width="16.5546875" style="58" customWidth="1"/>
    <col min="9992" max="10235" width="11.44140625" style="58"/>
    <col min="10236" max="10236" width="22.6640625" style="58" customWidth="1"/>
    <col min="10237" max="10237" width="15.44140625" style="58" customWidth="1"/>
    <col min="10238" max="10238" width="7.33203125" style="58" customWidth="1"/>
    <col min="10239" max="10239" width="11.44140625" style="58"/>
    <col min="10240" max="10240" width="5.6640625" style="58" customWidth="1"/>
    <col min="10241" max="10241" width="9.5546875" style="58" customWidth="1"/>
    <col min="10242" max="10242" width="14" style="58" customWidth="1"/>
    <col min="10243" max="10243" width="16.33203125" style="58" customWidth="1"/>
    <col min="10244" max="10244" width="15.88671875" style="58" customWidth="1"/>
    <col min="10245" max="10245" width="11.6640625" style="58" customWidth="1"/>
    <col min="10246" max="10246" width="8.33203125" style="58" customWidth="1"/>
    <col min="10247" max="10247" width="16.5546875" style="58" customWidth="1"/>
    <col min="10248" max="10491" width="11.44140625" style="58"/>
    <col min="10492" max="10492" width="22.6640625" style="58" customWidth="1"/>
    <col min="10493" max="10493" width="15.44140625" style="58" customWidth="1"/>
    <col min="10494" max="10494" width="7.33203125" style="58" customWidth="1"/>
    <col min="10495" max="10495" width="11.44140625" style="58"/>
    <col min="10496" max="10496" width="5.6640625" style="58" customWidth="1"/>
    <col min="10497" max="10497" width="9.5546875" style="58" customWidth="1"/>
    <col min="10498" max="10498" width="14" style="58" customWidth="1"/>
    <col min="10499" max="10499" width="16.33203125" style="58" customWidth="1"/>
    <col min="10500" max="10500" width="15.88671875" style="58" customWidth="1"/>
    <col min="10501" max="10501" width="11.6640625" style="58" customWidth="1"/>
    <col min="10502" max="10502" width="8.33203125" style="58" customWidth="1"/>
    <col min="10503" max="10503" width="16.5546875" style="58" customWidth="1"/>
    <col min="10504" max="10747" width="11.44140625" style="58"/>
    <col min="10748" max="10748" width="22.6640625" style="58" customWidth="1"/>
    <col min="10749" max="10749" width="15.44140625" style="58" customWidth="1"/>
    <col min="10750" max="10750" width="7.33203125" style="58" customWidth="1"/>
    <col min="10751" max="10751" width="11.44140625" style="58"/>
    <col min="10752" max="10752" width="5.6640625" style="58" customWidth="1"/>
    <col min="10753" max="10753" width="9.5546875" style="58" customWidth="1"/>
    <col min="10754" max="10754" width="14" style="58" customWidth="1"/>
    <col min="10755" max="10755" width="16.33203125" style="58" customWidth="1"/>
    <col min="10756" max="10756" width="15.88671875" style="58" customWidth="1"/>
    <col min="10757" max="10757" width="11.6640625" style="58" customWidth="1"/>
    <col min="10758" max="10758" width="8.33203125" style="58" customWidth="1"/>
    <col min="10759" max="10759" width="16.5546875" style="58" customWidth="1"/>
    <col min="10760" max="11003" width="11.44140625" style="58"/>
    <col min="11004" max="11004" width="22.6640625" style="58" customWidth="1"/>
    <col min="11005" max="11005" width="15.44140625" style="58" customWidth="1"/>
    <col min="11006" max="11006" width="7.33203125" style="58" customWidth="1"/>
    <col min="11007" max="11007" width="11.44140625" style="58"/>
    <col min="11008" max="11008" width="5.6640625" style="58" customWidth="1"/>
    <col min="11009" max="11009" width="9.5546875" style="58" customWidth="1"/>
    <col min="11010" max="11010" width="14" style="58" customWidth="1"/>
    <col min="11011" max="11011" width="16.33203125" style="58" customWidth="1"/>
    <col min="11012" max="11012" width="15.88671875" style="58" customWidth="1"/>
    <col min="11013" max="11013" width="11.6640625" style="58" customWidth="1"/>
    <col min="11014" max="11014" width="8.33203125" style="58" customWidth="1"/>
    <col min="11015" max="11015" width="16.5546875" style="58" customWidth="1"/>
    <col min="11016" max="11259" width="11.44140625" style="58"/>
    <col min="11260" max="11260" width="22.6640625" style="58" customWidth="1"/>
    <col min="11261" max="11261" width="15.44140625" style="58" customWidth="1"/>
    <col min="11262" max="11262" width="7.33203125" style="58" customWidth="1"/>
    <col min="11263" max="11263" width="11.44140625" style="58"/>
    <col min="11264" max="11264" width="5.6640625" style="58" customWidth="1"/>
    <col min="11265" max="11265" width="9.5546875" style="58" customWidth="1"/>
    <col min="11266" max="11266" width="14" style="58" customWidth="1"/>
    <col min="11267" max="11267" width="16.33203125" style="58" customWidth="1"/>
    <col min="11268" max="11268" width="15.88671875" style="58" customWidth="1"/>
    <col min="11269" max="11269" width="11.6640625" style="58" customWidth="1"/>
    <col min="11270" max="11270" width="8.33203125" style="58" customWidth="1"/>
    <col min="11271" max="11271" width="16.5546875" style="58" customWidth="1"/>
    <col min="11272" max="11515" width="11.44140625" style="58"/>
    <col min="11516" max="11516" width="22.6640625" style="58" customWidth="1"/>
    <col min="11517" max="11517" width="15.44140625" style="58" customWidth="1"/>
    <col min="11518" max="11518" width="7.33203125" style="58" customWidth="1"/>
    <col min="11519" max="11519" width="11.44140625" style="58"/>
    <col min="11520" max="11520" width="5.6640625" style="58" customWidth="1"/>
    <col min="11521" max="11521" width="9.5546875" style="58" customWidth="1"/>
    <col min="11522" max="11522" width="14" style="58" customWidth="1"/>
    <col min="11523" max="11523" width="16.33203125" style="58" customWidth="1"/>
    <col min="11524" max="11524" width="15.88671875" style="58" customWidth="1"/>
    <col min="11525" max="11525" width="11.6640625" style="58" customWidth="1"/>
    <col min="11526" max="11526" width="8.33203125" style="58" customWidth="1"/>
    <col min="11527" max="11527" width="16.5546875" style="58" customWidth="1"/>
    <col min="11528" max="11771" width="11.44140625" style="58"/>
    <col min="11772" max="11772" width="22.6640625" style="58" customWidth="1"/>
    <col min="11773" max="11773" width="15.44140625" style="58" customWidth="1"/>
    <col min="11774" max="11774" width="7.33203125" style="58" customWidth="1"/>
    <col min="11775" max="11775" width="11.44140625" style="58"/>
    <col min="11776" max="11776" width="5.6640625" style="58" customWidth="1"/>
    <col min="11777" max="11777" width="9.5546875" style="58" customWidth="1"/>
    <col min="11778" max="11778" width="14" style="58" customWidth="1"/>
    <col min="11779" max="11779" width="16.33203125" style="58" customWidth="1"/>
    <col min="11780" max="11780" width="15.88671875" style="58" customWidth="1"/>
    <col min="11781" max="11781" width="11.6640625" style="58" customWidth="1"/>
    <col min="11782" max="11782" width="8.33203125" style="58" customWidth="1"/>
    <col min="11783" max="11783" width="16.5546875" style="58" customWidth="1"/>
    <col min="11784" max="12027" width="11.44140625" style="58"/>
    <col min="12028" max="12028" width="22.6640625" style="58" customWidth="1"/>
    <col min="12029" max="12029" width="15.44140625" style="58" customWidth="1"/>
    <col min="12030" max="12030" width="7.33203125" style="58" customWidth="1"/>
    <col min="12031" max="12031" width="11.44140625" style="58"/>
    <col min="12032" max="12032" width="5.6640625" style="58" customWidth="1"/>
    <col min="12033" max="12033" width="9.5546875" style="58" customWidth="1"/>
    <col min="12034" max="12034" width="14" style="58" customWidth="1"/>
    <col min="12035" max="12035" width="16.33203125" style="58" customWidth="1"/>
    <col min="12036" max="12036" width="15.88671875" style="58" customWidth="1"/>
    <col min="12037" max="12037" width="11.6640625" style="58" customWidth="1"/>
    <col min="12038" max="12038" width="8.33203125" style="58" customWidth="1"/>
    <col min="12039" max="12039" width="16.5546875" style="58" customWidth="1"/>
    <col min="12040" max="12283" width="11.44140625" style="58"/>
    <col min="12284" max="12284" width="22.6640625" style="58" customWidth="1"/>
    <col min="12285" max="12285" width="15.44140625" style="58" customWidth="1"/>
    <col min="12286" max="12286" width="7.33203125" style="58" customWidth="1"/>
    <col min="12287" max="12287" width="11.44140625" style="58"/>
    <col min="12288" max="12288" width="5.6640625" style="58" customWidth="1"/>
    <col min="12289" max="12289" width="9.5546875" style="58" customWidth="1"/>
    <col min="12290" max="12290" width="14" style="58" customWidth="1"/>
    <col min="12291" max="12291" width="16.33203125" style="58" customWidth="1"/>
    <col min="12292" max="12292" width="15.88671875" style="58" customWidth="1"/>
    <col min="12293" max="12293" width="11.6640625" style="58" customWidth="1"/>
    <col min="12294" max="12294" width="8.33203125" style="58" customWidth="1"/>
    <col min="12295" max="12295" width="16.5546875" style="58" customWidth="1"/>
    <col min="12296" max="12539" width="11.44140625" style="58"/>
    <col min="12540" max="12540" width="22.6640625" style="58" customWidth="1"/>
    <col min="12541" max="12541" width="15.44140625" style="58" customWidth="1"/>
    <col min="12542" max="12542" width="7.33203125" style="58" customWidth="1"/>
    <col min="12543" max="12543" width="11.44140625" style="58"/>
    <col min="12544" max="12544" width="5.6640625" style="58" customWidth="1"/>
    <col min="12545" max="12545" width="9.5546875" style="58" customWidth="1"/>
    <col min="12546" max="12546" width="14" style="58" customWidth="1"/>
    <col min="12547" max="12547" width="16.33203125" style="58" customWidth="1"/>
    <col min="12548" max="12548" width="15.88671875" style="58" customWidth="1"/>
    <col min="12549" max="12549" width="11.6640625" style="58" customWidth="1"/>
    <col min="12550" max="12550" width="8.33203125" style="58" customWidth="1"/>
    <col min="12551" max="12551" width="16.5546875" style="58" customWidth="1"/>
    <col min="12552" max="12795" width="11.44140625" style="58"/>
    <col min="12796" max="12796" width="22.6640625" style="58" customWidth="1"/>
    <col min="12797" max="12797" width="15.44140625" style="58" customWidth="1"/>
    <col min="12798" max="12798" width="7.33203125" style="58" customWidth="1"/>
    <col min="12799" max="12799" width="11.44140625" style="58"/>
    <col min="12800" max="12800" width="5.6640625" style="58" customWidth="1"/>
    <col min="12801" max="12801" width="9.5546875" style="58" customWidth="1"/>
    <col min="12802" max="12802" width="14" style="58" customWidth="1"/>
    <col min="12803" max="12803" width="16.33203125" style="58" customWidth="1"/>
    <col min="12804" max="12804" width="15.88671875" style="58" customWidth="1"/>
    <col min="12805" max="12805" width="11.6640625" style="58" customWidth="1"/>
    <col min="12806" max="12806" width="8.33203125" style="58" customWidth="1"/>
    <col min="12807" max="12807" width="16.5546875" style="58" customWidth="1"/>
    <col min="12808" max="13051" width="11.44140625" style="58"/>
    <col min="13052" max="13052" width="22.6640625" style="58" customWidth="1"/>
    <col min="13053" max="13053" width="15.44140625" style="58" customWidth="1"/>
    <col min="13054" max="13054" width="7.33203125" style="58" customWidth="1"/>
    <col min="13055" max="13055" width="11.44140625" style="58"/>
    <col min="13056" max="13056" width="5.6640625" style="58" customWidth="1"/>
    <col min="13057" max="13057" width="9.5546875" style="58" customWidth="1"/>
    <col min="13058" max="13058" width="14" style="58" customWidth="1"/>
    <col min="13059" max="13059" width="16.33203125" style="58" customWidth="1"/>
    <col min="13060" max="13060" width="15.88671875" style="58" customWidth="1"/>
    <col min="13061" max="13061" width="11.6640625" style="58" customWidth="1"/>
    <col min="13062" max="13062" width="8.33203125" style="58" customWidth="1"/>
    <col min="13063" max="13063" width="16.5546875" style="58" customWidth="1"/>
    <col min="13064" max="13307" width="11.44140625" style="58"/>
    <col min="13308" max="13308" width="22.6640625" style="58" customWidth="1"/>
    <col min="13309" max="13309" width="15.44140625" style="58" customWidth="1"/>
    <col min="13310" max="13310" width="7.33203125" style="58" customWidth="1"/>
    <col min="13311" max="13311" width="11.44140625" style="58"/>
    <col min="13312" max="13312" width="5.6640625" style="58" customWidth="1"/>
    <col min="13313" max="13313" width="9.5546875" style="58" customWidth="1"/>
    <col min="13314" max="13314" width="14" style="58" customWidth="1"/>
    <col min="13315" max="13315" width="16.33203125" style="58" customWidth="1"/>
    <col min="13316" max="13316" width="15.88671875" style="58" customWidth="1"/>
    <col min="13317" max="13317" width="11.6640625" style="58" customWidth="1"/>
    <col min="13318" max="13318" width="8.33203125" style="58" customWidth="1"/>
    <col min="13319" max="13319" width="16.5546875" style="58" customWidth="1"/>
    <col min="13320" max="13563" width="11.44140625" style="58"/>
    <col min="13564" max="13564" width="22.6640625" style="58" customWidth="1"/>
    <col min="13565" max="13565" width="15.44140625" style="58" customWidth="1"/>
    <col min="13566" max="13566" width="7.33203125" style="58" customWidth="1"/>
    <col min="13567" max="13567" width="11.44140625" style="58"/>
    <col min="13568" max="13568" width="5.6640625" style="58" customWidth="1"/>
    <col min="13569" max="13569" width="9.5546875" style="58" customWidth="1"/>
    <col min="13570" max="13570" width="14" style="58" customWidth="1"/>
    <col min="13571" max="13571" width="16.33203125" style="58" customWidth="1"/>
    <col min="13572" max="13572" width="15.88671875" style="58" customWidth="1"/>
    <col min="13573" max="13573" width="11.6640625" style="58" customWidth="1"/>
    <col min="13574" max="13574" width="8.33203125" style="58" customWidth="1"/>
    <col min="13575" max="13575" width="16.5546875" style="58" customWidth="1"/>
    <col min="13576" max="13819" width="11.44140625" style="58"/>
    <col min="13820" max="13820" width="22.6640625" style="58" customWidth="1"/>
    <col min="13821" max="13821" width="15.44140625" style="58" customWidth="1"/>
    <col min="13822" max="13822" width="7.33203125" style="58" customWidth="1"/>
    <col min="13823" max="13823" width="11.44140625" style="58"/>
    <col min="13824" max="13824" width="5.6640625" style="58" customWidth="1"/>
    <col min="13825" max="13825" width="9.5546875" style="58" customWidth="1"/>
    <col min="13826" max="13826" width="14" style="58" customWidth="1"/>
    <col min="13827" max="13827" width="16.33203125" style="58" customWidth="1"/>
    <col min="13828" max="13828" width="15.88671875" style="58" customWidth="1"/>
    <col min="13829" max="13829" width="11.6640625" style="58" customWidth="1"/>
    <col min="13830" max="13830" width="8.33203125" style="58" customWidth="1"/>
    <col min="13831" max="13831" width="16.5546875" style="58" customWidth="1"/>
    <col min="13832" max="14075" width="11.44140625" style="58"/>
    <col min="14076" max="14076" width="22.6640625" style="58" customWidth="1"/>
    <col min="14077" max="14077" width="15.44140625" style="58" customWidth="1"/>
    <col min="14078" max="14078" width="7.33203125" style="58" customWidth="1"/>
    <col min="14079" max="14079" width="11.44140625" style="58"/>
    <col min="14080" max="14080" width="5.6640625" style="58" customWidth="1"/>
    <col min="14081" max="14081" width="9.5546875" style="58" customWidth="1"/>
    <col min="14082" max="14082" width="14" style="58" customWidth="1"/>
    <col min="14083" max="14083" width="16.33203125" style="58" customWidth="1"/>
    <col min="14084" max="14084" width="15.88671875" style="58" customWidth="1"/>
    <col min="14085" max="14085" width="11.6640625" style="58" customWidth="1"/>
    <col min="14086" max="14086" width="8.33203125" style="58" customWidth="1"/>
    <col min="14087" max="14087" width="16.5546875" style="58" customWidth="1"/>
    <col min="14088" max="14331" width="11.44140625" style="58"/>
    <col min="14332" max="14332" width="22.6640625" style="58" customWidth="1"/>
    <col min="14333" max="14333" width="15.44140625" style="58" customWidth="1"/>
    <col min="14334" max="14334" width="7.33203125" style="58" customWidth="1"/>
    <col min="14335" max="14335" width="11.44140625" style="58"/>
    <col min="14336" max="14336" width="5.6640625" style="58" customWidth="1"/>
    <col min="14337" max="14337" width="9.5546875" style="58" customWidth="1"/>
    <col min="14338" max="14338" width="14" style="58" customWidth="1"/>
    <col min="14339" max="14339" width="16.33203125" style="58" customWidth="1"/>
    <col min="14340" max="14340" width="15.88671875" style="58" customWidth="1"/>
    <col min="14341" max="14341" width="11.6640625" style="58" customWidth="1"/>
    <col min="14342" max="14342" width="8.33203125" style="58" customWidth="1"/>
    <col min="14343" max="14343" width="16.5546875" style="58" customWidth="1"/>
    <col min="14344" max="14587" width="11.44140625" style="58"/>
    <col min="14588" max="14588" width="22.6640625" style="58" customWidth="1"/>
    <col min="14589" max="14589" width="15.44140625" style="58" customWidth="1"/>
    <col min="14590" max="14590" width="7.33203125" style="58" customWidth="1"/>
    <col min="14591" max="14591" width="11.44140625" style="58"/>
    <col min="14592" max="14592" width="5.6640625" style="58" customWidth="1"/>
    <col min="14593" max="14593" width="9.5546875" style="58" customWidth="1"/>
    <col min="14594" max="14594" width="14" style="58" customWidth="1"/>
    <col min="14595" max="14595" width="16.33203125" style="58" customWidth="1"/>
    <col min="14596" max="14596" width="15.88671875" style="58" customWidth="1"/>
    <col min="14597" max="14597" width="11.6640625" style="58" customWidth="1"/>
    <col min="14598" max="14598" width="8.33203125" style="58" customWidth="1"/>
    <col min="14599" max="14599" width="16.5546875" style="58" customWidth="1"/>
    <col min="14600" max="14843" width="11.44140625" style="58"/>
    <col min="14844" max="14844" width="22.6640625" style="58" customWidth="1"/>
    <col min="14845" max="14845" width="15.44140625" style="58" customWidth="1"/>
    <col min="14846" max="14846" width="7.33203125" style="58" customWidth="1"/>
    <col min="14847" max="14847" width="11.44140625" style="58"/>
    <col min="14848" max="14848" width="5.6640625" style="58" customWidth="1"/>
    <col min="14849" max="14849" width="9.5546875" style="58" customWidth="1"/>
    <col min="14850" max="14850" width="14" style="58" customWidth="1"/>
    <col min="14851" max="14851" width="16.33203125" style="58" customWidth="1"/>
    <col min="14852" max="14852" width="15.88671875" style="58" customWidth="1"/>
    <col min="14853" max="14853" width="11.6640625" style="58" customWidth="1"/>
    <col min="14854" max="14854" width="8.33203125" style="58" customWidth="1"/>
    <col min="14855" max="14855" width="16.5546875" style="58" customWidth="1"/>
    <col min="14856" max="15099" width="11.44140625" style="58"/>
    <col min="15100" max="15100" width="22.6640625" style="58" customWidth="1"/>
    <col min="15101" max="15101" width="15.44140625" style="58" customWidth="1"/>
    <col min="15102" max="15102" width="7.33203125" style="58" customWidth="1"/>
    <col min="15103" max="15103" width="11.44140625" style="58"/>
    <col min="15104" max="15104" width="5.6640625" style="58" customWidth="1"/>
    <col min="15105" max="15105" width="9.5546875" style="58" customWidth="1"/>
    <col min="15106" max="15106" width="14" style="58" customWidth="1"/>
    <col min="15107" max="15107" width="16.33203125" style="58" customWidth="1"/>
    <col min="15108" max="15108" width="15.88671875" style="58" customWidth="1"/>
    <col min="15109" max="15109" width="11.6640625" style="58" customWidth="1"/>
    <col min="15110" max="15110" width="8.33203125" style="58" customWidth="1"/>
    <col min="15111" max="15111" width="16.5546875" style="58" customWidth="1"/>
    <col min="15112" max="15355" width="11.44140625" style="58"/>
    <col min="15356" max="15356" width="22.6640625" style="58" customWidth="1"/>
    <col min="15357" max="15357" width="15.44140625" style="58" customWidth="1"/>
    <col min="15358" max="15358" width="7.33203125" style="58" customWidth="1"/>
    <col min="15359" max="15359" width="11.44140625" style="58"/>
    <col min="15360" max="15360" width="5.6640625" style="58" customWidth="1"/>
    <col min="15361" max="15361" width="9.5546875" style="58" customWidth="1"/>
    <col min="15362" max="15362" width="14" style="58" customWidth="1"/>
    <col min="15363" max="15363" width="16.33203125" style="58" customWidth="1"/>
    <col min="15364" max="15364" width="15.88671875" style="58" customWidth="1"/>
    <col min="15365" max="15365" width="11.6640625" style="58" customWidth="1"/>
    <col min="15366" max="15366" width="8.33203125" style="58" customWidth="1"/>
    <col min="15367" max="15367" width="16.5546875" style="58" customWidth="1"/>
    <col min="15368" max="15611" width="11.44140625" style="58"/>
    <col min="15612" max="15612" width="22.6640625" style="58" customWidth="1"/>
    <col min="15613" max="15613" width="15.44140625" style="58" customWidth="1"/>
    <col min="15614" max="15614" width="7.33203125" style="58" customWidth="1"/>
    <col min="15615" max="15615" width="11.44140625" style="58"/>
    <col min="15616" max="15616" width="5.6640625" style="58" customWidth="1"/>
    <col min="15617" max="15617" width="9.5546875" style="58" customWidth="1"/>
    <col min="15618" max="15618" width="14" style="58" customWidth="1"/>
    <col min="15619" max="15619" width="16.33203125" style="58" customWidth="1"/>
    <col min="15620" max="15620" width="15.88671875" style="58" customWidth="1"/>
    <col min="15621" max="15621" width="11.6640625" style="58" customWidth="1"/>
    <col min="15622" max="15622" width="8.33203125" style="58" customWidth="1"/>
    <col min="15623" max="15623" width="16.5546875" style="58" customWidth="1"/>
    <col min="15624" max="15867" width="11.44140625" style="58"/>
    <col min="15868" max="15868" width="22.6640625" style="58" customWidth="1"/>
    <col min="15869" max="15869" width="15.44140625" style="58" customWidth="1"/>
    <col min="15870" max="15870" width="7.33203125" style="58" customWidth="1"/>
    <col min="15871" max="15871" width="11.44140625" style="58"/>
    <col min="15872" max="15872" width="5.6640625" style="58" customWidth="1"/>
    <col min="15873" max="15873" width="9.5546875" style="58" customWidth="1"/>
    <col min="15874" max="15874" width="14" style="58" customWidth="1"/>
    <col min="15875" max="15875" width="16.33203125" style="58" customWidth="1"/>
    <col min="15876" max="15876" width="15.88671875" style="58" customWidth="1"/>
    <col min="15877" max="15877" width="11.6640625" style="58" customWidth="1"/>
    <col min="15878" max="15878" width="8.33203125" style="58" customWidth="1"/>
    <col min="15879" max="15879" width="16.5546875" style="58" customWidth="1"/>
    <col min="15880" max="16123" width="11.44140625" style="58"/>
    <col min="16124" max="16124" width="22.6640625" style="58" customWidth="1"/>
    <col min="16125" max="16125" width="15.44140625" style="58" customWidth="1"/>
    <col min="16126" max="16126" width="7.33203125" style="58" customWidth="1"/>
    <col min="16127" max="16127" width="11.44140625" style="58"/>
    <col min="16128" max="16128" width="5.6640625" style="58" customWidth="1"/>
    <col min="16129" max="16129" width="9.5546875" style="58" customWidth="1"/>
    <col min="16130" max="16130" width="14" style="58" customWidth="1"/>
    <col min="16131" max="16131" width="16.33203125" style="58" customWidth="1"/>
    <col min="16132" max="16132" width="15.88671875" style="58" customWidth="1"/>
    <col min="16133" max="16133" width="11.6640625" style="58" customWidth="1"/>
    <col min="16134" max="16134" width="8.33203125" style="58" customWidth="1"/>
    <col min="16135" max="16135" width="16.5546875" style="58" customWidth="1"/>
    <col min="16136"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16.5" customHeight="1" thickBot="1">
      <c r="A30" s="295" t="s">
        <v>114</v>
      </c>
      <c r="B30" s="234" t="s">
        <v>53</v>
      </c>
      <c r="C30" s="235"/>
      <c r="D30" s="235"/>
      <c r="E30" s="235"/>
      <c r="F30" s="235"/>
      <c r="G30" s="235"/>
      <c r="H30" s="235"/>
      <c r="I30" s="236"/>
      <c r="J30" s="949" t="s">
        <v>43</v>
      </c>
      <c r="K30" s="950"/>
      <c r="L30" s="555"/>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2" s="68" customFormat="1" ht="3.75" customHeight="1" thickBot="1">
      <c r="A33" s="147"/>
      <c r="B33" s="135"/>
      <c r="C33" s="135"/>
      <c r="D33" s="135"/>
      <c r="E33" s="135"/>
      <c r="F33" s="135"/>
      <c r="G33" s="148"/>
      <c r="H33" s="148"/>
      <c r="I33" s="135"/>
      <c r="J33" s="135"/>
      <c r="K33" s="135"/>
      <c r="L33" s="136"/>
    </row>
    <row r="34" spans="1:12" s="198" customFormat="1" ht="12">
      <c r="A34" s="889" t="s">
        <v>10</v>
      </c>
      <c r="B34" s="890"/>
      <c r="C34" s="890"/>
      <c r="D34" s="890"/>
      <c r="E34" s="890"/>
      <c r="F34" s="891"/>
      <c r="G34" s="892" t="s">
        <v>15</v>
      </c>
      <c r="H34" s="893"/>
      <c r="I34" s="149" t="s">
        <v>16</v>
      </c>
      <c r="J34" s="894" t="s">
        <v>17</v>
      </c>
      <c r="K34" s="891"/>
      <c r="L34" s="150" t="s">
        <v>18</v>
      </c>
    </row>
    <row r="35" spans="1:12" s="305" customFormat="1" ht="12.75" customHeight="1">
      <c r="A35" s="81" t="s">
        <v>70</v>
      </c>
      <c r="B35" s="78"/>
      <c r="C35" s="78"/>
      <c r="D35" s="78"/>
      <c r="E35" s="78"/>
      <c r="F35" s="301"/>
      <c r="G35" s="265"/>
      <c r="H35" s="299"/>
      <c r="I35" s="313"/>
      <c r="J35" s="951"/>
      <c r="K35" s="952"/>
      <c r="L35" s="593">
        <f>+L66*0.05</f>
        <v>1574.5658333333336</v>
      </c>
    </row>
    <row r="36" spans="1:12" s="198" customFormat="1">
      <c r="A36" s="74"/>
      <c r="B36" s="82"/>
      <c r="C36" s="82"/>
      <c r="D36" s="82"/>
      <c r="E36" s="82"/>
      <c r="F36" s="297"/>
      <c r="G36" s="256"/>
      <c r="H36" s="245"/>
      <c r="I36" s="309"/>
      <c r="J36" s="947"/>
      <c r="K36" s="948"/>
      <c r="L36" s="311"/>
    </row>
    <row r="37" spans="1:12" s="198" customFormat="1" ht="12" thickBot="1">
      <c r="A37" s="958"/>
      <c r="B37" s="959"/>
      <c r="C37" s="959"/>
      <c r="D37" s="959"/>
      <c r="E37" s="959"/>
      <c r="F37" s="960"/>
      <c r="G37" s="961"/>
      <c r="H37" s="962"/>
      <c r="I37" s="314"/>
      <c r="J37" s="963"/>
      <c r="K37" s="960"/>
      <c r="L37" s="315"/>
    </row>
    <row r="38" spans="1:12" s="198" customFormat="1" ht="12.6" thickBot="1">
      <c r="A38" s="907" t="s">
        <v>19</v>
      </c>
      <c r="B38" s="908"/>
      <c r="C38" s="908"/>
      <c r="D38" s="908"/>
      <c r="E38" s="908"/>
      <c r="F38" s="908"/>
      <c r="G38" s="908"/>
      <c r="H38" s="908"/>
      <c r="I38" s="908"/>
      <c r="J38" s="908"/>
      <c r="K38" s="909"/>
      <c r="L38" s="312">
        <f>SUM(L35:L37)</f>
        <v>1574.5658333333336</v>
      </c>
    </row>
    <row r="39" spans="1:12" s="198" customFormat="1" ht="12">
      <c r="A39" s="157"/>
      <c r="B39" s="158"/>
      <c r="C39" s="158"/>
      <c r="D39" s="158"/>
      <c r="E39" s="158"/>
      <c r="F39" s="158"/>
      <c r="G39" s="158"/>
      <c r="H39" s="158"/>
      <c r="I39" s="158"/>
      <c r="J39" s="158"/>
      <c r="K39" s="158"/>
      <c r="L39" s="159"/>
    </row>
    <row r="40" spans="1:12">
      <c r="A40" s="160" t="s">
        <v>20</v>
      </c>
      <c r="B40" s="161"/>
      <c r="C40" s="161"/>
      <c r="D40" s="161"/>
      <c r="E40" s="161"/>
      <c r="F40" s="161"/>
      <c r="G40" s="161"/>
      <c r="H40" s="161"/>
      <c r="I40" s="161"/>
      <c r="J40" s="161"/>
      <c r="K40" s="161"/>
      <c r="L40" s="162"/>
    </row>
    <row r="41" spans="1:12" s="198" customFormat="1" ht="3.75" customHeight="1" thickBot="1">
      <c r="A41" s="163"/>
      <c r="B41" s="164"/>
      <c r="C41" s="164"/>
      <c r="D41" s="164"/>
      <c r="E41" s="164"/>
      <c r="F41" s="164"/>
      <c r="G41" s="164"/>
      <c r="H41" s="158"/>
      <c r="I41" s="158"/>
      <c r="J41" s="158"/>
      <c r="K41" s="158"/>
      <c r="L41" s="159"/>
    </row>
    <row r="42" spans="1:12" s="198" customFormat="1" ht="12">
      <c r="A42" s="889" t="s">
        <v>10</v>
      </c>
      <c r="B42" s="890"/>
      <c r="C42" s="890"/>
      <c r="D42" s="890"/>
      <c r="E42" s="890"/>
      <c r="F42" s="890"/>
      <c r="G42" s="891"/>
      <c r="H42" s="165" t="s">
        <v>12</v>
      </c>
      <c r="I42" s="149" t="s">
        <v>13</v>
      </c>
      <c r="J42" s="894" t="s">
        <v>21</v>
      </c>
      <c r="K42" s="891"/>
      <c r="L42" s="150" t="s">
        <v>18</v>
      </c>
    </row>
    <row r="43" spans="1:12" s="198" customFormat="1" ht="12.75" customHeight="1">
      <c r="A43" s="396" t="s">
        <v>155</v>
      </c>
      <c r="B43" s="296"/>
      <c r="C43" s="296"/>
      <c r="D43" s="296"/>
      <c r="E43" s="296"/>
      <c r="F43" s="296"/>
      <c r="G43" s="408"/>
      <c r="H43" s="296" t="s">
        <v>43</v>
      </c>
      <c r="I43" s="316">
        <v>1</v>
      </c>
      <c r="J43" s="979">
        <v>5000</v>
      </c>
      <c r="K43" s="980"/>
      <c r="L43" s="410">
        <f>+J43*I43</f>
        <v>5000</v>
      </c>
    </row>
    <row r="44" spans="1:12" s="198" customFormat="1" ht="11.4">
      <c r="A44" s="255"/>
      <c r="B44" s="256"/>
      <c r="C44" s="256"/>
      <c r="D44" s="256"/>
      <c r="E44" s="256"/>
      <c r="F44" s="256"/>
      <c r="G44" s="245"/>
      <c r="H44" s="242"/>
      <c r="I44" s="317"/>
      <c r="J44" s="247"/>
      <c r="K44" s="243"/>
      <c r="L44" s="319"/>
    </row>
    <row r="45" spans="1:12" s="198" customFormat="1" ht="11.4">
      <c r="A45" s="255"/>
      <c r="B45" s="256"/>
      <c r="C45" s="256"/>
      <c r="D45" s="256"/>
      <c r="E45" s="256"/>
      <c r="F45" s="256"/>
      <c r="G45" s="245"/>
      <c r="H45" s="242"/>
      <c r="I45" s="317"/>
      <c r="J45" s="247"/>
      <c r="K45" s="243"/>
      <c r="L45" s="319"/>
    </row>
    <row r="46" spans="1:12" s="198" customFormat="1" ht="11.4">
      <c r="A46" s="255"/>
      <c r="B46" s="256"/>
      <c r="C46" s="256"/>
      <c r="D46" s="256"/>
      <c r="E46" s="256"/>
      <c r="F46" s="256"/>
      <c r="G46" s="245"/>
      <c r="H46" s="257"/>
      <c r="I46" s="246"/>
      <c r="J46" s="947"/>
      <c r="K46" s="948"/>
      <c r="L46" s="319"/>
    </row>
    <row r="47" spans="1:12" s="198" customFormat="1" ht="12" thickBot="1">
      <c r="A47" s="260"/>
      <c r="B47" s="261"/>
      <c r="C47" s="261"/>
      <c r="D47" s="261"/>
      <c r="E47" s="261"/>
      <c r="F47" s="261"/>
      <c r="G47" s="262"/>
      <c r="H47" s="263"/>
      <c r="I47" s="240"/>
      <c r="J47" s="963"/>
      <c r="K47" s="960"/>
      <c r="L47" s="320"/>
    </row>
    <row r="48" spans="1:12" s="198" customFormat="1" ht="12.6" thickBot="1">
      <c r="A48" s="907" t="s">
        <v>19</v>
      </c>
      <c r="B48" s="908"/>
      <c r="C48" s="908"/>
      <c r="D48" s="908"/>
      <c r="E48" s="908"/>
      <c r="F48" s="908"/>
      <c r="G48" s="908"/>
      <c r="H48" s="908"/>
      <c r="I48" s="908"/>
      <c r="J48" s="908"/>
      <c r="K48" s="909"/>
      <c r="L48" s="156">
        <f>SUM(L43:L47)</f>
        <v>5000</v>
      </c>
    </row>
    <row r="49" spans="1:12" s="198" customFormat="1" ht="11.4">
      <c r="A49" s="170"/>
      <c r="B49" s="158"/>
      <c r="C49" s="158"/>
      <c r="D49" s="158"/>
      <c r="E49" s="158"/>
      <c r="F49" s="158"/>
      <c r="G49" s="158"/>
      <c r="H49" s="158"/>
      <c r="I49" s="158"/>
      <c r="J49" s="158"/>
      <c r="K49" s="158"/>
      <c r="L49" s="159"/>
    </row>
    <row r="50" spans="1:12" s="198" customFormat="1">
      <c r="A50" s="160" t="s">
        <v>22</v>
      </c>
      <c r="B50" s="166"/>
      <c r="C50" s="166"/>
      <c r="D50" s="166"/>
      <c r="E50" s="166"/>
      <c r="F50" s="166"/>
      <c r="G50" s="166"/>
      <c r="H50" s="166"/>
      <c r="I50" s="166"/>
      <c r="J50" s="166"/>
      <c r="K50" s="166"/>
      <c r="L50" s="171"/>
    </row>
    <row r="51" spans="1:12" s="198" customFormat="1" ht="3.75" customHeight="1" thickBot="1">
      <c r="A51" s="170"/>
      <c r="B51" s="158"/>
      <c r="C51" s="158"/>
      <c r="D51" s="158"/>
      <c r="E51" s="158"/>
      <c r="F51" s="158"/>
      <c r="G51" s="158"/>
      <c r="H51" s="158"/>
      <c r="I51" s="158"/>
      <c r="J51" s="158"/>
      <c r="K51" s="158"/>
      <c r="L51" s="159"/>
    </row>
    <row r="52" spans="1:12" s="198" customFormat="1" ht="36" customHeight="1">
      <c r="A52" s="914" t="s">
        <v>23</v>
      </c>
      <c r="B52" s="915"/>
      <c r="C52" s="915"/>
      <c r="D52" s="915"/>
      <c r="E52" s="916"/>
      <c r="F52" s="172" t="s">
        <v>12</v>
      </c>
      <c r="G52" s="173" t="s">
        <v>107</v>
      </c>
      <c r="H52" s="174" t="s">
        <v>108</v>
      </c>
      <c r="I52" s="173" t="s">
        <v>109</v>
      </c>
      <c r="J52" s="917" t="s">
        <v>24</v>
      </c>
      <c r="K52" s="916"/>
      <c r="L52" s="175" t="s">
        <v>18</v>
      </c>
    </row>
    <row r="53" spans="1:12" s="198" customFormat="1" ht="11.4">
      <c r="A53" s="264"/>
      <c r="B53" s="265"/>
      <c r="C53" s="265"/>
      <c r="D53" s="265"/>
      <c r="E53" s="265"/>
      <c r="F53" s="316"/>
      <c r="G53" s="238"/>
      <c r="H53" s="267"/>
      <c r="I53" s="238"/>
      <c r="J53" s="964"/>
      <c r="K53" s="965"/>
      <c r="L53" s="310"/>
    </row>
    <row r="54" spans="1:12" s="198" customFormat="1" ht="11.4">
      <c r="A54" s="255"/>
      <c r="B54" s="256"/>
      <c r="C54" s="256"/>
      <c r="D54" s="256"/>
      <c r="E54" s="256"/>
      <c r="F54" s="268"/>
      <c r="G54" s="246"/>
      <c r="H54" s="257"/>
      <c r="I54" s="246"/>
      <c r="J54" s="321"/>
      <c r="K54" s="322"/>
      <c r="L54" s="311"/>
    </row>
    <row r="55" spans="1:12" s="198" customFormat="1" ht="11.4">
      <c r="A55" s="255"/>
      <c r="B55" s="256"/>
      <c r="C55" s="256"/>
      <c r="D55" s="256"/>
      <c r="E55" s="256"/>
      <c r="F55" s="268"/>
      <c r="G55" s="246"/>
      <c r="H55" s="257"/>
      <c r="I55" s="246"/>
      <c r="J55" s="321"/>
      <c r="K55" s="322"/>
      <c r="L55" s="311"/>
    </row>
    <row r="56" spans="1:12" s="198" customFormat="1" ht="12" thickBot="1">
      <c r="A56" s="260"/>
      <c r="B56" s="261"/>
      <c r="C56" s="261"/>
      <c r="D56" s="261"/>
      <c r="E56" s="261"/>
      <c r="F56" s="269"/>
      <c r="G56" s="240"/>
      <c r="H56" s="263"/>
      <c r="I56" s="240"/>
      <c r="J56" s="966"/>
      <c r="K56" s="967"/>
      <c r="L56" s="315"/>
    </row>
    <row r="57" spans="1:12" s="198" customFormat="1" ht="12.6" thickBot="1">
      <c r="A57" s="918" t="s">
        <v>19</v>
      </c>
      <c r="B57" s="919"/>
      <c r="C57" s="919"/>
      <c r="D57" s="919"/>
      <c r="E57" s="919"/>
      <c r="F57" s="919"/>
      <c r="G57" s="919"/>
      <c r="H57" s="919"/>
      <c r="I57" s="919"/>
      <c r="J57" s="919"/>
      <c r="K57" s="920"/>
      <c r="L57" s="323">
        <f>SUM(L53:L56)</f>
        <v>0</v>
      </c>
    </row>
    <row r="58" spans="1:12" s="198" customFormat="1" ht="11.4">
      <c r="A58" s="170"/>
      <c r="B58" s="158"/>
      <c r="C58" s="158"/>
      <c r="D58" s="158"/>
      <c r="E58" s="158"/>
      <c r="F58" s="158"/>
      <c r="G58" s="158"/>
      <c r="H58" s="158"/>
      <c r="I58" s="158"/>
      <c r="J58" s="158"/>
      <c r="K58" s="158"/>
      <c r="L58" s="159"/>
    </row>
    <row r="59" spans="1:12">
      <c r="A59" s="160" t="s">
        <v>25</v>
      </c>
      <c r="B59" s="161"/>
      <c r="C59" s="161"/>
      <c r="D59" s="161"/>
      <c r="E59" s="161"/>
      <c r="F59" s="161"/>
      <c r="G59" s="161"/>
      <c r="H59" s="161"/>
      <c r="I59" s="161"/>
      <c r="J59" s="161"/>
      <c r="K59" s="161"/>
      <c r="L59" s="162"/>
    </row>
    <row r="60" spans="1:12" s="198" customFormat="1" ht="3.75" customHeight="1" thickBot="1">
      <c r="A60" s="170"/>
      <c r="B60" s="158"/>
      <c r="C60" s="158"/>
      <c r="D60" s="158"/>
      <c r="E60" s="158"/>
      <c r="F60" s="158"/>
      <c r="G60" s="158"/>
      <c r="H60" s="158"/>
      <c r="I60" s="158"/>
      <c r="J60" s="158"/>
      <c r="K60" s="158"/>
      <c r="L60" s="159"/>
    </row>
    <row r="61" spans="1:12" s="198" customFormat="1" ht="25.5" customHeight="1">
      <c r="A61" s="914" t="s">
        <v>10</v>
      </c>
      <c r="B61" s="915"/>
      <c r="C61" s="915"/>
      <c r="D61" s="915"/>
      <c r="E61" s="915"/>
      <c r="F61" s="916"/>
      <c r="G61" s="172" t="s">
        <v>26</v>
      </c>
      <c r="H61" s="174" t="s">
        <v>27</v>
      </c>
      <c r="I61" s="173" t="s">
        <v>28</v>
      </c>
      <c r="J61" s="921" t="s">
        <v>17</v>
      </c>
      <c r="K61" s="922"/>
      <c r="L61" s="183" t="s">
        <v>18</v>
      </c>
    </row>
    <row r="62" spans="1:12" s="198" customFormat="1" ht="11.4">
      <c r="A62" s="264" t="s">
        <v>112</v>
      </c>
      <c r="B62" s="265"/>
      <c r="C62" s="265"/>
      <c r="D62" s="265"/>
      <c r="E62" s="265"/>
      <c r="F62" s="299">
        <v>4</v>
      </c>
      <c r="G62" s="581">
        <f>51067*F62</f>
        <v>204268</v>
      </c>
      <c r="H62" s="306">
        <v>1.85</v>
      </c>
      <c r="I62" s="581">
        <f>+H62*G62</f>
        <v>377895.80000000005</v>
      </c>
      <c r="J62" s="968">
        <v>12</v>
      </c>
      <c r="K62" s="969"/>
      <c r="L62" s="583">
        <f>+I62/J62</f>
        <v>31491.316666666669</v>
      </c>
    </row>
    <row r="63" spans="1:12" s="198" customFormat="1" ht="12.75" customHeight="1">
      <c r="A63" s="255"/>
      <c r="B63" s="256"/>
      <c r="C63" s="256"/>
      <c r="D63" s="256"/>
      <c r="E63" s="256"/>
      <c r="F63" s="256"/>
      <c r="G63" s="309"/>
      <c r="H63" s="324"/>
      <c r="I63" s="309"/>
      <c r="J63" s="970"/>
      <c r="K63" s="971"/>
      <c r="L63" s="311"/>
    </row>
    <row r="64" spans="1:12" s="198" customFormat="1" ht="11.4">
      <c r="A64" s="255"/>
      <c r="B64" s="256"/>
      <c r="C64" s="256"/>
      <c r="D64" s="256"/>
      <c r="E64" s="256"/>
      <c r="F64" s="256"/>
      <c r="G64" s="309"/>
      <c r="H64" s="257"/>
      <c r="I64" s="309"/>
      <c r="J64" s="247"/>
      <c r="K64" s="243"/>
      <c r="L64" s="311"/>
    </row>
    <row r="65" spans="1:12" s="198" customFormat="1" ht="12" thickBot="1">
      <c r="A65" s="972"/>
      <c r="B65" s="961"/>
      <c r="C65" s="961"/>
      <c r="D65" s="961"/>
      <c r="E65" s="961"/>
      <c r="F65" s="961"/>
      <c r="G65" s="240"/>
      <c r="H65" s="263"/>
      <c r="I65" s="240"/>
      <c r="J65" s="963"/>
      <c r="K65" s="960"/>
      <c r="L65" s="241"/>
    </row>
    <row r="66" spans="1:12" s="198" customFormat="1" ht="12.6" thickBot="1">
      <c r="A66" s="907" t="s">
        <v>19</v>
      </c>
      <c r="B66" s="908"/>
      <c r="C66" s="908"/>
      <c r="D66" s="908"/>
      <c r="E66" s="908"/>
      <c r="F66" s="908"/>
      <c r="G66" s="908"/>
      <c r="H66" s="908"/>
      <c r="I66" s="908"/>
      <c r="J66" s="908"/>
      <c r="K66" s="909"/>
      <c r="L66" s="312">
        <f>SUM(L62:L65)</f>
        <v>31491.316666666669</v>
      </c>
    </row>
    <row r="67" spans="1:12" s="198" customFormat="1" ht="8.25" customHeight="1" thickBot="1">
      <c r="A67" s="170"/>
      <c r="B67" s="158"/>
      <c r="C67" s="158"/>
      <c r="D67" s="158"/>
      <c r="E67" s="158"/>
      <c r="F67" s="158"/>
      <c r="G67" s="158"/>
      <c r="H67" s="158"/>
      <c r="I67" s="158"/>
      <c r="J67" s="158"/>
      <c r="K67" s="158"/>
      <c r="L67" s="159"/>
    </row>
    <row r="68" spans="1:12" s="198" customFormat="1" ht="12.6" thickBot="1">
      <c r="A68" s="907" t="s">
        <v>29</v>
      </c>
      <c r="B68" s="908"/>
      <c r="C68" s="908"/>
      <c r="D68" s="908"/>
      <c r="E68" s="908"/>
      <c r="F68" s="908"/>
      <c r="G68" s="908"/>
      <c r="H68" s="908"/>
      <c r="I68" s="908"/>
      <c r="J68" s="908"/>
      <c r="K68" s="909"/>
      <c r="L68" s="312">
        <f>+L66+L57+L48+L38</f>
        <v>38065.8825</v>
      </c>
    </row>
    <row r="69" spans="1:12" s="198" customFormat="1" ht="9" customHeight="1">
      <c r="A69" s="170"/>
      <c r="B69" s="158"/>
      <c r="C69" s="158"/>
      <c r="D69" s="158"/>
      <c r="E69" s="158"/>
      <c r="F69" s="158"/>
      <c r="G69" s="158"/>
      <c r="H69" s="158"/>
      <c r="I69" s="158"/>
      <c r="J69" s="158"/>
      <c r="K69" s="158"/>
      <c r="L69" s="159"/>
    </row>
    <row r="70" spans="1:12">
      <c r="A70" s="160" t="s">
        <v>30</v>
      </c>
      <c r="B70" s="161"/>
      <c r="C70" s="161"/>
      <c r="D70" s="161"/>
      <c r="E70" s="161"/>
      <c r="F70" s="161"/>
      <c r="G70" s="161"/>
      <c r="H70" s="161"/>
      <c r="I70" s="161"/>
      <c r="J70" s="161"/>
      <c r="K70" s="161"/>
      <c r="L70" s="162"/>
    </row>
    <row r="71" spans="1:12" s="198" customFormat="1" ht="3.75" customHeight="1" thickBot="1">
      <c r="A71" s="170"/>
      <c r="B71" s="158"/>
      <c r="C71" s="158"/>
      <c r="D71" s="158"/>
      <c r="E71" s="158"/>
      <c r="F71" s="158"/>
      <c r="G71" s="158"/>
      <c r="H71" s="158"/>
      <c r="I71" s="158"/>
      <c r="J71" s="158"/>
      <c r="K71" s="158"/>
      <c r="L71" s="159"/>
    </row>
    <row r="72" spans="1:12" s="198" customFormat="1" ht="12">
      <c r="A72" s="889" t="s">
        <v>10</v>
      </c>
      <c r="B72" s="890"/>
      <c r="C72" s="890"/>
      <c r="D72" s="890"/>
      <c r="E72" s="890"/>
      <c r="F72" s="890"/>
      <c r="G72" s="184"/>
      <c r="H72" s="187"/>
      <c r="I72" s="186" t="s">
        <v>31</v>
      </c>
      <c r="J72" s="923" t="s">
        <v>32</v>
      </c>
      <c r="K72" s="924"/>
      <c r="L72" s="188"/>
    </row>
    <row r="73" spans="1:12" s="198" customFormat="1" ht="11.4">
      <c r="A73" s="264" t="s">
        <v>97</v>
      </c>
      <c r="B73" s="265"/>
      <c r="C73" s="265"/>
      <c r="D73" s="265"/>
      <c r="E73" s="265"/>
      <c r="F73" s="265"/>
      <c r="G73" s="278"/>
      <c r="H73" s="279"/>
      <c r="I73" s="272">
        <v>0.2</v>
      </c>
      <c r="J73" s="973">
        <f>+L68*I73</f>
        <v>7613.1765000000005</v>
      </c>
      <c r="K73" s="974"/>
      <c r="L73" s="273"/>
    </row>
    <row r="74" spans="1:12" s="198" customFormat="1" ht="11.4">
      <c r="A74" s="255" t="s">
        <v>33</v>
      </c>
      <c r="B74" s="256"/>
      <c r="C74" s="256"/>
      <c r="D74" s="256"/>
      <c r="E74" s="256"/>
      <c r="F74" s="256"/>
      <c r="G74" s="280"/>
      <c r="H74" s="281"/>
      <c r="I74" s="274">
        <v>0.05</v>
      </c>
      <c r="J74" s="975">
        <f>+L68*I74</f>
        <v>1903.2941250000001</v>
      </c>
      <c r="K74" s="976"/>
      <c r="L74" s="275"/>
    </row>
    <row r="75" spans="1:12" s="198" customFormat="1" ht="12" thickBot="1">
      <c r="A75" s="260" t="s">
        <v>34</v>
      </c>
      <c r="B75" s="261"/>
      <c r="C75" s="261"/>
      <c r="D75" s="261"/>
      <c r="E75" s="261"/>
      <c r="F75" s="261"/>
      <c r="G75" s="282"/>
      <c r="H75" s="283"/>
      <c r="I75" s="276">
        <v>0.05</v>
      </c>
      <c r="J75" s="977">
        <f>+L68*I75</f>
        <v>1903.2941250000001</v>
      </c>
      <c r="K75" s="978"/>
      <c r="L75" s="277"/>
    </row>
    <row r="76" spans="1:12" s="198" customFormat="1" ht="12.6" thickBot="1">
      <c r="A76" s="907" t="s">
        <v>19</v>
      </c>
      <c r="B76" s="908"/>
      <c r="C76" s="908"/>
      <c r="D76" s="908"/>
      <c r="E76" s="908"/>
      <c r="F76" s="908"/>
      <c r="G76" s="908"/>
      <c r="H76" s="908"/>
      <c r="I76" s="908"/>
      <c r="J76" s="908"/>
      <c r="K76" s="909"/>
      <c r="L76" s="312">
        <f>SUM(J73:K75)</f>
        <v>11419.76475</v>
      </c>
    </row>
    <row r="77" spans="1:12" s="198" customFormat="1" ht="7.5" customHeight="1" thickBot="1">
      <c r="A77" s="170"/>
      <c r="B77" s="158"/>
      <c r="C77" s="158"/>
      <c r="D77" s="158"/>
      <c r="E77" s="158"/>
      <c r="F77" s="158"/>
      <c r="G77" s="158"/>
      <c r="H77" s="158"/>
      <c r="I77" s="158"/>
      <c r="J77" s="158"/>
      <c r="K77" s="158"/>
      <c r="L77" s="159"/>
    </row>
    <row r="78" spans="1:12" s="198" customFormat="1" ht="12.6" thickBot="1">
      <c r="A78" s="907" t="s">
        <v>35</v>
      </c>
      <c r="B78" s="908"/>
      <c r="C78" s="908"/>
      <c r="D78" s="908"/>
      <c r="E78" s="908"/>
      <c r="F78" s="908"/>
      <c r="G78" s="908"/>
      <c r="H78" s="908"/>
      <c r="I78" s="908"/>
      <c r="J78" s="908"/>
      <c r="K78" s="909"/>
      <c r="L78" s="312">
        <f>ROUND(L68+L76,0)</f>
        <v>49486</v>
      </c>
    </row>
    <row r="79" spans="1:12">
      <c r="A79" s="60"/>
      <c r="B79" s="61"/>
      <c r="C79" s="61"/>
      <c r="D79" s="61"/>
      <c r="E79" s="61"/>
      <c r="F79" s="61"/>
      <c r="G79" s="61"/>
      <c r="H79" s="61"/>
      <c r="I79" s="61"/>
      <c r="J79" s="61"/>
      <c r="K79" s="61"/>
      <c r="L79" s="62"/>
    </row>
    <row r="80" spans="1:12">
      <c r="A80" s="67"/>
      <c r="B80" s="58"/>
      <c r="C80" s="58"/>
      <c r="D80" s="58"/>
      <c r="E80" s="58"/>
      <c r="F80" s="58"/>
      <c r="G80" s="58"/>
      <c r="H80" s="58"/>
      <c r="I80" s="58"/>
      <c r="J80" s="58"/>
      <c r="K80" s="58"/>
      <c r="L80" s="63"/>
    </row>
    <row r="81" spans="1:12" s="198" customFormat="1" ht="11.4">
      <c r="A81" s="197"/>
      <c r="D81" s="199" t="s">
        <v>36</v>
      </c>
      <c r="E81" s="199"/>
      <c r="F81" s="199"/>
      <c r="G81" s="199"/>
      <c r="H81" s="199"/>
      <c r="L81" s="200"/>
    </row>
    <row r="82" spans="1:12" s="198" customFormat="1" ht="11.4">
      <c r="A82" s="197"/>
      <c r="D82" s="198" t="s">
        <v>37</v>
      </c>
      <c r="L82" s="200"/>
    </row>
    <row r="83" spans="1:12">
      <c r="A83" s="67"/>
      <c r="B83" s="58"/>
      <c r="C83" s="58"/>
      <c r="D83" s="58" t="s">
        <v>38</v>
      </c>
      <c r="E83" s="58"/>
      <c r="F83" s="58"/>
      <c r="G83" s="58"/>
      <c r="H83" s="58"/>
      <c r="I83" s="58"/>
      <c r="J83" s="58"/>
      <c r="K83" s="58"/>
      <c r="L83" s="63"/>
    </row>
    <row r="84" spans="1:12">
      <c r="A84" s="67"/>
      <c r="B84" s="58"/>
      <c r="C84" s="58"/>
      <c r="D84" s="58" t="s">
        <v>39</v>
      </c>
      <c r="E84" s="58"/>
      <c r="F84" s="58"/>
      <c r="G84" s="58"/>
      <c r="H84" s="58"/>
      <c r="I84" s="58"/>
      <c r="J84" s="58"/>
      <c r="K84" s="58"/>
      <c r="L84" s="63"/>
    </row>
    <row r="85" spans="1:12" ht="13.8" thickBot="1">
      <c r="A85" s="67"/>
      <c r="B85" s="58"/>
      <c r="C85" s="58"/>
      <c r="D85" s="58"/>
      <c r="E85" s="58" t="s">
        <v>40</v>
      </c>
      <c r="F85" s="58"/>
      <c r="G85" s="58"/>
      <c r="H85" s="58"/>
      <c r="I85" s="58"/>
      <c r="J85" s="58"/>
      <c r="K85" s="58"/>
      <c r="L85" s="63"/>
    </row>
    <row r="86" spans="1:12">
      <c r="A86" s="284" t="s">
        <v>98</v>
      </c>
      <c r="B86" s="285"/>
      <c r="C86" s="285"/>
      <c r="D86" s="285"/>
      <c r="E86" s="285"/>
      <c r="F86" s="285"/>
      <c r="G86" s="285"/>
      <c r="H86" s="285"/>
      <c r="I86" s="285"/>
      <c r="J86" s="285"/>
      <c r="K86" s="285"/>
      <c r="L86" s="286"/>
    </row>
    <row r="87" spans="1:12">
      <c r="A87" s="74"/>
      <c r="B87" s="75"/>
      <c r="C87" s="75"/>
      <c r="D87" s="75"/>
      <c r="E87" s="75"/>
      <c r="F87" s="75"/>
      <c r="G87" s="75"/>
      <c r="H87" s="75"/>
      <c r="I87" s="75"/>
      <c r="J87" s="75"/>
      <c r="K87" s="75"/>
      <c r="L87" s="287"/>
    </row>
    <row r="88" spans="1:12" ht="13.8" thickBot="1">
      <c r="A88" s="79"/>
      <c r="B88" s="80"/>
      <c r="C88" s="80"/>
      <c r="D88" s="80"/>
      <c r="E88" s="80"/>
      <c r="F88" s="80"/>
      <c r="G88" s="80"/>
      <c r="H88" s="80"/>
      <c r="I88" s="80"/>
      <c r="J88" s="80"/>
      <c r="K88" s="80"/>
      <c r="L88" s="288"/>
    </row>
    <row r="89" spans="1:12">
      <c r="A89" s="210"/>
      <c r="B89" s="59"/>
      <c r="C89" s="59"/>
      <c r="D89" s="59"/>
      <c r="E89" s="59"/>
      <c r="F89" s="59"/>
      <c r="G89" s="59"/>
      <c r="H89" s="59"/>
      <c r="I89" s="59"/>
      <c r="J89" s="59"/>
      <c r="K89" s="59"/>
      <c r="L89" s="211"/>
    </row>
    <row r="90" spans="1:12">
      <c r="A90" s="113" t="s">
        <v>99</v>
      </c>
      <c r="B90" s="65"/>
      <c r="C90" s="65"/>
      <c r="D90" s="65"/>
      <c r="E90" s="65"/>
      <c r="F90" s="65"/>
      <c r="G90" s="65"/>
      <c r="H90" s="65"/>
      <c r="I90" s="65"/>
      <c r="J90" s="65"/>
      <c r="K90" s="65"/>
      <c r="L90" s="66"/>
    </row>
    <row r="91" spans="1:12" s="6" customFormat="1" ht="17.25" customHeight="1">
      <c r="A91" s="925" t="s">
        <v>100</v>
      </c>
      <c r="B91" s="926"/>
      <c r="C91" s="926"/>
      <c r="D91" s="926"/>
      <c r="E91" s="926"/>
      <c r="F91" s="926"/>
      <c r="G91" s="926"/>
      <c r="H91" s="926"/>
      <c r="I91" s="926"/>
      <c r="J91" s="926"/>
      <c r="K91" s="926"/>
      <c r="L91" s="927"/>
    </row>
    <row r="92" spans="1:12" s="6" customFormat="1" ht="17.25" customHeight="1">
      <c r="A92" s="925"/>
      <c r="B92" s="926"/>
      <c r="C92" s="926"/>
      <c r="D92" s="926"/>
      <c r="E92" s="926"/>
      <c r="F92" s="926"/>
      <c r="G92" s="926"/>
      <c r="H92" s="926"/>
      <c r="I92" s="926"/>
      <c r="J92" s="926"/>
      <c r="K92" s="926"/>
      <c r="L92" s="927"/>
    </row>
    <row r="93" spans="1:12" s="6" customFormat="1" ht="27" customHeight="1">
      <c r="A93" s="936" t="s">
        <v>101</v>
      </c>
      <c r="B93" s="937"/>
      <c r="C93" s="937"/>
      <c r="D93" s="937"/>
      <c r="E93" s="937"/>
      <c r="F93" s="937"/>
      <c r="G93" s="937"/>
      <c r="H93" s="937"/>
      <c r="I93" s="937"/>
      <c r="J93" s="937"/>
      <c r="K93" s="937"/>
      <c r="L93" s="938"/>
    </row>
    <row r="94" spans="1:12">
      <c r="A94" s="212"/>
      <c r="B94" s="213"/>
      <c r="C94" s="213"/>
      <c r="D94" s="213"/>
      <c r="E94" s="213"/>
      <c r="F94" s="213"/>
      <c r="G94" s="213"/>
      <c r="H94" s="213"/>
      <c r="I94" s="213"/>
      <c r="J94" s="213"/>
      <c r="K94" s="213"/>
      <c r="L94" s="214"/>
    </row>
    <row r="95" spans="1:12">
      <c r="A95" s="212"/>
      <c r="B95" s="213"/>
      <c r="C95" s="213"/>
      <c r="D95" s="213"/>
      <c r="E95" s="213"/>
      <c r="F95" s="213"/>
      <c r="G95" s="213"/>
      <c r="H95" s="213"/>
      <c r="I95" s="213"/>
      <c r="J95" s="213"/>
      <c r="K95" s="213"/>
      <c r="L95" s="214"/>
    </row>
    <row r="96" spans="1:12">
      <c r="A96" s="113"/>
      <c r="B96" s="65"/>
      <c r="C96" s="65"/>
      <c r="D96" s="65"/>
      <c r="E96" s="65"/>
      <c r="F96" s="65"/>
      <c r="G96" s="65"/>
      <c r="H96" s="65"/>
      <c r="I96" s="65"/>
      <c r="J96" s="65"/>
      <c r="K96" s="65"/>
      <c r="L96" s="66"/>
    </row>
    <row r="97" spans="1:12" s="198" customFormat="1" ht="11.4">
      <c r="A97" s="197"/>
      <c r="D97" s="198" t="s">
        <v>36</v>
      </c>
      <c r="E97" s="199"/>
      <c r="L97" s="200"/>
    </row>
    <row r="98" spans="1:12" s="198" customFormat="1" ht="11.4">
      <c r="A98" s="197"/>
      <c r="D98" s="215" t="s">
        <v>37</v>
      </c>
      <c r="F98" s="215"/>
      <c r="G98" s="215"/>
      <c r="H98" s="215"/>
      <c r="L98" s="200"/>
    </row>
    <row r="99" spans="1:12">
      <c r="A99" s="67"/>
      <c r="B99" s="58"/>
      <c r="C99" s="58"/>
      <c r="D99" s="72" t="s">
        <v>41</v>
      </c>
      <c r="E99" s="58"/>
      <c r="F99" s="72"/>
      <c r="G99" s="72"/>
      <c r="H99" s="72"/>
      <c r="I99" s="58"/>
      <c r="J99" s="58"/>
      <c r="K99" s="58"/>
      <c r="L99" s="63"/>
    </row>
    <row r="100" spans="1:12">
      <c r="A100" s="73"/>
      <c r="B100" s="65"/>
      <c r="C100" s="65"/>
      <c r="D100" s="58" t="s">
        <v>39</v>
      </c>
      <c r="E100" s="58"/>
      <c r="F100" s="58"/>
      <c r="G100" s="58"/>
      <c r="H100" s="58"/>
      <c r="I100" s="65"/>
      <c r="J100" s="65"/>
      <c r="K100" s="65"/>
      <c r="L100" s="66"/>
    </row>
    <row r="101" spans="1:12" ht="13.5" customHeight="1">
      <c r="A101" s="73"/>
      <c r="B101" s="65"/>
      <c r="C101" s="65"/>
      <c r="D101" s="65"/>
      <c r="E101" s="58"/>
      <c r="F101" s="58"/>
      <c r="G101" s="58"/>
      <c r="H101" s="58"/>
      <c r="I101" s="65"/>
      <c r="J101" s="65"/>
      <c r="K101" s="65"/>
      <c r="L101" s="66"/>
    </row>
    <row r="102" spans="1:12">
      <c r="A102" s="8" t="s">
        <v>102</v>
      </c>
      <c r="B102" s="9"/>
      <c r="C102" s="9"/>
      <c r="D102" s="58"/>
      <c r="E102" s="58"/>
      <c r="F102" s="58"/>
      <c r="G102" s="58"/>
      <c r="H102" s="928"/>
      <c r="I102" s="928"/>
      <c r="J102" s="928"/>
      <c r="K102" s="928"/>
      <c r="L102" s="929"/>
    </row>
    <row r="103" spans="1:12" ht="13.8" thickBot="1">
      <c r="A103" s="216" t="s">
        <v>103</v>
      </c>
      <c r="B103" s="77"/>
      <c r="C103" s="77"/>
      <c r="D103" s="70"/>
      <c r="E103" s="70"/>
      <c r="F103" s="70"/>
      <c r="G103" s="70"/>
      <c r="H103" s="930"/>
      <c r="I103" s="930"/>
      <c r="J103" s="930"/>
      <c r="K103" s="930"/>
      <c r="L103" s="931"/>
    </row>
  </sheetData>
  <mergeCells count="62">
    <mergeCell ref="J5:J6"/>
    <mergeCell ref="K5:K6"/>
    <mergeCell ref="L5:L6"/>
    <mergeCell ref="B6:H6"/>
    <mergeCell ref="J1:L2"/>
    <mergeCell ref="B2:H2"/>
    <mergeCell ref="B3:H3"/>
    <mergeCell ref="I3:I4"/>
    <mergeCell ref="J3:L4"/>
    <mergeCell ref="B4:H4"/>
    <mergeCell ref="J36:K36"/>
    <mergeCell ref="J12:L12"/>
    <mergeCell ref="J30:K30"/>
    <mergeCell ref="A34:F34"/>
    <mergeCell ref="G34:H34"/>
    <mergeCell ref="J34:K34"/>
    <mergeCell ref="J35:K35"/>
    <mergeCell ref="A15:A16"/>
    <mergeCell ref="B15:K16"/>
    <mergeCell ref="A27:L27"/>
    <mergeCell ref="B29:H29"/>
    <mergeCell ref="J29:K29"/>
    <mergeCell ref="A10:D10"/>
    <mergeCell ref="G10:H10"/>
    <mergeCell ref="A1:A6"/>
    <mergeCell ref="B1:H1"/>
    <mergeCell ref="I1:I2"/>
    <mergeCell ref="B5:H5"/>
    <mergeCell ref="I5:I6"/>
    <mergeCell ref="A37:F37"/>
    <mergeCell ref="G37:H37"/>
    <mergeCell ref="J37:K37"/>
    <mergeCell ref="A38:K38"/>
    <mergeCell ref="A42:G42"/>
    <mergeCell ref="J42:K42"/>
    <mergeCell ref="J43:K43"/>
    <mergeCell ref="J46:K46"/>
    <mergeCell ref="J47:K47"/>
    <mergeCell ref="A48:K48"/>
    <mergeCell ref="A52:E52"/>
    <mergeCell ref="J52:K52"/>
    <mergeCell ref="A72:F72"/>
    <mergeCell ref="J72:K72"/>
    <mergeCell ref="J53:K53"/>
    <mergeCell ref="J56:K56"/>
    <mergeCell ref="A57:K57"/>
    <mergeCell ref="A61:F61"/>
    <mergeCell ref="J61:K61"/>
    <mergeCell ref="J62:K62"/>
    <mergeCell ref="J63:K63"/>
    <mergeCell ref="A65:F65"/>
    <mergeCell ref="J65:K65"/>
    <mergeCell ref="A66:K66"/>
    <mergeCell ref="A68:K68"/>
    <mergeCell ref="A93:L93"/>
    <mergeCell ref="H102:L103"/>
    <mergeCell ref="J73:K73"/>
    <mergeCell ref="J74:K74"/>
    <mergeCell ref="J75:K75"/>
    <mergeCell ref="A76:K76"/>
    <mergeCell ref="A78:K78"/>
    <mergeCell ref="A91:L92"/>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73729"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105"/>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253" width="11.44140625" style="58"/>
    <col min="254" max="254" width="22.6640625" style="58" customWidth="1"/>
    <col min="255" max="255" width="15.44140625" style="58" customWidth="1"/>
    <col min="256" max="256" width="7.33203125" style="58" customWidth="1"/>
    <col min="257" max="257" width="11.44140625" style="58"/>
    <col min="258" max="258" width="5.6640625" style="58" customWidth="1"/>
    <col min="259" max="259" width="9.5546875" style="58" customWidth="1"/>
    <col min="260" max="260" width="14" style="58" customWidth="1"/>
    <col min="261" max="261" width="16.33203125" style="58" customWidth="1"/>
    <col min="262" max="262" width="15.88671875" style="58" customWidth="1"/>
    <col min="263" max="263" width="11.6640625" style="58" customWidth="1"/>
    <col min="264" max="264" width="8.33203125" style="58" customWidth="1"/>
    <col min="265" max="265" width="16.5546875" style="58" customWidth="1"/>
    <col min="266" max="509" width="11.44140625" style="58"/>
    <col min="510" max="510" width="22.6640625" style="58" customWidth="1"/>
    <col min="511" max="511" width="15.44140625" style="58" customWidth="1"/>
    <col min="512" max="512" width="7.33203125" style="58" customWidth="1"/>
    <col min="513" max="513" width="11.44140625" style="58"/>
    <col min="514" max="514" width="5.6640625" style="58" customWidth="1"/>
    <col min="515" max="515" width="9.5546875" style="58" customWidth="1"/>
    <col min="516" max="516" width="14" style="58" customWidth="1"/>
    <col min="517" max="517" width="16.33203125" style="58" customWidth="1"/>
    <col min="518" max="518" width="15.88671875" style="58" customWidth="1"/>
    <col min="519" max="519" width="11.6640625" style="58" customWidth="1"/>
    <col min="520" max="520" width="8.33203125" style="58" customWidth="1"/>
    <col min="521" max="521" width="16.5546875" style="58" customWidth="1"/>
    <col min="522" max="765" width="11.44140625" style="58"/>
    <col min="766" max="766" width="22.6640625" style="58" customWidth="1"/>
    <col min="767" max="767" width="15.44140625" style="58" customWidth="1"/>
    <col min="768" max="768" width="7.33203125" style="58" customWidth="1"/>
    <col min="769" max="769" width="11.44140625" style="58"/>
    <col min="770" max="770" width="5.6640625" style="58" customWidth="1"/>
    <col min="771" max="771" width="9.5546875" style="58" customWidth="1"/>
    <col min="772" max="772" width="14" style="58" customWidth="1"/>
    <col min="773" max="773" width="16.33203125" style="58" customWidth="1"/>
    <col min="774" max="774" width="15.88671875" style="58" customWidth="1"/>
    <col min="775" max="775" width="11.6640625" style="58" customWidth="1"/>
    <col min="776" max="776" width="8.33203125" style="58" customWidth="1"/>
    <col min="777" max="777" width="16.5546875" style="58" customWidth="1"/>
    <col min="778" max="1021" width="11.44140625" style="58"/>
    <col min="1022" max="1022" width="22.6640625" style="58" customWidth="1"/>
    <col min="1023" max="1023" width="15.44140625" style="58" customWidth="1"/>
    <col min="1024" max="1024" width="7.33203125" style="58" customWidth="1"/>
    <col min="1025" max="1025" width="11.44140625" style="58"/>
    <col min="1026" max="1026" width="5.6640625" style="58" customWidth="1"/>
    <col min="1027" max="1027" width="9.5546875" style="58" customWidth="1"/>
    <col min="1028" max="1028" width="14" style="58" customWidth="1"/>
    <col min="1029" max="1029" width="16.33203125" style="58" customWidth="1"/>
    <col min="1030" max="1030" width="15.88671875" style="58" customWidth="1"/>
    <col min="1031" max="1031" width="11.6640625" style="58" customWidth="1"/>
    <col min="1032" max="1032" width="8.33203125" style="58" customWidth="1"/>
    <col min="1033" max="1033" width="16.5546875" style="58" customWidth="1"/>
    <col min="1034" max="1277" width="11.44140625" style="58"/>
    <col min="1278" max="1278" width="22.6640625" style="58" customWidth="1"/>
    <col min="1279" max="1279" width="15.44140625" style="58" customWidth="1"/>
    <col min="1280" max="1280" width="7.33203125" style="58" customWidth="1"/>
    <col min="1281" max="1281" width="11.44140625" style="58"/>
    <col min="1282" max="1282" width="5.6640625" style="58" customWidth="1"/>
    <col min="1283" max="1283" width="9.5546875" style="58" customWidth="1"/>
    <col min="1284" max="1284" width="14" style="58" customWidth="1"/>
    <col min="1285" max="1285" width="16.33203125" style="58" customWidth="1"/>
    <col min="1286" max="1286" width="15.88671875" style="58" customWidth="1"/>
    <col min="1287" max="1287" width="11.6640625" style="58" customWidth="1"/>
    <col min="1288" max="1288" width="8.33203125" style="58" customWidth="1"/>
    <col min="1289" max="1289" width="16.5546875" style="58" customWidth="1"/>
    <col min="1290" max="1533" width="11.44140625" style="58"/>
    <col min="1534" max="1534" width="22.6640625" style="58" customWidth="1"/>
    <col min="1535" max="1535" width="15.44140625" style="58" customWidth="1"/>
    <col min="1536" max="1536" width="7.33203125" style="58" customWidth="1"/>
    <col min="1537" max="1537" width="11.44140625" style="58"/>
    <col min="1538" max="1538" width="5.6640625" style="58" customWidth="1"/>
    <col min="1539" max="1539" width="9.5546875" style="58" customWidth="1"/>
    <col min="1540" max="1540" width="14" style="58" customWidth="1"/>
    <col min="1541" max="1541" width="16.33203125" style="58" customWidth="1"/>
    <col min="1542" max="1542" width="15.88671875" style="58" customWidth="1"/>
    <col min="1543" max="1543" width="11.6640625" style="58" customWidth="1"/>
    <col min="1544" max="1544" width="8.33203125" style="58" customWidth="1"/>
    <col min="1545" max="1545" width="16.5546875" style="58" customWidth="1"/>
    <col min="1546" max="1789" width="11.44140625" style="58"/>
    <col min="1790" max="1790" width="22.6640625" style="58" customWidth="1"/>
    <col min="1791" max="1791" width="15.44140625" style="58" customWidth="1"/>
    <col min="1792" max="1792" width="7.33203125" style="58" customWidth="1"/>
    <col min="1793" max="1793" width="11.44140625" style="58"/>
    <col min="1794" max="1794" width="5.6640625" style="58" customWidth="1"/>
    <col min="1795" max="1795" width="9.5546875" style="58" customWidth="1"/>
    <col min="1796" max="1796" width="14" style="58" customWidth="1"/>
    <col min="1797" max="1797" width="16.33203125" style="58" customWidth="1"/>
    <col min="1798" max="1798" width="15.88671875" style="58" customWidth="1"/>
    <col min="1799" max="1799" width="11.6640625" style="58" customWidth="1"/>
    <col min="1800" max="1800" width="8.33203125" style="58" customWidth="1"/>
    <col min="1801" max="1801" width="16.5546875" style="58" customWidth="1"/>
    <col min="1802" max="2045" width="11.44140625" style="58"/>
    <col min="2046" max="2046" width="22.6640625" style="58" customWidth="1"/>
    <col min="2047" max="2047" width="15.44140625" style="58" customWidth="1"/>
    <col min="2048" max="2048" width="7.33203125" style="58" customWidth="1"/>
    <col min="2049" max="2049" width="11.44140625" style="58"/>
    <col min="2050" max="2050" width="5.6640625" style="58" customWidth="1"/>
    <col min="2051" max="2051" width="9.5546875" style="58" customWidth="1"/>
    <col min="2052" max="2052" width="14" style="58" customWidth="1"/>
    <col min="2053" max="2053" width="16.33203125" style="58" customWidth="1"/>
    <col min="2054" max="2054" width="15.88671875" style="58" customWidth="1"/>
    <col min="2055" max="2055" width="11.6640625" style="58" customWidth="1"/>
    <col min="2056" max="2056" width="8.33203125" style="58" customWidth="1"/>
    <col min="2057" max="2057" width="16.5546875" style="58" customWidth="1"/>
    <col min="2058" max="2301" width="11.44140625" style="58"/>
    <col min="2302" max="2302" width="22.6640625" style="58" customWidth="1"/>
    <col min="2303" max="2303" width="15.44140625" style="58" customWidth="1"/>
    <col min="2304" max="2304" width="7.33203125" style="58" customWidth="1"/>
    <col min="2305" max="2305" width="11.44140625" style="58"/>
    <col min="2306" max="2306" width="5.6640625" style="58" customWidth="1"/>
    <col min="2307" max="2307" width="9.5546875" style="58" customWidth="1"/>
    <col min="2308" max="2308" width="14" style="58" customWidth="1"/>
    <col min="2309" max="2309" width="16.33203125" style="58" customWidth="1"/>
    <col min="2310" max="2310" width="15.88671875" style="58" customWidth="1"/>
    <col min="2311" max="2311" width="11.6640625" style="58" customWidth="1"/>
    <col min="2312" max="2312" width="8.33203125" style="58" customWidth="1"/>
    <col min="2313" max="2313" width="16.5546875" style="58" customWidth="1"/>
    <col min="2314" max="2557" width="11.44140625" style="58"/>
    <col min="2558" max="2558" width="22.6640625" style="58" customWidth="1"/>
    <col min="2559" max="2559" width="15.44140625" style="58" customWidth="1"/>
    <col min="2560" max="2560" width="7.33203125" style="58" customWidth="1"/>
    <col min="2561" max="2561" width="11.44140625" style="58"/>
    <col min="2562" max="2562" width="5.6640625" style="58" customWidth="1"/>
    <col min="2563" max="2563" width="9.5546875" style="58" customWidth="1"/>
    <col min="2564" max="2564" width="14" style="58" customWidth="1"/>
    <col min="2565" max="2565" width="16.33203125" style="58" customWidth="1"/>
    <col min="2566" max="2566" width="15.88671875" style="58" customWidth="1"/>
    <col min="2567" max="2567" width="11.6640625" style="58" customWidth="1"/>
    <col min="2568" max="2568" width="8.33203125" style="58" customWidth="1"/>
    <col min="2569" max="2569" width="16.5546875" style="58" customWidth="1"/>
    <col min="2570" max="2813" width="11.44140625" style="58"/>
    <col min="2814" max="2814" width="22.6640625" style="58" customWidth="1"/>
    <col min="2815" max="2815" width="15.44140625" style="58" customWidth="1"/>
    <col min="2816" max="2816" width="7.33203125" style="58" customWidth="1"/>
    <col min="2817" max="2817" width="11.44140625" style="58"/>
    <col min="2818" max="2818" width="5.6640625" style="58" customWidth="1"/>
    <col min="2819" max="2819" width="9.5546875" style="58" customWidth="1"/>
    <col min="2820" max="2820" width="14" style="58" customWidth="1"/>
    <col min="2821" max="2821" width="16.33203125" style="58" customWidth="1"/>
    <col min="2822" max="2822" width="15.88671875" style="58" customWidth="1"/>
    <col min="2823" max="2823" width="11.6640625" style="58" customWidth="1"/>
    <col min="2824" max="2824" width="8.33203125" style="58" customWidth="1"/>
    <col min="2825" max="2825" width="16.5546875" style="58" customWidth="1"/>
    <col min="2826" max="3069" width="11.44140625" style="58"/>
    <col min="3070" max="3070" width="22.6640625" style="58" customWidth="1"/>
    <col min="3071" max="3071" width="15.44140625" style="58" customWidth="1"/>
    <col min="3072" max="3072" width="7.33203125" style="58" customWidth="1"/>
    <col min="3073" max="3073" width="11.44140625" style="58"/>
    <col min="3074" max="3074" width="5.6640625" style="58" customWidth="1"/>
    <col min="3075" max="3075" width="9.5546875" style="58" customWidth="1"/>
    <col min="3076" max="3076" width="14" style="58" customWidth="1"/>
    <col min="3077" max="3077" width="16.33203125" style="58" customWidth="1"/>
    <col min="3078" max="3078" width="15.88671875" style="58" customWidth="1"/>
    <col min="3079" max="3079" width="11.6640625" style="58" customWidth="1"/>
    <col min="3080" max="3080" width="8.33203125" style="58" customWidth="1"/>
    <col min="3081" max="3081" width="16.5546875" style="58" customWidth="1"/>
    <col min="3082" max="3325" width="11.44140625" style="58"/>
    <col min="3326" max="3326" width="22.6640625" style="58" customWidth="1"/>
    <col min="3327" max="3327" width="15.44140625" style="58" customWidth="1"/>
    <col min="3328" max="3328" width="7.33203125" style="58" customWidth="1"/>
    <col min="3329" max="3329" width="11.44140625" style="58"/>
    <col min="3330" max="3330" width="5.6640625" style="58" customWidth="1"/>
    <col min="3331" max="3331" width="9.5546875" style="58" customWidth="1"/>
    <col min="3332" max="3332" width="14" style="58" customWidth="1"/>
    <col min="3333" max="3333" width="16.33203125" style="58" customWidth="1"/>
    <col min="3334" max="3334" width="15.88671875" style="58" customWidth="1"/>
    <col min="3335" max="3335" width="11.6640625" style="58" customWidth="1"/>
    <col min="3336" max="3336" width="8.33203125" style="58" customWidth="1"/>
    <col min="3337" max="3337" width="16.5546875" style="58" customWidth="1"/>
    <col min="3338" max="3581" width="11.44140625" style="58"/>
    <col min="3582" max="3582" width="22.6640625" style="58" customWidth="1"/>
    <col min="3583" max="3583" width="15.44140625" style="58" customWidth="1"/>
    <col min="3584" max="3584" width="7.33203125" style="58" customWidth="1"/>
    <col min="3585" max="3585" width="11.44140625" style="58"/>
    <col min="3586" max="3586" width="5.6640625" style="58" customWidth="1"/>
    <col min="3587" max="3587" width="9.5546875" style="58" customWidth="1"/>
    <col min="3588" max="3588" width="14" style="58" customWidth="1"/>
    <col min="3589" max="3589" width="16.33203125" style="58" customWidth="1"/>
    <col min="3590" max="3590" width="15.88671875" style="58" customWidth="1"/>
    <col min="3591" max="3591" width="11.6640625" style="58" customWidth="1"/>
    <col min="3592" max="3592" width="8.33203125" style="58" customWidth="1"/>
    <col min="3593" max="3593" width="16.5546875" style="58" customWidth="1"/>
    <col min="3594" max="3837" width="11.44140625" style="58"/>
    <col min="3838" max="3838" width="22.6640625" style="58" customWidth="1"/>
    <col min="3839" max="3839" width="15.44140625" style="58" customWidth="1"/>
    <col min="3840" max="3840" width="7.33203125" style="58" customWidth="1"/>
    <col min="3841" max="3841" width="11.44140625" style="58"/>
    <col min="3842" max="3842" width="5.6640625" style="58" customWidth="1"/>
    <col min="3843" max="3843" width="9.5546875" style="58" customWidth="1"/>
    <col min="3844" max="3844" width="14" style="58" customWidth="1"/>
    <col min="3845" max="3845" width="16.33203125" style="58" customWidth="1"/>
    <col min="3846" max="3846" width="15.88671875" style="58" customWidth="1"/>
    <col min="3847" max="3847" width="11.6640625" style="58" customWidth="1"/>
    <col min="3848" max="3848" width="8.33203125" style="58" customWidth="1"/>
    <col min="3849" max="3849" width="16.5546875" style="58" customWidth="1"/>
    <col min="3850" max="4093" width="11.44140625" style="58"/>
    <col min="4094" max="4094" width="22.6640625" style="58" customWidth="1"/>
    <col min="4095" max="4095" width="15.44140625" style="58" customWidth="1"/>
    <col min="4096" max="4096" width="7.33203125" style="58" customWidth="1"/>
    <col min="4097" max="4097" width="11.44140625" style="58"/>
    <col min="4098" max="4098" width="5.6640625" style="58" customWidth="1"/>
    <col min="4099" max="4099" width="9.5546875" style="58" customWidth="1"/>
    <col min="4100" max="4100" width="14" style="58" customWidth="1"/>
    <col min="4101" max="4101" width="16.33203125" style="58" customWidth="1"/>
    <col min="4102" max="4102" width="15.88671875" style="58" customWidth="1"/>
    <col min="4103" max="4103" width="11.6640625" style="58" customWidth="1"/>
    <col min="4104" max="4104" width="8.33203125" style="58" customWidth="1"/>
    <col min="4105" max="4105" width="16.5546875" style="58" customWidth="1"/>
    <col min="4106" max="4349" width="11.44140625" style="58"/>
    <col min="4350" max="4350" width="22.6640625" style="58" customWidth="1"/>
    <col min="4351" max="4351" width="15.44140625" style="58" customWidth="1"/>
    <col min="4352" max="4352" width="7.33203125" style="58" customWidth="1"/>
    <col min="4353" max="4353" width="11.44140625" style="58"/>
    <col min="4354" max="4354" width="5.6640625" style="58" customWidth="1"/>
    <col min="4355" max="4355" width="9.5546875" style="58" customWidth="1"/>
    <col min="4356" max="4356" width="14" style="58" customWidth="1"/>
    <col min="4357" max="4357" width="16.33203125" style="58" customWidth="1"/>
    <col min="4358" max="4358" width="15.88671875" style="58" customWidth="1"/>
    <col min="4359" max="4359" width="11.6640625" style="58" customWidth="1"/>
    <col min="4360" max="4360" width="8.33203125" style="58" customWidth="1"/>
    <col min="4361" max="4361" width="16.5546875" style="58" customWidth="1"/>
    <col min="4362" max="4605" width="11.44140625" style="58"/>
    <col min="4606" max="4606" width="22.6640625" style="58" customWidth="1"/>
    <col min="4607" max="4607" width="15.44140625" style="58" customWidth="1"/>
    <col min="4608" max="4608" width="7.33203125" style="58" customWidth="1"/>
    <col min="4609" max="4609" width="11.44140625" style="58"/>
    <col min="4610" max="4610" width="5.6640625" style="58" customWidth="1"/>
    <col min="4611" max="4611" width="9.5546875" style="58" customWidth="1"/>
    <col min="4612" max="4612" width="14" style="58" customWidth="1"/>
    <col min="4613" max="4613" width="16.33203125" style="58" customWidth="1"/>
    <col min="4614" max="4614" width="15.88671875" style="58" customWidth="1"/>
    <col min="4615" max="4615" width="11.6640625" style="58" customWidth="1"/>
    <col min="4616" max="4616" width="8.33203125" style="58" customWidth="1"/>
    <col min="4617" max="4617" width="16.5546875" style="58" customWidth="1"/>
    <col min="4618" max="4861" width="11.44140625" style="58"/>
    <col min="4862" max="4862" width="22.6640625" style="58" customWidth="1"/>
    <col min="4863" max="4863" width="15.44140625" style="58" customWidth="1"/>
    <col min="4864" max="4864" width="7.33203125" style="58" customWidth="1"/>
    <col min="4865" max="4865" width="11.44140625" style="58"/>
    <col min="4866" max="4866" width="5.6640625" style="58" customWidth="1"/>
    <col min="4867" max="4867" width="9.5546875" style="58" customWidth="1"/>
    <col min="4868" max="4868" width="14" style="58" customWidth="1"/>
    <col min="4869" max="4869" width="16.33203125" style="58" customWidth="1"/>
    <col min="4870" max="4870" width="15.88671875" style="58" customWidth="1"/>
    <col min="4871" max="4871" width="11.6640625" style="58" customWidth="1"/>
    <col min="4872" max="4872" width="8.33203125" style="58" customWidth="1"/>
    <col min="4873" max="4873" width="16.5546875" style="58" customWidth="1"/>
    <col min="4874" max="5117" width="11.44140625" style="58"/>
    <col min="5118" max="5118" width="22.6640625" style="58" customWidth="1"/>
    <col min="5119" max="5119" width="15.44140625" style="58" customWidth="1"/>
    <col min="5120" max="5120" width="7.33203125" style="58" customWidth="1"/>
    <col min="5121" max="5121" width="11.44140625" style="58"/>
    <col min="5122" max="5122" width="5.6640625" style="58" customWidth="1"/>
    <col min="5123" max="5123" width="9.5546875" style="58" customWidth="1"/>
    <col min="5124" max="5124" width="14" style="58" customWidth="1"/>
    <col min="5125" max="5125" width="16.33203125" style="58" customWidth="1"/>
    <col min="5126" max="5126" width="15.88671875" style="58" customWidth="1"/>
    <col min="5127" max="5127" width="11.6640625" style="58" customWidth="1"/>
    <col min="5128" max="5128" width="8.33203125" style="58" customWidth="1"/>
    <col min="5129" max="5129" width="16.5546875" style="58" customWidth="1"/>
    <col min="5130" max="5373" width="11.44140625" style="58"/>
    <col min="5374" max="5374" width="22.6640625" style="58" customWidth="1"/>
    <col min="5375" max="5375" width="15.44140625" style="58" customWidth="1"/>
    <col min="5376" max="5376" width="7.33203125" style="58" customWidth="1"/>
    <col min="5377" max="5377" width="11.44140625" style="58"/>
    <col min="5378" max="5378" width="5.6640625" style="58" customWidth="1"/>
    <col min="5379" max="5379" width="9.5546875" style="58" customWidth="1"/>
    <col min="5380" max="5380" width="14" style="58" customWidth="1"/>
    <col min="5381" max="5381" width="16.33203125" style="58" customWidth="1"/>
    <col min="5382" max="5382" width="15.88671875" style="58" customWidth="1"/>
    <col min="5383" max="5383" width="11.6640625" style="58" customWidth="1"/>
    <col min="5384" max="5384" width="8.33203125" style="58" customWidth="1"/>
    <col min="5385" max="5385" width="16.5546875" style="58" customWidth="1"/>
    <col min="5386" max="5629" width="11.44140625" style="58"/>
    <col min="5630" max="5630" width="22.6640625" style="58" customWidth="1"/>
    <col min="5631" max="5631" width="15.44140625" style="58" customWidth="1"/>
    <col min="5632" max="5632" width="7.33203125" style="58" customWidth="1"/>
    <col min="5633" max="5633" width="11.44140625" style="58"/>
    <col min="5634" max="5634" width="5.6640625" style="58" customWidth="1"/>
    <col min="5635" max="5635" width="9.5546875" style="58" customWidth="1"/>
    <col min="5636" max="5636" width="14" style="58" customWidth="1"/>
    <col min="5637" max="5637" width="16.33203125" style="58" customWidth="1"/>
    <col min="5638" max="5638" width="15.88671875" style="58" customWidth="1"/>
    <col min="5639" max="5639" width="11.6640625" style="58" customWidth="1"/>
    <col min="5640" max="5640" width="8.33203125" style="58" customWidth="1"/>
    <col min="5641" max="5641" width="16.5546875" style="58" customWidth="1"/>
    <col min="5642" max="5885" width="11.44140625" style="58"/>
    <col min="5886" max="5886" width="22.6640625" style="58" customWidth="1"/>
    <col min="5887" max="5887" width="15.44140625" style="58" customWidth="1"/>
    <col min="5888" max="5888" width="7.33203125" style="58" customWidth="1"/>
    <col min="5889" max="5889" width="11.44140625" style="58"/>
    <col min="5890" max="5890" width="5.6640625" style="58" customWidth="1"/>
    <col min="5891" max="5891" width="9.5546875" style="58" customWidth="1"/>
    <col min="5892" max="5892" width="14" style="58" customWidth="1"/>
    <col min="5893" max="5893" width="16.33203125" style="58" customWidth="1"/>
    <col min="5894" max="5894" width="15.88671875" style="58" customWidth="1"/>
    <col min="5895" max="5895" width="11.6640625" style="58" customWidth="1"/>
    <col min="5896" max="5896" width="8.33203125" style="58" customWidth="1"/>
    <col min="5897" max="5897" width="16.5546875" style="58" customWidth="1"/>
    <col min="5898" max="6141" width="11.44140625" style="58"/>
    <col min="6142" max="6142" width="22.6640625" style="58" customWidth="1"/>
    <col min="6143" max="6143" width="15.44140625" style="58" customWidth="1"/>
    <col min="6144" max="6144" width="7.33203125" style="58" customWidth="1"/>
    <col min="6145" max="6145" width="11.44140625" style="58"/>
    <col min="6146" max="6146" width="5.6640625" style="58" customWidth="1"/>
    <col min="6147" max="6147" width="9.5546875" style="58" customWidth="1"/>
    <col min="6148" max="6148" width="14" style="58" customWidth="1"/>
    <col min="6149" max="6149" width="16.33203125" style="58" customWidth="1"/>
    <col min="6150" max="6150" width="15.88671875" style="58" customWidth="1"/>
    <col min="6151" max="6151" width="11.6640625" style="58" customWidth="1"/>
    <col min="6152" max="6152" width="8.33203125" style="58" customWidth="1"/>
    <col min="6153" max="6153" width="16.5546875" style="58" customWidth="1"/>
    <col min="6154" max="6397" width="11.44140625" style="58"/>
    <col min="6398" max="6398" width="22.6640625" style="58" customWidth="1"/>
    <col min="6399" max="6399" width="15.44140625" style="58" customWidth="1"/>
    <col min="6400" max="6400" width="7.33203125" style="58" customWidth="1"/>
    <col min="6401" max="6401" width="11.44140625" style="58"/>
    <col min="6402" max="6402" width="5.6640625" style="58" customWidth="1"/>
    <col min="6403" max="6403" width="9.5546875" style="58" customWidth="1"/>
    <col min="6404" max="6404" width="14" style="58" customWidth="1"/>
    <col min="6405" max="6405" width="16.33203125" style="58" customWidth="1"/>
    <col min="6406" max="6406" width="15.88671875" style="58" customWidth="1"/>
    <col min="6407" max="6407" width="11.6640625" style="58" customWidth="1"/>
    <col min="6408" max="6408" width="8.33203125" style="58" customWidth="1"/>
    <col min="6409" max="6409" width="16.5546875" style="58" customWidth="1"/>
    <col min="6410" max="6653" width="11.44140625" style="58"/>
    <col min="6654" max="6654" width="22.6640625" style="58" customWidth="1"/>
    <col min="6655" max="6655" width="15.44140625" style="58" customWidth="1"/>
    <col min="6656" max="6656" width="7.33203125" style="58" customWidth="1"/>
    <col min="6657" max="6657" width="11.44140625" style="58"/>
    <col min="6658" max="6658" width="5.6640625" style="58" customWidth="1"/>
    <col min="6659" max="6659" width="9.5546875" style="58" customWidth="1"/>
    <col min="6660" max="6660" width="14" style="58" customWidth="1"/>
    <col min="6661" max="6661" width="16.33203125" style="58" customWidth="1"/>
    <col min="6662" max="6662" width="15.88671875" style="58" customWidth="1"/>
    <col min="6663" max="6663" width="11.6640625" style="58" customWidth="1"/>
    <col min="6664" max="6664" width="8.33203125" style="58" customWidth="1"/>
    <col min="6665" max="6665" width="16.5546875" style="58" customWidth="1"/>
    <col min="6666" max="6909" width="11.44140625" style="58"/>
    <col min="6910" max="6910" width="22.6640625" style="58" customWidth="1"/>
    <col min="6911" max="6911" width="15.44140625" style="58" customWidth="1"/>
    <col min="6912" max="6912" width="7.33203125" style="58" customWidth="1"/>
    <col min="6913" max="6913" width="11.44140625" style="58"/>
    <col min="6914" max="6914" width="5.6640625" style="58" customWidth="1"/>
    <col min="6915" max="6915" width="9.5546875" style="58" customWidth="1"/>
    <col min="6916" max="6916" width="14" style="58" customWidth="1"/>
    <col min="6917" max="6917" width="16.33203125" style="58" customWidth="1"/>
    <col min="6918" max="6918" width="15.88671875" style="58" customWidth="1"/>
    <col min="6919" max="6919" width="11.6640625" style="58" customWidth="1"/>
    <col min="6920" max="6920" width="8.33203125" style="58" customWidth="1"/>
    <col min="6921" max="6921" width="16.5546875" style="58" customWidth="1"/>
    <col min="6922" max="7165" width="11.44140625" style="58"/>
    <col min="7166" max="7166" width="22.6640625" style="58" customWidth="1"/>
    <col min="7167" max="7167" width="15.44140625" style="58" customWidth="1"/>
    <col min="7168" max="7168" width="7.33203125" style="58" customWidth="1"/>
    <col min="7169" max="7169" width="11.44140625" style="58"/>
    <col min="7170" max="7170" width="5.6640625" style="58" customWidth="1"/>
    <col min="7171" max="7171" width="9.5546875" style="58" customWidth="1"/>
    <col min="7172" max="7172" width="14" style="58" customWidth="1"/>
    <col min="7173" max="7173" width="16.33203125" style="58" customWidth="1"/>
    <col min="7174" max="7174" width="15.88671875" style="58" customWidth="1"/>
    <col min="7175" max="7175" width="11.6640625" style="58" customWidth="1"/>
    <col min="7176" max="7176" width="8.33203125" style="58" customWidth="1"/>
    <col min="7177" max="7177" width="16.5546875" style="58" customWidth="1"/>
    <col min="7178" max="7421" width="11.44140625" style="58"/>
    <col min="7422" max="7422" width="22.6640625" style="58" customWidth="1"/>
    <col min="7423" max="7423" width="15.44140625" style="58" customWidth="1"/>
    <col min="7424" max="7424" width="7.33203125" style="58" customWidth="1"/>
    <col min="7425" max="7425" width="11.44140625" style="58"/>
    <col min="7426" max="7426" width="5.6640625" style="58" customWidth="1"/>
    <col min="7427" max="7427" width="9.5546875" style="58" customWidth="1"/>
    <col min="7428" max="7428" width="14" style="58" customWidth="1"/>
    <col min="7429" max="7429" width="16.33203125" style="58" customWidth="1"/>
    <col min="7430" max="7430" width="15.88671875" style="58" customWidth="1"/>
    <col min="7431" max="7431" width="11.6640625" style="58" customWidth="1"/>
    <col min="7432" max="7432" width="8.33203125" style="58" customWidth="1"/>
    <col min="7433" max="7433" width="16.5546875" style="58" customWidth="1"/>
    <col min="7434" max="7677" width="11.44140625" style="58"/>
    <col min="7678" max="7678" width="22.6640625" style="58" customWidth="1"/>
    <col min="7679" max="7679" width="15.44140625" style="58" customWidth="1"/>
    <col min="7680" max="7680" width="7.33203125" style="58" customWidth="1"/>
    <col min="7681" max="7681" width="11.44140625" style="58"/>
    <col min="7682" max="7682" width="5.6640625" style="58" customWidth="1"/>
    <col min="7683" max="7683" width="9.5546875" style="58" customWidth="1"/>
    <col min="7684" max="7684" width="14" style="58" customWidth="1"/>
    <col min="7685" max="7685" width="16.33203125" style="58" customWidth="1"/>
    <col min="7686" max="7686" width="15.88671875" style="58" customWidth="1"/>
    <col min="7687" max="7687" width="11.6640625" style="58" customWidth="1"/>
    <col min="7688" max="7688" width="8.33203125" style="58" customWidth="1"/>
    <col min="7689" max="7689" width="16.5546875" style="58" customWidth="1"/>
    <col min="7690" max="7933" width="11.44140625" style="58"/>
    <col min="7934" max="7934" width="22.6640625" style="58" customWidth="1"/>
    <col min="7935" max="7935" width="15.44140625" style="58" customWidth="1"/>
    <col min="7936" max="7936" width="7.33203125" style="58" customWidth="1"/>
    <col min="7937" max="7937" width="11.44140625" style="58"/>
    <col min="7938" max="7938" width="5.6640625" style="58" customWidth="1"/>
    <col min="7939" max="7939" width="9.5546875" style="58" customWidth="1"/>
    <col min="7940" max="7940" width="14" style="58" customWidth="1"/>
    <col min="7941" max="7941" width="16.33203125" style="58" customWidth="1"/>
    <col min="7942" max="7942" width="15.88671875" style="58" customWidth="1"/>
    <col min="7943" max="7943" width="11.6640625" style="58" customWidth="1"/>
    <col min="7944" max="7944" width="8.33203125" style="58" customWidth="1"/>
    <col min="7945" max="7945" width="16.5546875" style="58" customWidth="1"/>
    <col min="7946" max="8189" width="11.44140625" style="58"/>
    <col min="8190" max="8190" width="22.6640625" style="58" customWidth="1"/>
    <col min="8191" max="8191" width="15.44140625" style="58" customWidth="1"/>
    <col min="8192" max="8192" width="7.33203125" style="58" customWidth="1"/>
    <col min="8193" max="8193" width="11.44140625" style="58"/>
    <col min="8194" max="8194" width="5.6640625" style="58" customWidth="1"/>
    <col min="8195" max="8195" width="9.5546875" style="58" customWidth="1"/>
    <col min="8196" max="8196" width="14" style="58" customWidth="1"/>
    <col min="8197" max="8197" width="16.33203125" style="58" customWidth="1"/>
    <col min="8198" max="8198" width="15.88671875" style="58" customWidth="1"/>
    <col min="8199" max="8199" width="11.6640625" style="58" customWidth="1"/>
    <col min="8200" max="8200" width="8.33203125" style="58" customWidth="1"/>
    <col min="8201" max="8201" width="16.5546875" style="58" customWidth="1"/>
    <col min="8202" max="8445" width="11.44140625" style="58"/>
    <col min="8446" max="8446" width="22.6640625" style="58" customWidth="1"/>
    <col min="8447" max="8447" width="15.44140625" style="58" customWidth="1"/>
    <col min="8448" max="8448" width="7.33203125" style="58" customWidth="1"/>
    <col min="8449" max="8449" width="11.44140625" style="58"/>
    <col min="8450" max="8450" width="5.6640625" style="58" customWidth="1"/>
    <col min="8451" max="8451" width="9.5546875" style="58" customWidth="1"/>
    <col min="8452" max="8452" width="14" style="58" customWidth="1"/>
    <col min="8453" max="8453" width="16.33203125" style="58" customWidth="1"/>
    <col min="8454" max="8454" width="15.88671875" style="58" customWidth="1"/>
    <col min="8455" max="8455" width="11.6640625" style="58" customWidth="1"/>
    <col min="8456" max="8456" width="8.33203125" style="58" customWidth="1"/>
    <col min="8457" max="8457" width="16.5546875" style="58" customWidth="1"/>
    <col min="8458" max="8701" width="11.44140625" style="58"/>
    <col min="8702" max="8702" width="22.6640625" style="58" customWidth="1"/>
    <col min="8703" max="8703" width="15.44140625" style="58" customWidth="1"/>
    <col min="8704" max="8704" width="7.33203125" style="58" customWidth="1"/>
    <col min="8705" max="8705" width="11.44140625" style="58"/>
    <col min="8706" max="8706" width="5.6640625" style="58" customWidth="1"/>
    <col min="8707" max="8707" width="9.5546875" style="58" customWidth="1"/>
    <col min="8708" max="8708" width="14" style="58" customWidth="1"/>
    <col min="8709" max="8709" width="16.33203125" style="58" customWidth="1"/>
    <col min="8710" max="8710" width="15.88671875" style="58" customWidth="1"/>
    <col min="8711" max="8711" width="11.6640625" style="58" customWidth="1"/>
    <col min="8712" max="8712" width="8.33203125" style="58" customWidth="1"/>
    <col min="8713" max="8713" width="16.5546875" style="58" customWidth="1"/>
    <col min="8714" max="8957" width="11.44140625" style="58"/>
    <col min="8958" max="8958" width="22.6640625" style="58" customWidth="1"/>
    <col min="8959" max="8959" width="15.44140625" style="58" customWidth="1"/>
    <col min="8960" max="8960" width="7.33203125" style="58" customWidth="1"/>
    <col min="8961" max="8961" width="11.44140625" style="58"/>
    <col min="8962" max="8962" width="5.6640625" style="58" customWidth="1"/>
    <col min="8963" max="8963" width="9.5546875" style="58" customWidth="1"/>
    <col min="8964" max="8964" width="14" style="58" customWidth="1"/>
    <col min="8965" max="8965" width="16.33203125" style="58" customWidth="1"/>
    <col min="8966" max="8966" width="15.88671875" style="58" customWidth="1"/>
    <col min="8967" max="8967" width="11.6640625" style="58" customWidth="1"/>
    <col min="8968" max="8968" width="8.33203125" style="58" customWidth="1"/>
    <col min="8969" max="8969" width="16.5546875" style="58" customWidth="1"/>
    <col min="8970" max="9213" width="11.44140625" style="58"/>
    <col min="9214" max="9214" width="22.6640625" style="58" customWidth="1"/>
    <col min="9215" max="9215" width="15.44140625" style="58" customWidth="1"/>
    <col min="9216" max="9216" width="7.33203125" style="58" customWidth="1"/>
    <col min="9217" max="9217" width="11.44140625" style="58"/>
    <col min="9218" max="9218" width="5.6640625" style="58" customWidth="1"/>
    <col min="9219" max="9219" width="9.5546875" style="58" customWidth="1"/>
    <col min="9220" max="9220" width="14" style="58" customWidth="1"/>
    <col min="9221" max="9221" width="16.33203125" style="58" customWidth="1"/>
    <col min="9222" max="9222" width="15.88671875" style="58" customWidth="1"/>
    <col min="9223" max="9223" width="11.6640625" style="58" customWidth="1"/>
    <col min="9224" max="9224" width="8.33203125" style="58" customWidth="1"/>
    <col min="9225" max="9225" width="16.5546875" style="58" customWidth="1"/>
    <col min="9226" max="9469" width="11.44140625" style="58"/>
    <col min="9470" max="9470" width="22.6640625" style="58" customWidth="1"/>
    <col min="9471" max="9471" width="15.44140625" style="58" customWidth="1"/>
    <col min="9472" max="9472" width="7.33203125" style="58" customWidth="1"/>
    <col min="9473" max="9473" width="11.44140625" style="58"/>
    <col min="9474" max="9474" width="5.6640625" style="58" customWidth="1"/>
    <col min="9475" max="9475" width="9.5546875" style="58" customWidth="1"/>
    <col min="9476" max="9476" width="14" style="58" customWidth="1"/>
    <col min="9477" max="9477" width="16.33203125" style="58" customWidth="1"/>
    <col min="9478" max="9478" width="15.88671875" style="58" customWidth="1"/>
    <col min="9479" max="9479" width="11.6640625" style="58" customWidth="1"/>
    <col min="9480" max="9480" width="8.33203125" style="58" customWidth="1"/>
    <col min="9481" max="9481" width="16.5546875" style="58" customWidth="1"/>
    <col min="9482" max="9725" width="11.44140625" style="58"/>
    <col min="9726" max="9726" width="22.6640625" style="58" customWidth="1"/>
    <col min="9727" max="9727" width="15.44140625" style="58" customWidth="1"/>
    <col min="9728" max="9728" width="7.33203125" style="58" customWidth="1"/>
    <col min="9729" max="9729" width="11.44140625" style="58"/>
    <col min="9730" max="9730" width="5.6640625" style="58" customWidth="1"/>
    <col min="9731" max="9731" width="9.5546875" style="58" customWidth="1"/>
    <col min="9732" max="9732" width="14" style="58" customWidth="1"/>
    <col min="9733" max="9733" width="16.33203125" style="58" customWidth="1"/>
    <col min="9734" max="9734" width="15.88671875" style="58" customWidth="1"/>
    <col min="9735" max="9735" width="11.6640625" style="58" customWidth="1"/>
    <col min="9736" max="9736" width="8.33203125" style="58" customWidth="1"/>
    <col min="9737" max="9737" width="16.5546875" style="58" customWidth="1"/>
    <col min="9738" max="9981" width="11.44140625" style="58"/>
    <col min="9982" max="9982" width="22.6640625" style="58" customWidth="1"/>
    <col min="9983" max="9983" width="15.44140625" style="58" customWidth="1"/>
    <col min="9984" max="9984" width="7.33203125" style="58" customWidth="1"/>
    <col min="9985" max="9985" width="11.44140625" style="58"/>
    <col min="9986" max="9986" width="5.6640625" style="58" customWidth="1"/>
    <col min="9987" max="9987" width="9.5546875" style="58" customWidth="1"/>
    <col min="9988" max="9988" width="14" style="58" customWidth="1"/>
    <col min="9989" max="9989" width="16.33203125" style="58" customWidth="1"/>
    <col min="9990" max="9990" width="15.88671875" style="58" customWidth="1"/>
    <col min="9991" max="9991" width="11.6640625" style="58" customWidth="1"/>
    <col min="9992" max="9992" width="8.33203125" style="58" customWidth="1"/>
    <col min="9993" max="9993" width="16.5546875" style="58" customWidth="1"/>
    <col min="9994" max="10237" width="11.44140625" style="58"/>
    <col min="10238" max="10238" width="22.6640625" style="58" customWidth="1"/>
    <col min="10239" max="10239" width="15.44140625" style="58" customWidth="1"/>
    <col min="10240" max="10240" width="7.33203125" style="58" customWidth="1"/>
    <col min="10241" max="10241" width="11.44140625" style="58"/>
    <col min="10242" max="10242" width="5.6640625" style="58" customWidth="1"/>
    <col min="10243" max="10243" width="9.5546875" style="58" customWidth="1"/>
    <col min="10244" max="10244" width="14" style="58" customWidth="1"/>
    <col min="10245" max="10245" width="16.33203125" style="58" customWidth="1"/>
    <col min="10246" max="10246" width="15.88671875" style="58" customWidth="1"/>
    <col min="10247" max="10247" width="11.6640625" style="58" customWidth="1"/>
    <col min="10248" max="10248" width="8.33203125" style="58" customWidth="1"/>
    <col min="10249" max="10249" width="16.5546875" style="58" customWidth="1"/>
    <col min="10250" max="10493" width="11.44140625" style="58"/>
    <col min="10494" max="10494" width="22.6640625" style="58" customWidth="1"/>
    <col min="10495" max="10495" width="15.44140625" style="58" customWidth="1"/>
    <col min="10496" max="10496" width="7.33203125" style="58" customWidth="1"/>
    <col min="10497" max="10497" width="11.44140625" style="58"/>
    <col min="10498" max="10498" width="5.6640625" style="58" customWidth="1"/>
    <col min="10499" max="10499" width="9.5546875" style="58" customWidth="1"/>
    <col min="10500" max="10500" width="14" style="58" customWidth="1"/>
    <col min="10501" max="10501" width="16.33203125" style="58" customWidth="1"/>
    <col min="10502" max="10502" width="15.88671875" style="58" customWidth="1"/>
    <col min="10503" max="10503" width="11.6640625" style="58" customWidth="1"/>
    <col min="10504" max="10504" width="8.33203125" style="58" customWidth="1"/>
    <col min="10505" max="10505" width="16.5546875" style="58" customWidth="1"/>
    <col min="10506" max="10749" width="11.44140625" style="58"/>
    <col min="10750" max="10750" width="22.6640625" style="58" customWidth="1"/>
    <col min="10751" max="10751" width="15.44140625" style="58" customWidth="1"/>
    <col min="10752" max="10752" width="7.33203125" style="58" customWidth="1"/>
    <col min="10753" max="10753" width="11.44140625" style="58"/>
    <col min="10754" max="10754" width="5.6640625" style="58" customWidth="1"/>
    <col min="10755" max="10755" width="9.5546875" style="58" customWidth="1"/>
    <col min="10756" max="10756" width="14" style="58" customWidth="1"/>
    <col min="10757" max="10757" width="16.33203125" style="58" customWidth="1"/>
    <col min="10758" max="10758" width="15.88671875" style="58" customWidth="1"/>
    <col min="10759" max="10759" width="11.6640625" style="58" customWidth="1"/>
    <col min="10760" max="10760" width="8.33203125" style="58" customWidth="1"/>
    <col min="10761" max="10761" width="16.5546875" style="58" customWidth="1"/>
    <col min="10762" max="11005" width="11.44140625" style="58"/>
    <col min="11006" max="11006" width="22.6640625" style="58" customWidth="1"/>
    <col min="11007" max="11007" width="15.44140625" style="58" customWidth="1"/>
    <col min="11008" max="11008" width="7.33203125" style="58" customWidth="1"/>
    <col min="11009" max="11009" width="11.44140625" style="58"/>
    <col min="11010" max="11010" width="5.6640625" style="58" customWidth="1"/>
    <col min="11011" max="11011" width="9.5546875" style="58" customWidth="1"/>
    <col min="11012" max="11012" width="14" style="58" customWidth="1"/>
    <col min="11013" max="11013" width="16.33203125" style="58" customWidth="1"/>
    <col min="11014" max="11014" width="15.88671875" style="58" customWidth="1"/>
    <col min="11015" max="11015" width="11.6640625" style="58" customWidth="1"/>
    <col min="11016" max="11016" width="8.33203125" style="58" customWidth="1"/>
    <col min="11017" max="11017" width="16.5546875" style="58" customWidth="1"/>
    <col min="11018" max="11261" width="11.44140625" style="58"/>
    <col min="11262" max="11262" width="22.6640625" style="58" customWidth="1"/>
    <col min="11263" max="11263" width="15.44140625" style="58" customWidth="1"/>
    <col min="11264" max="11264" width="7.33203125" style="58" customWidth="1"/>
    <col min="11265" max="11265" width="11.44140625" style="58"/>
    <col min="11266" max="11266" width="5.6640625" style="58" customWidth="1"/>
    <col min="11267" max="11267" width="9.5546875" style="58" customWidth="1"/>
    <col min="11268" max="11268" width="14" style="58" customWidth="1"/>
    <col min="11269" max="11269" width="16.33203125" style="58" customWidth="1"/>
    <col min="11270" max="11270" width="15.88671875" style="58" customWidth="1"/>
    <col min="11271" max="11271" width="11.6640625" style="58" customWidth="1"/>
    <col min="11272" max="11272" width="8.33203125" style="58" customWidth="1"/>
    <col min="11273" max="11273" width="16.5546875" style="58" customWidth="1"/>
    <col min="11274" max="11517" width="11.44140625" style="58"/>
    <col min="11518" max="11518" width="22.6640625" style="58" customWidth="1"/>
    <col min="11519" max="11519" width="15.44140625" style="58" customWidth="1"/>
    <col min="11520" max="11520" width="7.33203125" style="58" customWidth="1"/>
    <col min="11521" max="11521" width="11.44140625" style="58"/>
    <col min="11522" max="11522" width="5.6640625" style="58" customWidth="1"/>
    <col min="11523" max="11523" width="9.5546875" style="58" customWidth="1"/>
    <col min="11524" max="11524" width="14" style="58" customWidth="1"/>
    <col min="11525" max="11525" width="16.33203125" style="58" customWidth="1"/>
    <col min="11526" max="11526" width="15.88671875" style="58" customWidth="1"/>
    <col min="11527" max="11527" width="11.6640625" style="58" customWidth="1"/>
    <col min="11528" max="11528" width="8.33203125" style="58" customWidth="1"/>
    <col min="11529" max="11529" width="16.5546875" style="58" customWidth="1"/>
    <col min="11530" max="11773" width="11.44140625" style="58"/>
    <col min="11774" max="11774" width="22.6640625" style="58" customWidth="1"/>
    <col min="11775" max="11775" width="15.44140625" style="58" customWidth="1"/>
    <col min="11776" max="11776" width="7.33203125" style="58" customWidth="1"/>
    <col min="11777" max="11777" width="11.44140625" style="58"/>
    <col min="11778" max="11778" width="5.6640625" style="58" customWidth="1"/>
    <col min="11779" max="11779" width="9.5546875" style="58" customWidth="1"/>
    <col min="11780" max="11780" width="14" style="58" customWidth="1"/>
    <col min="11781" max="11781" width="16.33203125" style="58" customWidth="1"/>
    <col min="11782" max="11782" width="15.88671875" style="58" customWidth="1"/>
    <col min="11783" max="11783" width="11.6640625" style="58" customWidth="1"/>
    <col min="11784" max="11784" width="8.33203125" style="58" customWidth="1"/>
    <col min="11785" max="11785" width="16.5546875" style="58" customWidth="1"/>
    <col min="11786" max="12029" width="11.44140625" style="58"/>
    <col min="12030" max="12030" width="22.6640625" style="58" customWidth="1"/>
    <col min="12031" max="12031" width="15.44140625" style="58" customWidth="1"/>
    <col min="12032" max="12032" width="7.33203125" style="58" customWidth="1"/>
    <col min="12033" max="12033" width="11.44140625" style="58"/>
    <col min="12034" max="12034" width="5.6640625" style="58" customWidth="1"/>
    <col min="12035" max="12035" width="9.5546875" style="58" customWidth="1"/>
    <col min="12036" max="12036" width="14" style="58" customWidth="1"/>
    <col min="12037" max="12037" width="16.33203125" style="58" customWidth="1"/>
    <col min="12038" max="12038" width="15.88671875" style="58" customWidth="1"/>
    <col min="12039" max="12039" width="11.6640625" style="58" customWidth="1"/>
    <col min="12040" max="12040" width="8.33203125" style="58" customWidth="1"/>
    <col min="12041" max="12041" width="16.5546875" style="58" customWidth="1"/>
    <col min="12042" max="12285" width="11.44140625" style="58"/>
    <col min="12286" max="12286" width="22.6640625" style="58" customWidth="1"/>
    <col min="12287" max="12287" width="15.44140625" style="58" customWidth="1"/>
    <col min="12288" max="12288" width="7.33203125" style="58" customWidth="1"/>
    <col min="12289" max="12289" width="11.44140625" style="58"/>
    <col min="12290" max="12290" width="5.6640625" style="58" customWidth="1"/>
    <col min="12291" max="12291" width="9.5546875" style="58" customWidth="1"/>
    <col min="12292" max="12292" width="14" style="58" customWidth="1"/>
    <col min="12293" max="12293" width="16.33203125" style="58" customWidth="1"/>
    <col min="12294" max="12294" width="15.88671875" style="58" customWidth="1"/>
    <col min="12295" max="12295" width="11.6640625" style="58" customWidth="1"/>
    <col min="12296" max="12296" width="8.33203125" style="58" customWidth="1"/>
    <col min="12297" max="12297" width="16.5546875" style="58" customWidth="1"/>
    <col min="12298" max="12541" width="11.44140625" style="58"/>
    <col min="12542" max="12542" width="22.6640625" style="58" customWidth="1"/>
    <col min="12543" max="12543" width="15.44140625" style="58" customWidth="1"/>
    <col min="12544" max="12544" width="7.33203125" style="58" customWidth="1"/>
    <col min="12545" max="12545" width="11.44140625" style="58"/>
    <col min="12546" max="12546" width="5.6640625" style="58" customWidth="1"/>
    <col min="12547" max="12547" width="9.5546875" style="58" customWidth="1"/>
    <col min="12548" max="12548" width="14" style="58" customWidth="1"/>
    <col min="12549" max="12549" width="16.33203125" style="58" customWidth="1"/>
    <col min="12550" max="12550" width="15.88671875" style="58" customWidth="1"/>
    <col min="12551" max="12551" width="11.6640625" style="58" customWidth="1"/>
    <col min="12552" max="12552" width="8.33203125" style="58" customWidth="1"/>
    <col min="12553" max="12553" width="16.5546875" style="58" customWidth="1"/>
    <col min="12554" max="12797" width="11.44140625" style="58"/>
    <col min="12798" max="12798" width="22.6640625" style="58" customWidth="1"/>
    <col min="12799" max="12799" width="15.44140625" style="58" customWidth="1"/>
    <col min="12800" max="12800" width="7.33203125" style="58" customWidth="1"/>
    <col min="12801" max="12801" width="11.44140625" style="58"/>
    <col min="12802" max="12802" width="5.6640625" style="58" customWidth="1"/>
    <col min="12803" max="12803" width="9.5546875" style="58" customWidth="1"/>
    <col min="12804" max="12804" width="14" style="58" customWidth="1"/>
    <col min="12805" max="12805" width="16.33203125" style="58" customWidth="1"/>
    <col min="12806" max="12806" width="15.88671875" style="58" customWidth="1"/>
    <col min="12807" max="12807" width="11.6640625" style="58" customWidth="1"/>
    <col min="12808" max="12808" width="8.33203125" style="58" customWidth="1"/>
    <col min="12809" max="12809" width="16.5546875" style="58" customWidth="1"/>
    <col min="12810" max="13053" width="11.44140625" style="58"/>
    <col min="13054" max="13054" width="22.6640625" style="58" customWidth="1"/>
    <col min="13055" max="13055" width="15.44140625" style="58" customWidth="1"/>
    <col min="13056" max="13056" width="7.33203125" style="58" customWidth="1"/>
    <col min="13057" max="13057" width="11.44140625" style="58"/>
    <col min="13058" max="13058" width="5.6640625" style="58" customWidth="1"/>
    <col min="13059" max="13059" width="9.5546875" style="58" customWidth="1"/>
    <col min="13060" max="13060" width="14" style="58" customWidth="1"/>
    <col min="13061" max="13061" width="16.33203125" style="58" customWidth="1"/>
    <col min="13062" max="13062" width="15.88671875" style="58" customWidth="1"/>
    <col min="13063" max="13063" width="11.6640625" style="58" customWidth="1"/>
    <col min="13064" max="13064" width="8.33203125" style="58" customWidth="1"/>
    <col min="13065" max="13065" width="16.5546875" style="58" customWidth="1"/>
    <col min="13066" max="13309" width="11.44140625" style="58"/>
    <col min="13310" max="13310" width="22.6640625" style="58" customWidth="1"/>
    <col min="13311" max="13311" width="15.44140625" style="58" customWidth="1"/>
    <col min="13312" max="13312" width="7.33203125" style="58" customWidth="1"/>
    <col min="13313" max="13313" width="11.44140625" style="58"/>
    <col min="13314" max="13314" width="5.6640625" style="58" customWidth="1"/>
    <col min="13315" max="13315" width="9.5546875" style="58" customWidth="1"/>
    <col min="13316" max="13316" width="14" style="58" customWidth="1"/>
    <col min="13317" max="13317" width="16.33203125" style="58" customWidth="1"/>
    <col min="13318" max="13318" width="15.88671875" style="58" customWidth="1"/>
    <col min="13319" max="13319" width="11.6640625" style="58" customWidth="1"/>
    <col min="13320" max="13320" width="8.33203125" style="58" customWidth="1"/>
    <col min="13321" max="13321" width="16.5546875" style="58" customWidth="1"/>
    <col min="13322" max="13565" width="11.44140625" style="58"/>
    <col min="13566" max="13566" width="22.6640625" style="58" customWidth="1"/>
    <col min="13567" max="13567" width="15.44140625" style="58" customWidth="1"/>
    <col min="13568" max="13568" width="7.33203125" style="58" customWidth="1"/>
    <col min="13569" max="13569" width="11.44140625" style="58"/>
    <col min="13570" max="13570" width="5.6640625" style="58" customWidth="1"/>
    <col min="13571" max="13571" width="9.5546875" style="58" customWidth="1"/>
    <col min="13572" max="13572" width="14" style="58" customWidth="1"/>
    <col min="13573" max="13573" width="16.33203125" style="58" customWidth="1"/>
    <col min="13574" max="13574" width="15.88671875" style="58" customWidth="1"/>
    <col min="13575" max="13575" width="11.6640625" style="58" customWidth="1"/>
    <col min="13576" max="13576" width="8.33203125" style="58" customWidth="1"/>
    <col min="13577" max="13577" width="16.5546875" style="58" customWidth="1"/>
    <col min="13578" max="13821" width="11.44140625" style="58"/>
    <col min="13822" max="13822" width="22.6640625" style="58" customWidth="1"/>
    <col min="13823" max="13823" width="15.44140625" style="58" customWidth="1"/>
    <col min="13824" max="13824" width="7.33203125" style="58" customWidth="1"/>
    <col min="13825" max="13825" width="11.44140625" style="58"/>
    <col min="13826" max="13826" width="5.6640625" style="58" customWidth="1"/>
    <col min="13827" max="13827" width="9.5546875" style="58" customWidth="1"/>
    <col min="13828" max="13828" width="14" style="58" customWidth="1"/>
    <col min="13829" max="13829" width="16.33203125" style="58" customWidth="1"/>
    <col min="13830" max="13830" width="15.88671875" style="58" customWidth="1"/>
    <col min="13831" max="13831" width="11.6640625" style="58" customWidth="1"/>
    <col min="13832" max="13832" width="8.33203125" style="58" customWidth="1"/>
    <col min="13833" max="13833" width="16.5546875" style="58" customWidth="1"/>
    <col min="13834" max="14077" width="11.44140625" style="58"/>
    <col min="14078" max="14078" width="22.6640625" style="58" customWidth="1"/>
    <col min="14079" max="14079" width="15.44140625" style="58" customWidth="1"/>
    <col min="14080" max="14080" width="7.33203125" style="58" customWidth="1"/>
    <col min="14081" max="14081" width="11.44140625" style="58"/>
    <col min="14082" max="14082" width="5.6640625" style="58" customWidth="1"/>
    <col min="14083" max="14083" width="9.5546875" style="58" customWidth="1"/>
    <col min="14084" max="14084" width="14" style="58" customWidth="1"/>
    <col min="14085" max="14085" width="16.33203125" style="58" customWidth="1"/>
    <col min="14086" max="14086" width="15.88671875" style="58" customWidth="1"/>
    <col min="14087" max="14087" width="11.6640625" style="58" customWidth="1"/>
    <col min="14088" max="14088" width="8.33203125" style="58" customWidth="1"/>
    <col min="14089" max="14089" width="16.5546875" style="58" customWidth="1"/>
    <col min="14090" max="14333" width="11.44140625" style="58"/>
    <col min="14334" max="14334" width="22.6640625" style="58" customWidth="1"/>
    <col min="14335" max="14335" width="15.44140625" style="58" customWidth="1"/>
    <col min="14336" max="14336" width="7.33203125" style="58" customWidth="1"/>
    <col min="14337" max="14337" width="11.44140625" style="58"/>
    <col min="14338" max="14338" width="5.6640625" style="58" customWidth="1"/>
    <col min="14339" max="14339" width="9.5546875" style="58" customWidth="1"/>
    <col min="14340" max="14340" width="14" style="58" customWidth="1"/>
    <col min="14341" max="14341" width="16.33203125" style="58" customWidth="1"/>
    <col min="14342" max="14342" width="15.88671875" style="58" customWidth="1"/>
    <col min="14343" max="14343" width="11.6640625" style="58" customWidth="1"/>
    <col min="14344" max="14344" width="8.33203125" style="58" customWidth="1"/>
    <col min="14345" max="14345" width="16.5546875" style="58" customWidth="1"/>
    <col min="14346" max="14589" width="11.44140625" style="58"/>
    <col min="14590" max="14590" width="22.6640625" style="58" customWidth="1"/>
    <col min="14591" max="14591" width="15.44140625" style="58" customWidth="1"/>
    <col min="14592" max="14592" width="7.33203125" style="58" customWidth="1"/>
    <col min="14593" max="14593" width="11.44140625" style="58"/>
    <col min="14594" max="14594" width="5.6640625" style="58" customWidth="1"/>
    <col min="14595" max="14595" width="9.5546875" style="58" customWidth="1"/>
    <col min="14596" max="14596" width="14" style="58" customWidth="1"/>
    <col min="14597" max="14597" width="16.33203125" style="58" customWidth="1"/>
    <col min="14598" max="14598" width="15.88671875" style="58" customWidth="1"/>
    <col min="14599" max="14599" width="11.6640625" style="58" customWidth="1"/>
    <col min="14600" max="14600" width="8.33203125" style="58" customWidth="1"/>
    <col min="14601" max="14601" width="16.5546875" style="58" customWidth="1"/>
    <col min="14602" max="14845" width="11.44140625" style="58"/>
    <col min="14846" max="14846" width="22.6640625" style="58" customWidth="1"/>
    <col min="14847" max="14847" width="15.44140625" style="58" customWidth="1"/>
    <col min="14848" max="14848" width="7.33203125" style="58" customWidth="1"/>
    <col min="14849" max="14849" width="11.44140625" style="58"/>
    <col min="14850" max="14850" width="5.6640625" style="58" customWidth="1"/>
    <col min="14851" max="14851" width="9.5546875" style="58" customWidth="1"/>
    <col min="14852" max="14852" width="14" style="58" customWidth="1"/>
    <col min="14853" max="14853" width="16.33203125" style="58" customWidth="1"/>
    <col min="14854" max="14854" width="15.88671875" style="58" customWidth="1"/>
    <col min="14855" max="14855" width="11.6640625" style="58" customWidth="1"/>
    <col min="14856" max="14856" width="8.33203125" style="58" customWidth="1"/>
    <col min="14857" max="14857" width="16.5546875" style="58" customWidth="1"/>
    <col min="14858" max="15101" width="11.44140625" style="58"/>
    <col min="15102" max="15102" width="22.6640625" style="58" customWidth="1"/>
    <col min="15103" max="15103" width="15.44140625" style="58" customWidth="1"/>
    <col min="15104" max="15104" width="7.33203125" style="58" customWidth="1"/>
    <col min="15105" max="15105" width="11.44140625" style="58"/>
    <col min="15106" max="15106" width="5.6640625" style="58" customWidth="1"/>
    <col min="15107" max="15107" width="9.5546875" style="58" customWidth="1"/>
    <col min="15108" max="15108" width="14" style="58" customWidth="1"/>
    <col min="15109" max="15109" width="16.33203125" style="58" customWidth="1"/>
    <col min="15110" max="15110" width="15.88671875" style="58" customWidth="1"/>
    <col min="15111" max="15111" width="11.6640625" style="58" customWidth="1"/>
    <col min="15112" max="15112" width="8.33203125" style="58" customWidth="1"/>
    <col min="15113" max="15113" width="16.5546875" style="58" customWidth="1"/>
    <col min="15114" max="15357" width="11.44140625" style="58"/>
    <col min="15358" max="15358" width="22.6640625" style="58" customWidth="1"/>
    <col min="15359" max="15359" width="15.44140625" style="58" customWidth="1"/>
    <col min="15360" max="15360" width="7.33203125" style="58" customWidth="1"/>
    <col min="15361" max="15361" width="11.44140625" style="58"/>
    <col min="15362" max="15362" width="5.6640625" style="58" customWidth="1"/>
    <col min="15363" max="15363" width="9.5546875" style="58" customWidth="1"/>
    <col min="15364" max="15364" width="14" style="58" customWidth="1"/>
    <col min="15365" max="15365" width="16.33203125" style="58" customWidth="1"/>
    <col min="15366" max="15366" width="15.88671875" style="58" customWidth="1"/>
    <col min="15367" max="15367" width="11.6640625" style="58" customWidth="1"/>
    <col min="15368" max="15368" width="8.33203125" style="58" customWidth="1"/>
    <col min="15369" max="15369" width="16.5546875" style="58" customWidth="1"/>
    <col min="15370" max="15613" width="11.44140625" style="58"/>
    <col min="15614" max="15614" width="22.6640625" style="58" customWidth="1"/>
    <col min="15615" max="15615" width="15.44140625" style="58" customWidth="1"/>
    <col min="15616" max="15616" width="7.33203125" style="58" customWidth="1"/>
    <col min="15617" max="15617" width="11.44140625" style="58"/>
    <col min="15618" max="15618" width="5.6640625" style="58" customWidth="1"/>
    <col min="15619" max="15619" width="9.5546875" style="58" customWidth="1"/>
    <col min="15620" max="15620" width="14" style="58" customWidth="1"/>
    <col min="15621" max="15621" width="16.33203125" style="58" customWidth="1"/>
    <col min="15622" max="15622" width="15.88671875" style="58" customWidth="1"/>
    <col min="15623" max="15623" width="11.6640625" style="58" customWidth="1"/>
    <col min="15624" max="15624" width="8.33203125" style="58" customWidth="1"/>
    <col min="15625" max="15625" width="16.5546875" style="58" customWidth="1"/>
    <col min="15626" max="15869" width="11.44140625" style="58"/>
    <col min="15870" max="15870" width="22.6640625" style="58" customWidth="1"/>
    <col min="15871" max="15871" width="15.44140625" style="58" customWidth="1"/>
    <col min="15872" max="15872" width="7.33203125" style="58" customWidth="1"/>
    <col min="15873" max="15873" width="11.44140625" style="58"/>
    <col min="15874" max="15874" width="5.6640625" style="58" customWidth="1"/>
    <col min="15875" max="15875" width="9.5546875" style="58" customWidth="1"/>
    <col min="15876" max="15876" width="14" style="58" customWidth="1"/>
    <col min="15877" max="15877" width="16.33203125" style="58" customWidth="1"/>
    <col min="15878" max="15878" width="15.88671875" style="58" customWidth="1"/>
    <col min="15879" max="15879" width="11.6640625" style="58" customWidth="1"/>
    <col min="15880" max="15880" width="8.33203125" style="58" customWidth="1"/>
    <col min="15881" max="15881" width="16.5546875" style="58" customWidth="1"/>
    <col min="15882" max="16125" width="11.44140625" style="58"/>
    <col min="16126" max="16126" width="22.6640625" style="58" customWidth="1"/>
    <col min="16127" max="16127" width="15.44140625" style="58" customWidth="1"/>
    <col min="16128" max="16128" width="7.33203125" style="58" customWidth="1"/>
    <col min="16129" max="16129" width="11.44140625" style="58"/>
    <col min="16130" max="16130" width="5.6640625" style="58" customWidth="1"/>
    <col min="16131" max="16131" width="9.5546875" style="58" customWidth="1"/>
    <col min="16132" max="16132" width="14" style="58" customWidth="1"/>
    <col min="16133" max="16133" width="16.33203125" style="58" customWidth="1"/>
    <col min="16134" max="16134" width="15.88671875" style="58" customWidth="1"/>
    <col min="16135" max="16135" width="11.6640625" style="58" customWidth="1"/>
    <col min="16136" max="16136" width="8.33203125" style="58" customWidth="1"/>
    <col min="16137" max="16137" width="16.5546875" style="58" customWidth="1"/>
    <col min="16138"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16.5" customHeight="1" thickBot="1">
      <c r="A30" s="295" t="s">
        <v>115</v>
      </c>
      <c r="B30" s="234" t="s">
        <v>116</v>
      </c>
      <c r="C30" s="235"/>
      <c r="D30" s="235"/>
      <c r="E30" s="235"/>
      <c r="F30" s="235"/>
      <c r="G30" s="235"/>
      <c r="H30" s="235"/>
      <c r="I30" s="236"/>
      <c r="J30" s="949" t="s">
        <v>43</v>
      </c>
      <c r="K30" s="950"/>
      <c r="L30" s="555">
        <f>+'Presupuesto oficial'!H26</f>
        <v>80</v>
      </c>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2" s="68" customFormat="1" ht="3.75" customHeight="1" thickBot="1">
      <c r="A33" s="147"/>
      <c r="B33" s="135"/>
      <c r="C33" s="135"/>
      <c r="D33" s="135"/>
      <c r="E33" s="135"/>
      <c r="F33" s="135"/>
      <c r="G33" s="148"/>
      <c r="H33" s="148"/>
      <c r="I33" s="135"/>
      <c r="J33" s="135"/>
      <c r="K33" s="135"/>
      <c r="L33" s="136"/>
    </row>
    <row r="34" spans="1:12" s="198" customFormat="1" ht="12">
      <c r="A34" s="889" t="s">
        <v>10</v>
      </c>
      <c r="B34" s="890"/>
      <c r="C34" s="890"/>
      <c r="D34" s="890"/>
      <c r="E34" s="890"/>
      <c r="F34" s="891"/>
      <c r="G34" s="892" t="s">
        <v>15</v>
      </c>
      <c r="H34" s="893"/>
      <c r="I34" s="149" t="s">
        <v>16</v>
      </c>
      <c r="J34" s="894" t="s">
        <v>17</v>
      </c>
      <c r="K34" s="891"/>
      <c r="L34" s="150" t="s">
        <v>18</v>
      </c>
    </row>
    <row r="35" spans="1:12" s="305" customFormat="1" ht="12.75" customHeight="1">
      <c r="A35" s="398" t="s">
        <v>182</v>
      </c>
      <c r="B35" s="78"/>
      <c r="C35" s="78"/>
      <c r="D35" s="78"/>
      <c r="E35" s="78"/>
      <c r="F35" s="301"/>
      <c r="G35" s="265"/>
      <c r="H35" s="299"/>
      <c r="I35" s="588">
        <v>15733</v>
      </c>
      <c r="J35" s="968">
        <v>4</v>
      </c>
      <c r="K35" s="969"/>
      <c r="L35" s="593">
        <f>+I35/J35</f>
        <v>3933.25</v>
      </c>
    </row>
    <row r="36" spans="1:12" s="305" customFormat="1" ht="12.75" customHeight="1">
      <c r="A36" s="557" t="s">
        <v>183</v>
      </c>
      <c r="B36" s="332"/>
      <c r="C36" s="332"/>
      <c r="D36" s="332"/>
      <c r="E36" s="332"/>
      <c r="F36" s="333"/>
      <c r="G36" s="334"/>
      <c r="H36" s="335"/>
      <c r="I36" s="589">
        <v>76189</v>
      </c>
      <c r="J36" s="970">
        <v>12</v>
      </c>
      <c r="K36" s="971"/>
      <c r="L36" s="595">
        <f>+I36/J36</f>
        <v>6349.083333333333</v>
      </c>
    </row>
    <row r="37" spans="1:12" s="305" customFormat="1" ht="12.75" customHeight="1">
      <c r="A37" s="291" t="s">
        <v>55</v>
      </c>
      <c r="B37" s="332"/>
      <c r="C37" s="332"/>
      <c r="D37" s="332"/>
      <c r="E37" s="332"/>
      <c r="F37" s="333"/>
      <c r="G37" s="334"/>
      <c r="H37" s="335"/>
      <c r="I37" s="336"/>
      <c r="J37" s="337"/>
      <c r="K37" s="338"/>
      <c r="L37" s="594">
        <f>+L68*0.02</f>
        <v>39.364145833333339</v>
      </c>
    </row>
    <row r="38" spans="1:12" s="198" customFormat="1">
      <c r="A38" s="74"/>
      <c r="B38" s="82"/>
      <c r="C38" s="82"/>
      <c r="D38" s="82"/>
      <c r="E38" s="82"/>
      <c r="F38" s="297"/>
      <c r="G38" s="256"/>
      <c r="H38" s="245"/>
      <c r="I38" s="309"/>
      <c r="J38" s="947"/>
      <c r="K38" s="948"/>
      <c r="L38" s="311"/>
    </row>
    <row r="39" spans="1:12" s="198" customFormat="1" ht="12" thickBot="1">
      <c r="A39" s="958"/>
      <c r="B39" s="959"/>
      <c r="C39" s="959"/>
      <c r="D39" s="959"/>
      <c r="E39" s="959"/>
      <c r="F39" s="960"/>
      <c r="G39" s="961"/>
      <c r="H39" s="962"/>
      <c r="I39" s="314"/>
      <c r="J39" s="963"/>
      <c r="K39" s="960"/>
      <c r="L39" s="315"/>
    </row>
    <row r="40" spans="1:12" s="198" customFormat="1" ht="12.6" thickBot="1">
      <c r="A40" s="907" t="s">
        <v>19</v>
      </c>
      <c r="B40" s="908"/>
      <c r="C40" s="908"/>
      <c r="D40" s="908"/>
      <c r="E40" s="908"/>
      <c r="F40" s="908"/>
      <c r="G40" s="908"/>
      <c r="H40" s="908"/>
      <c r="I40" s="908"/>
      <c r="J40" s="908"/>
      <c r="K40" s="909"/>
      <c r="L40" s="312">
        <f>SUM(L35:L39)</f>
        <v>10321.697479166665</v>
      </c>
    </row>
    <row r="41" spans="1:12" s="198" customFormat="1" ht="12">
      <c r="A41" s="157"/>
      <c r="B41" s="158"/>
      <c r="C41" s="158"/>
      <c r="D41" s="158"/>
      <c r="E41" s="158"/>
      <c r="F41" s="158"/>
      <c r="G41" s="158"/>
      <c r="H41" s="158"/>
      <c r="I41" s="158"/>
      <c r="J41" s="158"/>
      <c r="K41" s="158"/>
      <c r="L41" s="159"/>
    </row>
    <row r="42" spans="1:12">
      <c r="A42" s="160" t="s">
        <v>20</v>
      </c>
      <c r="B42" s="161"/>
      <c r="C42" s="161"/>
      <c r="D42" s="161"/>
      <c r="E42" s="161"/>
      <c r="F42" s="161"/>
      <c r="G42" s="161"/>
      <c r="H42" s="161"/>
      <c r="I42" s="161"/>
      <c r="J42" s="161"/>
      <c r="K42" s="161"/>
      <c r="L42" s="162"/>
    </row>
    <row r="43" spans="1:12" s="198" customFormat="1" ht="3.75" customHeight="1" thickBot="1">
      <c r="A43" s="163"/>
      <c r="B43" s="164"/>
      <c r="C43" s="164"/>
      <c r="D43" s="164"/>
      <c r="E43" s="164"/>
      <c r="F43" s="164"/>
      <c r="G43" s="164"/>
      <c r="H43" s="158"/>
      <c r="I43" s="158"/>
      <c r="J43" s="158"/>
      <c r="K43" s="158"/>
      <c r="L43" s="159"/>
    </row>
    <row r="44" spans="1:12" s="198" customFormat="1" ht="12">
      <c r="A44" s="889" t="s">
        <v>10</v>
      </c>
      <c r="B44" s="890"/>
      <c r="C44" s="890"/>
      <c r="D44" s="890"/>
      <c r="E44" s="890"/>
      <c r="F44" s="890"/>
      <c r="G44" s="891"/>
      <c r="H44" s="165" t="s">
        <v>12</v>
      </c>
      <c r="I44" s="149" t="s">
        <v>13</v>
      </c>
      <c r="J44" s="894" t="s">
        <v>21</v>
      </c>
      <c r="K44" s="891"/>
      <c r="L44" s="150" t="s">
        <v>18</v>
      </c>
    </row>
    <row r="45" spans="1:12" s="198" customFormat="1" ht="12.75" customHeight="1">
      <c r="A45" s="264" t="s">
        <v>184</v>
      </c>
      <c r="B45" s="265"/>
      <c r="C45" s="265"/>
      <c r="D45" s="265"/>
      <c r="E45" s="265"/>
      <c r="F45" s="265"/>
      <c r="G45" s="299"/>
      <c r="H45" s="296" t="s">
        <v>43</v>
      </c>
      <c r="I45" s="316">
        <v>1.2</v>
      </c>
      <c r="J45" s="964">
        <v>32760</v>
      </c>
      <c r="K45" s="965"/>
      <c r="L45" s="318">
        <f>+I45*J45</f>
        <v>39312</v>
      </c>
    </row>
    <row r="46" spans="1:12" s="198" customFormat="1" ht="11.4">
      <c r="A46" s="255"/>
      <c r="B46" s="256"/>
      <c r="C46" s="256"/>
      <c r="D46" s="256"/>
      <c r="E46" s="256"/>
      <c r="F46" s="256"/>
      <c r="G46" s="245"/>
      <c r="H46" s="242"/>
      <c r="I46" s="317"/>
      <c r="J46" s="247"/>
      <c r="K46" s="243"/>
      <c r="L46" s="319"/>
    </row>
    <row r="47" spans="1:12" s="198" customFormat="1" ht="11.4">
      <c r="A47" s="255"/>
      <c r="B47" s="256"/>
      <c r="C47" s="256"/>
      <c r="D47" s="256"/>
      <c r="E47" s="256"/>
      <c r="F47" s="256"/>
      <c r="G47" s="245"/>
      <c r="H47" s="242"/>
      <c r="I47" s="317"/>
      <c r="J47" s="247"/>
      <c r="K47" s="243"/>
      <c r="L47" s="319"/>
    </row>
    <row r="48" spans="1:12" s="198" customFormat="1" ht="11.4">
      <c r="A48" s="255"/>
      <c r="B48" s="256"/>
      <c r="C48" s="256"/>
      <c r="D48" s="256"/>
      <c r="E48" s="256"/>
      <c r="F48" s="256"/>
      <c r="G48" s="245"/>
      <c r="H48" s="257"/>
      <c r="I48" s="246"/>
      <c r="J48" s="947"/>
      <c r="K48" s="948"/>
      <c r="L48" s="319"/>
    </row>
    <row r="49" spans="1:12" s="198" customFormat="1" ht="12" thickBot="1">
      <c r="A49" s="260"/>
      <c r="B49" s="261"/>
      <c r="C49" s="261"/>
      <c r="D49" s="261"/>
      <c r="E49" s="261"/>
      <c r="F49" s="261"/>
      <c r="G49" s="262"/>
      <c r="H49" s="263"/>
      <c r="I49" s="240"/>
      <c r="J49" s="963"/>
      <c r="K49" s="960"/>
      <c r="L49" s="320"/>
    </row>
    <row r="50" spans="1:12" s="198" customFormat="1" ht="12.6" thickBot="1">
      <c r="A50" s="907" t="s">
        <v>19</v>
      </c>
      <c r="B50" s="908"/>
      <c r="C50" s="908"/>
      <c r="D50" s="908"/>
      <c r="E50" s="908"/>
      <c r="F50" s="908"/>
      <c r="G50" s="908"/>
      <c r="H50" s="908"/>
      <c r="I50" s="908"/>
      <c r="J50" s="908"/>
      <c r="K50" s="909"/>
      <c r="L50" s="156">
        <f>SUM(L45:L49)</f>
        <v>39312</v>
      </c>
    </row>
    <row r="51" spans="1:12" s="198" customFormat="1" ht="11.4">
      <c r="A51" s="170"/>
      <c r="B51" s="158"/>
      <c r="C51" s="158"/>
      <c r="D51" s="158"/>
      <c r="E51" s="158"/>
      <c r="F51" s="158"/>
      <c r="G51" s="158"/>
      <c r="H51" s="158"/>
      <c r="I51" s="158"/>
      <c r="J51" s="158"/>
      <c r="K51" s="158"/>
      <c r="L51" s="159"/>
    </row>
    <row r="52" spans="1:12" s="198" customFormat="1">
      <c r="A52" s="160" t="s">
        <v>22</v>
      </c>
      <c r="B52" s="166"/>
      <c r="C52" s="166"/>
      <c r="D52" s="166"/>
      <c r="E52" s="166"/>
      <c r="F52" s="166"/>
      <c r="G52" s="166"/>
      <c r="H52" s="166"/>
      <c r="I52" s="166"/>
      <c r="J52" s="166"/>
      <c r="K52" s="166"/>
      <c r="L52" s="171"/>
    </row>
    <row r="53" spans="1:12" s="198" customFormat="1" ht="3.75" customHeight="1" thickBot="1">
      <c r="A53" s="170"/>
      <c r="B53" s="158"/>
      <c r="C53" s="158"/>
      <c r="D53" s="158"/>
      <c r="E53" s="158"/>
      <c r="F53" s="158"/>
      <c r="G53" s="158"/>
      <c r="H53" s="158"/>
      <c r="I53" s="158"/>
      <c r="J53" s="158"/>
      <c r="K53" s="158"/>
      <c r="L53" s="159"/>
    </row>
    <row r="54" spans="1:12" s="198" customFormat="1" ht="36" customHeight="1">
      <c r="A54" s="914" t="s">
        <v>23</v>
      </c>
      <c r="B54" s="915"/>
      <c r="C54" s="915"/>
      <c r="D54" s="915"/>
      <c r="E54" s="916"/>
      <c r="F54" s="172" t="s">
        <v>12</v>
      </c>
      <c r="G54" s="173" t="s">
        <v>107</v>
      </c>
      <c r="H54" s="174" t="s">
        <v>108</v>
      </c>
      <c r="I54" s="173" t="s">
        <v>109</v>
      </c>
      <c r="J54" s="917" t="s">
        <v>24</v>
      </c>
      <c r="K54" s="916"/>
      <c r="L54" s="175" t="s">
        <v>18</v>
      </c>
    </row>
    <row r="55" spans="1:12" s="198" customFormat="1" ht="11.4">
      <c r="A55" s="264" t="str">
        <f>+A45</f>
        <v>Material de río para relleno</v>
      </c>
      <c r="B55" s="265"/>
      <c r="C55" s="265"/>
      <c r="D55" s="265"/>
      <c r="E55" s="265"/>
      <c r="F55" s="316" t="s">
        <v>210</v>
      </c>
      <c r="G55" s="238">
        <f>+I45</f>
        <v>1.2</v>
      </c>
      <c r="H55" s="267">
        <v>20</v>
      </c>
      <c r="I55" s="238">
        <f>+H55*G55</f>
        <v>24</v>
      </c>
      <c r="J55" s="979">
        <f>+'TRANSPORTE EXCAV.'!L61</f>
        <v>1953.8333333333333</v>
      </c>
      <c r="K55" s="980"/>
      <c r="L55" s="587">
        <f>+J55*I55</f>
        <v>46892</v>
      </c>
    </row>
    <row r="56" spans="1:12" s="198" customFormat="1" ht="11.4">
      <c r="A56" s="255"/>
      <c r="B56" s="256"/>
      <c r="C56" s="256"/>
      <c r="D56" s="256"/>
      <c r="E56" s="256"/>
      <c r="F56" s="268"/>
      <c r="G56" s="246"/>
      <c r="H56" s="257"/>
      <c r="I56" s="246"/>
      <c r="J56" s="321"/>
      <c r="K56" s="322"/>
      <c r="L56" s="311"/>
    </row>
    <row r="57" spans="1:12" s="198" customFormat="1" ht="11.4">
      <c r="A57" s="255"/>
      <c r="B57" s="256"/>
      <c r="C57" s="256"/>
      <c r="D57" s="256"/>
      <c r="E57" s="256"/>
      <c r="F57" s="268"/>
      <c r="G57" s="246"/>
      <c r="H57" s="257"/>
      <c r="I57" s="246"/>
      <c r="J57" s="321"/>
      <c r="K57" s="322"/>
      <c r="L57" s="311"/>
    </row>
    <row r="58" spans="1:12" s="198" customFormat="1" ht="12" thickBot="1">
      <c r="A58" s="260"/>
      <c r="B58" s="261"/>
      <c r="C58" s="261"/>
      <c r="D58" s="261"/>
      <c r="E58" s="261"/>
      <c r="F58" s="269"/>
      <c r="G58" s="240"/>
      <c r="H58" s="263"/>
      <c r="I58" s="240"/>
      <c r="J58" s="966"/>
      <c r="K58" s="967"/>
      <c r="L58" s="315"/>
    </row>
    <row r="59" spans="1:12" s="198" customFormat="1" ht="12.6" thickBot="1">
      <c r="A59" s="918" t="s">
        <v>19</v>
      </c>
      <c r="B59" s="919"/>
      <c r="C59" s="919"/>
      <c r="D59" s="919"/>
      <c r="E59" s="919"/>
      <c r="F59" s="919"/>
      <c r="G59" s="919"/>
      <c r="H59" s="919"/>
      <c r="I59" s="919"/>
      <c r="J59" s="919"/>
      <c r="K59" s="920"/>
      <c r="L59" s="323">
        <f>SUM(L55:L58)</f>
        <v>46892</v>
      </c>
    </row>
    <row r="60" spans="1:12" s="198" customFormat="1" ht="11.4">
      <c r="A60" s="170"/>
      <c r="B60" s="158"/>
      <c r="C60" s="158"/>
      <c r="D60" s="158"/>
      <c r="E60" s="158"/>
      <c r="F60" s="158"/>
      <c r="G60" s="158"/>
      <c r="H60" s="158"/>
      <c r="I60" s="158"/>
      <c r="J60" s="158"/>
      <c r="K60" s="158"/>
      <c r="L60" s="159"/>
    </row>
    <row r="61" spans="1:12">
      <c r="A61" s="160" t="s">
        <v>25</v>
      </c>
      <c r="B61" s="161"/>
      <c r="C61" s="161"/>
      <c r="D61" s="161"/>
      <c r="E61" s="161"/>
      <c r="F61" s="161"/>
      <c r="G61" s="161"/>
      <c r="H61" s="161"/>
      <c r="I61" s="161"/>
      <c r="J61" s="161"/>
      <c r="K61" s="161"/>
      <c r="L61" s="162"/>
    </row>
    <row r="62" spans="1:12" s="198" customFormat="1" ht="3.75" customHeight="1" thickBot="1">
      <c r="A62" s="170"/>
      <c r="B62" s="158"/>
      <c r="C62" s="158"/>
      <c r="D62" s="158"/>
      <c r="E62" s="158"/>
      <c r="F62" s="158"/>
      <c r="G62" s="158"/>
      <c r="H62" s="158"/>
      <c r="I62" s="158"/>
      <c r="J62" s="158"/>
      <c r="K62" s="158"/>
      <c r="L62" s="159"/>
    </row>
    <row r="63" spans="1:12" s="198" customFormat="1" ht="25.5" customHeight="1">
      <c r="A63" s="914" t="s">
        <v>10</v>
      </c>
      <c r="B63" s="915"/>
      <c r="C63" s="915"/>
      <c r="D63" s="915"/>
      <c r="E63" s="915"/>
      <c r="F63" s="916"/>
      <c r="G63" s="172" t="s">
        <v>26</v>
      </c>
      <c r="H63" s="174" t="s">
        <v>27</v>
      </c>
      <c r="I63" s="173" t="s">
        <v>28</v>
      </c>
      <c r="J63" s="921" t="s">
        <v>17</v>
      </c>
      <c r="K63" s="922"/>
      <c r="L63" s="183" t="s">
        <v>18</v>
      </c>
    </row>
    <row r="64" spans="1:12" s="198" customFormat="1" ht="11.4">
      <c r="A64" s="264" t="s">
        <v>112</v>
      </c>
      <c r="B64" s="265"/>
      <c r="C64" s="265"/>
      <c r="D64" s="265"/>
      <c r="E64" s="265"/>
      <c r="F64" s="299">
        <v>2</v>
      </c>
      <c r="G64" s="581">
        <f>51067*F64</f>
        <v>102134</v>
      </c>
      <c r="H64" s="306">
        <v>1.85</v>
      </c>
      <c r="I64" s="581">
        <f>+H64*G64</f>
        <v>188947.90000000002</v>
      </c>
      <c r="J64" s="968">
        <f>+J36*8</f>
        <v>96</v>
      </c>
      <c r="K64" s="969"/>
      <c r="L64" s="583">
        <f>+I64/J64</f>
        <v>1968.2072916666668</v>
      </c>
    </row>
    <row r="65" spans="1:12" s="198" customFormat="1" ht="12.75" customHeight="1">
      <c r="A65" s="255"/>
      <c r="B65" s="256"/>
      <c r="C65" s="256"/>
      <c r="D65" s="256"/>
      <c r="E65" s="256"/>
      <c r="F65" s="256"/>
      <c r="G65" s="309"/>
      <c r="H65" s="324"/>
      <c r="I65" s="309"/>
      <c r="J65" s="970"/>
      <c r="K65" s="971"/>
      <c r="L65" s="311"/>
    </row>
    <row r="66" spans="1:12" s="198" customFormat="1" ht="11.4">
      <c r="A66" s="255"/>
      <c r="B66" s="256"/>
      <c r="C66" s="256"/>
      <c r="D66" s="256"/>
      <c r="E66" s="256"/>
      <c r="F66" s="256"/>
      <c r="G66" s="309"/>
      <c r="H66" s="257"/>
      <c r="I66" s="309"/>
      <c r="J66" s="247"/>
      <c r="K66" s="243"/>
      <c r="L66" s="311"/>
    </row>
    <row r="67" spans="1:12" s="198" customFormat="1" ht="12" thickBot="1">
      <c r="A67" s="972"/>
      <c r="B67" s="961"/>
      <c r="C67" s="961"/>
      <c r="D67" s="961"/>
      <c r="E67" s="961"/>
      <c r="F67" s="961"/>
      <c r="G67" s="240"/>
      <c r="H67" s="263"/>
      <c r="I67" s="240"/>
      <c r="J67" s="963"/>
      <c r="K67" s="960"/>
      <c r="L67" s="241"/>
    </row>
    <row r="68" spans="1:12" s="198" customFormat="1" ht="12.6" thickBot="1">
      <c r="A68" s="907" t="s">
        <v>19</v>
      </c>
      <c r="B68" s="908"/>
      <c r="C68" s="908"/>
      <c r="D68" s="908"/>
      <c r="E68" s="908"/>
      <c r="F68" s="908"/>
      <c r="G68" s="908"/>
      <c r="H68" s="908"/>
      <c r="I68" s="908"/>
      <c r="J68" s="908"/>
      <c r="K68" s="909"/>
      <c r="L68" s="312">
        <f>SUM(L64:L67)</f>
        <v>1968.2072916666668</v>
      </c>
    </row>
    <row r="69" spans="1:12" s="198" customFormat="1" ht="8.25" customHeight="1" thickBot="1">
      <c r="A69" s="170"/>
      <c r="B69" s="158"/>
      <c r="C69" s="158"/>
      <c r="D69" s="158"/>
      <c r="E69" s="158"/>
      <c r="F69" s="158"/>
      <c r="G69" s="158"/>
      <c r="H69" s="158"/>
      <c r="I69" s="158"/>
      <c r="J69" s="158"/>
      <c r="K69" s="158"/>
      <c r="L69" s="159"/>
    </row>
    <row r="70" spans="1:12" s="198" customFormat="1" ht="12.6" thickBot="1">
      <c r="A70" s="907" t="s">
        <v>29</v>
      </c>
      <c r="B70" s="908"/>
      <c r="C70" s="908"/>
      <c r="D70" s="908"/>
      <c r="E70" s="908"/>
      <c r="F70" s="908"/>
      <c r="G70" s="908"/>
      <c r="H70" s="908"/>
      <c r="I70" s="908"/>
      <c r="J70" s="908"/>
      <c r="K70" s="909"/>
      <c r="L70" s="312">
        <f>+L68+L59+L50+L40</f>
        <v>98493.904770833324</v>
      </c>
    </row>
    <row r="71" spans="1:12" s="198" customFormat="1" ht="9" customHeight="1">
      <c r="A71" s="170"/>
      <c r="B71" s="158"/>
      <c r="C71" s="158"/>
      <c r="D71" s="158"/>
      <c r="E71" s="158"/>
      <c r="F71" s="158"/>
      <c r="G71" s="158"/>
      <c r="H71" s="158"/>
      <c r="I71" s="158"/>
      <c r="J71" s="158"/>
      <c r="K71" s="158"/>
      <c r="L71" s="159"/>
    </row>
    <row r="72" spans="1:12">
      <c r="A72" s="160" t="s">
        <v>30</v>
      </c>
      <c r="B72" s="161"/>
      <c r="C72" s="161"/>
      <c r="D72" s="161"/>
      <c r="E72" s="161"/>
      <c r="F72" s="161"/>
      <c r="G72" s="161"/>
      <c r="H72" s="161"/>
      <c r="I72" s="161"/>
      <c r="J72" s="161"/>
      <c r="K72" s="161"/>
      <c r="L72" s="162"/>
    </row>
    <row r="73" spans="1:12" s="198" customFormat="1" ht="3.75" customHeight="1" thickBot="1">
      <c r="A73" s="170"/>
      <c r="B73" s="158"/>
      <c r="C73" s="158"/>
      <c r="D73" s="158"/>
      <c r="E73" s="158"/>
      <c r="F73" s="158"/>
      <c r="G73" s="158"/>
      <c r="H73" s="158"/>
      <c r="I73" s="158"/>
      <c r="J73" s="158"/>
      <c r="K73" s="158"/>
      <c r="L73" s="159"/>
    </row>
    <row r="74" spans="1:12" s="198" customFormat="1" ht="12">
      <c r="A74" s="889" t="s">
        <v>10</v>
      </c>
      <c r="B74" s="890"/>
      <c r="C74" s="890"/>
      <c r="D74" s="890"/>
      <c r="E74" s="890"/>
      <c r="F74" s="890"/>
      <c r="G74" s="184"/>
      <c r="H74" s="187"/>
      <c r="I74" s="186" t="s">
        <v>31</v>
      </c>
      <c r="J74" s="923" t="s">
        <v>32</v>
      </c>
      <c r="K74" s="924"/>
      <c r="L74" s="188"/>
    </row>
    <row r="75" spans="1:12" s="198" customFormat="1" ht="11.4">
      <c r="A75" s="264" t="s">
        <v>97</v>
      </c>
      <c r="B75" s="265"/>
      <c r="C75" s="265"/>
      <c r="D75" s="265"/>
      <c r="E75" s="265"/>
      <c r="F75" s="265"/>
      <c r="G75" s="278"/>
      <c r="H75" s="279"/>
      <c r="I75" s="272">
        <v>0.2</v>
      </c>
      <c r="J75" s="973">
        <f>+L70*I75</f>
        <v>19698.780954166665</v>
      </c>
      <c r="K75" s="974"/>
      <c r="L75" s="273"/>
    </row>
    <row r="76" spans="1:12" s="198" customFormat="1" ht="11.4">
      <c r="A76" s="255" t="s">
        <v>33</v>
      </c>
      <c r="B76" s="256"/>
      <c r="C76" s="256"/>
      <c r="D76" s="256"/>
      <c r="E76" s="256"/>
      <c r="F76" s="256"/>
      <c r="G76" s="280"/>
      <c r="H76" s="281"/>
      <c r="I76" s="274">
        <v>0.05</v>
      </c>
      <c r="J76" s="975">
        <f>+L70*I76</f>
        <v>4924.6952385416662</v>
      </c>
      <c r="K76" s="976"/>
      <c r="L76" s="275"/>
    </row>
    <row r="77" spans="1:12" s="198" customFormat="1" ht="12" thickBot="1">
      <c r="A77" s="260" t="s">
        <v>34</v>
      </c>
      <c r="B77" s="261"/>
      <c r="C77" s="261"/>
      <c r="D77" s="261"/>
      <c r="E77" s="261"/>
      <c r="F77" s="261"/>
      <c r="G77" s="282"/>
      <c r="H77" s="283"/>
      <c r="I77" s="276">
        <v>0.05</v>
      </c>
      <c r="J77" s="977">
        <f>+L70*I77</f>
        <v>4924.6952385416662</v>
      </c>
      <c r="K77" s="978"/>
      <c r="L77" s="277"/>
    </row>
    <row r="78" spans="1:12" s="198" customFormat="1" ht="12.6" thickBot="1">
      <c r="A78" s="907" t="s">
        <v>19</v>
      </c>
      <c r="B78" s="908"/>
      <c r="C78" s="908"/>
      <c r="D78" s="908"/>
      <c r="E78" s="908"/>
      <c r="F78" s="908"/>
      <c r="G78" s="908"/>
      <c r="H78" s="908"/>
      <c r="I78" s="908"/>
      <c r="J78" s="908"/>
      <c r="K78" s="909"/>
      <c r="L78" s="312">
        <f>SUM(J75:K77)</f>
        <v>29548.171431249997</v>
      </c>
    </row>
    <row r="79" spans="1:12" s="198" customFormat="1" ht="7.5" customHeight="1" thickBot="1">
      <c r="A79" s="170"/>
      <c r="B79" s="158"/>
      <c r="C79" s="158"/>
      <c r="D79" s="158"/>
      <c r="E79" s="158"/>
      <c r="F79" s="158"/>
      <c r="G79" s="158"/>
      <c r="H79" s="158"/>
      <c r="I79" s="158"/>
      <c r="J79" s="158"/>
      <c r="K79" s="158"/>
      <c r="L79" s="159"/>
    </row>
    <row r="80" spans="1:12" s="198" customFormat="1" ht="12.6" thickBot="1">
      <c r="A80" s="907" t="s">
        <v>35</v>
      </c>
      <c r="B80" s="908"/>
      <c r="C80" s="908"/>
      <c r="D80" s="908"/>
      <c r="E80" s="908"/>
      <c r="F80" s="908"/>
      <c r="G80" s="908"/>
      <c r="H80" s="908"/>
      <c r="I80" s="908"/>
      <c r="J80" s="908"/>
      <c r="K80" s="909"/>
      <c r="L80" s="312">
        <f>ROUND(L70+L78,0)</f>
        <v>128042</v>
      </c>
    </row>
    <row r="81" spans="1:12">
      <c r="A81" s="60"/>
      <c r="B81" s="61"/>
      <c r="C81" s="61"/>
      <c r="D81" s="61"/>
      <c r="E81" s="61"/>
      <c r="F81" s="61"/>
      <c r="G81" s="61"/>
      <c r="H81" s="61"/>
      <c r="I81" s="61"/>
      <c r="J81" s="61"/>
      <c r="K81" s="61"/>
      <c r="L81" s="62"/>
    </row>
    <row r="82" spans="1:12">
      <c r="A82" s="67"/>
      <c r="B82" s="58"/>
      <c r="C82" s="58"/>
      <c r="D82" s="58"/>
      <c r="E82" s="58"/>
      <c r="F82" s="58"/>
      <c r="G82" s="58"/>
      <c r="H82" s="58"/>
      <c r="I82" s="58"/>
      <c r="J82" s="58"/>
      <c r="K82" s="58"/>
      <c r="L82" s="63"/>
    </row>
    <row r="83" spans="1:12" s="198" customFormat="1" ht="11.4">
      <c r="A83" s="197"/>
      <c r="D83" s="199" t="s">
        <v>36</v>
      </c>
      <c r="E83" s="199"/>
      <c r="F83" s="199"/>
      <c r="G83" s="199"/>
      <c r="H83" s="199"/>
      <c r="L83" s="200"/>
    </row>
    <row r="84" spans="1:12" s="198" customFormat="1" ht="11.4">
      <c r="A84" s="197"/>
      <c r="D84" s="198" t="s">
        <v>37</v>
      </c>
      <c r="L84" s="200"/>
    </row>
    <row r="85" spans="1:12">
      <c r="A85" s="67"/>
      <c r="B85" s="58"/>
      <c r="C85" s="58"/>
      <c r="D85" s="58" t="s">
        <v>38</v>
      </c>
      <c r="E85" s="58"/>
      <c r="F85" s="58"/>
      <c r="G85" s="58"/>
      <c r="H85" s="58"/>
      <c r="I85" s="58"/>
      <c r="J85" s="58"/>
      <c r="K85" s="58"/>
      <c r="L85" s="63"/>
    </row>
    <row r="86" spans="1:12">
      <c r="A86" s="67"/>
      <c r="B86" s="58"/>
      <c r="C86" s="58"/>
      <c r="D86" s="58" t="s">
        <v>39</v>
      </c>
      <c r="E86" s="58"/>
      <c r="F86" s="58"/>
      <c r="G86" s="58"/>
      <c r="H86" s="58"/>
      <c r="I86" s="58"/>
      <c r="J86" s="58"/>
      <c r="K86" s="58"/>
      <c r="L86" s="63"/>
    </row>
    <row r="87" spans="1:12" ht="13.8" thickBot="1">
      <c r="A87" s="67"/>
      <c r="B87" s="58"/>
      <c r="C87" s="58"/>
      <c r="D87" s="58"/>
      <c r="E87" s="58" t="s">
        <v>40</v>
      </c>
      <c r="F87" s="58"/>
      <c r="G87" s="58"/>
      <c r="H87" s="58"/>
      <c r="I87" s="58"/>
      <c r="J87" s="58"/>
      <c r="K87" s="58"/>
      <c r="L87" s="63"/>
    </row>
    <row r="88" spans="1:12">
      <c r="A88" s="284" t="s">
        <v>98</v>
      </c>
      <c r="B88" s="285"/>
      <c r="C88" s="285"/>
      <c r="D88" s="285"/>
      <c r="E88" s="285"/>
      <c r="F88" s="285"/>
      <c r="G88" s="285"/>
      <c r="H88" s="285"/>
      <c r="I88" s="285"/>
      <c r="J88" s="285"/>
      <c r="K88" s="285"/>
      <c r="L88" s="286"/>
    </row>
    <row r="89" spans="1:12">
      <c r="A89" s="74"/>
      <c r="B89" s="75"/>
      <c r="C89" s="75"/>
      <c r="D89" s="75"/>
      <c r="E89" s="75"/>
      <c r="F89" s="75"/>
      <c r="G89" s="75"/>
      <c r="H89" s="75"/>
      <c r="I89" s="75"/>
      <c r="J89" s="75"/>
      <c r="K89" s="75"/>
      <c r="L89" s="287"/>
    </row>
    <row r="90" spans="1:12" ht="13.8" thickBot="1">
      <c r="A90" s="79"/>
      <c r="B90" s="80"/>
      <c r="C90" s="80"/>
      <c r="D90" s="80"/>
      <c r="E90" s="80"/>
      <c r="F90" s="80"/>
      <c r="G90" s="80"/>
      <c r="H90" s="80"/>
      <c r="I90" s="80"/>
      <c r="J90" s="80"/>
      <c r="K90" s="80"/>
      <c r="L90" s="288"/>
    </row>
    <row r="91" spans="1:12">
      <c r="A91" s="210"/>
      <c r="B91" s="59"/>
      <c r="C91" s="59"/>
      <c r="D91" s="59"/>
      <c r="E91" s="59"/>
      <c r="F91" s="59"/>
      <c r="G91" s="59"/>
      <c r="H91" s="59"/>
      <c r="I91" s="59"/>
      <c r="J91" s="59"/>
      <c r="K91" s="59"/>
      <c r="L91" s="211"/>
    </row>
    <row r="92" spans="1:12">
      <c r="A92" s="113" t="s">
        <v>99</v>
      </c>
      <c r="B92" s="65"/>
      <c r="C92" s="65"/>
      <c r="D92" s="65"/>
      <c r="E92" s="65"/>
      <c r="F92" s="65"/>
      <c r="G92" s="65"/>
      <c r="H92" s="65"/>
      <c r="I92" s="65"/>
      <c r="J92" s="65"/>
      <c r="K92" s="65"/>
      <c r="L92" s="66"/>
    </row>
    <row r="93" spans="1:12" s="6" customFormat="1" ht="17.25" customHeight="1">
      <c r="A93" s="925" t="s">
        <v>100</v>
      </c>
      <c r="B93" s="926"/>
      <c r="C93" s="926"/>
      <c r="D93" s="926"/>
      <c r="E93" s="926"/>
      <c r="F93" s="926"/>
      <c r="G93" s="926"/>
      <c r="H93" s="926"/>
      <c r="I93" s="926"/>
      <c r="J93" s="926"/>
      <c r="K93" s="926"/>
      <c r="L93" s="927"/>
    </row>
    <row r="94" spans="1:12" s="6" customFormat="1" ht="17.25" customHeight="1">
      <c r="A94" s="925"/>
      <c r="B94" s="926"/>
      <c r="C94" s="926"/>
      <c r="D94" s="926"/>
      <c r="E94" s="926"/>
      <c r="F94" s="926"/>
      <c r="G94" s="926"/>
      <c r="H94" s="926"/>
      <c r="I94" s="926"/>
      <c r="J94" s="926"/>
      <c r="K94" s="926"/>
      <c r="L94" s="927"/>
    </row>
    <row r="95" spans="1:12" s="6" customFormat="1" ht="27" customHeight="1">
      <c r="A95" s="936" t="s">
        <v>101</v>
      </c>
      <c r="B95" s="937"/>
      <c r="C95" s="937"/>
      <c r="D95" s="937"/>
      <c r="E95" s="937"/>
      <c r="F95" s="937"/>
      <c r="G95" s="937"/>
      <c r="H95" s="937"/>
      <c r="I95" s="937"/>
      <c r="J95" s="937"/>
      <c r="K95" s="937"/>
      <c r="L95" s="938"/>
    </row>
    <row r="96" spans="1:12">
      <c r="A96" s="212"/>
      <c r="B96" s="213"/>
      <c r="C96" s="213"/>
      <c r="D96" s="213"/>
      <c r="E96" s="213"/>
      <c r="F96" s="213"/>
      <c r="G96" s="213"/>
      <c r="H96" s="213"/>
      <c r="I96" s="213"/>
      <c r="J96" s="213"/>
      <c r="K96" s="213"/>
      <c r="L96" s="214"/>
    </row>
    <row r="97" spans="1:12">
      <c r="A97" s="212"/>
      <c r="B97" s="213"/>
      <c r="C97" s="213"/>
      <c r="D97" s="213"/>
      <c r="E97" s="213"/>
      <c r="F97" s="213"/>
      <c r="G97" s="213"/>
      <c r="H97" s="213"/>
      <c r="I97" s="213"/>
      <c r="J97" s="213"/>
      <c r="K97" s="213"/>
      <c r="L97" s="214"/>
    </row>
    <row r="98" spans="1:12">
      <c r="A98" s="113"/>
      <c r="B98" s="65"/>
      <c r="C98" s="65"/>
      <c r="D98" s="65"/>
      <c r="E98" s="65"/>
      <c r="F98" s="65"/>
      <c r="G98" s="65"/>
      <c r="H98" s="65"/>
      <c r="I98" s="65"/>
      <c r="J98" s="65"/>
      <c r="K98" s="65"/>
      <c r="L98" s="66"/>
    </row>
    <row r="99" spans="1:12" s="198" customFormat="1" ht="11.4">
      <c r="A99" s="197"/>
      <c r="D99" s="198" t="s">
        <v>36</v>
      </c>
      <c r="E99" s="199"/>
      <c r="L99" s="200"/>
    </row>
    <row r="100" spans="1:12" s="198" customFormat="1" ht="11.4">
      <c r="A100" s="197"/>
      <c r="D100" s="215" t="s">
        <v>37</v>
      </c>
      <c r="F100" s="215"/>
      <c r="G100" s="215"/>
      <c r="H100" s="215"/>
      <c r="L100" s="200"/>
    </row>
    <row r="101" spans="1:12">
      <c r="A101" s="67"/>
      <c r="B101" s="58"/>
      <c r="C101" s="58"/>
      <c r="D101" s="72" t="s">
        <v>41</v>
      </c>
      <c r="E101" s="58"/>
      <c r="F101" s="72"/>
      <c r="G101" s="72"/>
      <c r="H101" s="72"/>
      <c r="I101" s="58"/>
      <c r="J101" s="58"/>
      <c r="K101" s="58"/>
      <c r="L101" s="63"/>
    </row>
    <row r="102" spans="1:12">
      <c r="A102" s="73"/>
      <c r="B102" s="65"/>
      <c r="C102" s="65"/>
      <c r="D102" s="58" t="s">
        <v>39</v>
      </c>
      <c r="E102" s="58"/>
      <c r="F102" s="58"/>
      <c r="G102" s="58"/>
      <c r="H102" s="58"/>
      <c r="I102" s="65"/>
      <c r="J102" s="65"/>
      <c r="K102" s="65"/>
      <c r="L102" s="66"/>
    </row>
    <row r="103" spans="1:12" ht="13.5" customHeight="1">
      <c r="A103" s="73"/>
      <c r="B103" s="65"/>
      <c r="C103" s="65"/>
      <c r="D103" s="65"/>
      <c r="E103" s="58"/>
      <c r="F103" s="58"/>
      <c r="G103" s="58"/>
      <c r="H103" s="58"/>
      <c r="I103" s="65"/>
      <c r="J103" s="65"/>
      <c r="K103" s="65"/>
      <c r="L103" s="66"/>
    </row>
    <row r="104" spans="1:12">
      <c r="A104" s="8" t="s">
        <v>102</v>
      </c>
      <c r="B104" s="9"/>
      <c r="C104" s="9"/>
      <c r="D104" s="58"/>
      <c r="E104" s="58"/>
      <c r="F104" s="58"/>
      <c r="G104" s="58"/>
      <c r="H104" s="928"/>
      <c r="I104" s="928"/>
      <c r="J104" s="928"/>
      <c r="K104" s="928"/>
      <c r="L104" s="929"/>
    </row>
    <row r="105" spans="1:12" ht="13.8" thickBot="1">
      <c r="A105" s="216" t="s">
        <v>103</v>
      </c>
      <c r="B105" s="77"/>
      <c r="C105" s="77"/>
      <c r="D105" s="70"/>
      <c r="E105" s="70"/>
      <c r="F105" s="70"/>
      <c r="G105" s="70"/>
      <c r="H105" s="930"/>
      <c r="I105" s="930"/>
      <c r="J105" s="930"/>
      <c r="K105" s="930"/>
      <c r="L105" s="931"/>
    </row>
  </sheetData>
  <mergeCells count="63">
    <mergeCell ref="B2:H2"/>
    <mergeCell ref="B3:H3"/>
    <mergeCell ref="I3:I4"/>
    <mergeCell ref="J3:L4"/>
    <mergeCell ref="B4:H4"/>
    <mergeCell ref="J5:J6"/>
    <mergeCell ref="K5:K6"/>
    <mergeCell ref="A15:A16"/>
    <mergeCell ref="B15:K16"/>
    <mergeCell ref="A27:L27"/>
    <mergeCell ref="L5:L6"/>
    <mergeCell ref="B6:H6"/>
    <mergeCell ref="J12:L12"/>
    <mergeCell ref="A10:D10"/>
    <mergeCell ref="G10:H10"/>
    <mergeCell ref="A1:A6"/>
    <mergeCell ref="B1:H1"/>
    <mergeCell ref="I1:I2"/>
    <mergeCell ref="B5:H5"/>
    <mergeCell ref="I5:I6"/>
    <mergeCell ref="J1:L2"/>
    <mergeCell ref="B29:H29"/>
    <mergeCell ref="J29:K29"/>
    <mergeCell ref="A44:G44"/>
    <mergeCell ref="J44:K44"/>
    <mergeCell ref="J30:K30"/>
    <mergeCell ref="A34:F34"/>
    <mergeCell ref="G34:H34"/>
    <mergeCell ref="J34:K34"/>
    <mergeCell ref="J35:K35"/>
    <mergeCell ref="J36:K36"/>
    <mergeCell ref="J38:K38"/>
    <mergeCell ref="A39:F39"/>
    <mergeCell ref="G39:H39"/>
    <mergeCell ref="J39:K39"/>
    <mergeCell ref="A40:K40"/>
    <mergeCell ref="J45:K45"/>
    <mergeCell ref="J48:K48"/>
    <mergeCell ref="J49:K49"/>
    <mergeCell ref="A50:K50"/>
    <mergeCell ref="A54:E54"/>
    <mergeCell ref="J54:K54"/>
    <mergeCell ref="A74:F74"/>
    <mergeCell ref="J74:K74"/>
    <mergeCell ref="J55:K55"/>
    <mergeCell ref="J58:K58"/>
    <mergeCell ref="A59:K59"/>
    <mergeCell ref="A63:F63"/>
    <mergeCell ref="J63:K63"/>
    <mergeCell ref="J64:K64"/>
    <mergeCell ref="J65:K65"/>
    <mergeCell ref="A67:F67"/>
    <mergeCell ref="J67:K67"/>
    <mergeCell ref="A68:K68"/>
    <mergeCell ref="A70:K70"/>
    <mergeCell ref="A95:L95"/>
    <mergeCell ref="H104:L105"/>
    <mergeCell ref="J75:K75"/>
    <mergeCell ref="J76:K76"/>
    <mergeCell ref="J77:K77"/>
    <mergeCell ref="A78:K78"/>
    <mergeCell ref="A80:K80"/>
    <mergeCell ref="A93:L94"/>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75777"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75777"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06"/>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14" width="11.44140625" style="58"/>
    <col min="15" max="15" width="12" style="58" bestFit="1" customWidth="1"/>
    <col min="16" max="16" width="7.109375" style="58" customWidth="1"/>
    <col min="17" max="256" width="11.44140625" style="58"/>
    <col min="257" max="257" width="22.6640625" style="58" customWidth="1"/>
    <col min="258" max="258" width="15.44140625" style="58" customWidth="1"/>
    <col min="259" max="259" width="7.33203125" style="58" customWidth="1"/>
    <col min="260" max="260" width="11.44140625" style="58"/>
    <col min="261" max="261" width="5.6640625" style="58" customWidth="1"/>
    <col min="262" max="262" width="9.5546875" style="58" customWidth="1"/>
    <col min="263" max="263" width="14" style="58" customWidth="1"/>
    <col min="264" max="264" width="16.33203125" style="58" customWidth="1"/>
    <col min="265" max="265" width="15.88671875" style="58" customWidth="1"/>
    <col min="266" max="266" width="11.6640625" style="58" customWidth="1"/>
    <col min="267" max="267" width="8.33203125" style="58" customWidth="1"/>
    <col min="268" max="268" width="16.5546875" style="58" customWidth="1"/>
    <col min="269" max="512" width="11.44140625" style="58"/>
    <col min="513" max="513" width="22.6640625" style="58" customWidth="1"/>
    <col min="514" max="514" width="15.44140625" style="58" customWidth="1"/>
    <col min="515" max="515" width="7.33203125" style="58" customWidth="1"/>
    <col min="516" max="516" width="11.44140625" style="58"/>
    <col min="517" max="517" width="5.6640625" style="58" customWidth="1"/>
    <col min="518" max="518" width="9.5546875" style="58" customWidth="1"/>
    <col min="519" max="519" width="14" style="58" customWidth="1"/>
    <col min="520" max="520" width="16.33203125" style="58" customWidth="1"/>
    <col min="521" max="521" width="15.88671875" style="58" customWidth="1"/>
    <col min="522" max="522" width="11.6640625" style="58" customWidth="1"/>
    <col min="523" max="523" width="8.33203125" style="58" customWidth="1"/>
    <col min="524" max="524" width="16.5546875" style="58" customWidth="1"/>
    <col min="525" max="768" width="11.44140625" style="58"/>
    <col min="769" max="769" width="22.6640625" style="58" customWidth="1"/>
    <col min="770" max="770" width="15.44140625" style="58" customWidth="1"/>
    <col min="771" max="771" width="7.33203125" style="58" customWidth="1"/>
    <col min="772" max="772" width="11.44140625" style="58"/>
    <col min="773" max="773" width="5.6640625" style="58" customWidth="1"/>
    <col min="774" max="774" width="9.5546875" style="58" customWidth="1"/>
    <col min="775" max="775" width="14" style="58" customWidth="1"/>
    <col min="776" max="776" width="16.33203125" style="58" customWidth="1"/>
    <col min="777" max="777" width="15.88671875" style="58" customWidth="1"/>
    <col min="778" max="778" width="11.6640625" style="58" customWidth="1"/>
    <col min="779" max="779" width="8.33203125" style="58" customWidth="1"/>
    <col min="780" max="780" width="16.5546875" style="58" customWidth="1"/>
    <col min="781" max="1024" width="11.44140625" style="58"/>
    <col min="1025" max="1025" width="22.6640625" style="58" customWidth="1"/>
    <col min="1026" max="1026" width="15.44140625" style="58" customWidth="1"/>
    <col min="1027" max="1027" width="7.33203125" style="58" customWidth="1"/>
    <col min="1028" max="1028" width="11.44140625" style="58"/>
    <col min="1029" max="1029" width="5.6640625" style="58" customWidth="1"/>
    <col min="1030" max="1030" width="9.5546875" style="58" customWidth="1"/>
    <col min="1031" max="1031" width="14" style="58" customWidth="1"/>
    <col min="1032" max="1032" width="16.33203125" style="58" customWidth="1"/>
    <col min="1033" max="1033" width="15.88671875" style="58" customWidth="1"/>
    <col min="1034" max="1034" width="11.6640625" style="58" customWidth="1"/>
    <col min="1035" max="1035" width="8.33203125" style="58" customWidth="1"/>
    <col min="1036" max="1036" width="16.5546875" style="58" customWidth="1"/>
    <col min="1037" max="1280" width="11.44140625" style="58"/>
    <col min="1281" max="1281" width="22.6640625" style="58" customWidth="1"/>
    <col min="1282" max="1282" width="15.44140625" style="58" customWidth="1"/>
    <col min="1283" max="1283" width="7.33203125" style="58" customWidth="1"/>
    <col min="1284" max="1284" width="11.44140625" style="58"/>
    <col min="1285" max="1285" width="5.6640625" style="58" customWidth="1"/>
    <col min="1286" max="1286" width="9.5546875" style="58" customWidth="1"/>
    <col min="1287" max="1287" width="14" style="58" customWidth="1"/>
    <col min="1288" max="1288" width="16.33203125" style="58" customWidth="1"/>
    <col min="1289" max="1289" width="15.88671875" style="58" customWidth="1"/>
    <col min="1290" max="1290" width="11.6640625" style="58" customWidth="1"/>
    <col min="1291" max="1291" width="8.33203125" style="58" customWidth="1"/>
    <col min="1292" max="1292" width="16.5546875" style="58" customWidth="1"/>
    <col min="1293" max="1536" width="11.44140625" style="58"/>
    <col min="1537" max="1537" width="22.6640625" style="58" customWidth="1"/>
    <col min="1538" max="1538" width="15.44140625" style="58" customWidth="1"/>
    <col min="1539" max="1539" width="7.33203125" style="58" customWidth="1"/>
    <col min="1540" max="1540" width="11.44140625" style="58"/>
    <col min="1541" max="1541" width="5.6640625" style="58" customWidth="1"/>
    <col min="1542" max="1542" width="9.5546875" style="58" customWidth="1"/>
    <col min="1543" max="1543" width="14" style="58" customWidth="1"/>
    <col min="1544" max="1544" width="16.33203125" style="58" customWidth="1"/>
    <col min="1545" max="1545" width="15.88671875" style="58" customWidth="1"/>
    <col min="1546" max="1546" width="11.6640625" style="58" customWidth="1"/>
    <col min="1547" max="1547" width="8.33203125" style="58" customWidth="1"/>
    <col min="1548" max="1548" width="16.5546875" style="58" customWidth="1"/>
    <col min="1549" max="1792" width="11.44140625" style="58"/>
    <col min="1793" max="1793" width="22.6640625" style="58" customWidth="1"/>
    <col min="1794" max="1794" width="15.44140625" style="58" customWidth="1"/>
    <col min="1795" max="1795" width="7.33203125" style="58" customWidth="1"/>
    <col min="1796" max="1796" width="11.44140625" style="58"/>
    <col min="1797" max="1797" width="5.6640625" style="58" customWidth="1"/>
    <col min="1798" max="1798" width="9.5546875" style="58" customWidth="1"/>
    <col min="1799" max="1799" width="14" style="58" customWidth="1"/>
    <col min="1800" max="1800" width="16.33203125" style="58" customWidth="1"/>
    <col min="1801" max="1801" width="15.88671875" style="58" customWidth="1"/>
    <col min="1802" max="1802" width="11.6640625" style="58" customWidth="1"/>
    <col min="1803" max="1803" width="8.33203125" style="58" customWidth="1"/>
    <col min="1804" max="1804" width="16.5546875" style="58" customWidth="1"/>
    <col min="1805" max="2048" width="11.44140625" style="58"/>
    <col min="2049" max="2049" width="22.6640625" style="58" customWidth="1"/>
    <col min="2050" max="2050" width="15.44140625" style="58" customWidth="1"/>
    <col min="2051" max="2051" width="7.33203125" style="58" customWidth="1"/>
    <col min="2052" max="2052" width="11.44140625" style="58"/>
    <col min="2053" max="2053" width="5.6640625" style="58" customWidth="1"/>
    <col min="2054" max="2054" width="9.5546875" style="58" customWidth="1"/>
    <col min="2055" max="2055" width="14" style="58" customWidth="1"/>
    <col min="2056" max="2056" width="16.33203125" style="58" customWidth="1"/>
    <col min="2057" max="2057" width="15.88671875" style="58" customWidth="1"/>
    <col min="2058" max="2058" width="11.6640625" style="58" customWidth="1"/>
    <col min="2059" max="2059" width="8.33203125" style="58" customWidth="1"/>
    <col min="2060" max="2060" width="16.5546875" style="58" customWidth="1"/>
    <col min="2061" max="2304" width="11.44140625" style="58"/>
    <col min="2305" max="2305" width="22.6640625" style="58" customWidth="1"/>
    <col min="2306" max="2306" width="15.44140625" style="58" customWidth="1"/>
    <col min="2307" max="2307" width="7.33203125" style="58" customWidth="1"/>
    <col min="2308" max="2308" width="11.44140625" style="58"/>
    <col min="2309" max="2309" width="5.6640625" style="58" customWidth="1"/>
    <col min="2310" max="2310" width="9.5546875" style="58" customWidth="1"/>
    <col min="2311" max="2311" width="14" style="58" customWidth="1"/>
    <col min="2312" max="2312" width="16.33203125" style="58" customWidth="1"/>
    <col min="2313" max="2313" width="15.88671875" style="58" customWidth="1"/>
    <col min="2314" max="2314" width="11.6640625" style="58" customWidth="1"/>
    <col min="2315" max="2315" width="8.33203125" style="58" customWidth="1"/>
    <col min="2316" max="2316" width="16.5546875" style="58" customWidth="1"/>
    <col min="2317" max="2560" width="11.44140625" style="58"/>
    <col min="2561" max="2561" width="22.6640625" style="58" customWidth="1"/>
    <col min="2562" max="2562" width="15.44140625" style="58" customWidth="1"/>
    <col min="2563" max="2563" width="7.33203125" style="58" customWidth="1"/>
    <col min="2564" max="2564" width="11.44140625" style="58"/>
    <col min="2565" max="2565" width="5.6640625" style="58" customWidth="1"/>
    <col min="2566" max="2566" width="9.5546875" style="58" customWidth="1"/>
    <col min="2567" max="2567" width="14" style="58" customWidth="1"/>
    <col min="2568" max="2568" width="16.33203125" style="58" customWidth="1"/>
    <col min="2569" max="2569" width="15.88671875" style="58" customWidth="1"/>
    <col min="2570" max="2570" width="11.6640625" style="58" customWidth="1"/>
    <col min="2571" max="2571" width="8.33203125" style="58" customWidth="1"/>
    <col min="2572" max="2572" width="16.5546875" style="58" customWidth="1"/>
    <col min="2573" max="2816" width="11.44140625" style="58"/>
    <col min="2817" max="2817" width="22.6640625" style="58" customWidth="1"/>
    <col min="2818" max="2818" width="15.44140625" style="58" customWidth="1"/>
    <col min="2819" max="2819" width="7.33203125" style="58" customWidth="1"/>
    <col min="2820" max="2820" width="11.44140625" style="58"/>
    <col min="2821" max="2821" width="5.6640625" style="58" customWidth="1"/>
    <col min="2822" max="2822" width="9.5546875" style="58" customWidth="1"/>
    <col min="2823" max="2823" width="14" style="58" customWidth="1"/>
    <col min="2824" max="2824" width="16.33203125" style="58" customWidth="1"/>
    <col min="2825" max="2825" width="15.88671875" style="58" customWidth="1"/>
    <col min="2826" max="2826" width="11.6640625" style="58" customWidth="1"/>
    <col min="2827" max="2827" width="8.33203125" style="58" customWidth="1"/>
    <col min="2828" max="2828" width="16.5546875" style="58" customWidth="1"/>
    <col min="2829" max="3072" width="11.44140625" style="58"/>
    <col min="3073" max="3073" width="22.6640625" style="58" customWidth="1"/>
    <col min="3074" max="3074" width="15.44140625" style="58" customWidth="1"/>
    <col min="3075" max="3075" width="7.33203125" style="58" customWidth="1"/>
    <col min="3076" max="3076" width="11.44140625" style="58"/>
    <col min="3077" max="3077" width="5.6640625" style="58" customWidth="1"/>
    <col min="3078" max="3078" width="9.5546875" style="58" customWidth="1"/>
    <col min="3079" max="3079" width="14" style="58" customWidth="1"/>
    <col min="3080" max="3080" width="16.33203125" style="58" customWidth="1"/>
    <col min="3081" max="3081" width="15.88671875" style="58" customWidth="1"/>
    <col min="3082" max="3082" width="11.6640625" style="58" customWidth="1"/>
    <col min="3083" max="3083" width="8.33203125" style="58" customWidth="1"/>
    <col min="3084" max="3084" width="16.5546875" style="58" customWidth="1"/>
    <col min="3085" max="3328" width="11.44140625" style="58"/>
    <col min="3329" max="3329" width="22.6640625" style="58" customWidth="1"/>
    <col min="3330" max="3330" width="15.44140625" style="58" customWidth="1"/>
    <col min="3331" max="3331" width="7.33203125" style="58" customWidth="1"/>
    <col min="3332" max="3332" width="11.44140625" style="58"/>
    <col min="3333" max="3333" width="5.6640625" style="58" customWidth="1"/>
    <col min="3334" max="3334" width="9.5546875" style="58" customWidth="1"/>
    <col min="3335" max="3335" width="14" style="58" customWidth="1"/>
    <col min="3336" max="3336" width="16.33203125" style="58" customWidth="1"/>
    <col min="3337" max="3337" width="15.88671875" style="58" customWidth="1"/>
    <col min="3338" max="3338" width="11.6640625" style="58" customWidth="1"/>
    <col min="3339" max="3339" width="8.33203125" style="58" customWidth="1"/>
    <col min="3340" max="3340" width="16.5546875" style="58" customWidth="1"/>
    <col min="3341" max="3584" width="11.44140625" style="58"/>
    <col min="3585" max="3585" width="22.6640625" style="58" customWidth="1"/>
    <col min="3586" max="3586" width="15.44140625" style="58" customWidth="1"/>
    <col min="3587" max="3587" width="7.33203125" style="58" customWidth="1"/>
    <col min="3588" max="3588" width="11.44140625" style="58"/>
    <col min="3589" max="3589" width="5.6640625" style="58" customWidth="1"/>
    <col min="3590" max="3590" width="9.5546875" style="58" customWidth="1"/>
    <col min="3591" max="3591" width="14" style="58" customWidth="1"/>
    <col min="3592" max="3592" width="16.33203125" style="58" customWidth="1"/>
    <col min="3593" max="3593" width="15.88671875" style="58" customWidth="1"/>
    <col min="3594" max="3594" width="11.6640625" style="58" customWidth="1"/>
    <col min="3595" max="3595" width="8.33203125" style="58" customWidth="1"/>
    <col min="3596" max="3596" width="16.5546875" style="58" customWidth="1"/>
    <col min="3597" max="3840" width="11.44140625" style="58"/>
    <col min="3841" max="3841" width="22.6640625" style="58" customWidth="1"/>
    <col min="3842" max="3842" width="15.44140625" style="58" customWidth="1"/>
    <col min="3843" max="3843" width="7.33203125" style="58" customWidth="1"/>
    <col min="3844" max="3844" width="11.44140625" style="58"/>
    <col min="3845" max="3845" width="5.6640625" style="58" customWidth="1"/>
    <col min="3846" max="3846" width="9.5546875" style="58" customWidth="1"/>
    <col min="3847" max="3847" width="14" style="58" customWidth="1"/>
    <col min="3848" max="3848" width="16.33203125" style="58" customWidth="1"/>
    <col min="3849" max="3849" width="15.88671875" style="58" customWidth="1"/>
    <col min="3850" max="3850" width="11.6640625" style="58" customWidth="1"/>
    <col min="3851" max="3851" width="8.33203125" style="58" customWidth="1"/>
    <col min="3852" max="3852" width="16.5546875" style="58" customWidth="1"/>
    <col min="3853" max="4096" width="11.44140625" style="58"/>
    <col min="4097" max="4097" width="22.6640625" style="58" customWidth="1"/>
    <col min="4098" max="4098" width="15.44140625" style="58" customWidth="1"/>
    <col min="4099" max="4099" width="7.33203125" style="58" customWidth="1"/>
    <col min="4100" max="4100" width="11.44140625" style="58"/>
    <col min="4101" max="4101" width="5.6640625" style="58" customWidth="1"/>
    <col min="4102" max="4102" width="9.5546875" style="58" customWidth="1"/>
    <col min="4103" max="4103" width="14" style="58" customWidth="1"/>
    <col min="4104" max="4104" width="16.33203125" style="58" customWidth="1"/>
    <col min="4105" max="4105" width="15.88671875" style="58" customWidth="1"/>
    <col min="4106" max="4106" width="11.6640625" style="58" customWidth="1"/>
    <col min="4107" max="4107" width="8.33203125" style="58" customWidth="1"/>
    <col min="4108" max="4108" width="16.5546875" style="58" customWidth="1"/>
    <col min="4109" max="4352" width="11.44140625" style="58"/>
    <col min="4353" max="4353" width="22.6640625" style="58" customWidth="1"/>
    <col min="4354" max="4354" width="15.44140625" style="58" customWidth="1"/>
    <col min="4355" max="4355" width="7.33203125" style="58" customWidth="1"/>
    <col min="4356" max="4356" width="11.44140625" style="58"/>
    <col min="4357" max="4357" width="5.6640625" style="58" customWidth="1"/>
    <col min="4358" max="4358" width="9.5546875" style="58" customWidth="1"/>
    <col min="4359" max="4359" width="14" style="58" customWidth="1"/>
    <col min="4360" max="4360" width="16.33203125" style="58" customWidth="1"/>
    <col min="4361" max="4361" width="15.88671875" style="58" customWidth="1"/>
    <col min="4362" max="4362" width="11.6640625" style="58" customWidth="1"/>
    <col min="4363" max="4363" width="8.33203125" style="58" customWidth="1"/>
    <col min="4364" max="4364" width="16.5546875" style="58" customWidth="1"/>
    <col min="4365" max="4608" width="11.44140625" style="58"/>
    <col min="4609" max="4609" width="22.6640625" style="58" customWidth="1"/>
    <col min="4610" max="4610" width="15.44140625" style="58" customWidth="1"/>
    <col min="4611" max="4611" width="7.33203125" style="58" customWidth="1"/>
    <col min="4612" max="4612" width="11.44140625" style="58"/>
    <col min="4613" max="4613" width="5.6640625" style="58" customWidth="1"/>
    <col min="4614" max="4614" width="9.5546875" style="58" customWidth="1"/>
    <col min="4615" max="4615" width="14" style="58" customWidth="1"/>
    <col min="4616" max="4616" width="16.33203125" style="58" customWidth="1"/>
    <col min="4617" max="4617" width="15.88671875" style="58" customWidth="1"/>
    <col min="4618" max="4618" width="11.6640625" style="58" customWidth="1"/>
    <col min="4619" max="4619" width="8.33203125" style="58" customWidth="1"/>
    <col min="4620" max="4620" width="16.5546875" style="58" customWidth="1"/>
    <col min="4621" max="4864" width="11.44140625" style="58"/>
    <col min="4865" max="4865" width="22.6640625" style="58" customWidth="1"/>
    <col min="4866" max="4866" width="15.44140625" style="58" customWidth="1"/>
    <col min="4867" max="4867" width="7.33203125" style="58" customWidth="1"/>
    <col min="4868" max="4868" width="11.44140625" style="58"/>
    <col min="4869" max="4869" width="5.6640625" style="58" customWidth="1"/>
    <col min="4870" max="4870" width="9.5546875" style="58" customWidth="1"/>
    <col min="4871" max="4871" width="14" style="58" customWidth="1"/>
    <col min="4872" max="4872" width="16.33203125" style="58" customWidth="1"/>
    <col min="4873" max="4873" width="15.88671875" style="58" customWidth="1"/>
    <col min="4874" max="4874" width="11.6640625" style="58" customWidth="1"/>
    <col min="4875" max="4875" width="8.33203125" style="58" customWidth="1"/>
    <col min="4876" max="4876" width="16.5546875" style="58" customWidth="1"/>
    <col min="4877" max="5120" width="11.44140625" style="58"/>
    <col min="5121" max="5121" width="22.6640625" style="58" customWidth="1"/>
    <col min="5122" max="5122" width="15.44140625" style="58" customWidth="1"/>
    <col min="5123" max="5123" width="7.33203125" style="58" customWidth="1"/>
    <col min="5124" max="5124" width="11.44140625" style="58"/>
    <col min="5125" max="5125" width="5.6640625" style="58" customWidth="1"/>
    <col min="5126" max="5126" width="9.5546875" style="58" customWidth="1"/>
    <col min="5127" max="5127" width="14" style="58" customWidth="1"/>
    <col min="5128" max="5128" width="16.33203125" style="58" customWidth="1"/>
    <col min="5129" max="5129" width="15.88671875" style="58" customWidth="1"/>
    <col min="5130" max="5130" width="11.6640625" style="58" customWidth="1"/>
    <col min="5131" max="5131" width="8.33203125" style="58" customWidth="1"/>
    <col min="5132" max="5132" width="16.5546875" style="58" customWidth="1"/>
    <col min="5133" max="5376" width="11.44140625" style="58"/>
    <col min="5377" max="5377" width="22.6640625" style="58" customWidth="1"/>
    <col min="5378" max="5378" width="15.44140625" style="58" customWidth="1"/>
    <col min="5379" max="5379" width="7.33203125" style="58" customWidth="1"/>
    <col min="5380" max="5380" width="11.44140625" style="58"/>
    <col min="5381" max="5381" width="5.6640625" style="58" customWidth="1"/>
    <col min="5382" max="5382" width="9.5546875" style="58" customWidth="1"/>
    <col min="5383" max="5383" width="14" style="58" customWidth="1"/>
    <col min="5384" max="5384" width="16.33203125" style="58" customWidth="1"/>
    <col min="5385" max="5385" width="15.88671875" style="58" customWidth="1"/>
    <col min="5386" max="5386" width="11.6640625" style="58" customWidth="1"/>
    <col min="5387" max="5387" width="8.33203125" style="58" customWidth="1"/>
    <col min="5388" max="5388" width="16.5546875" style="58" customWidth="1"/>
    <col min="5389" max="5632" width="11.44140625" style="58"/>
    <col min="5633" max="5633" width="22.6640625" style="58" customWidth="1"/>
    <col min="5634" max="5634" width="15.44140625" style="58" customWidth="1"/>
    <col min="5635" max="5635" width="7.33203125" style="58" customWidth="1"/>
    <col min="5636" max="5636" width="11.44140625" style="58"/>
    <col min="5637" max="5637" width="5.6640625" style="58" customWidth="1"/>
    <col min="5638" max="5638" width="9.5546875" style="58" customWidth="1"/>
    <col min="5639" max="5639" width="14" style="58" customWidth="1"/>
    <col min="5640" max="5640" width="16.33203125" style="58" customWidth="1"/>
    <col min="5641" max="5641" width="15.88671875" style="58" customWidth="1"/>
    <col min="5642" max="5642" width="11.6640625" style="58" customWidth="1"/>
    <col min="5643" max="5643" width="8.33203125" style="58" customWidth="1"/>
    <col min="5644" max="5644" width="16.5546875" style="58" customWidth="1"/>
    <col min="5645" max="5888" width="11.44140625" style="58"/>
    <col min="5889" max="5889" width="22.6640625" style="58" customWidth="1"/>
    <col min="5890" max="5890" width="15.44140625" style="58" customWidth="1"/>
    <col min="5891" max="5891" width="7.33203125" style="58" customWidth="1"/>
    <col min="5892" max="5892" width="11.44140625" style="58"/>
    <col min="5893" max="5893" width="5.6640625" style="58" customWidth="1"/>
    <col min="5894" max="5894" width="9.5546875" style="58" customWidth="1"/>
    <col min="5895" max="5895" width="14" style="58" customWidth="1"/>
    <col min="5896" max="5896" width="16.33203125" style="58" customWidth="1"/>
    <col min="5897" max="5897" width="15.88671875" style="58" customWidth="1"/>
    <col min="5898" max="5898" width="11.6640625" style="58" customWidth="1"/>
    <col min="5899" max="5899" width="8.33203125" style="58" customWidth="1"/>
    <col min="5900" max="5900" width="16.5546875" style="58" customWidth="1"/>
    <col min="5901" max="6144" width="11.44140625" style="58"/>
    <col min="6145" max="6145" width="22.6640625" style="58" customWidth="1"/>
    <col min="6146" max="6146" width="15.44140625" style="58" customWidth="1"/>
    <col min="6147" max="6147" width="7.33203125" style="58" customWidth="1"/>
    <col min="6148" max="6148" width="11.44140625" style="58"/>
    <col min="6149" max="6149" width="5.6640625" style="58" customWidth="1"/>
    <col min="6150" max="6150" width="9.5546875" style="58" customWidth="1"/>
    <col min="6151" max="6151" width="14" style="58" customWidth="1"/>
    <col min="6152" max="6152" width="16.33203125" style="58" customWidth="1"/>
    <col min="6153" max="6153" width="15.88671875" style="58" customWidth="1"/>
    <col min="6154" max="6154" width="11.6640625" style="58" customWidth="1"/>
    <col min="6155" max="6155" width="8.33203125" style="58" customWidth="1"/>
    <col min="6156" max="6156" width="16.5546875" style="58" customWidth="1"/>
    <col min="6157" max="6400" width="11.44140625" style="58"/>
    <col min="6401" max="6401" width="22.6640625" style="58" customWidth="1"/>
    <col min="6402" max="6402" width="15.44140625" style="58" customWidth="1"/>
    <col min="6403" max="6403" width="7.33203125" style="58" customWidth="1"/>
    <col min="6404" max="6404" width="11.44140625" style="58"/>
    <col min="6405" max="6405" width="5.6640625" style="58" customWidth="1"/>
    <col min="6406" max="6406" width="9.5546875" style="58" customWidth="1"/>
    <col min="6407" max="6407" width="14" style="58" customWidth="1"/>
    <col min="6408" max="6408" width="16.33203125" style="58" customWidth="1"/>
    <col min="6409" max="6409" width="15.88671875" style="58" customWidth="1"/>
    <col min="6410" max="6410" width="11.6640625" style="58" customWidth="1"/>
    <col min="6411" max="6411" width="8.33203125" style="58" customWidth="1"/>
    <col min="6412" max="6412" width="16.5546875" style="58" customWidth="1"/>
    <col min="6413" max="6656" width="11.44140625" style="58"/>
    <col min="6657" max="6657" width="22.6640625" style="58" customWidth="1"/>
    <col min="6658" max="6658" width="15.44140625" style="58" customWidth="1"/>
    <col min="6659" max="6659" width="7.33203125" style="58" customWidth="1"/>
    <col min="6660" max="6660" width="11.44140625" style="58"/>
    <col min="6661" max="6661" width="5.6640625" style="58" customWidth="1"/>
    <col min="6662" max="6662" width="9.5546875" style="58" customWidth="1"/>
    <col min="6663" max="6663" width="14" style="58" customWidth="1"/>
    <col min="6664" max="6664" width="16.33203125" style="58" customWidth="1"/>
    <col min="6665" max="6665" width="15.88671875" style="58" customWidth="1"/>
    <col min="6666" max="6666" width="11.6640625" style="58" customWidth="1"/>
    <col min="6667" max="6667" width="8.33203125" style="58" customWidth="1"/>
    <col min="6668" max="6668" width="16.5546875" style="58" customWidth="1"/>
    <col min="6669" max="6912" width="11.44140625" style="58"/>
    <col min="6913" max="6913" width="22.6640625" style="58" customWidth="1"/>
    <col min="6914" max="6914" width="15.44140625" style="58" customWidth="1"/>
    <col min="6915" max="6915" width="7.33203125" style="58" customWidth="1"/>
    <col min="6916" max="6916" width="11.44140625" style="58"/>
    <col min="6917" max="6917" width="5.6640625" style="58" customWidth="1"/>
    <col min="6918" max="6918" width="9.5546875" style="58" customWidth="1"/>
    <col min="6919" max="6919" width="14" style="58" customWidth="1"/>
    <col min="6920" max="6920" width="16.33203125" style="58" customWidth="1"/>
    <col min="6921" max="6921" width="15.88671875" style="58" customWidth="1"/>
    <col min="6922" max="6922" width="11.6640625" style="58" customWidth="1"/>
    <col min="6923" max="6923" width="8.33203125" style="58" customWidth="1"/>
    <col min="6924" max="6924" width="16.5546875" style="58" customWidth="1"/>
    <col min="6925" max="7168" width="11.44140625" style="58"/>
    <col min="7169" max="7169" width="22.6640625" style="58" customWidth="1"/>
    <col min="7170" max="7170" width="15.44140625" style="58" customWidth="1"/>
    <col min="7171" max="7171" width="7.33203125" style="58" customWidth="1"/>
    <col min="7172" max="7172" width="11.44140625" style="58"/>
    <col min="7173" max="7173" width="5.6640625" style="58" customWidth="1"/>
    <col min="7174" max="7174" width="9.5546875" style="58" customWidth="1"/>
    <col min="7175" max="7175" width="14" style="58" customWidth="1"/>
    <col min="7176" max="7176" width="16.33203125" style="58" customWidth="1"/>
    <col min="7177" max="7177" width="15.88671875" style="58" customWidth="1"/>
    <col min="7178" max="7178" width="11.6640625" style="58" customWidth="1"/>
    <col min="7179" max="7179" width="8.33203125" style="58" customWidth="1"/>
    <col min="7180" max="7180" width="16.5546875" style="58" customWidth="1"/>
    <col min="7181" max="7424" width="11.44140625" style="58"/>
    <col min="7425" max="7425" width="22.6640625" style="58" customWidth="1"/>
    <col min="7426" max="7426" width="15.44140625" style="58" customWidth="1"/>
    <col min="7427" max="7427" width="7.33203125" style="58" customWidth="1"/>
    <col min="7428" max="7428" width="11.44140625" style="58"/>
    <col min="7429" max="7429" width="5.6640625" style="58" customWidth="1"/>
    <col min="7430" max="7430" width="9.5546875" style="58" customWidth="1"/>
    <col min="7431" max="7431" width="14" style="58" customWidth="1"/>
    <col min="7432" max="7432" width="16.33203125" style="58" customWidth="1"/>
    <col min="7433" max="7433" width="15.88671875" style="58" customWidth="1"/>
    <col min="7434" max="7434" width="11.6640625" style="58" customWidth="1"/>
    <col min="7435" max="7435" width="8.33203125" style="58" customWidth="1"/>
    <col min="7436" max="7436" width="16.5546875" style="58" customWidth="1"/>
    <col min="7437" max="7680" width="11.44140625" style="58"/>
    <col min="7681" max="7681" width="22.6640625" style="58" customWidth="1"/>
    <col min="7682" max="7682" width="15.44140625" style="58" customWidth="1"/>
    <col min="7683" max="7683" width="7.33203125" style="58" customWidth="1"/>
    <col min="7684" max="7684" width="11.44140625" style="58"/>
    <col min="7685" max="7685" width="5.6640625" style="58" customWidth="1"/>
    <col min="7686" max="7686" width="9.5546875" style="58" customWidth="1"/>
    <col min="7687" max="7687" width="14" style="58" customWidth="1"/>
    <col min="7688" max="7688" width="16.33203125" style="58" customWidth="1"/>
    <col min="7689" max="7689" width="15.88671875" style="58" customWidth="1"/>
    <col min="7690" max="7690" width="11.6640625" style="58" customWidth="1"/>
    <col min="7691" max="7691" width="8.33203125" style="58" customWidth="1"/>
    <col min="7692" max="7692" width="16.5546875" style="58" customWidth="1"/>
    <col min="7693" max="7936" width="11.44140625" style="58"/>
    <col min="7937" max="7937" width="22.6640625" style="58" customWidth="1"/>
    <col min="7938" max="7938" width="15.44140625" style="58" customWidth="1"/>
    <col min="7939" max="7939" width="7.33203125" style="58" customWidth="1"/>
    <col min="7940" max="7940" width="11.44140625" style="58"/>
    <col min="7941" max="7941" width="5.6640625" style="58" customWidth="1"/>
    <col min="7942" max="7942" width="9.5546875" style="58" customWidth="1"/>
    <col min="7943" max="7943" width="14" style="58" customWidth="1"/>
    <col min="7944" max="7944" width="16.33203125" style="58" customWidth="1"/>
    <col min="7945" max="7945" width="15.88671875" style="58" customWidth="1"/>
    <col min="7946" max="7946" width="11.6640625" style="58" customWidth="1"/>
    <col min="7947" max="7947" width="8.33203125" style="58" customWidth="1"/>
    <col min="7948" max="7948" width="16.5546875" style="58" customWidth="1"/>
    <col min="7949" max="8192" width="11.44140625" style="58"/>
    <col min="8193" max="8193" width="22.6640625" style="58" customWidth="1"/>
    <col min="8194" max="8194" width="15.44140625" style="58" customWidth="1"/>
    <col min="8195" max="8195" width="7.33203125" style="58" customWidth="1"/>
    <col min="8196" max="8196" width="11.44140625" style="58"/>
    <col min="8197" max="8197" width="5.6640625" style="58" customWidth="1"/>
    <col min="8198" max="8198" width="9.5546875" style="58" customWidth="1"/>
    <col min="8199" max="8199" width="14" style="58" customWidth="1"/>
    <col min="8200" max="8200" width="16.33203125" style="58" customWidth="1"/>
    <col min="8201" max="8201" width="15.88671875" style="58" customWidth="1"/>
    <col min="8202" max="8202" width="11.6640625" style="58" customWidth="1"/>
    <col min="8203" max="8203" width="8.33203125" style="58" customWidth="1"/>
    <col min="8204" max="8204" width="16.5546875" style="58" customWidth="1"/>
    <col min="8205" max="8448" width="11.44140625" style="58"/>
    <col min="8449" max="8449" width="22.6640625" style="58" customWidth="1"/>
    <col min="8450" max="8450" width="15.44140625" style="58" customWidth="1"/>
    <col min="8451" max="8451" width="7.33203125" style="58" customWidth="1"/>
    <col min="8452" max="8452" width="11.44140625" style="58"/>
    <col min="8453" max="8453" width="5.6640625" style="58" customWidth="1"/>
    <col min="8454" max="8454" width="9.5546875" style="58" customWidth="1"/>
    <col min="8455" max="8455" width="14" style="58" customWidth="1"/>
    <col min="8456" max="8456" width="16.33203125" style="58" customWidth="1"/>
    <col min="8457" max="8457" width="15.88671875" style="58" customWidth="1"/>
    <col min="8458" max="8458" width="11.6640625" style="58" customWidth="1"/>
    <col min="8459" max="8459" width="8.33203125" style="58" customWidth="1"/>
    <col min="8460" max="8460" width="16.5546875" style="58" customWidth="1"/>
    <col min="8461" max="8704" width="11.44140625" style="58"/>
    <col min="8705" max="8705" width="22.6640625" style="58" customWidth="1"/>
    <col min="8706" max="8706" width="15.44140625" style="58" customWidth="1"/>
    <col min="8707" max="8707" width="7.33203125" style="58" customWidth="1"/>
    <col min="8708" max="8708" width="11.44140625" style="58"/>
    <col min="8709" max="8709" width="5.6640625" style="58" customWidth="1"/>
    <col min="8710" max="8710" width="9.5546875" style="58" customWidth="1"/>
    <col min="8711" max="8711" width="14" style="58" customWidth="1"/>
    <col min="8712" max="8712" width="16.33203125" style="58" customWidth="1"/>
    <col min="8713" max="8713" width="15.88671875" style="58" customWidth="1"/>
    <col min="8714" max="8714" width="11.6640625" style="58" customWidth="1"/>
    <col min="8715" max="8715" width="8.33203125" style="58" customWidth="1"/>
    <col min="8716" max="8716" width="16.5546875" style="58" customWidth="1"/>
    <col min="8717" max="8960" width="11.44140625" style="58"/>
    <col min="8961" max="8961" width="22.6640625" style="58" customWidth="1"/>
    <col min="8962" max="8962" width="15.44140625" style="58" customWidth="1"/>
    <col min="8963" max="8963" width="7.33203125" style="58" customWidth="1"/>
    <col min="8964" max="8964" width="11.44140625" style="58"/>
    <col min="8965" max="8965" width="5.6640625" style="58" customWidth="1"/>
    <col min="8966" max="8966" width="9.5546875" style="58" customWidth="1"/>
    <col min="8967" max="8967" width="14" style="58" customWidth="1"/>
    <col min="8968" max="8968" width="16.33203125" style="58" customWidth="1"/>
    <col min="8969" max="8969" width="15.88671875" style="58" customWidth="1"/>
    <col min="8970" max="8970" width="11.6640625" style="58" customWidth="1"/>
    <col min="8971" max="8971" width="8.33203125" style="58" customWidth="1"/>
    <col min="8972" max="8972" width="16.5546875" style="58" customWidth="1"/>
    <col min="8973" max="9216" width="11.44140625" style="58"/>
    <col min="9217" max="9217" width="22.6640625" style="58" customWidth="1"/>
    <col min="9218" max="9218" width="15.44140625" style="58" customWidth="1"/>
    <col min="9219" max="9219" width="7.33203125" style="58" customWidth="1"/>
    <col min="9220" max="9220" width="11.44140625" style="58"/>
    <col min="9221" max="9221" width="5.6640625" style="58" customWidth="1"/>
    <col min="9222" max="9222" width="9.5546875" style="58" customWidth="1"/>
    <col min="9223" max="9223" width="14" style="58" customWidth="1"/>
    <col min="9224" max="9224" width="16.33203125" style="58" customWidth="1"/>
    <col min="9225" max="9225" width="15.88671875" style="58" customWidth="1"/>
    <col min="9226" max="9226" width="11.6640625" style="58" customWidth="1"/>
    <col min="9227" max="9227" width="8.33203125" style="58" customWidth="1"/>
    <col min="9228" max="9228" width="16.5546875" style="58" customWidth="1"/>
    <col min="9229" max="9472" width="11.44140625" style="58"/>
    <col min="9473" max="9473" width="22.6640625" style="58" customWidth="1"/>
    <col min="9474" max="9474" width="15.44140625" style="58" customWidth="1"/>
    <col min="9475" max="9475" width="7.33203125" style="58" customWidth="1"/>
    <col min="9476" max="9476" width="11.44140625" style="58"/>
    <col min="9477" max="9477" width="5.6640625" style="58" customWidth="1"/>
    <col min="9478" max="9478" width="9.5546875" style="58" customWidth="1"/>
    <col min="9479" max="9479" width="14" style="58" customWidth="1"/>
    <col min="9480" max="9480" width="16.33203125" style="58" customWidth="1"/>
    <col min="9481" max="9481" width="15.88671875" style="58" customWidth="1"/>
    <col min="9482" max="9482" width="11.6640625" style="58" customWidth="1"/>
    <col min="9483" max="9483" width="8.33203125" style="58" customWidth="1"/>
    <col min="9484" max="9484" width="16.5546875" style="58" customWidth="1"/>
    <col min="9485" max="9728" width="11.44140625" style="58"/>
    <col min="9729" max="9729" width="22.6640625" style="58" customWidth="1"/>
    <col min="9730" max="9730" width="15.44140625" style="58" customWidth="1"/>
    <col min="9731" max="9731" width="7.33203125" style="58" customWidth="1"/>
    <col min="9732" max="9732" width="11.44140625" style="58"/>
    <col min="9733" max="9733" width="5.6640625" style="58" customWidth="1"/>
    <col min="9734" max="9734" width="9.5546875" style="58" customWidth="1"/>
    <col min="9735" max="9735" width="14" style="58" customWidth="1"/>
    <col min="9736" max="9736" width="16.33203125" style="58" customWidth="1"/>
    <col min="9737" max="9737" width="15.88671875" style="58" customWidth="1"/>
    <col min="9738" max="9738" width="11.6640625" style="58" customWidth="1"/>
    <col min="9739" max="9739" width="8.33203125" style="58" customWidth="1"/>
    <col min="9740" max="9740" width="16.5546875" style="58" customWidth="1"/>
    <col min="9741" max="9984" width="11.44140625" style="58"/>
    <col min="9985" max="9985" width="22.6640625" style="58" customWidth="1"/>
    <col min="9986" max="9986" width="15.44140625" style="58" customWidth="1"/>
    <col min="9987" max="9987" width="7.33203125" style="58" customWidth="1"/>
    <col min="9988" max="9988" width="11.44140625" style="58"/>
    <col min="9989" max="9989" width="5.6640625" style="58" customWidth="1"/>
    <col min="9990" max="9990" width="9.5546875" style="58" customWidth="1"/>
    <col min="9991" max="9991" width="14" style="58" customWidth="1"/>
    <col min="9992" max="9992" width="16.33203125" style="58" customWidth="1"/>
    <col min="9993" max="9993" width="15.88671875" style="58" customWidth="1"/>
    <col min="9994" max="9994" width="11.6640625" style="58" customWidth="1"/>
    <col min="9995" max="9995" width="8.33203125" style="58" customWidth="1"/>
    <col min="9996" max="9996" width="16.5546875" style="58" customWidth="1"/>
    <col min="9997" max="10240" width="11.44140625" style="58"/>
    <col min="10241" max="10241" width="22.6640625" style="58" customWidth="1"/>
    <col min="10242" max="10242" width="15.44140625" style="58" customWidth="1"/>
    <col min="10243" max="10243" width="7.33203125" style="58" customWidth="1"/>
    <col min="10244" max="10244" width="11.44140625" style="58"/>
    <col min="10245" max="10245" width="5.6640625" style="58" customWidth="1"/>
    <col min="10246" max="10246" width="9.5546875" style="58" customWidth="1"/>
    <col min="10247" max="10247" width="14" style="58" customWidth="1"/>
    <col min="10248" max="10248" width="16.33203125" style="58" customWidth="1"/>
    <col min="10249" max="10249" width="15.88671875" style="58" customWidth="1"/>
    <col min="10250" max="10250" width="11.6640625" style="58" customWidth="1"/>
    <col min="10251" max="10251" width="8.33203125" style="58" customWidth="1"/>
    <col min="10252" max="10252" width="16.5546875" style="58" customWidth="1"/>
    <col min="10253" max="10496" width="11.44140625" style="58"/>
    <col min="10497" max="10497" width="22.6640625" style="58" customWidth="1"/>
    <col min="10498" max="10498" width="15.44140625" style="58" customWidth="1"/>
    <col min="10499" max="10499" width="7.33203125" style="58" customWidth="1"/>
    <col min="10500" max="10500" width="11.44140625" style="58"/>
    <col min="10501" max="10501" width="5.6640625" style="58" customWidth="1"/>
    <col min="10502" max="10502" width="9.5546875" style="58" customWidth="1"/>
    <col min="10503" max="10503" width="14" style="58" customWidth="1"/>
    <col min="10504" max="10504" width="16.33203125" style="58" customWidth="1"/>
    <col min="10505" max="10505" width="15.88671875" style="58" customWidth="1"/>
    <col min="10506" max="10506" width="11.6640625" style="58" customWidth="1"/>
    <col min="10507" max="10507" width="8.33203125" style="58" customWidth="1"/>
    <col min="10508" max="10508" width="16.5546875" style="58" customWidth="1"/>
    <col min="10509" max="10752" width="11.44140625" style="58"/>
    <col min="10753" max="10753" width="22.6640625" style="58" customWidth="1"/>
    <col min="10754" max="10754" width="15.44140625" style="58" customWidth="1"/>
    <col min="10755" max="10755" width="7.33203125" style="58" customWidth="1"/>
    <col min="10756" max="10756" width="11.44140625" style="58"/>
    <col min="10757" max="10757" width="5.6640625" style="58" customWidth="1"/>
    <col min="10758" max="10758" width="9.5546875" style="58" customWidth="1"/>
    <col min="10759" max="10759" width="14" style="58" customWidth="1"/>
    <col min="10760" max="10760" width="16.33203125" style="58" customWidth="1"/>
    <col min="10761" max="10761" width="15.88671875" style="58" customWidth="1"/>
    <col min="10762" max="10762" width="11.6640625" style="58" customWidth="1"/>
    <col min="10763" max="10763" width="8.33203125" style="58" customWidth="1"/>
    <col min="10764" max="10764" width="16.5546875" style="58" customWidth="1"/>
    <col min="10765" max="11008" width="11.44140625" style="58"/>
    <col min="11009" max="11009" width="22.6640625" style="58" customWidth="1"/>
    <col min="11010" max="11010" width="15.44140625" style="58" customWidth="1"/>
    <col min="11011" max="11011" width="7.33203125" style="58" customWidth="1"/>
    <col min="11012" max="11012" width="11.44140625" style="58"/>
    <col min="11013" max="11013" width="5.6640625" style="58" customWidth="1"/>
    <col min="11014" max="11014" width="9.5546875" style="58" customWidth="1"/>
    <col min="11015" max="11015" width="14" style="58" customWidth="1"/>
    <col min="11016" max="11016" width="16.33203125" style="58" customWidth="1"/>
    <col min="11017" max="11017" width="15.88671875" style="58" customWidth="1"/>
    <col min="11018" max="11018" width="11.6640625" style="58" customWidth="1"/>
    <col min="11019" max="11019" width="8.33203125" style="58" customWidth="1"/>
    <col min="11020" max="11020" width="16.5546875" style="58" customWidth="1"/>
    <col min="11021" max="11264" width="11.44140625" style="58"/>
    <col min="11265" max="11265" width="22.6640625" style="58" customWidth="1"/>
    <col min="11266" max="11266" width="15.44140625" style="58" customWidth="1"/>
    <col min="11267" max="11267" width="7.33203125" style="58" customWidth="1"/>
    <col min="11268" max="11268" width="11.44140625" style="58"/>
    <col min="11269" max="11269" width="5.6640625" style="58" customWidth="1"/>
    <col min="11270" max="11270" width="9.5546875" style="58" customWidth="1"/>
    <col min="11271" max="11271" width="14" style="58" customWidth="1"/>
    <col min="11272" max="11272" width="16.33203125" style="58" customWidth="1"/>
    <col min="11273" max="11273" width="15.88671875" style="58" customWidth="1"/>
    <col min="11274" max="11274" width="11.6640625" style="58" customWidth="1"/>
    <col min="11275" max="11275" width="8.33203125" style="58" customWidth="1"/>
    <col min="11276" max="11276" width="16.5546875" style="58" customWidth="1"/>
    <col min="11277" max="11520" width="11.44140625" style="58"/>
    <col min="11521" max="11521" width="22.6640625" style="58" customWidth="1"/>
    <col min="11522" max="11522" width="15.44140625" style="58" customWidth="1"/>
    <col min="11523" max="11523" width="7.33203125" style="58" customWidth="1"/>
    <col min="11524" max="11524" width="11.44140625" style="58"/>
    <col min="11525" max="11525" width="5.6640625" style="58" customWidth="1"/>
    <col min="11526" max="11526" width="9.5546875" style="58" customWidth="1"/>
    <col min="11527" max="11527" width="14" style="58" customWidth="1"/>
    <col min="11528" max="11528" width="16.33203125" style="58" customWidth="1"/>
    <col min="11529" max="11529" width="15.88671875" style="58" customWidth="1"/>
    <col min="11530" max="11530" width="11.6640625" style="58" customWidth="1"/>
    <col min="11531" max="11531" width="8.33203125" style="58" customWidth="1"/>
    <col min="11532" max="11532" width="16.5546875" style="58" customWidth="1"/>
    <col min="11533" max="11776" width="11.44140625" style="58"/>
    <col min="11777" max="11777" width="22.6640625" style="58" customWidth="1"/>
    <col min="11778" max="11778" width="15.44140625" style="58" customWidth="1"/>
    <col min="11779" max="11779" width="7.33203125" style="58" customWidth="1"/>
    <col min="11780" max="11780" width="11.44140625" style="58"/>
    <col min="11781" max="11781" width="5.6640625" style="58" customWidth="1"/>
    <col min="11782" max="11782" width="9.5546875" style="58" customWidth="1"/>
    <col min="11783" max="11783" width="14" style="58" customWidth="1"/>
    <col min="11784" max="11784" width="16.33203125" style="58" customWidth="1"/>
    <col min="11785" max="11785" width="15.88671875" style="58" customWidth="1"/>
    <col min="11786" max="11786" width="11.6640625" style="58" customWidth="1"/>
    <col min="11787" max="11787" width="8.33203125" style="58" customWidth="1"/>
    <col min="11788" max="11788" width="16.5546875" style="58" customWidth="1"/>
    <col min="11789" max="12032" width="11.44140625" style="58"/>
    <col min="12033" max="12033" width="22.6640625" style="58" customWidth="1"/>
    <col min="12034" max="12034" width="15.44140625" style="58" customWidth="1"/>
    <col min="12035" max="12035" width="7.33203125" style="58" customWidth="1"/>
    <col min="12036" max="12036" width="11.44140625" style="58"/>
    <col min="12037" max="12037" width="5.6640625" style="58" customWidth="1"/>
    <col min="12038" max="12038" width="9.5546875" style="58" customWidth="1"/>
    <col min="12039" max="12039" width="14" style="58" customWidth="1"/>
    <col min="12040" max="12040" width="16.33203125" style="58" customWidth="1"/>
    <col min="12041" max="12041" width="15.88671875" style="58" customWidth="1"/>
    <col min="12042" max="12042" width="11.6640625" style="58" customWidth="1"/>
    <col min="12043" max="12043" width="8.33203125" style="58" customWidth="1"/>
    <col min="12044" max="12044" width="16.5546875" style="58" customWidth="1"/>
    <col min="12045" max="12288" width="11.44140625" style="58"/>
    <col min="12289" max="12289" width="22.6640625" style="58" customWidth="1"/>
    <col min="12290" max="12290" width="15.44140625" style="58" customWidth="1"/>
    <col min="12291" max="12291" width="7.33203125" style="58" customWidth="1"/>
    <col min="12292" max="12292" width="11.44140625" style="58"/>
    <col min="12293" max="12293" width="5.6640625" style="58" customWidth="1"/>
    <col min="12294" max="12294" width="9.5546875" style="58" customWidth="1"/>
    <col min="12295" max="12295" width="14" style="58" customWidth="1"/>
    <col min="12296" max="12296" width="16.33203125" style="58" customWidth="1"/>
    <col min="12297" max="12297" width="15.88671875" style="58" customWidth="1"/>
    <col min="12298" max="12298" width="11.6640625" style="58" customWidth="1"/>
    <col min="12299" max="12299" width="8.33203125" style="58" customWidth="1"/>
    <col min="12300" max="12300" width="16.5546875" style="58" customWidth="1"/>
    <col min="12301" max="12544" width="11.44140625" style="58"/>
    <col min="12545" max="12545" width="22.6640625" style="58" customWidth="1"/>
    <col min="12546" max="12546" width="15.44140625" style="58" customWidth="1"/>
    <col min="12547" max="12547" width="7.33203125" style="58" customWidth="1"/>
    <col min="12548" max="12548" width="11.44140625" style="58"/>
    <col min="12549" max="12549" width="5.6640625" style="58" customWidth="1"/>
    <col min="12550" max="12550" width="9.5546875" style="58" customWidth="1"/>
    <col min="12551" max="12551" width="14" style="58" customWidth="1"/>
    <col min="12552" max="12552" width="16.33203125" style="58" customWidth="1"/>
    <col min="12553" max="12553" width="15.88671875" style="58" customWidth="1"/>
    <col min="12554" max="12554" width="11.6640625" style="58" customWidth="1"/>
    <col min="12555" max="12555" width="8.33203125" style="58" customWidth="1"/>
    <col min="12556" max="12556" width="16.5546875" style="58" customWidth="1"/>
    <col min="12557" max="12800" width="11.44140625" style="58"/>
    <col min="12801" max="12801" width="22.6640625" style="58" customWidth="1"/>
    <col min="12802" max="12802" width="15.44140625" style="58" customWidth="1"/>
    <col min="12803" max="12803" width="7.33203125" style="58" customWidth="1"/>
    <col min="12804" max="12804" width="11.44140625" style="58"/>
    <col min="12805" max="12805" width="5.6640625" style="58" customWidth="1"/>
    <col min="12806" max="12806" width="9.5546875" style="58" customWidth="1"/>
    <col min="12807" max="12807" width="14" style="58" customWidth="1"/>
    <col min="12808" max="12808" width="16.33203125" style="58" customWidth="1"/>
    <col min="12809" max="12809" width="15.88671875" style="58" customWidth="1"/>
    <col min="12810" max="12810" width="11.6640625" style="58" customWidth="1"/>
    <col min="12811" max="12811" width="8.33203125" style="58" customWidth="1"/>
    <col min="12812" max="12812" width="16.5546875" style="58" customWidth="1"/>
    <col min="12813" max="13056" width="11.44140625" style="58"/>
    <col min="13057" max="13057" width="22.6640625" style="58" customWidth="1"/>
    <col min="13058" max="13058" width="15.44140625" style="58" customWidth="1"/>
    <col min="13059" max="13059" width="7.33203125" style="58" customWidth="1"/>
    <col min="13060" max="13060" width="11.44140625" style="58"/>
    <col min="13061" max="13061" width="5.6640625" style="58" customWidth="1"/>
    <col min="13062" max="13062" width="9.5546875" style="58" customWidth="1"/>
    <col min="13063" max="13063" width="14" style="58" customWidth="1"/>
    <col min="13064" max="13064" width="16.33203125" style="58" customWidth="1"/>
    <col min="13065" max="13065" width="15.88671875" style="58" customWidth="1"/>
    <col min="13066" max="13066" width="11.6640625" style="58" customWidth="1"/>
    <col min="13067" max="13067" width="8.33203125" style="58" customWidth="1"/>
    <col min="13068" max="13068" width="16.5546875" style="58" customWidth="1"/>
    <col min="13069" max="13312" width="11.44140625" style="58"/>
    <col min="13313" max="13313" width="22.6640625" style="58" customWidth="1"/>
    <col min="13314" max="13314" width="15.44140625" style="58" customWidth="1"/>
    <col min="13315" max="13315" width="7.33203125" style="58" customWidth="1"/>
    <col min="13316" max="13316" width="11.44140625" style="58"/>
    <col min="13317" max="13317" width="5.6640625" style="58" customWidth="1"/>
    <col min="13318" max="13318" width="9.5546875" style="58" customWidth="1"/>
    <col min="13319" max="13319" width="14" style="58" customWidth="1"/>
    <col min="13320" max="13320" width="16.33203125" style="58" customWidth="1"/>
    <col min="13321" max="13321" width="15.88671875" style="58" customWidth="1"/>
    <col min="13322" max="13322" width="11.6640625" style="58" customWidth="1"/>
    <col min="13323" max="13323" width="8.33203125" style="58" customWidth="1"/>
    <col min="13324" max="13324" width="16.5546875" style="58" customWidth="1"/>
    <col min="13325" max="13568" width="11.44140625" style="58"/>
    <col min="13569" max="13569" width="22.6640625" style="58" customWidth="1"/>
    <col min="13570" max="13570" width="15.44140625" style="58" customWidth="1"/>
    <col min="13571" max="13571" width="7.33203125" style="58" customWidth="1"/>
    <col min="13572" max="13572" width="11.44140625" style="58"/>
    <col min="13573" max="13573" width="5.6640625" style="58" customWidth="1"/>
    <col min="13574" max="13574" width="9.5546875" style="58" customWidth="1"/>
    <col min="13575" max="13575" width="14" style="58" customWidth="1"/>
    <col min="13576" max="13576" width="16.33203125" style="58" customWidth="1"/>
    <col min="13577" max="13577" width="15.88671875" style="58" customWidth="1"/>
    <col min="13578" max="13578" width="11.6640625" style="58" customWidth="1"/>
    <col min="13579" max="13579" width="8.33203125" style="58" customWidth="1"/>
    <col min="13580" max="13580" width="16.5546875" style="58" customWidth="1"/>
    <col min="13581" max="13824" width="11.44140625" style="58"/>
    <col min="13825" max="13825" width="22.6640625" style="58" customWidth="1"/>
    <col min="13826" max="13826" width="15.44140625" style="58" customWidth="1"/>
    <col min="13827" max="13827" width="7.33203125" style="58" customWidth="1"/>
    <col min="13828" max="13828" width="11.44140625" style="58"/>
    <col min="13829" max="13829" width="5.6640625" style="58" customWidth="1"/>
    <col min="13830" max="13830" width="9.5546875" style="58" customWidth="1"/>
    <col min="13831" max="13831" width="14" style="58" customWidth="1"/>
    <col min="13832" max="13832" width="16.33203125" style="58" customWidth="1"/>
    <col min="13833" max="13833" width="15.88671875" style="58" customWidth="1"/>
    <col min="13834" max="13834" width="11.6640625" style="58" customWidth="1"/>
    <col min="13835" max="13835" width="8.33203125" style="58" customWidth="1"/>
    <col min="13836" max="13836" width="16.5546875" style="58" customWidth="1"/>
    <col min="13837" max="14080" width="11.44140625" style="58"/>
    <col min="14081" max="14081" width="22.6640625" style="58" customWidth="1"/>
    <col min="14082" max="14082" width="15.44140625" style="58" customWidth="1"/>
    <col min="14083" max="14083" width="7.33203125" style="58" customWidth="1"/>
    <col min="14084" max="14084" width="11.44140625" style="58"/>
    <col min="14085" max="14085" width="5.6640625" style="58" customWidth="1"/>
    <col min="14086" max="14086" width="9.5546875" style="58" customWidth="1"/>
    <col min="14087" max="14087" width="14" style="58" customWidth="1"/>
    <col min="14088" max="14088" width="16.33203125" style="58" customWidth="1"/>
    <col min="14089" max="14089" width="15.88671875" style="58" customWidth="1"/>
    <col min="14090" max="14090" width="11.6640625" style="58" customWidth="1"/>
    <col min="14091" max="14091" width="8.33203125" style="58" customWidth="1"/>
    <col min="14092" max="14092" width="16.5546875" style="58" customWidth="1"/>
    <col min="14093" max="14336" width="11.44140625" style="58"/>
    <col min="14337" max="14337" width="22.6640625" style="58" customWidth="1"/>
    <col min="14338" max="14338" width="15.44140625" style="58" customWidth="1"/>
    <col min="14339" max="14339" width="7.33203125" style="58" customWidth="1"/>
    <col min="14340" max="14340" width="11.44140625" style="58"/>
    <col min="14341" max="14341" width="5.6640625" style="58" customWidth="1"/>
    <col min="14342" max="14342" width="9.5546875" style="58" customWidth="1"/>
    <col min="14343" max="14343" width="14" style="58" customWidth="1"/>
    <col min="14344" max="14344" width="16.33203125" style="58" customWidth="1"/>
    <col min="14345" max="14345" width="15.88671875" style="58" customWidth="1"/>
    <col min="14346" max="14346" width="11.6640625" style="58" customWidth="1"/>
    <col min="14347" max="14347" width="8.33203125" style="58" customWidth="1"/>
    <col min="14348" max="14348" width="16.5546875" style="58" customWidth="1"/>
    <col min="14349" max="14592" width="11.44140625" style="58"/>
    <col min="14593" max="14593" width="22.6640625" style="58" customWidth="1"/>
    <col min="14594" max="14594" width="15.44140625" style="58" customWidth="1"/>
    <col min="14595" max="14595" width="7.33203125" style="58" customWidth="1"/>
    <col min="14596" max="14596" width="11.44140625" style="58"/>
    <col min="14597" max="14597" width="5.6640625" style="58" customWidth="1"/>
    <col min="14598" max="14598" width="9.5546875" style="58" customWidth="1"/>
    <col min="14599" max="14599" width="14" style="58" customWidth="1"/>
    <col min="14600" max="14600" width="16.33203125" style="58" customWidth="1"/>
    <col min="14601" max="14601" width="15.88671875" style="58" customWidth="1"/>
    <col min="14602" max="14602" width="11.6640625" style="58" customWidth="1"/>
    <col min="14603" max="14603" width="8.33203125" style="58" customWidth="1"/>
    <col min="14604" max="14604" width="16.5546875" style="58" customWidth="1"/>
    <col min="14605" max="14848" width="11.44140625" style="58"/>
    <col min="14849" max="14849" width="22.6640625" style="58" customWidth="1"/>
    <col min="14850" max="14850" width="15.44140625" style="58" customWidth="1"/>
    <col min="14851" max="14851" width="7.33203125" style="58" customWidth="1"/>
    <col min="14852" max="14852" width="11.44140625" style="58"/>
    <col min="14853" max="14853" width="5.6640625" style="58" customWidth="1"/>
    <col min="14854" max="14854" width="9.5546875" style="58" customWidth="1"/>
    <col min="14855" max="14855" width="14" style="58" customWidth="1"/>
    <col min="14856" max="14856" width="16.33203125" style="58" customWidth="1"/>
    <col min="14857" max="14857" width="15.88671875" style="58" customWidth="1"/>
    <col min="14858" max="14858" width="11.6640625" style="58" customWidth="1"/>
    <col min="14859" max="14859" width="8.33203125" style="58" customWidth="1"/>
    <col min="14860" max="14860" width="16.5546875" style="58" customWidth="1"/>
    <col min="14861" max="15104" width="11.44140625" style="58"/>
    <col min="15105" max="15105" width="22.6640625" style="58" customWidth="1"/>
    <col min="15106" max="15106" width="15.44140625" style="58" customWidth="1"/>
    <col min="15107" max="15107" width="7.33203125" style="58" customWidth="1"/>
    <col min="15108" max="15108" width="11.44140625" style="58"/>
    <col min="15109" max="15109" width="5.6640625" style="58" customWidth="1"/>
    <col min="15110" max="15110" width="9.5546875" style="58" customWidth="1"/>
    <col min="15111" max="15111" width="14" style="58" customWidth="1"/>
    <col min="15112" max="15112" width="16.33203125" style="58" customWidth="1"/>
    <col min="15113" max="15113" width="15.88671875" style="58" customWidth="1"/>
    <col min="15114" max="15114" width="11.6640625" style="58" customWidth="1"/>
    <col min="15115" max="15115" width="8.33203125" style="58" customWidth="1"/>
    <col min="15116" max="15116" width="16.5546875" style="58" customWidth="1"/>
    <col min="15117" max="15360" width="11.44140625" style="58"/>
    <col min="15361" max="15361" width="22.6640625" style="58" customWidth="1"/>
    <col min="15362" max="15362" width="15.44140625" style="58" customWidth="1"/>
    <col min="15363" max="15363" width="7.33203125" style="58" customWidth="1"/>
    <col min="15364" max="15364" width="11.44140625" style="58"/>
    <col min="15365" max="15365" width="5.6640625" style="58" customWidth="1"/>
    <col min="15366" max="15366" width="9.5546875" style="58" customWidth="1"/>
    <col min="15367" max="15367" width="14" style="58" customWidth="1"/>
    <col min="15368" max="15368" width="16.33203125" style="58" customWidth="1"/>
    <col min="15369" max="15369" width="15.88671875" style="58" customWidth="1"/>
    <col min="15370" max="15370" width="11.6640625" style="58" customWidth="1"/>
    <col min="15371" max="15371" width="8.33203125" style="58" customWidth="1"/>
    <col min="15372" max="15372" width="16.5546875" style="58" customWidth="1"/>
    <col min="15373" max="15616" width="11.44140625" style="58"/>
    <col min="15617" max="15617" width="22.6640625" style="58" customWidth="1"/>
    <col min="15618" max="15618" width="15.44140625" style="58" customWidth="1"/>
    <col min="15619" max="15619" width="7.33203125" style="58" customWidth="1"/>
    <col min="15620" max="15620" width="11.44140625" style="58"/>
    <col min="15621" max="15621" width="5.6640625" style="58" customWidth="1"/>
    <col min="15622" max="15622" width="9.5546875" style="58" customWidth="1"/>
    <col min="15623" max="15623" width="14" style="58" customWidth="1"/>
    <col min="15624" max="15624" width="16.33203125" style="58" customWidth="1"/>
    <col min="15625" max="15625" width="15.88671875" style="58" customWidth="1"/>
    <col min="15626" max="15626" width="11.6640625" style="58" customWidth="1"/>
    <col min="15627" max="15627" width="8.33203125" style="58" customWidth="1"/>
    <col min="15628" max="15628" width="16.5546875" style="58" customWidth="1"/>
    <col min="15629" max="15872" width="11.44140625" style="58"/>
    <col min="15873" max="15873" width="22.6640625" style="58" customWidth="1"/>
    <col min="15874" max="15874" width="15.44140625" style="58" customWidth="1"/>
    <col min="15875" max="15875" width="7.33203125" style="58" customWidth="1"/>
    <col min="15876" max="15876" width="11.44140625" style="58"/>
    <col min="15877" max="15877" width="5.6640625" style="58" customWidth="1"/>
    <col min="15878" max="15878" width="9.5546875" style="58" customWidth="1"/>
    <col min="15879" max="15879" width="14" style="58" customWidth="1"/>
    <col min="15880" max="15880" width="16.33203125" style="58" customWidth="1"/>
    <col min="15881" max="15881" width="15.88671875" style="58" customWidth="1"/>
    <col min="15882" max="15882" width="11.6640625" style="58" customWidth="1"/>
    <col min="15883" max="15883" width="8.33203125" style="58" customWidth="1"/>
    <col min="15884" max="15884" width="16.5546875" style="58" customWidth="1"/>
    <col min="15885" max="16128" width="11.44140625" style="58"/>
    <col min="16129" max="16129" width="22.6640625" style="58" customWidth="1"/>
    <col min="16130" max="16130" width="15.44140625" style="58" customWidth="1"/>
    <col min="16131" max="16131" width="7.33203125" style="58" customWidth="1"/>
    <col min="16132" max="16132" width="11.44140625" style="58"/>
    <col min="16133" max="16133" width="5.6640625" style="58" customWidth="1"/>
    <col min="16134" max="16134" width="9.5546875" style="58" customWidth="1"/>
    <col min="16135" max="16135" width="14" style="58" customWidth="1"/>
    <col min="16136" max="16136" width="16.33203125" style="58" customWidth="1"/>
    <col min="16137" max="16137" width="15.88671875" style="58" customWidth="1"/>
    <col min="16138" max="16138" width="11.6640625" style="58" customWidth="1"/>
    <col min="16139" max="16139" width="8.33203125" style="58" customWidth="1"/>
    <col min="16140" max="16140" width="16.5546875" style="58" customWidth="1"/>
    <col min="16141"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16.5" customHeight="1" thickBot="1">
      <c r="A30" s="295" t="s">
        <v>117</v>
      </c>
      <c r="B30" s="234" t="s">
        <v>52</v>
      </c>
      <c r="C30" s="235"/>
      <c r="D30" s="235"/>
      <c r="E30" s="235"/>
      <c r="F30" s="235"/>
      <c r="G30" s="235"/>
      <c r="H30" s="235"/>
      <c r="I30" s="236"/>
      <c r="J30" s="949" t="s">
        <v>43</v>
      </c>
      <c r="K30" s="950"/>
      <c r="L30" s="555"/>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5" s="68" customFormat="1" ht="3.75" customHeight="1" thickBot="1">
      <c r="A33" s="147"/>
      <c r="B33" s="135"/>
      <c r="C33" s="135"/>
      <c r="D33" s="135"/>
      <c r="E33" s="135"/>
      <c r="F33" s="135"/>
      <c r="G33" s="148"/>
      <c r="H33" s="148"/>
      <c r="I33" s="135"/>
      <c r="J33" s="135"/>
      <c r="K33" s="135"/>
      <c r="L33" s="136"/>
    </row>
    <row r="34" spans="1:15" s="198" customFormat="1" ht="12">
      <c r="A34" s="889" t="s">
        <v>10</v>
      </c>
      <c r="B34" s="890"/>
      <c r="C34" s="890"/>
      <c r="D34" s="890"/>
      <c r="E34" s="890"/>
      <c r="F34" s="891"/>
      <c r="G34" s="892" t="s">
        <v>15</v>
      </c>
      <c r="H34" s="893"/>
      <c r="I34" s="149" t="s">
        <v>16</v>
      </c>
      <c r="J34" s="894" t="s">
        <v>17</v>
      </c>
      <c r="K34" s="891"/>
      <c r="L34" s="150" t="s">
        <v>18</v>
      </c>
    </row>
    <row r="35" spans="1:15" s="305" customFormat="1" ht="12.75" customHeight="1">
      <c r="A35" s="292" t="s">
        <v>47</v>
      </c>
      <c r="B35" s="78"/>
      <c r="C35" s="78"/>
      <c r="D35" s="78"/>
      <c r="E35" s="78"/>
      <c r="F35" s="301"/>
      <c r="G35" s="341"/>
      <c r="H35" s="299"/>
      <c r="I35" s="588">
        <v>11296</v>
      </c>
      <c r="J35" s="968">
        <v>0.8</v>
      </c>
      <c r="K35" s="969"/>
      <c r="L35" s="593">
        <f>+I35/J35</f>
        <v>14120</v>
      </c>
    </row>
    <row r="36" spans="1:15" s="305" customFormat="1" ht="12.75" customHeight="1">
      <c r="A36" s="293" t="s">
        <v>66</v>
      </c>
      <c r="B36" s="332"/>
      <c r="C36" s="332"/>
      <c r="D36" s="332"/>
      <c r="E36" s="332"/>
      <c r="F36" s="333"/>
      <c r="G36" s="340"/>
      <c r="H36" s="335"/>
      <c r="I36" s="589">
        <v>10156</v>
      </c>
      <c r="J36" s="970">
        <v>0.8</v>
      </c>
      <c r="K36" s="971"/>
      <c r="L36" s="594">
        <f>+I36/J36</f>
        <v>12695</v>
      </c>
    </row>
    <row r="37" spans="1:15" s="305" customFormat="1" ht="12.75" customHeight="1">
      <c r="A37" s="293" t="s">
        <v>46</v>
      </c>
      <c r="B37" s="332"/>
      <c r="C37" s="332"/>
      <c r="D37" s="332"/>
      <c r="E37" s="332"/>
      <c r="F37" s="333"/>
      <c r="G37" s="334"/>
      <c r="H37" s="335"/>
      <c r="I37" s="336"/>
      <c r="J37" s="337"/>
      <c r="K37" s="338"/>
      <c r="L37" s="594">
        <f>+L69*0.1</f>
        <v>14761.583593750001</v>
      </c>
    </row>
    <row r="38" spans="1:15" s="198" customFormat="1" ht="12" thickBot="1">
      <c r="A38" s="260"/>
      <c r="B38" s="261"/>
      <c r="C38" s="261"/>
      <c r="D38" s="261"/>
      <c r="E38" s="261"/>
      <c r="F38" s="262"/>
      <c r="G38" s="961"/>
      <c r="H38" s="962"/>
      <c r="I38" s="314"/>
      <c r="J38" s="963"/>
      <c r="K38" s="960"/>
      <c r="L38" s="315"/>
    </row>
    <row r="39" spans="1:15" s="198" customFormat="1" ht="12.6" thickBot="1">
      <c r="A39" s="907" t="s">
        <v>19</v>
      </c>
      <c r="B39" s="908"/>
      <c r="C39" s="908"/>
      <c r="D39" s="908"/>
      <c r="E39" s="908"/>
      <c r="F39" s="908"/>
      <c r="G39" s="908"/>
      <c r="H39" s="908"/>
      <c r="I39" s="908"/>
      <c r="J39" s="908"/>
      <c r="K39" s="909"/>
      <c r="L39" s="312">
        <f>SUM(L35:L38)</f>
        <v>41576.583593750001</v>
      </c>
    </row>
    <row r="40" spans="1:15" s="198" customFormat="1" ht="12">
      <c r="A40" s="157"/>
      <c r="B40" s="158"/>
      <c r="C40" s="158"/>
      <c r="D40" s="158"/>
      <c r="E40" s="158"/>
      <c r="F40" s="158"/>
      <c r="G40" s="158"/>
      <c r="H40" s="158"/>
      <c r="I40" s="158"/>
      <c r="J40" s="158"/>
      <c r="K40" s="158"/>
      <c r="L40" s="159"/>
    </row>
    <row r="41" spans="1:15">
      <c r="A41" s="160" t="s">
        <v>20</v>
      </c>
      <c r="B41" s="161"/>
      <c r="C41" s="161"/>
      <c r="D41" s="161"/>
      <c r="E41" s="161"/>
      <c r="F41" s="161"/>
      <c r="G41" s="161"/>
      <c r="H41" s="161"/>
      <c r="I41" s="161"/>
      <c r="J41" s="161"/>
      <c r="K41" s="161"/>
      <c r="L41" s="162"/>
    </row>
    <row r="42" spans="1:15" s="198" customFormat="1" ht="3.75" customHeight="1" thickBot="1">
      <c r="A42" s="163"/>
      <c r="B42" s="164"/>
      <c r="C42" s="164"/>
      <c r="D42" s="164"/>
      <c r="E42" s="164"/>
      <c r="F42" s="164"/>
      <c r="G42" s="164"/>
      <c r="H42" s="158"/>
      <c r="I42" s="158"/>
      <c r="J42" s="158"/>
      <c r="K42" s="158"/>
      <c r="L42" s="159"/>
    </row>
    <row r="43" spans="1:15" s="198" customFormat="1" ht="12">
      <c r="A43" s="889" t="s">
        <v>10</v>
      </c>
      <c r="B43" s="890"/>
      <c r="C43" s="890"/>
      <c r="D43" s="890"/>
      <c r="E43" s="890"/>
      <c r="F43" s="890"/>
      <c r="G43" s="891"/>
      <c r="H43" s="165" t="s">
        <v>12</v>
      </c>
      <c r="I43" s="149" t="s">
        <v>13</v>
      </c>
      <c r="J43" s="894" t="s">
        <v>21</v>
      </c>
      <c r="K43" s="891"/>
      <c r="L43" s="150" t="s">
        <v>18</v>
      </c>
    </row>
    <row r="44" spans="1:15" s="198" customFormat="1" ht="12.75" customHeight="1">
      <c r="A44" s="292" t="s">
        <v>48</v>
      </c>
      <c r="B44" s="265"/>
      <c r="C44" s="265"/>
      <c r="D44" s="265"/>
      <c r="E44" s="265"/>
      <c r="F44" s="265"/>
      <c r="G44" s="299"/>
      <c r="H44" s="296" t="s">
        <v>43</v>
      </c>
      <c r="I44" s="342">
        <v>0.86</v>
      </c>
      <c r="J44" s="964">
        <v>71237</v>
      </c>
      <c r="K44" s="965"/>
      <c r="L44" s="318">
        <f>+J44*I44</f>
        <v>61263.82</v>
      </c>
    </row>
    <row r="45" spans="1:15" s="198" customFormat="1">
      <c r="A45" s="293" t="s">
        <v>49</v>
      </c>
      <c r="B45" s="256"/>
      <c r="C45" s="256"/>
      <c r="D45" s="256"/>
      <c r="E45" s="256"/>
      <c r="F45" s="256"/>
      <c r="G45" s="245"/>
      <c r="H45" s="242" t="s">
        <v>43</v>
      </c>
      <c r="I45" s="343">
        <v>0.56000000000000005</v>
      </c>
      <c r="J45" s="1067">
        <v>58599</v>
      </c>
      <c r="K45" s="1068"/>
      <c r="L45" s="319">
        <f>+J45*I45</f>
        <v>32815.440000000002</v>
      </c>
    </row>
    <row r="46" spans="1:15" s="198" customFormat="1">
      <c r="A46" s="293" t="s">
        <v>50</v>
      </c>
      <c r="B46" s="256"/>
      <c r="C46" s="256"/>
      <c r="D46" s="256"/>
      <c r="E46" s="256"/>
      <c r="F46" s="256"/>
      <c r="G46" s="245"/>
      <c r="H46" s="242" t="s">
        <v>118</v>
      </c>
      <c r="I46" s="343">
        <v>350</v>
      </c>
      <c r="J46" s="1067">
        <v>645</v>
      </c>
      <c r="K46" s="1069"/>
      <c r="L46" s="319">
        <f>+J46*I46</f>
        <v>225750</v>
      </c>
    </row>
    <row r="47" spans="1:15" s="198" customFormat="1">
      <c r="A47" s="293" t="s">
        <v>51</v>
      </c>
      <c r="B47" s="256"/>
      <c r="C47" s="256"/>
      <c r="D47" s="256"/>
      <c r="E47" s="256"/>
      <c r="F47" s="256"/>
      <c r="G47" s="245"/>
      <c r="H47" s="242" t="s">
        <v>119</v>
      </c>
      <c r="I47" s="343">
        <v>160</v>
      </c>
      <c r="J47" s="1067">
        <v>45</v>
      </c>
      <c r="K47" s="1069"/>
      <c r="L47" s="319">
        <f>+J47*I47</f>
        <v>7200</v>
      </c>
      <c r="O47" s="198">
        <f>32000/50</f>
        <v>640</v>
      </c>
    </row>
    <row r="48" spans="1:15" s="198" customFormat="1">
      <c r="A48" s="347" t="s">
        <v>185</v>
      </c>
      <c r="B48" s="256"/>
      <c r="C48" s="256"/>
      <c r="D48" s="256"/>
      <c r="E48" s="256"/>
      <c r="F48" s="256"/>
      <c r="G48" s="245"/>
      <c r="H48" s="242" t="s">
        <v>44</v>
      </c>
      <c r="I48" s="343">
        <v>3</v>
      </c>
      <c r="J48" s="1067">
        <v>12600</v>
      </c>
      <c r="K48" s="1069"/>
      <c r="L48" s="319">
        <f>+J48*I48</f>
        <v>37800</v>
      </c>
    </row>
    <row r="49" spans="1:15" s="198" customFormat="1">
      <c r="A49" s="347" t="s">
        <v>186</v>
      </c>
      <c r="B49" s="256"/>
      <c r="C49" s="256"/>
      <c r="D49" s="256"/>
      <c r="E49" s="256"/>
      <c r="F49" s="256"/>
      <c r="G49" s="245"/>
      <c r="H49" s="257"/>
      <c r="I49" s="246"/>
      <c r="J49" s="1072"/>
      <c r="K49" s="1073"/>
      <c r="L49" s="319">
        <f>+M49*1%</f>
        <v>3648.2926000000002</v>
      </c>
      <c r="M49" s="346">
        <f>SUM(L44:L48)</f>
        <v>364829.26</v>
      </c>
    </row>
    <row r="50" spans="1:15" s="198" customFormat="1" ht="12" thickBot="1">
      <c r="A50" s="260"/>
      <c r="B50" s="261"/>
      <c r="C50" s="261"/>
      <c r="D50" s="261"/>
      <c r="E50" s="261"/>
      <c r="F50" s="261"/>
      <c r="G50" s="262"/>
      <c r="H50" s="263"/>
      <c r="I50" s="240"/>
      <c r="J50" s="963"/>
      <c r="K50" s="960"/>
      <c r="L50" s="320"/>
    </row>
    <row r="51" spans="1:15" s="198" customFormat="1" ht="12.6" thickBot="1">
      <c r="A51" s="907" t="s">
        <v>19</v>
      </c>
      <c r="B51" s="908"/>
      <c r="C51" s="908"/>
      <c r="D51" s="908"/>
      <c r="E51" s="908"/>
      <c r="F51" s="908"/>
      <c r="G51" s="908"/>
      <c r="H51" s="908"/>
      <c r="I51" s="908"/>
      <c r="J51" s="908"/>
      <c r="K51" s="909"/>
      <c r="L51" s="156">
        <f>SUM(L44:L50)</f>
        <v>368477.5526</v>
      </c>
    </row>
    <row r="52" spans="1:15" s="198" customFormat="1" ht="11.4">
      <c r="A52" s="170"/>
      <c r="B52" s="158"/>
      <c r="C52" s="158"/>
      <c r="D52" s="158"/>
      <c r="E52" s="158"/>
      <c r="F52" s="158"/>
      <c r="G52" s="158"/>
      <c r="H52" s="158"/>
      <c r="I52" s="158"/>
      <c r="J52" s="158"/>
      <c r="K52" s="158"/>
      <c r="L52" s="159"/>
    </row>
    <row r="53" spans="1:15" s="198" customFormat="1">
      <c r="A53" s="160" t="s">
        <v>22</v>
      </c>
      <c r="B53" s="166"/>
      <c r="C53" s="166"/>
      <c r="D53" s="166"/>
      <c r="E53" s="166"/>
      <c r="F53" s="166"/>
      <c r="G53" s="166"/>
      <c r="H53" s="166"/>
      <c r="I53" s="166"/>
      <c r="J53" s="166"/>
      <c r="K53" s="166"/>
      <c r="L53" s="171"/>
    </row>
    <row r="54" spans="1:15" s="198" customFormat="1" ht="3.75" customHeight="1" thickBot="1">
      <c r="A54" s="170"/>
      <c r="B54" s="158"/>
      <c r="C54" s="158"/>
      <c r="D54" s="158"/>
      <c r="E54" s="158"/>
      <c r="F54" s="158"/>
      <c r="G54" s="158"/>
      <c r="H54" s="158"/>
      <c r="I54" s="158"/>
      <c r="J54" s="158"/>
      <c r="K54" s="158"/>
      <c r="L54" s="159"/>
    </row>
    <row r="55" spans="1:15" s="198" customFormat="1" ht="36" customHeight="1">
      <c r="A55" s="914" t="s">
        <v>23</v>
      </c>
      <c r="B55" s="915"/>
      <c r="C55" s="915"/>
      <c r="D55" s="915"/>
      <c r="E55" s="916"/>
      <c r="F55" s="172" t="s">
        <v>12</v>
      </c>
      <c r="G55" s="173" t="s">
        <v>107</v>
      </c>
      <c r="H55" s="174" t="s">
        <v>108</v>
      </c>
      <c r="I55" s="173" t="s">
        <v>109</v>
      </c>
      <c r="J55" s="917" t="s">
        <v>24</v>
      </c>
      <c r="K55" s="916"/>
      <c r="L55" s="175" t="s">
        <v>18</v>
      </c>
    </row>
    <row r="56" spans="1:15" s="198" customFormat="1">
      <c r="A56" s="292" t="s">
        <v>48</v>
      </c>
      <c r="B56" s="265"/>
      <c r="C56" s="265"/>
      <c r="D56" s="265"/>
      <c r="E56" s="265"/>
      <c r="F56" s="316" t="s">
        <v>43</v>
      </c>
      <c r="G56" s="238">
        <f>I44</f>
        <v>0.86</v>
      </c>
      <c r="H56" s="267">
        <v>20</v>
      </c>
      <c r="I56" s="238">
        <f>+H56*G56</f>
        <v>17.2</v>
      </c>
      <c r="J56" s="979">
        <f>+'TRANSPORTE EXCAV.'!L61</f>
        <v>1953.8333333333333</v>
      </c>
      <c r="K56" s="980"/>
      <c r="L56" s="587">
        <f>+J56*I56</f>
        <v>33605.933333333327</v>
      </c>
    </row>
    <row r="57" spans="1:15" s="198" customFormat="1">
      <c r="A57" s="293" t="s">
        <v>49</v>
      </c>
      <c r="B57" s="256"/>
      <c r="C57" s="256"/>
      <c r="D57" s="256"/>
      <c r="E57" s="256"/>
      <c r="F57" s="317" t="s">
        <v>43</v>
      </c>
      <c r="G57" s="246">
        <f>I45</f>
        <v>0.56000000000000005</v>
      </c>
      <c r="H57" s="257">
        <v>20</v>
      </c>
      <c r="I57" s="246">
        <f>+H57*G57</f>
        <v>11.200000000000001</v>
      </c>
      <c r="J57" s="1070">
        <f>J56</f>
        <v>1953.8333333333333</v>
      </c>
      <c r="K57" s="1071"/>
      <c r="L57" s="596">
        <f>+J57*I57</f>
        <v>21882.933333333334</v>
      </c>
    </row>
    <row r="58" spans="1:15" s="198" customFormat="1" ht="11.4">
      <c r="A58" s="255"/>
      <c r="B58" s="256"/>
      <c r="C58" s="256"/>
      <c r="D58" s="256"/>
      <c r="E58" s="256"/>
      <c r="F58" s="268"/>
      <c r="G58" s="246"/>
      <c r="H58" s="257"/>
      <c r="I58" s="246"/>
      <c r="J58" s="321"/>
      <c r="K58" s="322"/>
      <c r="L58" s="311"/>
    </row>
    <row r="59" spans="1:15" s="198" customFormat="1" ht="12" thickBot="1">
      <c r="A59" s="260"/>
      <c r="B59" s="261"/>
      <c r="C59" s="261"/>
      <c r="D59" s="261"/>
      <c r="E59" s="261"/>
      <c r="F59" s="269"/>
      <c r="G59" s="240"/>
      <c r="H59" s="263"/>
      <c r="I59" s="240"/>
      <c r="J59" s="966"/>
      <c r="K59" s="967"/>
      <c r="L59" s="315"/>
      <c r="N59" s="562"/>
      <c r="O59" s="307"/>
    </row>
    <row r="60" spans="1:15" s="198" customFormat="1" ht="12.6" thickBot="1">
      <c r="A60" s="918" t="s">
        <v>19</v>
      </c>
      <c r="B60" s="919"/>
      <c r="C60" s="919"/>
      <c r="D60" s="919"/>
      <c r="E60" s="919"/>
      <c r="F60" s="919"/>
      <c r="G60" s="919"/>
      <c r="H60" s="919"/>
      <c r="I60" s="919"/>
      <c r="J60" s="919"/>
      <c r="K60" s="920"/>
      <c r="L60" s="323">
        <f>SUM(L56:L59)</f>
        <v>55488.866666666661</v>
      </c>
      <c r="O60" s="307"/>
    </row>
    <row r="61" spans="1:15" s="198" customFormat="1" ht="11.4">
      <c r="A61" s="170"/>
      <c r="B61" s="158"/>
      <c r="C61" s="158"/>
      <c r="D61" s="158"/>
      <c r="E61" s="158"/>
      <c r="F61" s="158"/>
      <c r="G61" s="158"/>
      <c r="H61" s="158"/>
      <c r="I61" s="158"/>
      <c r="J61" s="158"/>
      <c r="K61" s="158"/>
      <c r="L61" s="159"/>
    </row>
    <row r="62" spans="1:15">
      <c r="A62" s="160" t="s">
        <v>25</v>
      </c>
      <c r="B62" s="161"/>
      <c r="C62" s="161"/>
      <c r="D62" s="161"/>
      <c r="E62" s="161"/>
      <c r="F62" s="161"/>
      <c r="G62" s="161"/>
      <c r="H62" s="161"/>
      <c r="I62" s="161"/>
      <c r="J62" s="161"/>
      <c r="K62" s="161"/>
      <c r="L62" s="162"/>
    </row>
    <row r="63" spans="1:15" s="198" customFormat="1" ht="3.75" customHeight="1" thickBot="1">
      <c r="A63" s="170"/>
      <c r="B63" s="158"/>
      <c r="C63" s="158"/>
      <c r="D63" s="158"/>
      <c r="E63" s="158"/>
      <c r="F63" s="158"/>
      <c r="G63" s="158"/>
      <c r="H63" s="158"/>
      <c r="I63" s="158"/>
      <c r="J63" s="158"/>
      <c r="K63" s="158"/>
      <c r="L63" s="159"/>
    </row>
    <row r="64" spans="1:15" s="198" customFormat="1" ht="25.5" customHeight="1">
      <c r="A64" s="914" t="s">
        <v>10</v>
      </c>
      <c r="B64" s="915"/>
      <c r="C64" s="915"/>
      <c r="D64" s="915"/>
      <c r="E64" s="915"/>
      <c r="F64" s="916"/>
      <c r="G64" s="172" t="s">
        <v>26</v>
      </c>
      <c r="H64" s="174" t="s">
        <v>27</v>
      </c>
      <c r="I64" s="173" t="s">
        <v>28</v>
      </c>
      <c r="J64" s="921" t="s">
        <v>17</v>
      </c>
      <c r="K64" s="922"/>
      <c r="L64" s="183" t="s">
        <v>18</v>
      </c>
    </row>
    <row r="65" spans="1:12" s="198" customFormat="1" ht="11.4">
      <c r="A65" s="264" t="s">
        <v>112</v>
      </c>
      <c r="B65" s="265"/>
      <c r="C65" s="265"/>
      <c r="D65" s="265"/>
      <c r="E65" s="265"/>
      <c r="F65" s="299">
        <v>8</v>
      </c>
      <c r="G65" s="581">
        <f>51067*F65</f>
        <v>408536</v>
      </c>
      <c r="H65" s="306">
        <v>1.85</v>
      </c>
      <c r="I65" s="581">
        <f>+H65*G65</f>
        <v>755791.60000000009</v>
      </c>
      <c r="J65" s="968">
        <f>+J36*8</f>
        <v>6.4</v>
      </c>
      <c r="K65" s="969"/>
      <c r="L65" s="587">
        <f>+I65/J65</f>
        <v>118092.43750000001</v>
      </c>
    </row>
    <row r="66" spans="1:12" s="198" customFormat="1" ht="12.75" customHeight="1">
      <c r="A66" s="255" t="s">
        <v>45</v>
      </c>
      <c r="B66" s="256"/>
      <c r="C66" s="256"/>
      <c r="D66" s="256"/>
      <c r="E66" s="256"/>
      <c r="F66" s="256">
        <v>1</v>
      </c>
      <c r="G66" s="597">
        <f>102135*F66</f>
        <v>102135</v>
      </c>
      <c r="H66" s="324">
        <v>1.85</v>
      </c>
      <c r="I66" s="597">
        <f>+H66*G66</f>
        <v>188949.75</v>
      </c>
      <c r="J66" s="970">
        <f>+J65</f>
        <v>6.4</v>
      </c>
      <c r="K66" s="971"/>
      <c r="L66" s="596">
        <f>+I66/J66</f>
        <v>29523.3984375</v>
      </c>
    </row>
    <row r="67" spans="1:12" s="198" customFormat="1" ht="11.4">
      <c r="A67" s="255"/>
      <c r="B67" s="256"/>
      <c r="C67" s="256"/>
      <c r="D67" s="256"/>
      <c r="E67" s="256"/>
      <c r="F67" s="256"/>
      <c r="G67" s="309"/>
      <c r="H67" s="257"/>
      <c r="I67" s="309"/>
      <c r="J67" s="247"/>
      <c r="K67" s="243"/>
      <c r="L67" s="596"/>
    </row>
    <row r="68" spans="1:12" s="198" customFormat="1" ht="12" thickBot="1">
      <c r="A68" s="972"/>
      <c r="B68" s="961"/>
      <c r="C68" s="961"/>
      <c r="D68" s="961"/>
      <c r="E68" s="961"/>
      <c r="F68" s="961"/>
      <c r="G68" s="240"/>
      <c r="H68" s="263"/>
      <c r="I68" s="240"/>
      <c r="J68" s="963"/>
      <c r="K68" s="960"/>
      <c r="L68" s="241"/>
    </row>
    <row r="69" spans="1:12" s="198" customFormat="1" ht="12.6" thickBot="1">
      <c r="A69" s="907" t="s">
        <v>19</v>
      </c>
      <c r="B69" s="908"/>
      <c r="C69" s="908"/>
      <c r="D69" s="908"/>
      <c r="E69" s="908"/>
      <c r="F69" s="908"/>
      <c r="G69" s="908"/>
      <c r="H69" s="908"/>
      <c r="I69" s="908"/>
      <c r="J69" s="908"/>
      <c r="K69" s="909"/>
      <c r="L69" s="312">
        <f>SUM(L65:L68)</f>
        <v>147615.8359375</v>
      </c>
    </row>
    <row r="70" spans="1:12" s="198" customFormat="1" ht="8.25" customHeight="1" thickBot="1">
      <c r="A70" s="170"/>
      <c r="B70" s="158"/>
      <c r="C70" s="158"/>
      <c r="D70" s="158"/>
      <c r="E70" s="158"/>
      <c r="F70" s="158"/>
      <c r="G70" s="158"/>
      <c r="H70" s="158"/>
      <c r="I70" s="158"/>
      <c r="J70" s="158"/>
      <c r="K70" s="158"/>
      <c r="L70" s="159"/>
    </row>
    <row r="71" spans="1:12" s="198" customFormat="1" ht="12.6" thickBot="1">
      <c r="A71" s="907" t="s">
        <v>29</v>
      </c>
      <c r="B71" s="908"/>
      <c r="C71" s="908"/>
      <c r="D71" s="908"/>
      <c r="E71" s="908"/>
      <c r="F71" s="908"/>
      <c r="G71" s="908"/>
      <c r="H71" s="908"/>
      <c r="I71" s="908"/>
      <c r="J71" s="908"/>
      <c r="K71" s="909"/>
      <c r="L71" s="312">
        <f>+L69+L60+L51+L39</f>
        <v>613158.83879791666</v>
      </c>
    </row>
    <row r="72" spans="1:12" s="198" customFormat="1" ht="9" customHeight="1">
      <c r="A72" s="170"/>
      <c r="B72" s="158"/>
      <c r="C72" s="158"/>
      <c r="D72" s="158"/>
      <c r="E72" s="158"/>
      <c r="F72" s="158"/>
      <c r="G72" s="158"/>
      <c r="H72" s="158"/>
      <c r="I72" s="158"/>
      <c r="J72" s="158"/>
      <c r="K72" s="158"/>
      <c r="L72" s="159"/>
    </row>
    <row r="73" spans="1:12">
      <c r="A73" s="160" t="s">
        <v>30</v>
      </c>
      <c r="B73" s="161"/>
      <c r="C73" s="161"/>
      <c r="D73" s="161"/>
      <c r="E73" s="161"/>
      <c r="F73" s="161"/>
      <c r="G73" s="161"/>
      <c r="H73" s="161"/>
      <c r="I73" s="161"/>
      <c r="J73" s="161"/>
      <c r="K73" s="161"/>
      <c r="L73" s="162"/>
    </row>
    <row r="74" spans="1:12" s="198" customFormat="1" ht="3.75" customHeight="1" thickBot="1">
      <c r="A74" s="170"/>
      <c r="B74" s="158"/>
      <c r="C74" s="158"/>
      <c r="D74" s="158"/>
      <c r="E74" s="158"/>
      <c r="F74" s="158"/>
      <c r="G74" s="158"/>
      <c r="H74" s="158"/>
      <c r="I74" s="158"/>
      <c r="J74" s="158"/>
      <c r="K74" s="158"/>
      <c r="L74" s="159"/>
    </row>
    <row r="75" spans="1:12" s="198" customFormat="1" ht="12">
      <c r="A75" s="889" t="s">
        <v>10</v>
      </c>
      <c r="B75" s="890"/>
      <c r="C75" s="890"/>
      <c r="D75" s="890"/>
      <c r="E75" s="890"/>
      <c r="F75" s="890"/>
      <c r="G75" s="184"/>
      <c r="H75" s="187"/>
      <c r="I75" s="186" t="s">
        <v>31</v>
      </c>
      <c r="J75" s="923" t="s">
        <v>32</v>
      </c>
      <c r="K75" s="924"/>
      <c r="L75" s="188"/>
    </row>
    <row r="76" spans="1:12" s="198" customFormat="1" ht="11.4">
      <c r="A76" s="264" t="s">
        <v>97</v>
      </c>
      <c r="B76" s="265"/>
      <c r="C76" s="265"/>
      <c r="D76" s="265"/>
      <c r="E76" s="265"/>
      <c r="F76" s="265"/>
      <c r="G76" s="278"/>
      <c r="H76" s="279"/>
      <c r="I76" s="272">
        <v>0.2</v>
      </c>
      <c r="J76" s="973">
        <f>+L71*I76</f>
        <v>122631.76775958334</v>
      </c>
      <c r="K76" s="974"/>
      <c r="L76" s="273"/>
    </row>
    <row r="77" spans="1:12" s="198" customFormat="1" ht="11.4">
      <c r="A77" s="255" t="s">
        <v>33</v>
      </c>
      <c r="B77" s="256"/>
      <c r="C77" s="256"/>
      <c r="D77" s="256"/>
      <c r="E77" s="256"/>
      <c r="F77" s="256"/>
      <c r="G77" s="280"/>
      <c r="H77" s="281"/>
      <c r="I77" s="274">
        <v>0.05</v>
      </c>
      <c r="J77" s="975">
        <f>+L71*I77</f>
        <v>30657.941939895834</v>
      </c>
      <c r="K77" s="976"/>
      <c r="L77" s="275"/>
    </row>
    <row r="78" spans="1:12" s="198" customFormat="1" ht="12" thickBot="1">
      <c r="A78" s="260" t="s">
        <v>34</v>
      </c>
      <c r="B78" s="261"/>
      <c r="C78" s="261"/>
      <c r="D78" s="261"/>
      <c r="E78" s="261"/>
      <c r="F78" s="261"/>
      <c r="G78" s="282"/>
      <c r="H78" s="283"/>
      <c r="I78" s="276">
        <v>0.05</v>
      </c>
      <c r="J78" s="977">
        <f>+L71*I78</f>
        <v>30657.941939895834</v>
      </c>
      <c r="K78" s="978"/>
      <c r="L78" s="277"/>
    </row>
    <row r="79" spans="1:12" s="198" customFormat="1" ht="12.6" thickBot="1">
      <c r="A79" s="907" t="s">
        <v>19</v>
      </c>
      <c r="B79" s="908"/>
      <c r="C79" s="908"/>
      <c r="D79" s="908"/>
      <c r="E79" s="908"/>
      <c r="F79" s="908"/>
      <c r="G79" s="908"/>
      <c r="H79" s="908"/>
      <c r="I79" s="908"/>
      <c r="J79" s="908"/>
      <c r="K79" s="909"/>
      <c r="L79" s="312">
        <f>SUM(J76:K78)</f>
        <v>183947.65163937499</v>
      </c>
    </row>
    <row r="80" spans="1:12" s="198" customFormat="1" ht="7.5" customHeight="1" thickBot="1">
      <c r="A80" s="170"/>
      <c r="B80" s="158"/>
      <c r="C80" s="158"/>
      <c r="D80" s="158"/>
      <c r="E80" s="158"/>
      <c r="F80" s="158"/>
      <c r="G80" s="158"/>
      <c r="H80" s="158"/>
      <c r="I80" s="158"/>
      <c r="J80" s="158"/>
      <c r="K80" s="158"/>
      <c r="L80" s="159"/>
    </row>
    <row r="81" spans="1:12" s="198" customFormat="1" ht="12.6" thickBot="1">
      <c r="A81" s="907" t="s">
        <v>35</v>
      </c>
      <c r="B81" s="908"/>
      <c r="C81" s="908"/>
      <c r="D81" s="908"/>
      <c r="E81" s="908"/>
      <c r="F81" s="908"/>
      <c r="G81" s="908"/>
      <c r="H81" s="908"/>
      <c r="I81" s="908"/>
      <c r="J81" s="908"/>
      <c r="K81" s="909"/>
      <c r="L81" s="312">
        <f>ROUND(L71+L79,0)</f>
        <v>797106</v>
      </c>
    </row>
    <row r="82" spans="1:12">
      <c r="A82" s="60"/>
      <c r="B82" s="61"/>
      <c r="C82" s="61"/>
      <c r="D82" s="61"/>
      <c r="E82" s="61"/>
      <c r="F82" s="61"/>
      <c r="G82" s="61"/>
      <c r="H82" s="61"/>
      <c r="I82" s="61"/>
      <c r="J82" s="61"/>
      <c r="K82" s="61"/>
      <c r="L82" s="62"/>
    </row>
    <row r="83" spans="1:12">
      <c r="A83" s="67"/>
      <c r="B83" s="58"/>
      <c r="C83" s="58"/>
      <c r="D83" s="58"/>
      <c r="E83" s="58"/>
      <c r="F83" s="58"/>
      <c r="G83" s="58"/>
      <c r="H83" s="58"/>
      <c r="I83" s="58"/>
      <c r="J83" s="58"/>
      <c r="K83" s="58"/>
      <c r="L83" s="63"/>
    </row>
    <row r="84" spans="1:12" s="198" customFormat="1" ht="11.4">
      <c r="A84" s="197"/>
      <c r="D84" s="199" t="s">
        <v>36</v>
      </c>
      <c r="E84" s="199"/>
      <c r="F84" s="199"/>
      <c r="G84" s="199"/>
      <c r="H84" s="199"/>
      <c r="L84" s="200"/>
    </row>
    <row r="85" spans="1:12" s="198" customFormat="1" ht="11.4">
      <c r="A85" s="197"/>
      <c r="D85" s="198" t="s">
        <v>37</v>
      </c>
      <c r="L85" s="200"/>
    </row>
    <row r="86" spans="1:12">
      <c r="A86" s="67"/>
      <c r="B86" s="58"/>
      <c r="C86" s="58"/>
      <c r="D86" s="58" t="s">
        <v>38</v>
      </c>
      <c r="E86" s="58"/>
      <c r="F86" s="58"/>
      <c r="G86" s="58"/>
      <c r="H86" s="58"/>
      <c r="I86" s="58"/>
      <c r="J86" s="58"/>
      <c r="K86" s="58"/>
      <c r="L86" s="63"/>
    </row>
    <row r="87" spans="1:12">
      <c r="A87" s="67"/>
      <c r="B87" s="58"/>
      <c r="C87" s="58"/>
      <c r="D87" s="58" t="s">
        <v>39</v>
      </c>
      <c r="E87" s="58"/>
      <c r="F87" s="58"/>
      <c r="G87" s="58"/>
      <c r="H87" s="58"/>
      <c r="I87" s="58"/>
      <c r="J87" s="58"/>
      <c r="K87" s="58"/>
      <c r="L87" s="63"/>
    </row>
    <row r="88" spans="1:12" ht="13.8" thickBot="1">
      <c r="A88" s="67"/>
      <c r="B88" s="58"/>
      <c r="C88" s="58"/>
      <c r="D88" s="58"/>
      <c r="E88" s="58" t="s">
        <v>40</v>
      </c>
      <c r="F88" s="58"/>
      <c r="G88" s="58"/>
      <c r="H88" s="58"/>
      <c r="I88" s="58"/>
      <c r="J88" s="58"/>
      <c r="K88" s="58"/>
      <c r="L88" s="63"/>
    </row>
    <row r="89" spans="1:12">
      <c r="A89" s="284" t="s">
        <v>98</v>
      </c>
      <c r="B89" s="285"/>
      <c r="C89" s="285"/>
      <c r="D89" s="285"/>
      <c r="E89" s="285"/>
      <c r="F89" s="285"/>
      <c r="G89" s="285"/>
      <c r="H89" s="285"/>
      <c r="I89" s="285"/>
      <c r="J89" s="285"/>
      <c r="K89" s="285"/>
      <c r="L89" s="286"/>
    </row>
    <row r="90" spans="1:12">
      <c r="A90" s="74"/>
      <c r="B90" s="75"/>
      <c r="C90" s="75"/>
      <c r="D90" s="75"/>
      <c r="E90" s="75"/>
      <c r="F90" s="75"/>
      <c r="G90" s="75"/>
      <c r="H90" s="75"/>
      <c r="I90" s="75"/>
      <c r="J90" s="75"/>
      <c r="K90" s="75"/>
      <c r="L90" s="287"/>
    </row>
    <row r="91" spans="1:12" ht="13.8" thickBot="1">
      <c r="A91" s="79"/>
      <c r="B91" s="80"/>
      <c r="C91" s="80"/>
      <c r="D91" s="80"/>
      <c r="E91" s="80"/>
      <c r="F91" s="80"/>
      <c r="G91" s="80"/>
      <c r="H91" s="80"/>
      <c r="I91" s="80"/>
      <c r="J91" s="80"/>
      <c r="K91" s="80"/>
      <c r="L91" s="288"/>
    </row>
    <row r="92" spans="1:12">
      <c r="A92" s="210"/>
      <c r="B92" s="59"/>
      <c r="C92" s="59"/>
      <c r="D92" s="59"/>
      <c r="E92" s="59"/>
      <c r="F92" s="59"/>
      <c r="G92" s="59"/>
      <c r="H92" s="59"/>
      <c r="I92" s="59"/>
      <c r="J92" s="59"/>
      <c r="K92" s="59"/>
      <c r="L92" s="211"/>
    </row>
    <row r="93" spans="1:12">
      <c r="A93" s="113" t="s">
        <v>99</v>
      </c>
      <c r="B93" s="65"/>
      <c r="C93" s="65"/>
      <c r="D93" s="65"/>
      <c r="E93" s="65"/>
      <c r="F93" s="65"/>
      <c r="G93" s="65"/>
      <c r="H93" s="65"/>
      <c r="I93" s="65"/>
      <c r="J93" s="65"/>
      <c r="K93" s="65"/>
      <c r="L93" s="66"/>
    </row>
    <row r="94" spans="1:12" s="6" customFormat="1" ht="17.25" customHeight="1">
      <c r="A94" s="925" t="s">
        <v>100</v>
      </c>
      <c r="B94" s="926"/>
      <c r="C94" s="926"/>
      <c r="D94" s="926"/>
      <c r="E94" s="926"/>
      <c r="F94" s="926"/>
      <c r="G94" s="926"/>
      <c r="H94" s="926"/>
      <c r="I94" s="926"/>
      <c r="J94" s="926"/>
      <c r="K94" s="926"/>
      <c r="L94" s="927"/>
    </row>
    <row r="95" spans="1:12" s="6" customFormat="1" ht="17.25" customHeight="1">
      <c r="A95" s="925"/>
      <c r="B95" s="926"/>
      <c r="C95" s="926"/>
      <c r="D95" s="926"/>
      <c r="E95" s="926"/>
      <c r="F95" s="926"/>
      <c r="G95" s="926"/>
      <c r="H95" s="926"/>
      <c r="I95" s="926"/>
      <c r="J95" s="926"/>
      <c r="K95" s="926"/>
      <c r="L95" s="927"/>
    </row>
    <row r="96" spans="1:12" s="6" customFormat="1" ht="27" customHeight="1">
      <c r="A96" s="936" t="s">
        <v>101</v>
      </c>
      <c r="B96" s="937"/>
      <c r="C96" s="937"/>
      <c r="D96" s="937"/>
      <c r="E96" s="937"/>
      <c r="F96" s="937"/>
      <c r="G96" s="937"/>
      <c r="H96" s="937"/>
      <c r="I96" s="937"/>
      <c r="J96" s="937"/>
      <c r="K96" s="937"/>
      <c r="L96" s="938"/>
    </row>
    <row r="97" spans="1:12">
      <c r="A97" s="212"/>
      <c r="B97" s="213"/>
      <c r="C97" s="213"/>
      <c r="D97" s="213"/>
      <c r="E97" s="213"/>
      <c r="F97" s="213"/>
      <c r="G97" s="213"/>
      <c r="H97" s="213"/>
      <c r="I97" s="213"/>
      <c r="J97" s="213"/>
      <c r="K97" s="213"/>
      <c r="L97" s="214"/>
    </row>
    <row r="98" spans="1:12">
      <c r="A98" s="212"/>
      <c r="B98" s="213"/>
      <c r="C98" s="213"/>
      <c r="D98" s="213"/>
      <c r="E98" s="213"/>
      <c r="F98" s="213"/>
      <c r="G98" s="213"/>
      <c r="H98" s="213"/>
      <c r="I98" s="213"/>
      <c r="J98" s="213"/>
      <c r="K98" s="213"/>
      <c r="L98" s="214"/>
    </row>
    <row r="99" spans="1:12">
      <c r="A99" s="113"/>
      <c r="B99" s="65"/>
      <c r="C99" s="65"/>
      <c r="D99" s="65"/>
      <c r="E99" s="65"/>
      <c r="F99" s="65"/>
      <c r="G99" s="65"/>
      <c r="H99" s="65"/>
      <c r="I99" s="65"/>
      <c r="J99" s="65"/>
      <c r="K99" s="65"/>
      <c r="L99" s="66"/>
    </row>
    <row r="100" spans="1:12" s="198" customFormat="1" ht="11.4">
      <c r="A100" s="197"/>
      <c r="D100" s="198" t="s">
        <v>36</v>
      </c>
      <c r="E100" s="199"/>
      <c r="L100" s="200"/>
    </row>
    <row r="101" spans="1:12" s="198" customFormat="1" ht="11.4">
      <c r="A101" s="197"/>
      <c r="D101" s="215" t="s">
        <v>37</v>
      </c>
      <c r="F101" s="215"/>
      <c r="G101" s="215"/>
      <c r="H101" s="215"/>
      <c r="L101" s="200"/>
    </row>
    <row r="102" spans="1:12">
      <c r="A102" s="67"/>
      <c r="B102" s="58"/>
      <c r="C102" s="58"/>
      <c r="D102" s="72" t="s">
        <v>41</v>
      </c>
      <c r="E102" s="58"/>
      <c r="F102" s="72"/>
      <c r="G102" s="72"/>
      <c r="H102" s="72"/>
      <c r="I102" s="58"/>
      <c r="J102" s="58"/>
      <c r="K102" s="58"/>
      <c r="L102" s="63"/>
    </row>
    <row r="103" spans="1:12">
      <c r="A103" s="73"/>
      <c r="B103" s="65"/>
      <c r="C103" s="65"/>
      <c r="D103" s="58" t="s">
        <v>39</v>
      </c>
      <c r="E103" s="58"/>
      <c r="F103" s="58"/>
      <c r="G103" s="58"/>
      <c r="H103" s="58"/>
      <c r="I103" s="65"/>
      <c r="J103" s="65"/>
      <c r="K103" s="65"/>
      <c r="L103" s="66"/>
    </row>
    <row r="104" spans="1:12" ht="13.5" customHeight="1">
      <c r="A104" s="73"/>
      <c r="B104" s="65"/>
      <c r="C104" s="65"/>
      <c r="D104" s="65"/>
      <c r="E104" s="58"/>
      <c r="F104" s="58"/>
      <c r="G104" s="58"/>
      <c r="H104" s="58"/>
      <c r="I104" s="65"/>
      <c r="J104" s="65"/>
      <c r="K104" s="65"/>
      <c r="L104" s="66"/>
    </row>
    <row r="105" spans="1:12">
      <c r="A105" s="8" t="s">
        <v>102</v>
      </c>
      <c r="B105" s="9"/>
      <c r="C105" s="9"/>
      <c r="D105" s="58"/>
      <c r="E105" s="58"/>
      <c r="F105" s="58"/>
      <c r="G105" s="58"/>
      <c r="H105" s="928"/>
      <c r="I105" s="928"/>
      <c r="J105" s="928"/>
      <c r="K105" s="928"/>
      <c r="L105" s="929"/>
    </row>
    <row r="106" spans="1:12" ht="13.8" thickBot="1">
      <c r="A106" s="216" t="s">
        <v>103</v>
      </c>
      <c r="B106" s="77"/>
      <c r="C106" s="77"/>
      <c r="D106" s="70"/>
      <c r="E106" s="70"/>
      <c r="F106" s="70"/>
      <c r="G106" s="70"/>
      <c r="H106" s="930"/>
      <c r="I106" s="930"/>
      <c r="J106" s="930"/>
      <c r="K106" s="930"/>
      <c r="L106" s="931"/>
    </row>
  </sheetData>
  <mergeCells count="66">
    <mergeCell ref="J5:J6"/>
    <mergeCell ref="K5:K6"/>
    <mergeCell ref="L5:L6"/>
    <mergeCell ref="B6:H6"/>
    <mergeCell ref="J1:L2"/>
    <mergeCell ref="B2:H2"/>
    <mergeCell ref="B3:H3"/>
    <mergeCell ref="I3:I4"/>
    <mergeCell ref="J3:L4"/>
    <mergeCell ref="B4:H4"/>
    <mergeCell ref="J36:K36"/>
    <mergeCell ref="J12:L12"/>
    <mergeCell ref="J30:K30"/>
    <mergeCell ref="A34:F34"/>
    <mergeCell ref="G34:H34"/>
    <mergeCell ref="J34:K34"/>
    <mergeCell ref="J35:K35"/>
    <mergeCell ref="A15:A16"/>
    <mergeCell ref="B15:K16"/>
    <mergeCell ref="A27:L27"/>
    <mergeCell ref="B29:H29"/>
    <mergeCell ref="J29:K29"/>
    <mergeCell ref="A10:D10"/>
    <mergeCell ref="G10:H10"/>
    <mergeCell ref="A1:A6"/>
    <mergeCell ref="B1:H1"/>
    <mergeCell ref="I1:I2"/>
    <mergeCell ref="B5:H5"/>
    <mergeCell ref="I5:I6"/>
    <mergeCell ref="G38:H38"/>
    <mergeCell ref="J38:K38"/>
    <mergeCell ref="A39:K39"/>
    <mergeCell ref="A43:G43"/>
    <mergeCell ref="J43:K43"/>
    <mergeCell ref="J44:K44"/>
    <mergeCell ref="J49:K49"/>
    <mergeCell ref="J50:K50"/>
    <mergeCell ref="A51:K51"/>
    <mergeCell ref="A55:E55"/>
    <mergeCell ref="J55:K55"/>
    <mergeCell ref="A69:K69"/>
    <mergeCell ref="A71:K71"/>
    <mergeCell ref="A75:F75"/>
    <mergeCell ref="J75:K75"/>
    <mergeCell ref="J56:K56"/>
    <mergeCell ref="J59:K59"/>
    <mergeCell ref="A60:K60"/>
    <mergeCell ref="A64:F64"/>
    <mergeCell ref="J64:K64"/>
    <mergeCell ref="J65:K65"/>
    <mergeCell ref="A96:L96"/>
    <mergeCell ref="H105:L106"/>
    <mergeCell ref="J45:K45"/>
    <mergeCell ref="J46:K46"/>
    <mergeCell ref="J47:K47"/>
    <mergeCell ref="J48:K48"/>
    <mergeCell ref="J57:K57"/>
    <mergeCell ref="J76:K76"/>
    <mergeCell ref="J77:K77"/>
    <mergeCell ref="J78:K78"/>
    <mergeCell ref="A79:K79"/>
    <mergeCell ref="A81:K81"/>
    <mergeCell ref="A94:L95"/>
    <mergeCell ref="J66:K66"/>
    <mergeCell ref="A68:F68"/>
    <mergeCell ref="J68:K68"/>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76801"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76801"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106"/>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253" width="11.44140625" style="58"/>
    <col min="254" max="254" width="22.6640625" style="58" customWidth="1"/>
    <col min="255" max="255" width="15.44140625" style="58" customWidth="1"/>
    <col min="256" max="256" width="7.33203125" style="58" customWidth="1"/>
    <col min="257" max="257" width="11.44140625" style="58"/>
    <col min="258" max="258" width="5.6640625" style="58" customWidth="1"/>
    <col min="259" max="259" width="9.5546875" style="58" customWidth="1"/>
    <col min="260" max="260" width="14" style="58" customWidth="1"/>
    <col min="261" max="261" width="16.33203125" style="58" customWidth="1"/>
    <col min="262" max="262" width="15.88671875" style="58" customWidth="1"/>
    <col min="263" max="263" width="11.6640625" style="58" customWidth="1"/>
    <col min="264" max="264" width="8.33203125" style="58" customWidth="1"/>
    <col min="265" max="265" width="16.5546875" style="58" customWidth="1"/>
    <col min="266" max="509" width="11.44140625" style="58"/>
    <col min="510" max="510" width="22.6640625" style="58" customWidth="1"/>
    <col min="511" max="511" width="15.44140625" style="58" customWidth="1"/>
    <col min="512" max="512" width="7.33203125" style="58" customWidth="1"/>
    <col min="513" max="513" width="11.44140625" style="58"/>
    <col min="514" max="514" width="5.6640625" style="58" customWidth="1"/>
    <col min="515" max="515" width="9.5546875" style="58" customWidth="1"/>
    <col min="516" max="516" width="14" style="58" customWidth="1"/>
    <col min="517" max="517" width="16.33203125" style="58" customWidth="1"/>
    <col min="518" max="518" width="15.88671875" style="58" customWidth="1"/>
    <col min="519" max="519" width="11.6640625" style="58" customWidth="1"/>
    <col min="520" max="520" width="8.33203125" style="58" customWidth="1"/>
    <col min="521" max="521" width="16.5546875" style="58" customWidth="1"/>
    <col min="522" max="765" width="11.44140625" style="58"/>
    <col min="766" max="766" width="22.6640625" style="58" customWidth="1"/>
    <col min="767" max="767" width="15.44140625" style="58" customWidth="1"/>
    <col min="768" max="768" width="7.33203125" style="58" customWidth="1"/>
    <col min="769" max="769" width="11.44140625" style="58"/>
    <col min="770" max="770" width="5.6640625" style="58" customWidth="1"/>
    <col min="771" max="771" width="9.5546875" style="58" customWidth="1"/>
    <col min="772" max="772" width="14" style="58" customWidth="1"/>
    <col min="773" max="773" width="16.33203125" style="58" customWidth="1"/>
    <col min="774" max="774" width="15.88671875" style="58" customWidth="1"/>
    <col min="775" max="775" width="11.6640625" style="58" customWidth="1"/>
    <col min="776" max="776" width="8.33203125" style="58" customWidth="1"/>
    <col min="777" max="777" width="16.5546875" style="58" customWidth="1"/>
    <col min="778" max="1021" width="11.44140625" style="58"/>
    <col min="1022" max="1022" width="22.6640625" style="58" customWidth="1"/>
    <col min="1023" max="1023" width="15.44140625" style="58" customWidth="1"/>
    <col min="1024" max="1024" width="7.33203125" style="58" customWidth="1"/>
    <col min="1025" max="1025" width="11.44140625" style="58"/>
    <col min="1026" max="1026" width="5.6640625" style="58" customWidth="1"/>
    <col min="1027" max="1027" width="9.5546875" style="58" customWidth="1"/>
    <col min="1028" max="1028" width="14" style="58" customWidth="1"/>
    <col min="1029" max="1029" width="16.33203125" style="58" customWidth="1"/>
    <col min="1030" max="1030" width="15.88671875" style="58" customWidth="1"/>
    <col min="1031" max="1031" width="11.6640625" style="58" customWidth="1"/>
    <col min="1032" max="1032" width="8.33203125" style="58" customWidth="1"/>
    <col min="1033" max="1033" width="16.5546875" style="58" customWidth="1"/>
    <col min="1034" max="1277" width="11.44140625" style="58"/>
    <col min="1278" max="1278" width="22.6640625" style="58" customWidth="1"/>
    <col min="1279" max="1279" width="15.44140625" style="58" customWidth="1"/>
    <col min="1280" max="1280" width="7.33203125" style="58" customWidth="1"/>
    <col min="1281" max="1281" width="11.44140625" style="58"/>
    <col min="1282" max="1282" width="5.6640625" style="58" customWidth="1"/>
    <col min="1283" max="1283" width="9.5546875" style="58" customWidth="1"/>
    <col min="1284" max="1284" width="14" style="58" customWidth="1"/>
    <col min="1285" max="1285" width="16.33203125" style="58" customWidth="1"/>
    <col min="1286" max="1286" width="15.88671875" style="58" customWidth="1"/>
    <col min="1287" max="1287" width="11.6640625" style="58" customWidth="1"/>
    <col min="1288" max="1288" width="8.33203125" style="58" customWidth="1"/>
    <col min="1289" max="1289" width="16.5546875" style="58" customWidth="1"/>
    <col min="1290" max="1533" width="11.44140625" style="58"/>
    <col min="1534" max="1534" width="22.6640625" style="58" customWidth="1"/>
    <col min="1535" max="1535" width="15.44140625" style="58" customWidth="1"/>
    <col min="1536" max="1536" width="7.33203125" style="58" customWidth="1"/>
    <col min="1537" max="1537" width="11.44140625" style="58"/>
    <col min="1538" max="1538" width="5.6640625" style="58" customWidth="1"/>
    <col min="1539" max="1539" width="9.5546875" style="58" customWidth="1"/>
    <col min="1540" max="1540" width="14" style="58" customWidth="1"/>
    <col min="1541" max="1541" width="16.33203125" style="58" customWidth="1"/>
    <col min="1542" max="1542" width="15.88671875" style="58" customWidth="1"/>
    <col min="1543" max="1543" width="11.6640625" style="58" customWidth="1"/>
    <col min="1544" max="1544" width="8.33203125" style="58" customWidth="1"/>
    <col min="1545" max="1545" width="16.5546875" style="58" customWidth="1"/>
    <col min="1546" max="1789" width="11.44140625" style="58"/>
    <col min="1790" max="1790" width="22.6640625" style="58" customWidth="1"/>
    <col min="1791" max="1791" width="15.44140625" style="58" customWidth="1"/>
    <col min="1792" max="1792" width="7.33203125" style="58" customWidth="1"/>
    <col min="1793" max="1793" width="11.44140625" style="58"/>
    <col min="1794" max="1794" width="5.6640625" style="58" customWidth="1"/>
    <col min="1795" max="1795" width="9.5546875" style="58" customWidth="1"/>
    <col min="1796" max="1796" width="14" style="58" customWidth="1"/>
    <col min="1797" max="1797" width="16.33203125" style="58" customWidth="1"/>
    <col min="1798" max="1798" width="15.88671875" style="58" customWidth="1"/>
    <col min="1799" max="1799" width="11.6640625" style="58" customWidth="1"/>
    <col min="1800" max="1800" width="8.33203125" style="58" customWidth="1"/>
    <col min="1801" max="1801" width="16.5546875" style="58" customWidth="1"/>
    <col min="1802" max="2045" width="11.44140625" style="58"/>
    <col min="2046" max="2046" width="22.6640625" style="58" customWidth="1"/>
    <col min="2047" max="2047" width="15.44140625" style="58" customWidth="1"/>
    <col min="2048" max="2048" width="7.33203125" style="58" customWidth="1"/>
    <col min="2049" max="2049" width="11.44140625" style="58"/>
    <col min="2050" max="2050" width="5.6640625" style="58" customWidth="1"/>
    <col min="2051" max="2051" width="9.5546875" style="58" customWidth="1"/>
    <col min="2052" max="2052" width="14" style="58" customWidth="1"/>
    <col min="2053" max="2053" width="16.33203125" style="58" customWidth="1"/>
    <col min="2054" max="2054" width="15.88671875" style="58" customWidth="1"/>
    <col min="2055" max="2055" width="11.6640625" style="58" customWidth="1"/>
    <col min="2056" max="2056" width="8.33203125" style="58" customWidth="1"/>
    <col min="2057" max="2057" width="16.5546875" style="58" customWidth="1"/>
    <col min="2058" max="2301" width="11.44140625" style="58"/>
    <col min="2302" max="2302" width="22.6640625" style="58" customWidth="1"/>
    <col min="2303" max="2303" width="15.44140625" style="58" customWidth="1"/>
    <col min="2304" max="2304" width="7.33203125" style="58" customWidth="1"/>
    <col min="2305" max="2305" width="11.44140625" style="58"/>
    <col min="2306" max="2306" width="5.6640625" style="58" customWidth="1"/>
    <col min="2307" max="2307" width="9.5546875" style="58" customWidth="1"/>
    <col min="2308" max="2308" width="14" style="58" customWidth="1"/>
    <col min="2309" max="2309" width="16.33203125" style="58" customWidth="1"/>
    <col min="2310" max="2310" width="15.88671875" style="58" customWidth="1"/>
    <col min="2311" max="2311" width="11.6640625" style="58" customWidth="1"/>
    <col min="2312" max="2312" width="8.33203125" style="58" customWidth="1"/>
    <col min="2313" max="2313" width="16.5546875" style="58" customWidth="1"/>
    <col min="2314" max="2557" width="11.44140625" style="58"/>
    <col min="2558" max="2558" width="22.6640625" style="58" customWidth="1"/>
    <col min="2559" max="2559" width="15.44140625" style="58" customWidth="1"/>
    <col min="2560" max="2560" width="7.33203125" style="58" customWidth="1"/>
    <col min="2561" max="2561" width="11.44140625" style="58"/>
    <col min="2562" max="2562" width="5.6640625" style="58" customWidth="1"/>
    <col min="2563" max="2563" width="9.5546875" style="58" customWidth="1"/>
    <col min="2564" max="2564" width="14" style="58" customWidth="1"/>
    <col min="2565" max="2565" width="16.33203125" style="58" customWidth="1"/>
    <col min="2566" max="2566" width="15.88671875" style="58" customWidth="1"/>
    <col min="2567" max="2567" width="11.6640625" style="58" customWidth="1"/>
    <col min="2568" max="2568" width="8.33203125" style="58" customWidth="1"/>
    <col min="2569" max="2569" width="16.5546875" style="58" customWidth="1"/>
    <col min="2570" max="2813" width="11.44140625" style="58"/>
    <col min="2814" max="2814" width="22.6640625" style="58" customWidth="1"/>
    <col min="2815" max="2815" width="15.44140625" style="58" customWidth="1"/>
    <col min="2816" max="2816" width="7.33203125" style="58" customWidth="1"/>
    <col min="2817" max="2817" width="11.44140625" style="58"/>
    <col min="2818" max="2818" width="5.6640625" style="58" customWidth="1"/>
    <col min="2819" max="2819" width="9.5546875" style="58" customWidth="1"/>
    <col min="2820" max="2820" width="14" style="58" customWidth="1"/>
    <col min="2821" max="2821" width="16.33203125" style="58" customWidth="1"/>
    <col min="2822" max="2822" width="15.88671875" style="58" customWidth="1"/>
    <col min="2823" max="2823" width="11.6640625" style="58" customWidth="1"/>
    <col min="2824" max="2824" width="8.33203125" style="58" customWidth="1"/>
    <col min="2825" max="2825" width="16.5546875" style="58" customWidth="1"/>
    <col min="2826" max="3069" width="11.44140625" style="58"/>
    <col min="3070" max="3070" width="22.6640625" style="58" customWidth="1"/>
    <col min="3071" max="3071" width="15.44140625" style="58" customWidth="1"/>
    <col min="3072" max="3072" width="7.33203125" style="58" customWidth="1"/>
    <col min="3073" max="3073" width="11.44140625" style="58"/>
    <col min="3074" max="3074" width="5.6640625" style="58" customWidth="1"/>
    <col min="3075" max="3075" width="9.5546875" style="58" customWidth="1"/>
    <col min="3076" max="3076" width="14" style="58" customWidth="1"/>
    <col min="3077" max="3077" width="16.33203125" style="58" customWidth="1"/>
    <col min="3078" max="3078" width="15.88671875" style="58" customWidth="1"/>
    <col min="3079" max="3079" width="11.6640625" style="58" customWidth="1"/>
    <col min="3080" max="3080" width="8.33203125" style="58" customWidth="1"/>
    <col min="3081" max="3081" width="16.5546875" style="58" customWidth="1"/>
    <col min="3082" max="3325" width="11.44140625" style="58"/>
    <col min="3326" max="3326" width="22.6640625" style="58" customWidth="1"/>
    <col min="3327" max="3327" width="15.44140625" style="58" customWidth="1"/>
    <col min="3328" max="3328" width="7.33203125" style="58" customWidth="1"/>
    <col min="3329" max="3329" width="11.44140625" style="58"/>
    <col min="3330" max="3330" width="5.6640625" style="58" customWidth="1"/>
    <col min="3331" max="3331" width="9.5546875" style="58" customWidth="1"/>
    <col min="3332" max="3332" width="14" style="58" customWidth="1"/>
    <col min="3333" max="3333" width="16.33203125" style="58" customWidth="1"/>
    <col min="3334" max="3334" width="15.88671875" style="58" customWidth="1"/>
    <col min="3335" max="3335" width="11.6640625" style="58" customWidth="1"/>
    <col min="3336" max="3336" width="8.33203125" style="58" customWidth="1"/>
    <col min="3337" max="3337" width="16.5546875" style="58" customWidth="1"/>
    <col min="3338" max="3581" width="11.44140625" style="58"/>
    <col min="3582" max="3582" width="22.6640625" style="58" customWidth="1"/>
    <col min="3583" max="3583" width="15.44140625" style="58" customWidth="1"/>
    <col min="3584" max="3584" width="7.33203125" style="58" customWidth="1"/>
    <col min="3585" max="3585" width="11.44140625" style="58"/>
    <col min="3586" max="3586" width="5.6640625" style="58" customWidth="1"/>
    <col min="3587" max="3587" width="9.5546875" style="58" customWidth="1"/>
    <col min="3588" max="3588" width="14" style="58" customWidth="1"/>
    <col min="3589" max="3589" width="16.33203125" style="58" customWidth="1"/>
    <col min="3590" max="3590" width="15.88671875" style="58" customWidth="1"/>
    <col min="3591" max="3591" width="11.6640625" style="58" customWidth="1"/>
    <col min="3592" max="3592" width="8.33203125" style="58" customWidth="1"/>
    <col min="3593" max="3593" width="16.5546875" style="58" customWidth="1"/>
    <col min="3594" max="3837" width="11.44140625" style="58"/>
    <col min="3838" max="3838" width="22.6640625" style="58" customWidth="1"/>
    <col min="3839" max="3839" width="15.44140625" style="58" customWidth="1"/>
    <col min="3840" max="3840" width="7.33203125" style="58" customWidth="1"/>
    <col min="3841" max="3841" width="11.44140625" style="58"/>
    <col min="3842" max="3842" width="5.6640625" style="58" customWidth="1"/>
    <col min="3843" max="3843" width="9.5546875" style="58" customWidth="1"/>
    <col min="3844" max="3844" width="14" style="58" customWidth="1"/>
    <col min="3845" max="3845" width="16.33203125" style="58" customWidth="1"/>
    <col min="3846" max="3846" width="15.88671875" style="58" customWidth="1"/>
    <col min="3847" max="3847" width="11.6640625" style="58" customWidth="1"/>
    <col min="3848" max="3848" width="8.33203125" style="58" customWidth="1"/>
    <col min="3849" max="3849" width="16.5546875" style="58" customWidth="1"/>
    <col min="3850" max="4093" width="11.44140625" style="58"/>
    <col min="4094" max="4094" width="22.6640625" style="58" customWidth="1"/>
    <col min="4095" max="4095" width="15.44140625" style="58" customWidth="1"/>
    <col min="4096" max="4096" width="7.33203125" style="58" customWidth="1"/>
    <col min="4097" max="4097" width="11.44140625" style="58"/>
    <col min="4098" max="4098" width="5.6640625" style="58" customWidth="1"/>
    <col min="4099" max="4099" width="9.5546875" style="58" customWidth="1"/>
    <col min="4100" max="4100" width="14" style="58" customWidth="1"/>
    <col min="4101" max="4101" width="16.33203125" style="58" customWidth="1"/>
    <col min="4102" max="4102" width="15.88671875" style="58" customWidth="1"/>
    <col min="4103" max="4103" width="11.6640625" style="58" customWidth="1"/>
    <col min="4104" max="4104" width="8.33203125" style="58" customWidth="1"/>
    <col min="4105" max="4105" width="16.5546875" style="58" customWidth="1"/>
    <col min="4106" max="4349" width="11.44140625" style="58"/>
    <col min="4350" max="4350" width="22.6640625" style="58" customWidth="1"/>
    <col min="4351" max="4351" width="15.44140625" style="58" customWidth="1"/>
    <col min="4352" max="4352" width="7.33203125" style="58" customWidth="1"/>
    <col min="4353" max="4353" width="11.44140625" style="58"/>
    <col min="4354" max="4354" width="5.6640625" style="58" customWidth="1"/>
    <col min="4355" max="4355" width="9.5546875" style="58" customWidth="1"/>
    <col min="4356" max="4356" width="14" style="58" customWidth="1"/>
    <col min="4357" max="4357" width="16.33203125" style="58" customWidth="1"/>
    <col min="4358" max="4358" width="15.88671875" style="58" customWidth="1"/>
    <col min="4359" max="4359" width="11.6640625" style="58" customWidth="1"/>
    <col min="4360" max="4360" width="8.33203125" style="58" customWidth="1"/>
    <col min="4361" max="4361" width="16.5546875" style="58" customWidth="1"/>
    <col min="4362" max="4605" width="11.44140625" style="58"/>
    <col min="4606" max="4606" width="22.6640625" style="58" customWidth="1"/>
    <col min="4607" max="4607" width="15.44140625" style="58" customWidth="1"/>
    <col min="4608" max="4608" width="7.33203125" style="58" customWidth="1"/>
    <col min="4609" max="4609" width="11.44140625" style="58"/>
    <col min="4610" max="4610" width="5.6640625" style="58" customWidth="1"/>
    <col min="4611" max="4611" width="9.5546875" style="58" customWidth="1"/>
    <col min="4612" max="4612" width="14" style="58" customWidth="1"/>
    <col min="4613" max="4613" width="16.33203125" style="58" customWidth="1"/>
    <col min="4614" max="4614" width="15.88671875" style="58" customWidth="1"/>
    <col min="4615" max="4615" width="11.6640625" style="58" customWidth="1"/>
    <col min="4616" max="4616" width="8.33203125" style="58" customWidth="1"/>
    <col min="4617" max="4617" width="16.5546875" style="58" customWidth="1"/>
    <col min="4618" max="4861" width="11.44140625" style="58"/>
    <col min="4862" max="4862" width="22.6640625" style="58" customWidth="1"/>
    <col min="4863" max="4863" width="15.44140625" style="58" customWidth="1"/>
    <col min="4864" max="4864" width="7.33203125" style="58" customWidth="1"/>
    <col min="4865" max="4865" width="11.44140625" style="58"/>
    <col min="4866" max="4866" width="5.6640625" style="58" customWidth="1"/>
    <col min="4867" max="4867" width="9.5546875" style="58" customWidth="1"/>
    <col min="4868" max="4868" width="14" style="58" customWidth="1"/>
    <col min="4869" max="4869" width="16.33203125" style="58" customWidth="1"/>
    <col min="4870" max="4870" width="15.88671875" style="58" customWidth="1"/>
    <col min="4871" max="4871" width="11.6640625" style="58" customWidth="1"/>
    <col min="4872" max="4872" width="8.33203125" style="58" customWidth="1"/>
    <col min="4873" max="4873" width="16.5546875" style="58" customWidth="1"/>
    <col min="4874" max="5117" width="11.44140625" style="58"/>
    <col min="5118" max="5118" width="22.6640625" style="58" customWidth="1"/>
    <col min="5119" max="5119" width="15.44140625" style="58" customWidth="1"/>
    <col min="5120" max="5120" width="7.33203125" style="58" customWidth="1"/>
    <col min="5121" max="5121" width="11.44140625" style="58"/>
    <col min="5122" max="5122" width="5.6640625" style="58" customWidth="1"/>
    <col min="5123" max="5123" width="9.5546875" style="58" customWidth="1"/>
    <col min="5124" max="5124" width="14" style="58" customWidth="1"/>
    <col min="5125" max="5125" width="16.33203125" style="58" customWidth="1"/>
    <col min="5126" max="5126" width="15.88671875" style="58" customWidth="1"/>
    <col min="5127" max="5127" width="11.6640625" style="58" customWidth="1"/>
    <col min="5128" max="5128" width="8.33203125" style="58" customWidth="1"/>
    <col min="5129" max="5129" width="16.5546875" style="58" customWidth="1"/>
    <col min="5130" max="5373" width="11.44140625" style="58"/>
    <col min="5374" max="5374" width="22.6640625" style="58" customWidth="1"/>
    <col min="5375" max="5375" width="15.44140625" style="58" customWidth="1"/>
    <col min="5376" max="5376" width="7.33203125" style="58" customWidth="1"/>
    <col min="5377" max="5377" width="11.44140625" style="58"/>
    <col min="5378" max="5378" width="5.6640625" style="58" customWidth="1"/>
    <col min="5379" max="5379" width="9.5546875" style="58" customWidth="1"/>
    <col min="5380" max="5380" width="14" style="58" customWidth="1"/>
    <col min="5381" max="5381" width="16.33203125" style="58" customWidth="1"/>
    <col min="5382" max="5382" width="15.88671875" style="58" customWidth="1"/>
    <col min="5383" max="5383" width="11.6640625" style="58" customWidth="1"/>
    <col min="5384" max="5384" width="8.33203125" style="58" customWidth="1"/>
    <col min="5385" max="5385" width="16.5546875" style="58" customWidth="1"/>
    <col min="5386" max="5629" width="11.44140625" style="58"/>
    <col min="5630" max="5630" width="22.6640625" style="58" customWidth="1"/>
    <col min="5631" max="5631" width="15.44140625" style="58" customWidth="1"/>
    <col min="5632" max="5632" width="7.33203125" style="58" customWidth="1"/>
    <col min="5633" max="5633" width="11.44140625" style="58"/>
    <col min="5634" max="5634" width="5.6640625" style="58" customWidth="1"/>
    <col min="5635" max="5635" width="9.5546875" style="58" customWidth="1"/>
    <col min="5636" max="5636" width="14" style="58" customWidth="1"/>
    <col min="5637" max="5637" width="16.33203125" style="58" customWidth="1"/>
    <col min="5638" max="5638" width="15.88671875" style="58" customWidth="1"/>
    <col min="5639" max="5639" width="11.6640625" style="58" customWidth="1"/>
    <col min="5640" max="5640" width="8.33203125" style="58" customWidth="1"/>
    <col min="5641" max="5641" width="16.5546875" style="58" customWidth="1"/>
    <col min="5642" max="5885" width="11.44140625" style="58"/>
    <col min="5886" max="5886" width="22.6640625" style="58" customWidth="1"/>
    <col min="5887" max="5887" width="15.44140625" style="58" customWidth="1"/>
    <col min="5888" max="5888" width="7.33203125" style="58" customWidth="1"/>
    <col min="5889" max="5889" width="11.44140625" style="58"/>
    <col min="5890" max="5890" width="5.6640625" style="58" customWidth="1"/>
    <col min="5891" max="5891" width="9.5546875" style="58" customWidth="1"/>
    <col min="5892" max="5892" width="14" style="58" customWidth="1"/>
    <col min="5893" max="5893" width="16.33203125" style="58" customWidth="1"/>
    <col min="5894" max="5894" width="15.88671875" style="58" customWidth="1"/>
    <col min="5895" max="5895" width="11.6640625" style="58" customWidth="1"/>
    <col min="5896" max="5896" width="8.33203125" style="58" customWidth="1"/>
    <col min="5897" max="5897" width="16.5546875" style="58" customWidth="1"/>
    <col min="5898" max="6141" width="11.44140625" style="58"/>
    <col min="6142" max="6142" width="22.6640625" style="58" customWidth="1"/>
    <col min="6143" max="6143" width="15.44140625" style="58" customWidth="1"/>
    <col min="6144" max="6144" width="7.33203125" style="58" customWidth="1"/>
    <col min="6145" max="6145" width="11.44140625" style="58"/>
    <col min="6146" max="6146" width="5.6640625" style="58" customWidth="1"/>
    <col min="6147" max="6147" width="9.5546875" style="58" customWidth="1"/>
    <col min="6148" max="6148" width="14" style="58" customWidth="1"/>
    <col min="6149" max="6149" width="16.33203125" style="58" customWidth="1"/>
    <col min="6150" max="6150" width="15.88671875" style="58" customWidth="1"/>
    <col min="6151" max="6151" width="11.6640625" style="58" customWidth="1"/>
    <col min="6152" max="6152" width="8.33203125" style="58" customWidth="1"/>
    <col min="6153" max="6153" width="16.5546875" style="58" customWidth="1"/>
    <col min="6154" max="6397" width="11.44140625" style="58"/>
    <col min="6398" max="6398" width="22.6640625" style="58" customWidth="1"/>
    <col min="6399" max="6399" width="15.44140625" style="58" customWidth="1"/>
    <col min="6400" max="6400" width="7.33203125" style="58" customWidth="1"/>
    <col min="6401" max="6401" width="11.44140625" style="58"/>
    <col min="6402" max="6402" width="5.6640625" style="58" customWidth="1"/>
    <col min="6403" max="6403" width="9.5546875" style="58" customWidth="1"/>
    <col min="6404" max="6404" width="14" style="58" customWidth="1"/>
    <col min="6405" max="6405" width="16.33203125" style="58" customWidth="1"/>
    <col min="6406" max="6406" width="15.88671875" style="58" customWidth="1"/>
    <col min="6407" max="6407" width="11.6640625" style="58" customWidth="1"/>
    <col min="6408" max="6408" width="8.33203125" style="58" customWidth="1"/>
    <col min="6409" max="6409" width="16.5546875" style="58" customWidth="1"/>
    <col min="6410" max="6653" width="11.44140625" style="58"/>
    <col min="6654" max="6654" width="22.6640625" style="58" customWidth="1"/>
    <col min="6655" max="6655" width="15.44140625" style="58" customWidth="1"/>
    <col min="6656" max="6656" width="7.33203125" style="58" customWidth="1"/>
    <col min="6657" max="6657" width="11.44140625" style="58"/>
    <col min="6658" max="6658" width="5.6640625" style="58" customWidth="1"/>
    <col min="6659" max="6659" width="9.5546875" style="58" customWidth="1"/>
    <col min="6660" max="6660" width="14" style="58" customWidth="1"/>
    <col min="6661" max="6661" width="16.33203125" style="58" customWidth="1"/>
    <col min="6662" max="6662" width="15.88671875" style="58" customWidth="1"/>
    <col min="6663" max="6663" width="11.6640625" style="58" customWidth="1"/>
    <col min="6664" max="6664" width="8.33203125" style="58" customWidth="1"/>
    <col min="6665" max="6665" width="16.5546875" style="58" customWidth="1"/>
    <col min="6666" max="6909" width="11.44140625" style="58"/>
    <col min="6910" max="6910" width="22.6640625" style="58" customWidth="1"/>
    <col min="6911" max="6911" width="15.44140625" style="58" customWidth="1"/>
    <col min="6912" max="6912" width="7.33203125" style="58" customWidth="1"/>
    <col min="6913" max="6913" width="11.44140625" style="58"/>
    <col min="6914" max="6914" width="5.6640625" style="58" customWidth="1"/>
    <col min="6915" max="6915" width="9.5546875" style="58" customWidth="1"/>
    <col min="6916" max="6916" width="14" style="58" customWidth="1"/>
    <col min="6917" max="6917" width="16.33203125" style="58" customWidth="1"/>
    <col min="6918" max="6918" width="15.88671875" style="58" customWidth="1"/>
    <col min="6919" max="6919" width="11.6640625" style="58" customWidth="1"/>
    <col min="6920" max="6920" width="8.33203125" style="58" customWidth="1"/>
    <col min="6921" max="6921" width="16.5546875" style="58" customWidth="1"/>
    <col min="6922" max="7165" width="11.44140625" style="58"/>
    <col min="7166" max="7166" width="22.6640625" style="58" customWidth="1"/>
    <col min="7167" max="7167" width="15.44140625" style="58" customWidth="1"/>
    <col min="7168" max="7168" width="7.33203125" style="58" customWidth="1"/>
    <col min="7169" max="7169" width="11.44140625" style="58"/>
    <col min="7170" max="7170" width="5.6640625" style="58" customWidth="1"/>
    <col min="7171" max="7171" width="9.5546875" style="58" customWidth="1"/>
    <col min="7172" max="7172" width="14" style="58" customWidth="1"/>
    <col min="7173" max="7173" width="16.33203125" style="58" customWidth="1"/>
    <col min="7174" max="7174" width="15.88671875" style="58" customWidth="1"/>
    <col min="7175" max="7175" width="11.6640625" style="58" customWidth="1"/>
    <col min="7176" max="7176" width="8.33203125" style="58" customWidth="1"/>
    <col min="7177" max="7177" width="16.5546875" style="58" customWidth="1"/>
    <col min="7178" max="7421" width="11.44140625" style="58"/>
    <col min="7422" max="7422" width="22.6640625" style="58" customWidth="1"/>
    <col min="7423" max="7423" width="15.44140625" style="58" customWidth="1"/>
    <col min="7424" max="7424" width="7.33203125" style="58" customWidth="1"/>
    <col min="7425" max="7425" width="11.44140625" style="58"/>
    <col min="7426" max="7426" width="5.6640625" style="58" customWidth="1"/>
    <col min="7427" max="7427" width="9.5546875" style="58" customWidth="1"/>
    <col min="7428" max="7428" width="14" style="58" customWidth="1"/>
    <col min="7429" max="7429" width="16.33203125" style="58" customWidth="1"/>
    <col min="7430" max="7430" width="15.88671875" style="58" customWidth="1"/>
    <col min="7431" max="7431" width="11.6640625" style="58" customWidth="1"/>
    <col min="7432" max="7432" width="8.33203125" style="58" customWidth="1"/>
    <col min="7433" max="7433" width="16.5546875" style="58" customWidth="1"/>
    <col min="7434" max="7677" width="11.44140625" style="58"/>
    <col min="7678" max="7678" width="22.6640625" style="58" customWidth="1"/>
    <col min="7679" max="7679" width="15.44140625" style="58" customWidth="1"/>
    <col min="7680" max="7680" width="7.33203125" style="58" customWidth="1"/>
    <col min="7681" max="7681" width="11.44140625" style="58"/>
    <col min="7682" max="7682" width="5.6640625" style="58" customWidth="1"/>
    <col min="7683" max="7683" width="9.5546875" style="58" customWidth="1"/>
    <col min="7684" max="7684" width="14" style="58" customWidth="1"/>
    <col min="7685" max="7685" width="16.33203125" style="58" customWidth="1"/>
    <col min="7686" max="7686" width="15.88671875" style="58" customWidth="1"/>
    <col min="7687" max="7687" width="11.6640625" style="58" customWidth="1"/>
    <col min="7688" max="7688" width="8.33203125" style="58" customWidth="1"/>
    <col min="7689" max="7689" width="16.5546875" style="58" customWidth="1"/>
    <col min="7690" max="7933" width="11.44140625" style="58"/>
    <col min="7934" max="7934" width="22.6640625" style="58" customWidth="1"/>
    <col min="7935" max="7935" width="15.44140625" style="58" customWidth="1"/>
    <col min="7936" max="7936" width="7.33203125" style="58" customWidth="1"/>
    <col min="7937" max="7937" width="11.44140625" style="58"/>
    <col min="7938" max="7938" width="5.6640625" style="58" customWidth="1"/>
    <col min="7939" max="7939" width="9.5546875" style="58" customWidth="1"/>
    <col min="7940" max="7940" width="14" style="58" customWidth="1"/>
    <col min="7941" max="7941" width="16.33203125" style="58" customWidth="1"/>
    <col min="7942" max="7942" width="15.88671875" style="58" customWidth="1"/>
    <col min="7943" max="7943" width="11.6640625" style="58" customWidth="1"/>
    <col min="7944" max="7944" width="8.33203125" style="58" customWidth="1"/>
    <col min="7945" max="7945" width="16.5546875" style="58" customWidth="1"/>
    <col min="7946" max="8189" width="11.44140625" style="58"/>
    <col min="8190" max="8190" width="22.6640625" style="58" customWidth="1"/>
    <col min="8191" max="8191" width="15.44140625" style="58" customWidth="1"/>
    <col min="8192" max="8192" width="7.33203125" style="58" customWidth="1"/>
    <col min="8193" max="8193" width="11.44140625" style="58"/>
    <col min="8194" max="8194" width="5.6640625" style="58" customWidth="1"/>
    <col min="8195" max="8195" width="9.5546875" style="58" customWidth="1"/>
    <col min="8196" max="8196" width="14" style="58" customWidth="1"/>
    <col min="8197" max="8197" width="16.33203125" style="58" customWidth="1"/>
    <col min="8198" max="8198" width="15.88671875" style="58" customWidth="1"/>
    <col min="8199" max="8199" width="11.6640625" style="58" customWidth="1"/>
    <col min="8200" max="8200" width="8.33203125" style="58" customWidth="1"/>
    <col min="8201" max="8201" width="16.5546875" style="58" customWidth="1"/>
    <col min="8202" max="8445" width="11.44140625" style="58"/>
    <col min="8446" max="8446" width="22.6640625" style="58" customWidth="1"/>
    <col min="8447" max="8447" width="15.44140625" style="58" customWidth="1"/>
    <col min="8448" max="8448" width="7.33203125" style="58" customWidth="1"/>
    <col min="8449" max="8449" width="11.44140625" style="58"/>
    <col min="8450" max="8450" width="5.6640625" style="58" customWidth="1"/>
    <col min="8451" max="8451" width="9.5546875" style="58" customWidth="1"/>
    <col min="8452" max="8452" width="14" style="58" customWidth="1"/>
    <col min="8453" max="8453" width="16.33203125" style="58" customWidth="1"/>
    <col min="8454" max="8454" width="15.88671875" style="58" customWidth="1"/>
    <col min="8455" max="8455" width="11.6640625" style="58" customWidth="1"/>
    <col min="8456" max="8456" width="8.33203125" style="58" customWidth="1"/>
    <col min="8457" max="8457" width="16.5546875" style="58" customWidth="1"/>
    <col min="8458" max="8701" width="11.44140625" style="58"/>
    <col min="8702" max="8702" width="22.6640625" style="58" customWidth="1"/>
    <col min="8703" max="8703" width="15.44140625" style="58" customWidth="1"/>
    <col min="8704" max="8704" width="7.33203125" style="58" customWidth="1"/>
    <col min="8705" max="8705" width="11.44140625" style="58"/>
    <col min="8706" max="8706" width="5.6640625" style="58" customWidth="1"/>
    <col min="8707" max="8707" width="9.5546875" style="58" customWidth="1"/>
    <col min="8708" max="8708" width="14" style="58" customWidth="1"/>
    <col min="8709" max="8709" width="16.33203125" style="58" customWidth="1"/>
    <col min="8710" max="8710" width="15.88671875" style="58" customWidth="1"/>
    <col min="8711" max="8711" width="11.6640625" style="58" customWidth="1"/>
    <col min="8712" max="8712" width="8.33203125" style="58" customWidth="1"/>
    <col min="8713" max="8713" width="16.5546875" style="58" customWidth="1"/>
    <col min="8714" max="8957" width="11.44140625" style="58"/>
    <col min="8958" max="8958" width="22.6640625" style="58" customWidth="1"/>
    <col min="8959" max="8959" width="15.44140625" style="58" customWidth="1"/>
    <col min="8960" max="8960" width="7.33203125" style="58" customWidth="1"/>
    <col min="8961" max="8961" width="11.44140625" style="58"/>
    <col min="8962" max="8962" width="5.6640625" style="58" customWidth="1"/>
    <col min="8963" max="8963" width="9.5546875" style="58" customWidth="1"/>
    <col min="8964" max="8964" width="14" style="58" customWidth="1"/>
    <col min="8965" max="8965" width="16.33203125" style="58" customWidth="1"/>
    <col min="8966" max="8966" width="15.88671875" style="58" customWidth="1"/>
    <col min="8967" max="8967" width="11.6640625" style="58" customWidth="1"/>
    <col min="8968" max="8968" width="8.33203125" style="58" customWidth="1"/>
    <col min="8969" max="8969" width="16.5546875" style="58" customWidth="1"/>
    <col min="8970" max="9213" width="11.44140625" style="58"/>
    <col min="9214" max="9214" width="22.6640625" style="58" customWidth="1"/>
    <col min="9215" max="9215" width="15.44140625" style="58" customWidth="1"/>
    <col min="9216" max="9216" width="7.33203125" style="58" customWidth="1"/>
    <col min="9217" max="9217" width="11.44140625" style="58"/>
    <col min="9218" max="9218" width="5.6640625" style="58" customWidth="1"/>
    <col min="9219" max="9219" width="9.5546875" style="58" customWidth="1"/>
    <col min="9220" max="9220" width="14" style="58" customWidth="1"/>
    <col min="9221" max="9221" width="16.33203125" style="58" customWidth="1"/>
    <col min="9222" max="9222" width="15.88671875" style="58" customWidth="1"/>
    <col min="9223" max="9223" width="11.6640625" style="58" customWidth="1"/>
    <col min="9224" max="9224" width="8.33203125" style="58" customWidth="1"/>
    <col min="9225" max="9225" width="16.5546875" style="58" customWidth="1"/>
    <col min="9226" max="9469" width="11.44140625" style="58"/>
    <col min="9470" max="9470" width="22.6640625" style="58" customWidth="1"/>
    <col min="9471" max="9471" width="15.44140625" style="58" customWidth="1"/>
    <col min="9472" max="9472" width="7.33203125" style="58" customWidth="1"/>
    <col min="9473" max="9473" width="11.44140625" style="58"/>
    <col min="9474" max="9474" width="5.6640625" style="58" customWidth="1"/>
    <col min="9475" max="9475" width="9.5546875" style="58" customWidth="1"/>
    <col min="9476" max="9476" width="14" style="58" customWidth="1"/>
    <col min="9477" max="9477" width="16.33203125" style="58" customWidth="1"/>
    <col min="9478" max="9478" width="15.88671875" style="58" customWidth="1"/>
    <col min="9479" max="9479" width="11.6640625" style="58" customWidth="1"/>
    <col min="9480" max="9480" width="8.33203125" style="58" customWidth="1"/>
    <col min="9481" max="9481" width="16.5546875" style="58" customWidth="1"/>
    <col min="9482" max="9725" width="11.44140625" style="58"/>
    <col min="9726" max="9726" width="22.6640625" style="58" customWidth="1"/>
    <col min="9727" max="9727" width="15.44140625" style="58" customWidth="1"/>
    <col min="9728" max="9728" width="7.33203125" style="58" customWidth="1"/>
    <col min="9729" max="9729" width="11.44140625" style="58"/>
    <col min="9730" max="9730" width="5.6640625" style="58" customWidth="1"/>
    <col min="9731" max="9731" width="9.5546875" style="58" customWidth="1"/>
    <col min="9732" max="9732" width="14" style="58" customWidth="1"/>
    <col min="9733" max="9733" width="16.33203125" style="58" customWidth="1"/>
    <col min="9734" max="9734" width="15.88671875" style="58" customWidth="1"/>
    <col min="9735" max="9735" width="11.6640625" style="58" customWidth="1"/>
    <col min="9736" max="9736" width="8.33203125" style="58" customWidth="1"/>
    <col min="9737" max="9737" width="16.5546875" style="58" customWidth="1"/>
    <col min="9738" max="9981" width="11.44140625" style="58"/>
    <col min="9982" max="9982" width="22.6640625" style="58" customWidth="1"/>
    <col min="9983" max="9983" width="15.44140625" style="58" customWidth="1"/>
    <col min="9984" max="9984" width="7.33203125" style="58" customWidth="1"/>
    <col min="9985" max="9985" width="11.44140625" style="58"/>
    <col min="9986" max="9986" width="5.6640625" style="58" customWidth="1"/>
    <col min="9987" max="9987" width="9.5546875" style="58" customWidth="1"/>
    <col min="9988" max="9988" width="14" style="58" customWidth="1"/>
    <col min="9989" max="9989" width="16.33203125" style="58" customWidth="1"/>
    <col min="9990" max="9990" width="15.88671875" style="58" customWidth="1"/>
    <col min="9991" max="9991" width="11.6640625" style="58" customWidth="1"/>
    <col min="9992" max="9992" width="8.33203125" style="58" customWidth="1"/>
    <col min="9993" max="9993" width="16.5546875" style="58" customWidth="1"/>
    <col min="9994" max="10237" width="11.44140625" style="58"/>
    <col min="10238" max="10238" width="22.6640625" style="58" customWidth="1"/>
    <col min="10239" max="10239" width="15.44140625" style="58" customWidth="1"/>
    <col min="10240" max="10240" width="7.33203125" style="58" customWidth="1"/>
    <col min="10241" max="10241" width="11.44140625" style="58"/>
    <col min="10242" max="10242" width="5.6640625" style="58" customWidth="1"/>
    <col min="10243" max="10243" width="9.5546875" style="58" customWidth="1"/>
    <col min="10244" max="10244" width="14" style="58" customWidth="1"/>
    <col min="10245" max="10245" width="16.33203125" style="58" customWidth="1"/>
    <col min="10246" max="10246" width="15.88671875" style="58" customWidth="1"/>
    <col min="10247" max="10247" width="11.6640625" style="58" customWidth="1"/>
    <col min="10248" max="10248" width="8.33203125" style="58" customWidth="1"/>
    <col min="10249" max="10249" width="16.5546875" style="58" customWidth="1"/>
    <col min="10250" max="10493" width="11.44140625" style="58"/>
    <col min="10494" max="10494" width="22.6640625" style="58" customWidth="1"/>
    <col min="10495" max="10495" width="15.44140625" style="58" customWidth="1"/>
    <col min="10496" max="10496" width="7.33203125" style="58" customWidth="1"/>
    <col min="10497" max="10497" width="11.44140625" style="58"/>
    <col min="10498" max="10498" width="5.6640625" style="58" customWidth="1"/>
    <col min="10499" max="10499" width="9.5546875" style="58" customWidth="1"/>
    <col min="10500" max="10500" width="14" style="58" customWidth="1"/>
    <col min="10501" max="10501" width="16.33203125" style="58" customWidth="1"/>
    <col min="10502" max="10502" width="15.88671875" style="58" customWidth="1"/>
    <col min="10503" max="10503" width="11.6640625" style="58" customWidth="1"/>
    <col min="10504" max="10504" width="8.33203125" style="58" customWidth="1"/>
    <col min="10505" max="10505" width="16.5546875" style="58" customWidth="1"/>
    <col min="10506" max="10749" width="11.44140625" style="58"/>
    <col min="10750" max="10750" width="22.6640625" style="58" customWidth="1"/>
    <col min="10751" max="10751" width="15.44140625" style="58" customWidth="1"/>
    <col min="10752" max="10752" width="7.33203125" style="58" customWidth="1"/>
    <col min="10753" max="10753" width="11.44140625" style="58"/>
    <col min="10754" max="10754" width="5.6640625" style="58" customWidth="1"/>
    <col min="10755" max="10755" width="9.5546875" style="58" customWidth="1"/>
    <col min="10756" max="10756" width="14" style="58" customWidth="1"/>
    <col min="10757" max="10757" width="16.33203125" style="58" customWidth="1"/>
    <col min="10758" max="10758" width="15.88671875" style="58" customWidth="1"/>
    <col min="10759" max="10759" width="11.6640625" style="58" customWidth="1"/>
    <col min="10760" max="10760" width="8.33203125" style="58" customWidth="1"/>
    <col min="10761" max="10761" width="16.5546875" style="58" customWidth="1"/>
    <col min="10762" max="11005" width="11.44140625" style="58"/>
    <col min="11006" max="11006" width="22.6640625" style="58" customWidth="1"/>
    <col min="11007" max="11007" width="15.44140625" style="58" customWidth="1"/>
    <col min="11008" max="11008" width="7.33203125" style="58" customWidth="1"/>
    <col min="11009" max="11009" width="11.44140625" style="58"/>
    <col min="11010" max="11010" width="5.6640625" style="58" customWidth="1"/>
    <col min="11011" max="11011" width="9.5546875" style="58" customWidth="1"/>
    <col min="11012" max="11012" width="14" style="58" customWidth="1"/>
    <col min="11013" max="11013" width="16.33203125" style="58" customWidth="1"/>
    <col min="11014" max="11014" width="15.88671875" style="58" customWidth="1"/>
    <col min="11015" max="11015" width="11.6640625" style="58" customWidth="1"/>
    <col min="11016" max="11016" width="8.33203125" style="58" customWidth="1"/>
    <col min="11017" max="11017" width="16.5546875" style="58" customWidth="1"/>
    <col min="11018" max="11261" width="11.44140625" style="58"/>
    <col min="11262" max="11262" width="22.6640625" style="58" customWidth="1"/>
    <col min="11263" max="11263" width="15.44140625" style="58" customWidth="1"/>
    <col min="11264" max="11264" width="7.33203125" style="58" customWidth="1"/>
    <col min="11265" max="11265" width="11.44140625" style="58"/>
    <col min="11266" max="11266" width="5.6640625" style="58" customWidth="1"/>
    <col min="11267" max="11267" width="9.5546875" style="58" customWidth="1"/>
    <col min="11268" max="11268" width="14" style="58" customWidth="1"/>
    <col min="11269" max="11269" width="16.33203125" style="58" customWidth="1"/>
    <col min="11270" max="11270" width="15.88671875" style="58" customWidth="1"/>
    <col min="11271" max="11271" width="11.6640625" style="58" customWidth="1"/>
    <col min="11272" max="11272" width="8.33203125" style="58" customWidth="1"/>
    <col min="11273" max="11273" width="16.5546875" style="58" customWidth="1"/>
    <col min="11274" max="11517" width="11.44140625" style="58"/>
    <col min="11518" max="11518" width="22.6640625" style="58" customWidth="1"/>
    <col min="11519" max="11519" width="15.44140625" style="58" customWidth="1"/>
    <col min="11520" max="11520" width="7.33203125" style="58" customWidth="1"/>
    <col min="11521" max="11521" width="11.44140625" style="58"/>
    <col min="11522" max="11522" width="5.6640625" style="58" customWidth="1"/>
    <col min="11523" max="11523" width="9.5546875" style="58" customWidth="1"/>
    <col min="11524" max="11524" width="14" style="58" customWidth="1"/>
    <col min="11525" max="11525" width="16.33203125" style="58" customWidth="1"/>
    <col min="11526" max="11526" width="15.88671875" style="58" customWidth="1"/>
    <col min="11527" max="11527" width="11.6640625" style="58" customWidth="1"/>
    <col min="11528" max="11528" width="8.33203125" style="58" customWidth="1"/>
    <col min="11529" max="11529" width="16.5546875" style="58" customWidth="1"/>
    <col min="11530" max="11773" width="11.44140625" style="58"/>
    <col min="11774" max="11774" width="22.6640625" style="58" customWidth="1"/>
    <col min="11775" max="11775" width="15.44140625" style="58" customWidth="1"/>
    <col min="11776" max="11776" width="7.33203125" style="58" customWidth="1"/>
    <col min="11777" max="11777" width="11.44140625" style="58"/>
    <col min="11778" max="11778" width="5.6640625" style="58" customWidth="1"/>
    <col min="11779" max="11779" width="9.5546875" style="58" customWidth="1"/>
    <col min="11780" max="11780" width="14" style="58" customWidth="1"/>
    <col min="11781" max="11781" width="16.33203125" style="58" customWidth="1"/>
    <col min="11782" max="11782" width="15.88671875" style="58" customWidth="1"/>
    <col min="11783" max="11783" width="11.6640625" style="58" customWidth="1"/>
    <col min="11784" max="11784" width="8.33203125" style="58" customWidth="1"/>
    <col min="11785" max="11785" width="16.5546875" style="58" customWidth="1"/>
    <col min="11786" max="12029" width="11.44140625" style="58"/>
    <col min="12030" max="12030" width="22.6640625" style="58" customWidth="1"/>
    <col min="12031" max="12031" width="15.44140625" style="58" customWidth="1"/>
    <col min="12032" max="12032" width="7.33203125" style="58" customWidth="1"/>
    <col min="12033" max="12033" width="11.44140625" style="58"/>
    <col min="12034" max="12034" width="5.6640625" style="58" customWidth="1"/>
    <col min="12035" max="12035" width="9.5546875" style="58" customWidth="1"/>
    <col min="12036" max="12036" width="14" style="58" customWidth="1"/>
    <col min="12037" max="12037" width="16.33203125" style="58" customWidth="1"/>
    <col min="12038" max="12038" width="15.88671875" style="58" customWidth="1"/>
    <col min="12039" max="12039" width="11.6640625" style="58" customWidth="1"/>
    <col min="12040" max="12040" width="8.33203125" style="58" customWidth="1"/>
    <col min="12041" max="12041" width="16.5546875" style="58" customWidth="1"/>
    <col min="12042" max="12285" width="11.44140625" style="58"/>
    <col min="12286" max="12286" width="22.6640625" style="58" customWidth="1"/>
    <col min="12287" max="12287" width="15.44140625" style="58" customWidth="1"/>
    <col min="12288" max="12288" width="7.33203125" style="58" customWidth="1"/>
    <col min="12289" max="12289" width="11.44140625" style="58"/>
    <col min="12290" max="12290" width="5.6640625" style="58" customWidth="1"/>
    <col min="12291" max="12291" width="9.5546875" style="58" customWidth="1"/>
    <col min="12292" max="12292" width="14" style="58" customWidth="1"/>
    <col min="12293" max="12293" width="16.33203125" style="58" customWidth="1"/>
    <col min="12294" max="12294" width="15.88671875" style="58" customWidth="1"/>
    <col min="12295" max="12295" width="11.6640625" style="58" customWidth="1"/>
    <col min="12296" max="12296" width="8.33203125" style="58" customWidth="1"/>
    <col min="12297" max="12297" width="16.5546875" style="58" customWidth="1"/>
    <col min="12298" max="12541" width="11.44140625" style="58"/>
    <col min="12542" max="12542" width="22.6640625" style="58" customWidth="1"/>
    <col min="12543" max="12543" width="15.44140625" style="58" customWidth="1"/>
    <col min="12544" max="12544" width="7.33203125" style="58" customWidth="1"/>
    <col min="12545" max="12545" width="11.44140625" style="58"/>
    <col min="12546" max="12546" width="5.6640625" style="58" customWidth="1"/>
    <col min="12547" max="12547" width="9.5546875" style="58" customWidth="1"/>
    <col min="12548" max="12548" width="14" style="58" customWidth="1"/>
    <col min="12549" max="12549" width="16.33203125" style="58" customWidth="1"/>
    <col min="12550" max="12550" width="15.88671875" style="58" customWidth="1"/>
    <col min="12551" max="12551" width="11.6640625" style="58" customWidth="1"/>
    <col min="12552" max="12552" width="8.33203125" style="58" customWidth="1"/>
    <col min="12553" max="12553" width="16.5546875" style="58" customWidth="1"/>
    <col min="12554" max="12797" width="11.44140625" style="58"/>
    <col min="12798" max="12798" width="22.6640625" style="58" customWidth="1"/>
    <col min="12799" max="12799" width="15.44140625" style="58" customWidth="1"/>
    <col min="12800" max="12800" width="7.33203125" style="58" customWidth="1"/>
    <col min="12801" max="12801" width="11.44140625" style="58"/>
    <col min="12802" max="12802" width="5.6640625" style="58" customWidth="1"/>
    <col min="12803" max="12803" width="9.5546875" style="58" customWidth="1"/>
    <col min="12804" max="12804" width="14" style="58" customWidth="1"/>
    <col min="12805" max="12805" width="16.33203125" style="58" customWidth="1"/>
    <col min="12806" max="12806" width="15.88671875" style="58" customWidth="1"/>
    <col min="12807" max="12807" width="11.6640625" style="58" customWidth="1"/>
    <col min="12808" max="12808" width="8.33203125" style="58" customWidth="1"/>
    <col min="12809" max="12809" width="16.5546875" style="58" customWidth="1"/>
    <col min="12810" max="13053" width="11.44140625" style="58"/>
    <col min="13054" max="13054" width="22.6640625" style="58" customWidth="1"/>
    <col min="13055" max="13055" width="15.44140625" style="58" customWidth="1"/>
    <col min="13056" max="13056" width="7.33203125" style="58" customWidth="1"/>
    <col min="13057" max="13057" width="11.44140625" style="58"/>
    <col min="13058" max="13058" width="5.6640625" style="58" customWidth="1"/>
    <col min="13059" max="13059" width="9.5546875" style="58" customWidth="1"/>
    <col min="13060" max="13060" width="14" style="58" customWidth="1"/>
    <col min="13061" max="13061" width="16.33203125" style="58" customWidth="1"/>
    <col min="13062" max="13062" width="15.88671875" style="58" customWidth="1"/>
    <col min="13063" max="13063" width="11.6640625" style="58" customWidth="1"/>
    <col min="13064" max="13064" width="8.33203125" style="58" customWidth="1"/>
    <col min="13065" max="13065" width="16.5546875" style="58" customWidth="1"/>
    <col min="13066" max="13309" width="11.44140625" style="58"/>
    <col min="13310" max="13310" width="22.6640625" style="58" customWidth="1"/>
    <col min="13311" max="13311" width="15.44140625" style="58" customWidth="1"/>
    <col min="13312" max="13312" width="7.33203125" style="58" customWidth="1"/>
    <col min="13313" max="13313" width="11.44140625" style="58"/>
    <col min="13314" max="13314" width="5.6640625" style="58" customWidth="1"/>
    <col min="13315" max="13315" width="9.5546875" style="58" customWidth="1"/>
    <col min="13316" max="13316" width="14" style="58" customWidth="1"/>
    <col min="13317" max="13317" width="16.33203125" style="58" customWidth="1"/>
    <col min="13318" max="13318" width="15.88671875" style="58" customWidth="1"/>
    <col min="13319" max="13319" width="11.6640625" style="58" customWidth="1"/>
    <col min="13320" max="13320" width="8.33203125" style="58" customWidth="1"/>
    <col min="13321" max="13321" width="16.5546875" style="58" customWidth="1"/>
    <col min="13322" max="13565" width="11.44140625" style="58"/>
    <col min="13566" max="13566" width="22.6640625" style="58" customWidth="1"/>
    <col min="13567" max="13567" width="15.44140625" style="58" customWidth="1"/>
    <col min="13568" max="13568" width="7.33203125" style="58" customWidth="1"/>
    <col min="13569" max="13569" width="11.44140625" style="58"/>
    <col min="13570" max="13570" width="5.6640625" style="58" customWidth="1"/>
    <col min="13571" max="13571" width="9.5546875" style="58" customWidth="1"/>
    <col min="13572" max="13572" width="14" style="58" customWidth="1"/>
    <col min="13573" max="13573" width="16.33203125" style="58" customWidth="1"/>
    <col min="13574" max="13574" width="15.88671875" style="58" customWidth="1"/>
    <col min="13575" max="13575" width="11.6640625" style="58" customWidth="1"/>
    <col min="13576" max="13576" width="8.33203125" style="58" customWidth="1"/>
    <col min="13577" max="13577" width="16.5546875" style="58" customWidth="1"/>
    <col min="13578" max="13821" width="11.44140625" style="58"/>
    <col min="13822" max="13822" width="22.6640625" style="58" customWidth="1"/>
    <col min="13823" max="13823" width="15.44140625" style="58" customWidth="1"/>
    <col min="13824" max="13824" width="7.33203125" style="58" customWidth="1"/>
    <col min="13825" max="13825" width="11.44140625" style="58"/>
    <col min="13826" max="13826" width="5.6640625" style="58" customWidth="1"/>
    <col min="13827" max="13827" width="9.5546875" style="58" customWidth="1"/>
    <col min="13828" max="13828" width="14" style="58" customWidth="1"/>
    <col min="13829" max="13829" width="16.33203125" style="58" customWidth="1"/>
    <col min="13830" max="13830" width="15.88671875" style="58" customWidth="1"/>
    <col min="13831" max="13831" width="11.6640625" style="58" customWidth="1"/>
    <col min="13832" max="13832" width="8.33203125" style="58" customWidth="1"/>
    <col min="13833" max="13833" width="16.5546875" style="58" customWidth="1"/>
    <col min="13834" max="14077" width="11.44140625" style="58"/>
    <col min="14078" max="14078" width="22.6640625" style="58" customWidth="1"/>
    <col min="14079" max="14079" width="15.44140625" style="58" customWidth="1"/>
    <col min="14080" max="14080" width="7.33203125" style="58" customWidth="1"/>
    <col min="14081" max="14081" width="11.44140625" style="58"/>
    <col min="14082" max="14082" width="5.6640625" style="58" customWidth="1"/>
    <col min="14083" max="14083" width="9.5546875" style="58" customWidth="1"/>
    <col min="14084" max="14084" width="14" style="58" customWidth="1"/>
    <col min="14085" max="14085" width="16.33203125" style="58" customWidth="1"/>
    <col min="14086" max="14086" width="15.88671875" style="58" customWidth="1"/>
    <col min="14087" max="14087" width="11.6640625" style="58" customWidth="1"/>
    <col min="14088" max="14088" width="8.33203125" style="58" customWidth="1"/>
    <col min="14089" max="14089" width="16.5546875" style="58" customWidth="1"/>
    <col min="14090" max="14333" width="11.44140625" style="58"/>
    <col min="14334" max="14334" width="22.6640625" style="58" customWidth="1"/>
    <col min="14335" max="14335" width="15.44140625" style="58" customWidth="1"/>
    <col min="14336" max="14336" width="7.33203125" style="58" customWidth="1"/>
    <col min="14337" max="14337" width="11.44140625" style="58"/>
    <col min="14338" max="14338" width="5.6640625" style="58" customWidth="1"/>
    <col min="14339" max="14339" width="9.5546875" style="58" customWidth="1"/>
    <col min="14340" max="14340" width="14" style="58" customWidth="1"/>
    <col min="14341" max="14341" width="16.33203125" style="58" customWidth="1"/>
    <col min="14342" max="14342" width="15.88671875" style="58" customWidth="1"/>
    <col min="14343" max="14343" width="11.6640625" style="58" customWidth="1"/>
    <col min="14344" max="14344" width="8.33203125" style="58" customWidth="1"/>
    <col min="14345" max="14345" width="16.5546875" style="58" customWidth="1"/>
    <col min="14346" max="14589" width="11.44140625" style="58"/>
    <col min="14590" max="14590" width="22.6640625" style="58" customWidth="1"/>
    <col min="14591" max="14591" width="15.44140625" style="58" customWidth="1"/>
    <col min="14592" max="14592" width="7.33203125" style="58" customWidth="1"/>
    <col min="14593" max="14593" width="11.44140625" style="58"/>
    <col min="14594" max="14594" width="5.6640625" style="58" customWidth="1"/>
    <col min="14595" max="14595" width="9.5546875" style="58" customWidth="1"/>
    <col min="14596" max="14596" width="14" style="58" customWidth="1"/>
    <col min="14597" max="14597" width="16.33203125" style="58" customWidth="1"/>
    <col min="14598" max="14598" width="15.88671875" style="58" customWidth="1"/>
    <col min="14599" max="14599" width="11.6640625" style="58" customWidth="1"/>
    <col min="14600" max="14600" width="8.33203125" style="58" customWidth="1"/>
    <col min="14601" max="14601" width="16.5546875" style="58" customWidth="1"/>
    <col min="14602" max="14845" width="11.44140625" style="58"/>
    <col min="14846" max="14846" width="22.6640625" style="58" customWidth="1"/>
    <col min="14847" max="14847" width="15.44140625" style="58" customWidth="1"/>
    <col min="14848" max="14848" width="7.33203125" style="58" customWidth="1"/>
    <col min="14849" max="14849" width="11.44140625" style="58"/>
    <col min="14850" max="14850" width="5.6640625" style="58" customWidth="1"/>
    <col min="14851" max="14851" width="9.5546875" style="58" customWidth="1"/>
    <col min="14852" max="14852" width="14" style="58" customWidth="1"/>
    <col min="14853" max="14853" width="16.33203125" style="58" customWidth="1"/>
    <col min="14854" max="14854" width="15.88671875" style="58" customWidth="1"/>
    <col min="14855" max="14855" width="11.6640625" style="58" customWidth="1"/>
    <col min="14856" max="14856" width="8.33203125" style="58" customWidth="1"/>
    <col min="14857" max="14857" width="16.5546875" style="58" customWidth="1"/>
    <col min="14858" max="15101" width="11.44140625" style="58"/>
    <col min="15102" max="15102" width="22.6640625" style="58" customWidth="1"/>
    <col min="15103" max="15103" width="15.44140625" style="58" customWidth="1"/>
    <col min="15104" max="15104" width="7.33203125" style="58" customWidth="1"/>
    <col min="15105" max="15105" width="11.44140625" style="58"/>
    <col min="15106" max="15106" width="5.6640625" style="58" customWidth="1"/>
    <col min="15107" max="15107" width="9.5546875" style="58" customWidth="1"/>
    <col min="15108" max="15108" width="14" style="58" customWidth="1"/>
    <col min="15109" max="15109" width="16.33203125" style="58" customWidth="1"/>
    <col min="15110" max="15110" width="15.88671875" style="58" customWidth="1"/>
    <col min="15111" max="15111" width="11.6640625" style="58" customWidth="1"/>
    <col min="15112" max="15112" width="8.33203125" style="58" customWidth="1"/>
    <col min="15113" max="15113" width="16.5546875" style="58" customWidth="1"/>
    <col min="15114" max="15357" width="11.44140625" style="58"/>
    <col min="15358" max="15358" width="22.6640625" style="58" customWidth="1"/>
    <col min="15359" max="15359" width="15.44140625" style="58" customWidth="1"/>
    <col min="15360" max="15360" width="7.33203125" style="58" customWidth="1"/>
    <col min="15361" max="15361" width="11.44140625" style="58"/>
    <col min="15362" max="15362" width="5.6640625" style="58" customWidth="1"/>
    <col min="15363" max="15363" width="9.5546875" style="58" customWidth="1"/>
    <col min="15364" max="15364" width="14" style="58" customWidth="1"/>
    <col min="15365" max="15365" width="16.33203125" style="58" customWidth="1"/>
    <col min="15366" max="15366" width="15.88671875" style="58" customWidth="1"/>
    <col min="15367" max="15367" width="11.6640625" style="58" customWidth="1"/>
    <col min="15368" max="15368" width="8.33203125" style="58" customWidth="1"/>
    <col min="15369" max="15369" width="16.5546875" style="58" customWidth="1"/>
    <col min="15370" max="15613" width="11.44140625" style="58"/>
    <col min="15614" max="15614" width="22.6640625" style="58" customWidth="1"/>
    <col min="15615" max="15615" width="15.44140625" style="58" customWidth="1"/>
    <col min="15616" max="15616" width="7.33203125" style="58" customWidth="1"/>
    <col min="15617" max="15617" width="11.44140625" style="58"/>
    <col min="15618" max="15618" width="5.6640625" style="58" customWidth="1"/>
    <col min="15619" max="15619" width="9.5546875" style="58" customWidth="1"/>
    <col min="15620" max="15620" width="14" style="58" customWidth="1"/>
    <col min="15621" max="15621" width="16.33203125" style="58" customWidth="1"/>
    <col min="15622" max="15622" width="15.88671875" style="58" customWidth="1"/>
    <col min="15623" max="15623" width="11.6640625" style="58" customWidth="1"/>
    <col min="15624" max="15624" width="8.33203125" style="58" customWidth="1"/>
    <col min="15625" max="15625" width="16.5546875" style="58" customWidth="1"/>
    <col min="15626" max="15869" width="11.44140625" style="58"/>
    <col min="15870" max="15870" width="22.6640625" style="58" customWidth="1"/>
    <col min="15871" max="15871" width="15.44140625" style="58" customWidth="1"/>
    <col min="15872" max="15872" width="7.33203125" style="58" customWidth="1"/>
    <col min="15873" max="15873" width="11.44140625" style="58"/>
    <col min="15874" max="15874" width="5.6640625" style="58" customWidth="1"/>
    <col min="15875" max="15875" width="9.5546875" style="58" customWidth="1"/>
    <col min="15876" max="15876" width="14" style="58" customWidth="1"/>
    <col min="15877" max="15877" width="16.33203125" style="58" customWidth="1"/>
    <col min="15878" max="15878" width="15.88671875" style="58" customWidth="1"/>
    <col min="15879" max="15879" width="11.6640625" style="58" customWidth="1"/>
    <col min="15880" max="15880" width="8.33203125" style="58" customWidth="1"/>
    <col min="15881" max="15881" width="16.5546875" style="58" customWidth="1"/>
    <col min="15882" max="16125" width="11.44140625" style="58"/>
    <col min="16126" max="16126" width="22.6640625" style="58" customWidth="1"/>
    <col min="16127" max="16127" width="15.44140625" style="58" customWidth="1"/>
    <col min="16128" max="16128" width="7.33203125" style="58" customWidth="1"/>
    <col min="16129" max="16129" width="11.44140625" style="58"/>
    <col min="16130" max="16130" width="5.6640625" style="58" customWidth="1"/>
    <col min="16131" max="16131" width="9.5546875" style="58" customWidth="1"/>
    <col min="16132" max="16132" width="14" style="58" customWidth="1"/>
    <col min="16133" max="16133" width="16.33203125" style="58" customWidth="1"/>
    <col min="16134" max="16134" width="15.88671875" style="58" customWidth="1"/>
    <col min="16135" max="16135" width="11.6640625" style="58" customWidth="1"/>
    <col min="16136" max="16136" width="8.33203125" style="58" customWidth="1"/>
    <col min="16137" max="16137" width="16.5546875" style="58" customWidth="1"/>
    <col min="16138"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16.5" customHeight="1" thickBot="1">
      <c r="A30" s="295" t="s">
        <v>120</v>
      </c>
      <c r="B30" s="234" t="s">
        <v>121</v>
      </c>
      <c r="C30" s="235"/>
      <c r="D30" s="235"/>
      <c r="E30" s="235"/>
      <c r="F30" s="235"/>
      <c r="G30" s="235"/>
      <c r="H30" s="235"/>
      <c r="I30" s="236"/>
      <c r="J30" s="949" t="s">
        <v>43</v>
      </c>
      <c r="K30" s="950"/>
      <c r="L30" s="555"/>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2" s="68" customFormat="1" ht="3.75" customHeight="1" thickBot="1">
      <c r="A33" s="147"/>
      <c r="B33" s="135"/>
      <c r="C33" s="135"/>
      <c r="D33" s="135"/>
      <c r="E33" s="135"/>
      <c r="F33" s="135"/>
      <c r="G33" s="148"/>
      <c r="H33" s="148"/>
      <c r="I33" s="135"/>
      <c r="J33" s="135"/>
      <c r="K33" s="135"/>
      <c r="L33" s="136"/>
    </row>
    <row r="34" spans="1:12" s="198" customFormat="1" ht="12">
      <c r="A34" s="889" t="s">
        <v>10</v>
      </c>
      <c r="B34" s="890"/>
      <c r="C34" s="890"/>
      <c r="D34" s="890"/>
      <c r="E34" s="890"/>
      <c r="F34" s="891"/>
      <c r="G34" s="892" t="s">
        <v>15</v>
      </c>
      <c r="H34" s="893"/>
      <c r="I34" s="149" t="s">
        <v>16</v>
      </c>
      <c r="J34" s="894" t="s">
        <v>17</v>
      </c>
      <c r="K34" s="891"/>
      <c r="L34" s="150" t="s">
        <v>18</v>
      </c>
    </row>
    <row r="35" spans="1:12" s="305" customFormat="1" ht="12.75" customHeight="1">
      <c r="A35" s="292" t="s">
        <v>47</v>
      </c>
      <c r="B35" s="78"/>
      <c r="C35" s="78"/>
      <c r="D35" s="78"/>
      <c r="E35" s="78"/>
      <c r="F35" s="301"/>
      <c r="G35" s="341"/>
      <c r="H35" s="299"/>
      <c r="I35" s="313">
        <f>+'CONCRETO CLASE D'!I35</f>
        <v>11296</v>
      </c>
      <c r="J35" s="968">
        <v>0.8</v>
      </c>
      <c r="K35" s="969"/>
      <c r="L35" s="593">
        <f>+I35/J35</f>
        <v>14120</v>
      </c>
    </row>
    <row r="36" spans="1:12" s="305" customFormat="1" ht="12.75" customHeight="1">
      <c r="A36" s="293" t="s">
        <v>66</v>
      </c>
      <c r="B36" s="332"/>
      <c r="C36" s="332"/>
      <c r="D36" s="332"/>
      <c r="E36" s="332"/>
      <c r="F36" s="333"/>
      <c r="G36" s="340"/>
      <c r="H36" s="335"/>
      <c r="I36" s="336">
        <f>+'CONCRETO CLASE D'!I36</f>
        <v>10156</v>
      </c>
      <c r="J36" s="970">
        <v>0.8</v>
      </c>
      <c r="K36" s="971"/>
      <c r="L36" s="594">
        <f>+I36/J36</f>
        <v>12695</v>
      </c>
    </row>
    <row r="37" spans="1:12" s="305" customFormat="1" ht="12.75" customHeight="1">
      <c r="A37" s="293" t="s">
        <v>46</v>
      </c>
      <c r="B37" s="332"/>
      <c r="C37" s="332"/>
      <c r="D37" s="332"/>
      <c r="E37" s="332"/>
      <c r="F37" s="333"/>
      <c r="G37" s="334"/>
      <c r="H37" s="335"/>
      <c r="I37" s="336"/>
      <c r="J37" s="337"/>
      <c r="K37" s="338"/>
      <c r="L37" s="594">
        <f>+L69*0.1</f>
        <v>11809.272656250001</v>
      </c>
    </row>
    <row r="38" spans="1:12" s="198" customFormat="1" ht="12" thickBot="1">
      <c r="A38" s="260"/>
      <c r="B38" s="261"/>
      <c r="C38" s="261"/>
      <c r="D38" s="261"/>
      <c r="E38" s="261"/>
      <c r="F38" s="262"/>
      <c r="G38" s="961"/>
      <c r="H38" s="962"/>
      <c r="I38" s="314"/>
      <c r="J38" s="963"/>
      <c r="K38" s="960"/>
      <c r="L38" s="315"/>
    </row>
    <row r="39" spans="1:12" s="198" customFormat="1" ht="12.6" thickBot="1">
      <c r="A39" s="907" t="s">
        <v>19</v>
      </c>
      <c r="B39" s="908"/>
      <c r="C39" s="908"/>
      <c r="D39" s="908"/>
      <c r="E39" s="908"/>
      <c r="F39" s="908"/>
      <c r="G39" s="908"/>
      <c r="H39" s="908"/>
      <c r="I39" s="908"/>
      <c r="J39" s="908"/>
      <c r="K39" s="909"/>
      <c r="L39" s="312">
        <f>SUM(L35:L38)</f>
        <v>38624.272656250003</v>
      </c>
    </row>
    <row r="40" spans="1:12" s="198" customFormat="1" ht="12">
      <c r="A40" s="157"/>
      <c r="B40" s="158"/>
      <c r="C40" s="158"/>
      <c r="D40" s="158"/>
      <c r="E40" s="158"/>
      <c r="F40" s="158"/>
      <c r="G40" s="158"/>
      <c r="H40" s="158"/>
      <c r="I40" s="158"/>
      <c r="J40" s="158"/>
      <c r="K40" s="158"/>
      <c r="L40" s="159"/>
    </row>
    <row r="41" spans="1:12">
      <c r="A41" s="160" t="s">
        <v>20</v>
      </c>
      <c r="B41" s="161"/>
      <c r="C41" s="161"/>
      <c r="D41" s="161"/>
      <c r="E41" s="161"/>
      <c r="F41" s="161"/>
      <c r="G41" s="161"/>
      <c r="H41" s="161"/>
      <c r="I41" s="161"/>
      <c r="J41" s="161"/>
      <c r="K41" s="161"/>
      <c r="L41" s="162"/>
    </row>
    <row r="42" spans="1:12" s="198" customFormat="1" ht="3.75" customHeight="1" thickBot="1">
      <c r="A42" s="163"/>
      <c r="B42" s="164"/>
      <c r="C42" s="164"/>
      <c r="D42" s="164"/>
      <c r="E42" s="164"/>
      <c r="F42" s="164"/>
      <c r="G42" s="164"/>
      <c r="H42" s="158"/>
      <c r="I42" s="158"/>
      <c r="J42" s="158"/>
      <c r="K42" s="158"/>
      <c r="L42" s="159"/>
    </row>
    <row r="43" spans="1:12" s="198" customFormat="1" ht="12">
      <c r="A43" s="889" t="s">
        <v>10</v>
      </c>
      <c r="B43" s="890"/>
      <c r="C43" s="890"/>
      <c r="D43" s="890"/>
      <c r="E43" s="890"/>
      <c r="F43" s="890"/>
      <c r="G43" s="891"/>
      <c r="H43" s="165" t="s">
        <v>12</v>
      </c>
      <c r="I43" s="149" t="s">
        <v>13</v>
      </c>
      <c r="J43" s="894" t="s">
        <v>21</v>
      </c>
      <c r="K43" s="891"/>
      <c r="L43" s="150" t="s">
        <v>18</v>
      </c>
    </row>
    <row r="44" spans="1:12" s="198" customFormat="1" ht="12.75" customHeight="1">
      <c r="A44" s="292" t="s">
        <v>48</v>
      </c>
      <c r="B44" s="265"/>
      <c r="C44" s="265"/>
      <c r="D44" s="265"/>
      <c r="E44" s="265"/>
      <c r="F44" s="265"/>
      <c r="G44" s="299"/>
      <c r="H44" s="296" t="s">
        <v>43</v>
      </c>
      <c r="I44" s="342">
        <v>0.84</v>
      </c>
      <c r="J44" s="1074">
        <f>+'CONCRETO CLASE D'!J44:K44</f>
        <v>71237</v>
      </c>
      <c r="K44" s="1075"/>
      <c r="L44" s="410">
        <f>+J44*I44</f>
        <v>59839.079999999994</v>
      </c>
    </row>
    <row r="45" spans="1:12" s="198" customFormat="1">
      <c r="A45" s="293" t="s">
        <v>49</v>
      </c>
      <c r="B45" s="256"/>
      <c r="C45" s="256"/>
      <c r="D45" s="256"/>
      <c r="E45" s="256"/>
      <c r="F45" s="256"/>
      <c r="G45" s="245"/>
      <c r="H45" s="242" t="s">
        <v>43</v>
      </c>
      <c r="I45" s="343">
        <v>0.63</v>
      </c>
      <c r="J45" s="1076">
        <f>+'CONCRETO CLASE D'!J45:K45</f>
        <v>58599</v>
      </c>
      <c r="K45" s="1077"/>
      <c r="L45" s="598">
        <f>+J45*I45</f>
        <v>36917.370000000003</v>
      </c>
    </row>
    <row r="46" spans="1:12" s="198" customFormat="1">
      <c r="A46" s="293" t="s">
        <v>50</v>
      </c>
      <c r="B46" s="256"/>
      <c r="C46" s="256"/>
      <c r="D46" s="256"/>
      <c r="E46" s="256"/>
      <c r="F46" s="256"/>
      <c r="G46" s="245"/>
      <c r="H46" s="242" t="s">
        <v>118</v>
      </c>
      <c r="I46" s="343">
        <v>260</v>
      </c>
      <c r="J46" s="1076">
        <f>+'CONCRETO CLASE D'!J46:K46</f>
        <v>645</v>
      </c>
      <c r="K46" s="1077"/>
      <c r="L46" s="598">
        <f>+J46*I46</f>
        <v>167700</v>
      </c>
    </row>
    <row r="47" spans="1:12" s="198" customFormat="1">
      <c r="A47" s="293" t="s">
        <v>51</v>
      </c>
      <c r="B47" s="256"/>
      <c r="C47" s="256"/>
      <c r="D47" s="256"/>
      <c r="E47" s="256"/>
      <c r="F47" s="256"/>
      <c r="G47" s="245"/>
      <c r="H47" s="242" t="s">
        <v>119</v>
      </c>
      <c r="I47" s="343">
        <v>185</v>
      </c>
      <c r="J47" s="1076">
        <f>+'CONCRETO CLASE D'!J47:K47</f>
        <v>45</v>
      </c>
      <c r="K47" s="1077"/>
      <c r="L47" s="598">
        <f>+J47*I47</f>
        <v>8325</v>
      </c>
    </row>
    <row r="48" spans="1:12" s="198" customFormat="1">
      <c r="A48" s="293" t="s">
        <v>67</v>
      </c>
      <c r="B48" s="256"/>
      <c r="C48" s="256"/>
      <c r="D48" s="256"/>
      <c r="E48" s="256"/>
      <c r="F48" s="256"/>
      <c r="G48" s="245"/>
      <c r="H48" s="242" t="s">
        <v>44</v>
      </c>
      <c r="I48" s="343">
        <v>1.2</v>
      </c>
      <c r="J48" s="1076">
        <f>+'CONCRETO CLASE D'!J48:K48</f>
        <v>12600</v>
      </c>
      <c r="K48" s="1077"/>
      <c r="L48" s="598">
        <f>+J48*I48</f>
        <v>15120</v>
      </c>
    </row>
    <row r="49" spans="1:14" s="198" customFormat="1">
      <c r="A49" s="293" t="s">
        <v>62</v>
      </c>
      <c r="B49" s="256"/>
      <c r="C49" s="256"/>
      <c r="D49" s="256"/>
      <c r="E49" s="256"/>
      <c r="F49" s="256"/>
      <c r="G49" s="245"/>
      <c r="H49" s="257"/>
      <c r="I49" s="246"/>
      <c r="J49" s="1072"/>
      <c r="K49" s="1073"/>
      <c r="L49" s="598">
        <f>+M49*0.02</f>
        <v>5758.0290000000005</v>
      </c>
      <c r="M49" s="346">
        <f>SUM(L44:L48)</f>
        <v>287901.45</v>
      </c>
      <c r="N49" s="602">
        <f>+L45+L46+L47+L48+L49</f>
        <v>233820.399</v>
      </c>
    </row>
    <row r="50" spans="1:14" s="198" customFormat="1" ht="12" thickBot="1">
      <c r="A50" s="260"/>
      <c r="B50" s="261"/>
      <c r="C50" s="261"/>
      <c r="D50" s="261"/>
      <c r="E50" s="261"/>
      <c r="F50" s="261"/>
      <c r="G50" s="262"/>
      <c r="H50" s="263"/>
      <c r="I50" s="240"/>
      <c r="J50" s="963"/>
      <c r="K50" s="960"/>
      <c r="L50" s="320"/>
    </row>
    <row r="51" spans="1:14" s="198" customFormat="1" ht="12.6" thickBot="1">
      <c r="A51" s="907" t="s">
        <v>19</v>
      </c>
      <c r="B51" s="908"/>
      <c r="C51" s="908"/>
      <c r="D51" s="908"/>
      <c r="E51" s="908"/>
      <c r="F51" s="908"/>
      <c r="G51" s="908"/>
      <c r="H51" s="908"/>
      <c r="I51" s="908"/>
      <c r="J51" s="908"/>
      <c r="K51" s="909"/>
      <c r="L51" s="156">
        <f>SUM(L44:L50)</f>
        <v>293659.47899999999</v>
      </c>
    </row>
    <row r="52" spans="1:14" s="198" customFormat="1" ht="11.4">
      <c r="A52" s="170"/>
      <c r="B52" s="158"/>
      <c r="C52" s="158"/>
      <c r="D52" s="158"/>
      <c r="E52" s="158"/>
      <c r="F52" s="158"/>
      <c r="G52" s="158"/>
      <c r="H52" s="158"/>
      <c r="I52" s="158"/>
      <c r="J52" s="158"/>
      <c r="K52" s="158"/>
      <c r="L52" s="159"/>
    </row>
    <row r="53" spans="1:14" s="198" customFormat="1">
      <c r="A53" s="160" t="s">
        <v>22</v>
      </c>
      <c r="B53" s="166"/>
      <c r="C53" s="166"/>
      <c r="D53" s="166"/>
      <c r="E53" s="166"/>
      <c r="F53" s="166"/>
      <c r="G53" s="166"/>
      <c r="H53" s="166"/>
      <c r="I53" s="166"/>
      <c r="J53" s="166"/>
      <c r="K53" s="166"/>
      <c r="L53" s="171"/>
    </row>
    <row r="54" spans="1:14" s="198" customFormat="1" ht="3.75" customHeight="1" thickBot="1">
      <c r="A54" s="170"/>
      <c r="B54" s="158"/>
      <c r="C54" s="158"/>
      <c r="D54" s="158"/>
      <c r="E54" s="158"/>
      <c r="F54" s="158"/>
      <c r="G54" s="158"/>
      <c r="H54" s="158"/>
      <c r="I54" s="158"/>
      <c r="J54" s="158"/>
      <c r="K54" s="158"/>
      <c r="L54" s="159"/>
    </row>
    <row r="55" spans="1:14" s="198" customFormat="1" ht="36" customHeight="1">
      <c r="A55" s="914" t="s">
        <v>23</v>
      </c>
      <c r="B55" s="915"/>
      <c r="C55" s="915"/>
      <c r="D55" s="915"/>
      <c r="E55" s="916"/>
      <c r="F55" s="172" t="s">
        <v>12</v>
      </c>
      <c r="G55" s="173" t="s">
        <v>107</v>
      </c>
      <c r="H55" s="174" t="s">
        <v>108</v>
      </c>
      <c r="I55" s="173" t="s">
        <v>109</v>
      </c>
      <c r="J55" s="917" t="s">
        <v>24</v>
      </c>
      <c r="K55" s="916"/>
      <c r="L55" s="175" t="s">
        <v>18</v>
      </c>
    </row>
    <row r="56" spans="1:14" s="198" customFormat="1">
      <c r="A56" s="292" t="s">
        <v>48</v>
      </c>
      <c r="B56" s="265"/>
      <c r="C56" s="265"/>
      <c r="D56" s="265"/>
      <c r="E56" s="265"/>
      <c r="F56" s="316" t="s">
        <v>43</v>
      </c>
      <c r="G56" s="238">
        <f>I44</f>
        <v>0.84</v>
      </c>
      <c r="H56" s="267">
        <v>5</v>
      </c>
      <c r="I56" s="238">
        <f>+H56*G56</f>
        <v>4.2</v>
      </c>
      <c r="J56" s="1074">
        <f>+'TRANSPORTE EXCAV.'!L61</f>
        <v>1953.8333333333333</v>
      </c>
      <c r="K56" s="1075"/>
      <c r="L56" s="587">
        <f>+J56*I56</f>
        <v>8206.1</v>
      </c>
    </row>
    <row r="57" spans="1:14" s="198" customFormat="1">
      <c r="A57" s="293" t="s">
        <v>49</v>
      </c>
      <c r="B57" s="256"/>
      <c r="C57" s="256"/>
      <c r="D57" s="256"/>
      <c r="E57" s="256"/>
      <c r="F57" s="317" t="s">
        <v>43</v>
      </c>
      <c r="G57" s="246">
        <f>I45</f>
        <v>0.63</v>
      </c>
      <c r="H57" s="257">
        <v>5</v>
      </c>
      <c r="I57" s="246">
        <f>+H57*G57</f>
        <v>3.15</v>
      </c>
      <c r="J57" s="1076">
        <f>J56</f>
        <v>1953.8333333333333</v>
      </c>
      <c r="K57" s="1077"/>
      <c r="L57" s="596">
        <f>+J57*I57</f>
        <v>6154.5749999999998</v>
      </c>
    </row>
    <row r="58" spans="1:14" s="198" customFormat="1" ht="11.4">
      <c r="A58" s="255"/>
      <c r="B58" s="256"/>
      <c r="C58" s="256"/>
      <c r="D58" s="256"/>
      <c r="E58" s="256"/>
      <c r="F58" s="268"/>
      <c r="G58" s="246"/>
      <c r="H58" s="257"/>
      <c r="I58" s="246"/>
      <c r="J58" s="321"/>
      <c r="K58" s="322"/>
      <c r="L58" s="311"/>
    </row>
    <row r="59" spans="1:14" s="198" customFormat="1" ht="12" thickBot="1">
      <c r="A59" s="260"/>
      <c r="B59" s="261"/>
      <c r="C59" s="261"/>
      <c r="D59" s="261"/>
      <c r="E59" s="261"/>
      <c r="F59" s="269"/>
      <c r="G59" s="240"/>
      <c r="H59" s="263"/>
      <c r="I59" s="240"/>
      <c r="J59" s="966"/>
      <c r="K59" s="967"/>
      <c r="L59" s="315"/>
    </row>
    <row r="60" spans="1:14" s="198" customFormat="1" ht="12.6" thickBot="1">
      <c r="A60" s="918" t="s">
        <v>19</v>
      </c>
      <c r="B60" s="919"/>
      <c r="C60" s="919"/>
      <c r="D60" s="919"/>
      <c r="E60" s="919"/>
      <c r="F60" s="919"/>
      <c r="G60" s="919"/>
      <c r="H60" s="919"/>
      <c r="I60" s="919"/>
      <c r="J60" s="919"/>
      <c r="K60" s="920"/>
      <c r="L60" s="323">
        <f>SUM(L56:L59)</f>
        <v>14360.674999999999</v>
      </c>
    </row>
    <row r="61" spans="1:14" s="198" customFormat="1" ht="11.4">
      <c r="A61" s="170"/>
      <c r="B61" s="158"/>
      <c r="C61" s="158"/>
      <c r="D61" s="158"/>
      <c r="E61" s="158"/>
      <c r="F61" s="158"/>
      <c r="G61" s="158"/>
      <c r="H61" s="158"/>
      <c r="I61" s="158"/>
      <c r="J61" s="158"/>
      <c r="K61" s="158"/>
      <c r="L61" s="159"/>
    </row>
    <row r="62" spans="1:14">
      <c r="A62" s="160" t="s">
        <v>25</v>
      </c>
      <c r="B62" s="161"/>
      <c r="C62" s="161"/>
      <c r="D62" s="161"/>
      <c r="E62" s="161"/>
      <c r="F62" s="161"/>
      <c r="G62" s="161"/>
      <c r="H62" s="161"/>
      <c r="I62" s="161"/>
      <c r="J62" s="161"/>
      <c r="K62" s="161"/>
      <c r="L62" s="162"/>
    </row>
    <row r="63" spans="1:14" s="198" customFormat="1" ht="3.75" customHeight="1" thickBot="1">
      <c r="A63" s="170"/>
      <c r="B63" s="158"/>
      <c r="C63" s="158"/>
      <c r="D63" s="158"/>
      <c r="E63" s="158"/>
      <c r="F63" s="158"/>
      <c r="G63" s="158"/>
      <c r="H63" s="158"/>
      <c r="I63" s="158"/>
      <c r="J63" s="158"/>
      <c r="K63" s="158"/>
      <c r="L63" s="159"/>
    </row>
    <row r="64" spans="1:14" s="198" customFormat="1" ht="25.5" customHeight="1">
      <c r="A64" s="914" t="s">
        <v>10</v>
      </c>
      <c r="B64" s="915"/>
      <c r="C64" s="915"/>
      <c r="D64" s="915"/>
      <c r="E64" s="915"/>
      <c r="F64" s="916"/>
      <c r="G64" s="172" t="s">
        <v>26</v>
      </c>
      <c r="H64" s="174" t="s">
        <v>27</v>
      </c>
      <c r="I64" s="173" t="s">
        <v>28</v>
      </c>
      <c r="J64" s="921" t="s">
        <v>17</v>
      </c>
      <c r="K64" s="922"/>
      <c r="L64" s="183" t="s">
        <v>18</v>
      </c>
    </row>
    <row r="65" spans="1:12" s="198" customFormat="1" ht="11.4">
      <c r="A65" s="264" t="s">
        <v>112</v>
      </c>
      <c r="B65" s="265"/>
      <c r="C65" s="265"/>
      <c r="D65" s="265"/>
      <c r="E65" s="265"/>
      <c r="F65" s="299">
        <v>6</v>
      </c>
      <c r="G65" s="582">
        <f>51067*F65</f>
        <v>306402</v>
      </c>
      <c r="H65" s="306">
        <v>1.85</v>
      </c>
      <c r="I65" s="582">
        <f>+H65*G65</f>
        <v>566843.70000000007</v>
      </c>
      <c r="J65" s="968">
        <f>+J36*8</f>
        <v>6.4</v>
      </c>
      <c r="K65" s="969"/>
      <c r="L65" s="587">
        <f>+I65/J65</f>
        <v>88569.328125</v>
      </c>
    </row>
    <row r="66" spans="1:12" s="198" customFormat="1" ht="12.75" customHeight="1">
      <c r="A66" s="255" t="s">
        <v>45</v>
      </c>
      <c r="B66" s="256"/>
      <c r="C66" s="256"/>
      <c r="D66" s="256"/>
      <c r="E66" s="256"/>
      <c r="F66" s="256">
        <v>1</v>
      </c>
      <c r="G66" s="599">
        <f>102135*F66</f>
        <v>102135</v>
      </c>
      <c r="H66" s="324">
        <v>1.85</v>
      </c>
      <c r="I66" s="599">
        <f>+H66*G66</f>
        <v>188949.75</v>
      </c>
      <c r="J66" s="970">
        <f>+J65</f>
        <v>6.4</v>
      </c>
      <c r="K66" s="971"/>
      <c r="L66" s="596">
        <f>+I66/J66</f>
        <v>29523.3984375</v>
      </c>
    </row>
    <row r="67" spans="1:12" s="198" customFormat="1" ht="11.4">
      <c r="A67" s="255"/>
      <c r="B67" s="256"/>
      <c r="C67" s="256"/>
      <c r="D67" s="256"/>
      <c r="E67" s="256"/>
      <c r="F67" s="256"/>
      <c r="G67" s="309"/>
      <c r="H67" s="257"/>
      <c r="I67" s="309"/>
      <c r="J67" s="247"/>
      <c r="K67" s="243"/>
      <c r="L67" s="596"/>
    </row>
    <row r="68" spans="1:12" s="198" customFormat="1" ht="12" thickBot="1">
      <c r="A68" s="972"/>
      <c r="B68" s="961"/>
      <c r="C68" s="961"/>
      <c r="D68" s="961"/>
      <c r="E68" s="961"/>
      <c r="F68" s="961"/>
      <c r="G68" s="240"/>
      <c r="H68" s="263"/>
      <c r="I68" s="240"/>
      <c r="J68" s="963"/>
      <c r="K68" s="960"/>
      <c r="L68" s="241"/>
    </row>
    <row r="69" spans="1:12" s="198" customFormat="1" ht="12.6" thickBot="1">
      <c r="A69" s="907" t="s">
        <v>19</v>
      </c>
      <c r="B69" s="908"/>
      <c r="C69" s="908"/>
      <c r="D69" s="908"/>
      <c r="E69" s="908"/>
      <c r="F69" s="908"/>
      <c r="G69" s="908"/>
      <c r="H69" s="908"/>
      <c r="I69" s="908"/>
      <c r="J69" s="908"/>
      <c r="K69" s="909"/>
      <c r="L69" s="312">
        <f>SUM(L65:L68)</f>
        <v>118092.7265625</v>
      </c>
    </row>
    <row r="70" spans="1:12" s="198" customFormat="1" ht="8.25" customHeight="1" thickBot="1">
      <c r="A70" s="170"/>
      <c r="B70" s="158"/>
      <c r="C70" s="158"/>
      <c r="D70" s="158"/>
      <c r="E70" s="158"/>
      <c r="F70" s="158"/>
      <c r="G70" s="158"/>
      <c r="H70" s="158"/>
      <c r="I70" s="158"/>
      <c r="J70" s="158"/>
      <c r="K70" s="158"/>
      <c r="L70" s="159"/>
    </row>
    <row r="71" spans="1:12" s="198" customFormat="1" ht="12.6" thickBot="1">
      <c r="A71" s="907" t="s">
        <v>29</v>
      </c>
      <c r="B71" s="908"/>
      <c r="C71" s="908"/>
      <c r="D71" s="908"/>
      <c r="E71" s="908"/>
      <c r="F71" s="908"/>
      <c r="G71" s="908"/>
      <c r="H71" s="908"/>
      <c r="I71" s="908"/>
      <c r="J71" s="908"/>
      <c r="K71" s="909"/>
      <c r="L71" s="312">
        <f>+L69+L60+L51+L39</f>
        <v>464737.15321874997</v>
      </c>
    </row>
    <row r="72" spans="1:12" s="198" customFormat="1" ht="9" customHeight="1">
      <c r="A72" s="170"/>
      <c r="B72" s="158"/>
      <c r="C72" s="158"/>
      <c r="D72" s="158"/>
      <c r="E72" s="158"/>
      <c r="F72" s="158"/>
      <c r="G72" s="158"/>
      <c r="H72" s="158"/>
      <c r="I72" s="158"/>
      <c r="J72" s="158"/>
      <c r="K72" s="158"/>
      <c r="L72" s="159"/>
    </row>
    <row r="73" spans="1:12">
      <c r="A73" s="160" t="s">
        <v>30</v>
      </c>
      <c r="B73" s="161"/>
      <c r="C73" s="161"/>
      <c r="D73" s="161"/>
      <c r="E73" s="161"/>
      <c r="F73" s="161"/>
      <c r="G73" s="161"/>
      <c r="H73" s="161"/>
      <c r="I73" s="161"/>
      <c r="J73" s="161"/>
      <c r="K73" s="161"/>
      <c r="L73" s="162"/>
    </row>
    <row r="74" spans="1:12" s="198" customFormat="1" ht="3.75" customHeight="1" thickBot="1">
      <c r="A74" s="170"/>
      <c r="B74" s="158"/>
      <c r="C74" s="158"/>
      <c r="D74" s="158"/>
      <c r="E74" s="158"/>
      <c r="F74" s="158"/>
      <c r="G74" s="158"/>
      <c r="H74" s="158"/>
      <c r="I74" s="158"/>
      <c r="J74" s="158"/>
      <c r="K74" s="158"/>
      <c r="L74" s="159"/>
    </row>
    <row r="75" spans="1:12" s="198" customFormat="1" ht="12">
      <c r="A75" s="889" t="s">
        <v>10</v>
      </c>
      <c r="B75" s="890"/>
      <c r="C75" s="890"/>
      <c r="D75" s="890"/>
      <c r="E75" s="890"/>
      <c r="F75" s="890"/>
      <c r="G75" s="184"/>
      <c r="H75" s="187"/>
      <c r="I75" s="186" t="s">
        <v>31</v>
      </c>
      <c r="J75" s="923" t="s">
        <v>32</v>
      </c>
      <c r="K75" s="924"/>
      <c r="L75" s="188"/>
    </row>
    <row r="76" spans="1:12" s="198" customFormat="1" ht="11.4">
      <c r="A76" s="264" t="s">
        <v>97</v>
      </c>
      <c r="B76" s="265"/>
      <c r="C76" s="265"/>
      <c r="D76" s="265"/>
      <c r="E76" s="265"/>
      <c r="F76" s="265"/>
      <c r="G76" s="278"/>
      <c r="H76" s="279"/>
      <c r="I76" s="272">
        <v>0.2</v>
      </c>
      <c r="J76" s="973">
        <f>+L71*I76</f>
        <v>92947.430643750005</v>
      </c>
      <c r="K76" s="974"/>
      <c r="L76" s="273"/>
    </row>
    <row r="77" spans="1:12" s="198" customFormat="1" ht="11.4">
      <c r="A77" s="255" t="s">
        <v>33</v>
      </c>
      <c r="B77" s="256"/>
      <c r="C77" s="256"/>
      <c r="D77" s="256"/>
      <c r="E77" s="256"/>
      <c r="F77" s="256"/>
      <c r="G77" s="280"/>
      <c r="H77" s="281"/>
      <c r="I77" s="274">
        <v>0.05</v>
      </c>
      <c r="J77" s="975">
        <f>+L71*I77</f>
        <v>23236.857660937501</v>
      </c>
      <c r="K77" s="976"/>
      <c r="L77" s="275"/>
    </row>
    <row r="78" spans="1:12" s="198" customFormat="1" ht="12" thickBot="1">
      <c r="A78" s="260" t="s">
        <v>34</v>
      </c>
      <c r="B78" s="261"/>
      <c r="C78" s="261"/>
      <c r="D78" s="261"/>
      <c r="E78" s="261"/>
      <c r="F78" s="261"/>
      <c r="G78" s="282"/>
      <c r="H78" s="283"/>
      <c r="I78" s="276">
        <v>0.05</v>
      </c>
      <c r="J78" s="977">
        <f>+L71*I78</f>
        <v>23236.857660937501</v>
      </c>
      <c r="K78" s="978"/>
      <c r="L78" s="277"/>
    </row>
    <row r="79" spans="1:12" s="198" customFormat="1" ht="12.6" thickBot="1">
      <c r="A79" s="907" t="s">
        <v>19</v>
      </c>
      <c r="B79" s="908"/>
      <c r="C79" s="908"/>
      <c r="D79" s="908"/>
      <c r="E79" s="908"/>
      <c r="F79" s="908"/>
      <c r="G79" s="908"/>
      <c r="H79" s="908"/>
      <c r="I79" s="908"/>
      <c r="J79" s="908"/>
      <c r="K79" s="909"/>
      <c r="L79" s="312">
        <f>SUM(J76:K78)</f>
        <v>139421.14596562501</v>
      </c>
    </row>
    <row r="80" spans="1:12" s="198" customFormat="1" ht="7.5" customHeight="1" thickBot="1">
      <c r="A80" s="170"/>
      <c r="B80" s="158"/>
      <c r="C80" s="158"/>
      <c r="D80" s="158"/>
      <c r="E80" s="158"/>
      <c r="F80" s="158"/>
      <c r="G80" s="158"/>
      <c r="H80" s="158"/>
      <c r="I80" s="158"/>
      <c r="J80" s="158"/>
      <c r="K80" s="158"/>
      <c r="L80" s="159"/>
    </row>
    <row r="81" spans="1:12" s="198" customFormat="1" ht="12.6" thickBot="1">
      <c r="A81" s="907" t="s">
        <v>35</v>
      </c>
      <c r="B81" s="908"/>
      <c r="C81" s="908"/>
      <c r="D81" s="908"/>
      <c r="E81" s="908"/>
      <c r="F81" s="908"/>
      <c r="G81" s="908"/>
      <c r="H81" s="908"/>
      <c r="I81" s="908"/>
      <c r="J81" s="908"/>
      <c r="K81" s="909"/>
      <c r="L81" s="312">
        <f>ROUND(L71+L79,0)</f>
        <v>604158</v>
      </c>
    </row>
    <row r="82" spans="1:12">
      <c r="A82" s="60"/>
      <c r="B82" s="61"/>
      <c r="C82" s="61"/>
      <c r="D82" s="61"/>
      <c r="E82" s="61"/>
      <c r="F82" s="61"/>
      <c r="G82" s="61"/>
      <c r="H82" s="61"/>
      <c r="I82" s="61"/>
      <c r="J82" s="61"/>
      <c r="K82" s="61"/>
      <c r="L82" s="62"/>
    </row>
    <row r="83" spans="1:12">
      <c r="A83" s="67"/>
      <c r="B83" s="58"/>
      <c r="C83" s="58"/>
      <c r="D83" s="58"/>
      <c r="E83" s="58"/>
      <c r="F83" s="58"/>
      <c r="G83" s="58"/>
      <c r="H83" s="58"/>
      <c r="I83" s="58"/>
      <c r="J83" s="58"/>
      <c r="K83" s="58"/>
      <c r="L83" s="63"/>
    </row>
    <row r="84" spans="1:12" s="198" customFormat="1" ht="11.4">
      <c r="A84" s="197"/>
      <c r="D84" s="199" t="s">
        <v>36</v>
      </c>
      <c r="E84" s="199"/>
      <c r="F84" s="199"/>
      <c r="G84" s="199"/>
      <c r="H84" s="199"/>
      <c r="L84" s="200"/>
    </row>
    <row r="85" spans="1:12" s="198" customFormat="1" ht="11.4">
      <c r="A85" s="197"/>
      <c r="D85" s="198" t="s">
        <v>37</v>
      </c>
      <c r="L85" s="200"/>
    </row>
    <row r="86" spans="1:12">
      <c r="A86" s="67"/>
      <c r="B86" s="58"/>
      <c r="C86" s="58"/>
      <c r="D86" s="58" t="s">
        <v>38</v>
      </c>
      <c r="E86" s="58"/>
      <c r="F86" s="58"/>
      <c r="G86" s="58"/>
      <c r="H86" s="58"/>
      <c r="I86" s="58"/>
      <c r="J86" s="58"/>
      <c r="K86" s="58"/>
      <c r="L86" s="63"/>
    </row>
    <row r="87" spans="1:12">
      <c r="A87" s="67"/>
      <c r="B87" s="58"/>
      <c r="C87" s="58"/>
      <c r="D87" s="58" t="s">
        <v>39</v>
      </c>
      <c r="E87" s="58"/>
      <c r="F87" s="58"/>
      <c r="G87" s="58"/>
      <c r="H87" s="58"/>
      <c r="I87" s="58"/>
      <c r="J87" s="58"/>
      <c r="K87" s="58"/>
      <c r="L87" s="63"/>
    </row>
    <row r="88" spans="1:12" ht="13.8" thickBot="1">
      <c r="A88" s="67"/>
      <c r="B88" s="58"/>
      <c r="C88" s="58"/>
      <c r="D88" s="58"/>
      <c r="E88" s="58" t="s">
        <v>40</v>
      </c>
      <c r="F88" s="58"/>
      <c r="G88" s="58"/>
      <c r="H88" s="58"/>
      <c r="I88" s="58"/>
      <c r="J88" s="58"/>
      <c r="K88" s="58"/>
      <c r="L88" s="63"/>
    </row>
    <row r="89" spans="1:12">
      <c r="A89" s="284" t="s">
        <v>98</v>
      </c>
      <c r="B89" s="285"/>
      <c r="C89" s="285"/>
      <c r="D89" s="285"/>
      <c r="E89" s="285"/>
      <c r="F89" s="285"/>
      <c r="G89" s="285"/>
      <c r="H89" s="285"/>
      <c r="I89" s="285"/>
      <c r="J89" s="285"/>
      <c r="K89" s="285"/>
      <c r="L89" s="286"/>
    </row>
    <row r="90" spans="1:12">
      <c r="A90" s="74"/>
      <c r="B90" s="75"/>
      <c r="C90" s="75"/>
      <c r="D90" s="75"/>
      <c r="E90" s="75"/>
      <c r="F90" s="75"/>
      <c r="G90" s="75"/>
      <c r="H90" s="75"/>
      <c r="I90" s="75"/>
      <c r="J90" s="75"/>
      <c r="K90" s="75"/>
      <c r="L90" s="287"/>
    </row>
    <row r="91" spans="1:12" ht="13.8" thickBot="1">
      <c r="A91" s="79"/>
      <c r="B91" s="80"/>
      <c r="C91" s="80"/>
      <c r="D91" s="80"/>
      <c r="E91" s="80"/>
      <c r="F91" s="80"/>
      <c r="G91" s="80"/>
      <c r="H91" s="80"/>
      <c r="I91" s="80"/>
      <c r="J91" s="80"/>
      <c r="K91" s="80"/>
      <c r="L91" s="288"/>
    </row>
    <row r="92" spans="1:12">
      <c r="A92" s="210"/>
      <c r="B92" s="59"/>
      <c r="C92" s="59"/>
      <c r="D92" s="59"/>
      <c r="E92" s="59"/>
      <c r="F92" s="59"/>
      <c r="G92" s="59"/>
      <c r="H92" s="59"/>
      <c r="I92" s="59"/>
      <c r="J92" s="59"/>
      <c r="K92" s="59"/>
      <c r="L92" s="211"/>
    </row>
    <row r="93" spans="1:12">
      <c r="A93" s="113" t="s">
        <v>99</v>
      </c>
      <c r="B93" s="65"/>
      <c r="C93" s="65"/>
      <c r="D93" s="65"/>
      <c r="E93" s="65"/>
      <c r="F93" s="65"/>
      <c r="G93" s="65"/>
      <c r="H93" s="65"/>
      <c r="I93" s="65"/>
      <c r="J93" s="65"/>
      <c r="K93" s="65"/>
      <c r="L93" s="66"/>
    </row>
    <row r="94" spans="1:12" s="6" customFormat="1" ht="17.25" customHeight="1">
      <c r="A94" s="925" t="s">
        <v>100</v>
      </c>
      <c r="B94" s="926"/>
      <c r="C94" s="926"/>
      <c r="D94" s="926"/>
      <c r="E94" s="926"/>
      <c r="F94" s="926"/>
      <c r="G94" s="926"/>
      <c r="H94" s="926"/>
      <c r="I94" s="926"/>
      <c r="J94" s="926"/>
      <c r="K94" s="926"/>
      <c r="L94" s="927"/>
    </row>
    <row r="95" spans="1:12" s="6" customFormat="1" ht="17.25" customHeight="1">
      <c r="A95" s="925"/>
      <c r="B95" s="926"/>
      <c r="C95" s="926"/>
      <c r="D95" s="926"/>
      <c r="E95" s="926"/>
      <c r="F95" s="926"/>
      <c r="G95" s="926"/>
      <c r="H95" s="926"/>
      <c r="I95" s="926"/>
      <c r="J95" s="926"/>
      <c r="K95" s="926"/>
      <c r="L95" s="927"/>
    </row>
    <row r="96" spans="1:12" s="6" customFormat="1" ht="27" customHeight="1">
      <c r="A96" s="936" t="s">
        <v>101</v>
      </c>
      <c r="B96" s="937"/>
      <c r="C96" s="937"/>
      <c r="D96" s="937"/>
      <c r="E96" s="937"/>
      <c r="F96" s="937"/>
      <c r="G96" s="937"/>
      <c r="H96" s="937"/>
      <c r="I96" s="937"/>
      <c r="J96" s="937"/>
      <c r="K96" s="937"/>
      <c r="L96" s="938"/>
    </row>
    <row r="97" spans="1:12">
      <c r="A97" s="212"/>
      <c r="B97" s="213"/>
      <c r="C97" s="213"/>
      <c r="D97" s="213"/>
      <c r="E97" s="213"/>
      <c r="F97" s="213"/>
      <c r="G97" s="213"/>
      <c r="H97" s="213"/>
      <c r="I97" s="213"/>
      <c r="J97" s="213"/>
      <c r="K97" s="213"/>
      <c r="L97" s="214"/>
    </row>
    <row r="98" spans="1:12">
      <c r="A98" s="212"/>
      <c r="B98" s="213"/>
      <c r="C98" s="213"/>
      <c r="D98" s="213"/>
      <c r="E98" s="213"/>
      <c r="F98" s="213"/>
      <c r="G98" s="213"/>
      <c r="H98" s="213"/>
      <c r="I98" s="213"/>
      <c r="J98" s="213"/>
      <c r="K98" s="213"/>
      <c r="L98" s="214"/>
    </row>
    <row r="99" spans="1:12">
      <c r="A99" s="113"/>
      <c r="B99" s="65"/>
      <c r="C99" s="65"/>
      <c r="D99" s="65"/>
      <c r="E99" s="65"/>
      <c r="F99" s="65"/>
      <c r="G99" s="65"/>
      <c r="H99" s="65"/>
      <c r="I99" s="65"/>
      <c r="J99" s="65"/>
      <c r="K99" s="65"/>
      <c r="L99" s="66"/>
    </row>
    <row r="100" spans="1:12" s="198" customFormat="1" ht="11.4">
      <c r="A100" s="197"/>
      <c r="D100" s="198" t="s">
        <v>36</v>
      </c>
      <c r="E100" s="199"/>
      <c r="L100" s="200"/>
    </row>
    <row r="101" spans="1:12" s="198" customFormat="1" ht="11.4">
      <c r="A101" s="197"/>
      <c r="D101" s="215" t="s">
        <v>37</v>
      </c>
      <c r="F101" s="215"/>
      <c r="G101" s="215"/>
      <c r="H101" s="215"/>
      <c r="L101" s="200"/>
    </row>
    <row r="102" spans="1:12">
      <c r="A102" s="67"/>
      <c r="B102" s="58"/>
      <c r="C102" s="58"/>
      <c r="D102" s="72" t="s">
        <v>41</v>
      </c>
      <c r="E102" s="58"/>
      <c r="F102" s="72"/>
      <c r="G102" s="72"/>
      <c r="H102" s="72"/>
      <c r="I102" s="58"/>
      <c r="J102" s="58"/>
      <c r="K102" s="58"/>
      <c r="L102" s="63"/>
    </row>
    <row r="103" spans="1:12">
      <c r="A103" s="73"/>
      <c r="B103" s="65"/>
      <c r="C103" s="65"/>
      <c r="D103" s="58" t="s">
        <v>39</v>
      </c>
      <c r="E103" s="58"/>
      <c r="F103" s="58"/>
      <c r="G103" s="58"/>
      <c r="H103" s="58"/>
      <c r="I103" s="65"/>
      <c r="J103" s="65"/>
      <c r="K103" s="65"/>
      <c r="L103" s="66"/>
    </row>
    <row r="104" spans="1:12" ht="13.5" customHeight="1">
      <c r="A104" s="73"/>
      <c r="B104" s="65"/>
      <c r="C104" s="65"/>
      <c r="D104" s="65"/>
      <c r="E104" s="58"/>
      <c r="F104" s="58"/>
      <c r="G104" s="58"/>
      <c r="H104" s="58"/>
      <c r="I104" s="65"/>
      <c r="J104" s="65"/>
      <c r="K104" s="65"/>
      <c r="L104" s="66"/>
    </row>
    <row r="105" spans="1:12">
      <c r="A105" s="8" t="s">
        <v>102</v>
      </c>
      <c r="B105" s="9"/>
      <c r="C105" s="9"/>
      <c r="D105" s="58"/>
      <c r="E105" s="58"/>
      <c r="F105" s="58"/>
      <c r="G105" s="58"/>
      <c r="H105" s="928"/>
      <c r="I105" s="928"/>
      <c r="J105" s="928"/>
      <c r="K105" s="928"/>
      <c r="L105" s="929"/>
    </row>
    <row r="106" spans="1:12" ht="13.8" thickBot="1">
      <c r="A106" s="216" t="s">
        <v>103</v>
      </c>
      <c r="B106" s="77"/>
      <c r="C106" s="77"/>
      <c r="D106" s="70"/>
      <c r="E106" s="70"/>
      <c r="F106" s="70"/>
      <c r="G106" s="70"/>
      <c r="H106" s="930"/>
      <c r="I106" s="930"/>
      <c r="J106" s="930"/>
      <c r="K106" s="930"/>
      <c r="L106" s="931"/>
    </row>
  </sheetData>
  <mergeCells count="66">
    <mergeCell ref="J5:J6"/>
    <mergeCell ref="K5:K6"/>
    <mergeCell ref="L5:L6"/>
    <mergeCell ref="B6:H6"/>
    <mergeCell ref="J1:L2"/>
    <mergeCell ref="B2:H2"/>
    <mergeCell ref="B3:H3"/>
    <mergeCell ref="I3:I4"/>
    <mergeCell ref="J3:L4"/>
    <mergeCell ref="B4:H4"/>
    <mergeCell ref="J36:K36"/>
    <mergeCell ref="J12:L12"/>
    <mergeCell ref="J30:K30"/>
    <mergeCell ref="A34:F34"/>
    <mergeCell ref="G34:H34"/>
    <mergeCell ref="J34:K34"/>
    <mergeCell ref="J35:K35"/>
    <mergeCell ref="A15:A16"/>
    <mergeCell ref="B15:K16"/>
    <mergeCell ref="A27:L27"/>
    <mergeCell ref="B29:H29"/>
    <mergeCell ref="J29:K29"/>
    <mergeCell ref="A10:D10"/>
    <mergeCell ref="G10:H10"/>
    <mergeCell ref="A1:A6"/>
    <mergeCell ref="B1:H1"/>
    <mergeCell ref="I1:I2"/>
    <mergeCell ref="B5:H5"/>
    <mergeCell ref="I5:I6"/>
    <mergeCell ref="J50:K50"/>
    <mergeCell ref="G38:H38"/>
    <mergeCell ref="J38:K38"/>
    <mergeCell ref="A39:K39"/>
    <mergeCell ref="A43:G43"/>
    <mergeCell ref="J43:K43"/>
    <mergeCell ref="J44:K44"/>
    <mergeCell ref="J45:K45"/>
    <mergeCell ref="J46:K46"/>
    <mergeCell ref="J47:K47"/>
    <mergeCell ref="J48:K48"/>
    <mergeCell ref="J49:K49"/>
    <mergeCell ref="A68:F68"/>
    <mergeCell ref="J68:K68"/>
    <mergeCell ref="A51:K51"/>
    <mergeCell ref="A55:E55"/>
    <mergeCell ref="J55:K55"/>
    <mergeCell ref="J56:K56"/>
    <mergeCell ref="J57:K57"/>
    <mergeCell ref="J59:K59"/>
    <mergeCell ref="A60:K60"/>
    <mergeCell ref="A64:F64"/>
    <mergeCell ref="J64:K64"/>
    <mergeCell ref="J65:K65"/>
    <mergeCell ref="J66:K66"/>
    <mergeCell ref="H105:L106"/>
    <mergeCell ref="A69:K69"/>
    <mergeCell ref="A71:K71"/>
    <mergeCell ref="A75:F75"/>
    <mergeCell ref="J75:K75"/>
    <mergeCell ref="J76:K76"/>
    <mergeCell ref="J77:K77"/>
    <mergeCell ref="J78:K78"/>
    <mergeCell ref="A79:K79"/>
    <mergeCell ref="A81:K81"/>
    <mergeCell ref="A94:L95"/>
    <mergeCell ref="A96:L96"/>
  </mergeCells>
  <printOptions horizontalCentered="1"/>
  <pageMargins left="0" right="0" top="0.15748031496062992" bottom="0" header="0.31496062992125984" footer="0.31496062992125984"/>
  <pageSetup scale="55" orientation="portrait" horizontalDpi="0" verticalDpi="0" r:id="rId1"/>
  <ignoredErrors>
    <ignoredError sqref="J44:J48" formulaRange="1"/>
    <ignoredError sqref="L37" evalError="1"/>
  </ignoredErrors>
  <drawing r:id="rId2"/>
  <legacyDrawing r:id="rId3"/>
  <oleObjects>
    <mc:AlternateContent xmlns:mc="http://schemas.openxmlformats.org/markup-compatibility/2006">
      <mc:Choice Requires="x14">
        <oleObject progId="PBrush" shapeId="77825"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77825"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106"/>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14" width="11.44140625" style="58"/>
    <col min="15" max="15" width="12" style="58" bestFit="1" customWidth="1"/>
    <col min="16" max="16" width="7.109375" style="58" customWidth="1"/>
    <col min="17" max="256" width="11.44140625" style="58"/>
    <col min="257" max="257" width="22.6640625" style="58" customWidth="1"/>
    <col min="258" max="258" width="15.44140625" style="58" customWidth="1"/>
    <col min="259" max="259" width="7.33203125" style="58" customWidth="1"/>
    <col min="260" max="260" width="11.44140625" style="58"/>
    <col min="261" max="261" width="5.6640625" style="58" customWidth="1"/>
    <col min="262" max="262" width="9.5546875" style="58" customWidth="1"/>
    <col min="263" max="263" width="14" style="58" customWidth="1"/>
    <col min="264" max="264" width="16.33203125" style="58" customWidth="1"/>
    <col min="265" max="265" width="15.88671875" style="58" customWidth="1"/>
    <col min="266" max="266" width="11.6640625" style="58" customWidth="1"/>
    <col min="267" max="267" width="8.33203125" style="58" customWidth="1"/>
    <col min="268" max="268" width="16.5546875" style="58" customWidth="1"/>
    <col min="269" max="512" width="11.44140625" style="58"/>
    <col min="513" max="513" width="22.6640625" style="58" customWidth="1"/>
    <col min="514" max="514" width="15.44140625" style="58" customWidth="1"/>
    <col min="515" max="515" width="7.33203125" style="58" customWidth="1"/>
    <col min="516" max="516" width="11.44140625" style="58"/>
    <col min="517" max="517" width="5.6640625" style="58" customWidth="1"/>
    <col min="518" max="518" width="9.5546875" style="58" customWidth="1"/>
    <col min="519" max="519" width="14" style="58" customWidth="1"/>
    <col min="520" max="520" width="16.33203125" style="58" customWidth="1"/>
    <col min="521" max="521" width="15.88671875" style="58" customWidth="1"/>
    <col min="522" max="522" width="11.6640625" style="58" customWidth="1"/>
    <col min="523" max="523" width="8.33203125" style="58" customWidth="1"/>
    <col min="524" max="524" width="16.5546875" style="58" customWidth="1"/>
    <col min="525" max="768" width="11.44140625" style="58"/>
    <col min="769" max="769" width="22.6640625" style="58" customWidth="1"/>
    <col min="770" max="770" width="15.44140625" style="58" customWidth="1"/>
    <col min="771" max="771" width="7.33203125" style="58" customWidth="1"/>
    <col min="772" max="772" width="11.44140625" style="58"/>
    <col min="773" max="773" width="5.6640625" style="58" customWidth="1"/>
    <col min="774" max="774" width="9.5546875" style="58" customWidth="1"/>
    <col min="775" max="775" width="14" style="58" customWidth="1"/>
    <col min="776" max="776" width="16.33203125" style="58" customWidth="1"/>
    <col min="777" max="777" width="15.88671875" style="58" customWidth="1"/>
    <col min="778" max="778" width="11.6640625" style="58" customWidth="1"/>
    <col min="779" max="779" width="8.33203125" style="58" customWidth="1"/>
    <col min="780" max="780" width="16.5546875" style="58" customWidth="1"/>
    <col min="781" max="1024" width="11.44140625" style="58"/>
    <col min="1025" max="1025" width="22.6640625" style="58" customWidth="1"/>
    <col min="1026" max="1026" width="15.44140625" style="58" customWidth="1"/>
    <col min="1027" max="1027" width="7.33203125" style="58" customWidth="1"/>
    <col min="1028" max="1028" width="11.44140625" style="58"/>
    <col min="1029" max="1029" width="5.6640625" style="58" customWidth="1"/>
    <col min="1030" max="1030" width="9.5546875" style="58" customWidth="1"/>
    <col min="1031" max="1031" width="14" style="58" customWidth="1"/>
    <col min="1032" max="1032" width="16.33203125" style="58" customWidth="1"/>
    <col min="1033" max="1033" width="15.88671875" style="58" customWidth="1"/>
    <col min="1034" max="1034" width="11.6640625" style="58" customWidth="1"/>
    <col min="1035" max="1035" width="8.33203125" style="58" customWidth="1"/>
    <col min="1036" max="1036" width="16.5546875" style="58" customWidth="1"/>
    <col min="1037" max="1280" width="11.44140625" style="58"/>
    <col min="1281" max="1281" width="22.6640625" style="58" customWidth="1"/>
    <col min="1282" max="1282" width="15.44140625" style="58" customWidth="1"/>
    <col min="1283" max="1283" width="7.33203125" style="58" customWidth="1"/>
    <col min="1284" max="1284" width="11.44140625" style="58"/>
    <col min="1285" max="1285" width="5.6640625" style="58" customWidth="1"/>
    <col min="1286" max="1286" width="9.5546875" style="58" customWidth="1"/>
    <col min="1287" max="1287" width="14" style="58" customWidth="1"/>
    <col min="1288" max="1288" width="16.33203125" style="58" customWidth="1"/>
    <col min="1289" max="1289" width="15.88671875" style="58" customWidth="1"/>
    <col min="1290" max="1290" width="11.6640625" style="58" customWidth="1"/>
    <col min="1291" max="1291" width="8.33203125" style="58" customWidth="1"/>
    <col min="1292" max="1292" width="16.5546875" style="58" customWidth="1"/>
    <col min="1293" max="1536" width="11.44140625" style="58"/>
    <col min="1537" max="1537" width="22.6640625" style="58" customWidth="1"/>
    <col min="1538" max="1538" width="15.44140625" style="58" customWidth="1"/>
    <col min="1539" max="1539" width="7.33203125" style="58" customWidth="1"/>
    <col min="1540" max="1540" width="11.44140625" style="58"/>
    <col min="1541" max="1541" width="5.6640625" style="58" customWidth="1"/>
    <col min="1542" max="1542" width="9.5546875" style="58" customWidth="1"/>
    <col min="1543" max="1543" width="14" style="58" customWidth="1"/>
    <col min="1544" max="1544" width="16.33203125" style="58" customWidth="1"/>
    <col min="1545" max="1545" width="15.88671875" style="58" customWidth="1"/>
    <col min="1546" max="1546" width="11.6640625" style="58" customWidth="1"/>
    <col min="1547" max="1547" width="8.33203125" style="58" customWidth="1"/>
    <col min="1548" max="1548" width="16.5546875" style="58" customWidth="1"/>
    <col min="1549" max="1792" width="11.44140625" style="58"/>
    <col min="1793" max="1793" width="22.6640625" style="58" customWidth="1"/>
    <col min="1794" max="1794" width="15.44140625" style="58" customWidth="1"/>
    <col min="1795" max="1795" width="7.33203125" style="58" customWidth="1"/>
    <col min="1796" max="1796" width="11.44140625" style="58"/>
    <col min="1797" max="1797" width="5.6640625" style="58" customWidth="1"/>
    <col min="1798" max="1798" width="9.5546875" style="58" customWidth="1"/>
    <col min="1799" max="1799" width="14" style="58" customWidth="1"/>
    <col min="1800" max="1800" width="16.33203125" style="58" customWidth="1"/>
    <col min="1801" max="1801" width="15.88671875" style="58" customWidth="1"/>
    <col min="1802" max="1802" width="11.6640625" style="58" customWidth="1"/>
    <col min="1803" max="1803" width="8.33203125" style="58" customWidth="1"/>
    <col min="1804" max="1804" width="16.5546875" style="58" customWidth="1"/>
    <col min="1805" max="2048" width="11.44140625" style="58"/>
    <col min="2049" max="2049" width="22.6640625" style="58" customWidth="1"/>
    <col min="2050" max="2050" width="15.44140625" style="58" customWidth="1"/>
    <col min="2051" max="2051" width="7.33203125" style="58" customWidth="1"/>
    <col min="2052" max="2052" width="11.44140625" style="58"/>
    <col min="2053" max="2053" width="5.6640625" style="58" customWidth="1"/>
    <col min="2054" max="2054" width="9.5546875" style="58" customWidth="1"/>
    <col min="2055" max="2055" width="14" style="58" customWidth="1"/>
    <col min="2056" max="2056" width="16.33203125" style="58" customWidth="1"/>
    <col min="2057" max="2057" width="15.88671875" style="58" customWidth="1"/>
    <col min="2058" max="2058" width="11.6640625" style="58" customWidth="1"/>
    <col min="2059" max="2059" width="8.33203125" style="58" customWidth="1"/>
    <col min="2060" max="2060" width="16.5546875" style="58" customWidth="1"/>
    <col min="2061" max="2304" width="11.44140625" style="58"/>
    <col min="2305" max="2305" width="22.6640625" style="58" customWidth="1"/>
    <col min="2306" max="2306" width="15.44140625" style="58" customWidth="1"/>
    <col min="2307" max="2307" width="7.33203125" style="58" customWidth="1"/>
    <col min="2308" max="2308" width="11.44140625" style="58"/>
    <col min="2309" max="2309" width="5.6640625" style="58" customWidth="1"/>
    <col min="2310" max="2310" width="9.5546875" style="58" customWidth="1"/>
    <col min="2311" max="2311" width="14" style="58" customWidth="1"/>
    <col min="2312" max="2312" width="16.33203125" style="58" customWidth="1"/>
    <col min="2313" max="2313" width="15.88671875" style="58" customWidth="1"/>
    <col min="2314" max="2314" width="11.6640625" style="58" customWidth="1"/>
    <col min="2315" max="2315" width="8.33203125" style="58" customWidth="1"/>
    <col min="2316" max="2316" width="16.5546875" style="58" customWidth="1"/>
    <col min="2317" max="2560" width="11.44140625" style="58"/>
    <col min="2561" max="2561" width="22.6640625" style="58" customWidth="1"/>
    <col min="2562" max="2562" width="15.44140625" style="58" customWidth="1"/>
    <col min="2563" max="2563" width="7.33203125" style="58" customWidth="1"/>
    <col min="2564" max="2564" width="11.44140625" style="58"/>
    <col min="2565" max="2565" width="5.6640625" style="58" customWidth="1"/>
    <col min="2566" max="2566" width="9.5546875" style="58" customWidth="1"/>
    <col min="2567" max="2567" width="14" style="58" customWidth="1"/>
    <col min="2568" max="2568" width="16.33203125" style="58" customWidth="1"/>
    <col min="2569" max="2569" width="15.88671875" style="58" customWidth="1"/>
    <col min="2570" max="2570" width="11.6640625" style="58" customWidth="1"/>
    <col min="2571" max="2571" width="8.33203125" style="58" customWidth="1"/>
    <col min="2572" max="2572" width="16.5546875" style="58" customWidth="1"/>
    <col min="2573" max="2816" width="11.44140625" style="58"/>
    <col min="2817" max="2817" width="22.6640625" style="58" customWidth="1"/>
    <col min="2818" max="2818" width="15.44140625" style="58" customWidth="1"/>
    <col min="2819" max="2819" width="7.33203125" style="58" customWidth="1"/>
    <col min="2820" max="2820" width="11.44140625" style="58"/>
    <col min="2821" max="2821" width="5.6640625" style="58" customWidth="1"/>
    <col min="2822" max="2822" width="9.5546875" style="58" customWidth="1"/>
    <col min="2823" max="2823" width="14" style="58" customWidth="1"/>
    <col min="2824" max="2824" width="16.33203125" style="58" customWidth="1"/>
    <col min="2825" max="2825" width="15.88671875" style="58" customWidth="1"/>
    <col min="2826" max="2826" width="11.6640625" style="58" customWidth="1"/>
    <col min="2827" max="2827" width="8.33203125" style="58" customWidth="1"/>
    <col min="2828" max="2828" width="16.5546875" style="58" customWidth="1"/>
    <col min="2829" max="3072" width="11.44140625" style="58"/>
    <col min="3073" max="3073" width="22.6640625" style="58" customWidth="1"/>
    <col min="3074" max="3074" width="15.44140625" style="58" customWidth="1"/>
    <col min="3075" max="3075" width="7.33203125" style="58" customWidth="1"/>
    <col min="3076" max="3076" width="11.44140625" style="58"/>
    <col min="3077" max="3077" width="5.6640625" style="58" customWidth="1"/>
    <col min="3078" max="3078" width="9.5546875" style="58" customWidth="1"/>
    <col min="3079" max="3079" width="14" style="58" customWidth="1"/>
    <col min="3080" max="3080" width="16.33203125" style="58" customWidth="1"/>
    <col min="3081" max="3081" width="15.88671875" style="58" customWidth="1"/>
    <col min="3082" max="3082" width="11.6640625" style="58" customWidth="1"/>
    <col min="3083" max="3083" width="8.33203125" style="58" customWidth="1"/>
    <col min="3084" max="3084" width="16.5546875" style="58" customWidth="1"/>
    <col min="3085" max="3328" width="11.44140625" style="58"/>
    <col min="3329" max="3329" width="22.6640625" style="58" customWidth="1"/>
    <col min="3330" max="3330" width="15.44140625" style="58" customWidth="1"/>
    <col min="3331" max="3331" width="7.33203125" style="58" customWidth="1"/>
    <col min="3332" max="3332" width="11.44140625" style="58"/>
    <col min="3333" max="3333" width="5.6640625" style="58" customWidth="1"/>
    <col min="3334" max="3334" width="9.5546875" style="58" customWidth="1"/>
    <col min="3335" max="3335" width="14" style="58" customWidth="1"/>
    <col min="3336" max="3336" width="16.33203125" style="58" customWidth="1"/>
    <col min="3337" max="3337" width="15.88671875" style="58" customWidth="1"/>
    <col min="3338" max="3338" width="11.6640625" style="58" customWidth="1"/>
    <col min="3339" max="3339" width="8.33203125" style="58" customWidth="1"/>
    <col min="3340" max="3340" width="16.5546875" style="58" customWidth="1"/>
    <col min="3341" max="3584" width="11.44140625" style="58"/>
    <col min="3585" max="3585" width="22.6640625" style="58" customWidth="1"/>
    <col min="3586" max="3586" width="15.44140625" style="58" customWidth="1"/>
    <col min="3587" max="3587" width="7.33203125" style="58" customWidth="1"/>
    <col min="3588" max="3588" width="11.44140625" style="58"/>
    <col min="3589" max="3589" width="5.6640625" style="58" customWidth="1"/>
    <col min="3590" max="3590" width="9.5546875" style="58" customWidth="1"/>
    <col min="3591" max="3591" width="14" style="58" customWidth="1"/>
    <col min="3592" max="3592" width="16.33203125" style="58" customWidth="1"/>
    <col min="3593" max="3593" width="15.88671875" style="58" customWidth="1"/>
    <col min="3594" max="3594" width="11.6640625" style="58" customWidth="1"/>
    <col min="3595" max="3595" width="8.33203125" style="58" customWidth="1"/>
    <col min="3596" max="3596" width="16.5546875" style="58" customWidth="1"/>
    <col min="3597" max="3840" width="11.44140625" style="58"/>
    <col min="3841" max="3841" width="22.6640625" style="58" customWidth="1"/>
    <col min="3842" max="3842" width="15.44140625" style="58" customWidth="1"/>
    <col min="3843" max="3843" width="7.33203125" style="58" customWidth="1"/>
    <col min="3844" max="3844" width="11.44140625" style="58"/>
    <col min="3845" max="3845" width="5.6640625" style="58" customWidth="1"/>
    <col min="3846" max="3846" width="9.5546875" style="58" customWidth="1"/>
    <col min="3847" max="3847" width="14" style="58" customWidth="1"/>
    <col min="3848" max="3848" width="16.33203125" style="58" customWidth="1"/>
    <col min="3849" max="3849" width="15.88671875" style="58" customWidth="1"/>
    <col min="3850" max="3850" width="11.6640625" style="58" customWidth="1"/>
    <col min="3851" max="3851" width="8.33203125" style="58" customWidth="1"/>
    <col min="3852" max="3852" width="16.5546875" style="58" customWidth="1"/>
    <col min="3853" max="4096" width="11.44140625" style="58"/>
    <col min="4097" max="4097" width="22.6640625" style="58" customWidth="1"/>
    <col min="4098" max="4098" width="15.44140625" style="58" customWidth="1"/>
    <col min="4099" max="4099" width="7.33203125" style="58" customWidth="1"/>
    <col min="4100" max="4100" width="11.44140625" style="58"/>
    <col min="4101" max="4101" width="5.6640625" style="58" customWidth="1"/>
    <col min="4102" max="4102" width="9.5546875" style="58" customWidth="1"/>
    <col min="4103" max="4103" width="14" style="58" customWidth="1"/>
    <col min="4104" max="4104" width="16.33203125" style="58" customWidth="1"/>
    <col min="4105" max="4105" width="15.88671875" style="58" customWidth="1"/>
    <col min="4106" max="4106" width="11.6640625" style="58" customWidth="1"/>
    <col min="4107" max="4107" width="8.33203125" style="58" customWidth="1"/>
    <col min="4108" max="4108" width="16.5546875" style="58" customWidth="1"/>
    <col min="4109" max="4352" width="11.44140625" style="58"/>
    <col min="4353" max="4353" width="22.6640625" style="58" customWidth="1"/>
    <col min="4354" max="4354" width="15.44140625" style="58" customWidth="1"/>
    <col min="4355" max="4355" width="7.33203125" style="58" customWidth="1"/>
    <col min="4356" max="4356" width="11.44140625" style="58"/>
    <col min="4357" max="4357" width="5.6640625" style="58" customWidth="1"/>
    <col min="4358" max="4358" width="9.5546875" style="58" customWidth="1"/>
    <col min="4359" max="4359" width="14" style="58" customWidth="1"/>
    <col min="4360" max="4360" width="16.33203125" style="58" customWidth="1"/>
    <col min="4361" max="4361" width="15.88671875" style="58" customWidth="1"/>
    <col min="4362" max="4362" width="11.6640625" style="58" customWidth="1"/>
    <col min="4363" max="4363" width="8.33203125" style="58" customWidth="1"/>
    <col min="4364" max="4364" width="16.5546875" style="58" customWidth="1"/>
    <col min="4365" max="4608" width="11.44140625" style="58"/>
    <col min="4609" max="4609" width="22.6640625" style="58" customWidth="1"/>
    <col min="4610" max="4610" width="15.44140625" style="58" customWidth="1"/>
    <col min="4611" max="4611" width="7.33203125" style="58" customWidth="1"/>
    <col min="4612" max="4612" width="11.44140625" style="58"/>
    <col min="4613" max="4613" width="5.6640625" style="58" customWidth="1"/>
    <col min="4614" max="4614" width="9.5546875" style="58" customWidth="1"/>
    <col min="4615" max="4615" width="14" style="58" customWidth="1"/>
    <col min="4616" max="4616" width="16.33203125" style="58" customWidth="1"/>
    <col min="4617" max="4617" width="15.88671875" style="58" customWidth="1"/>
    <col min="4618" max="4618" width="11.6640625" style="58" customWidth="1"/>
    <col min="4619" max="4619" width="8.33203125" style="58" customWidth="1"/>
    <col min="4620" max="4620" width="16.5546875" style="58" customWidth="1"/>
    <col min="4621" max="4864" width="11.44140625" style="58"/>
    <col min="4865" max="4865" width="22.6640625" style="58" customWidth="1"/>
    <col min="4866" max="4866" width="15.44140625" style="58" customWidth="1"/>
    <col min="4867" max="4867" width="7.33203125" style="58" customWidth="1"/>
    <col min="4868" max="4868" width="11.44140625" style="58"/>
    <col min="4869" max="4869" width="5.6640625" style="58" customWidth="1"/>
    <col min="4870" max="4870" width="9.5546875" style="58" customWidth="1"/>
    <col min="4871" max="4871" width="14" style="58" customWidth="1"/>
    <col min="4872" max="4872" width="16.33203125" style="58" customWidth="1"/>
    <col min="4873" max="4873" width="15.88671875" style="58" customWidth="1"/>
    <col min="4874" max="4874" width="11.6640625" style="58" customWidth="1"/>
    <col min="4875" max="4875" width="8.33203125" style="58" customWidth="1"/>
    <col min="4876" max="4876" width="16.5546875" style="58" customWidth="1"/>
    <col min="4877" max="5120" width="11.44140625" style="58"/>
    <col min="5121" max="5121" width="22.6640625" style="58" customWidth="1"/>
    <col min="5122" max="5122" width="15.44140625" style="58" customWidth="1"/>
    <col min="5123" max="5123" width="7.33203125" style="58" customWidth="1"/>
    <col min="5124" max="5124" width="11.44140625" style="58"/>
    <col min="5125" max="5125" width="5.6640625" style="58" customWidth="1"/>
    <col min="5126" max="5126" width="9.5546875" style="58" customWidth="1"/>
    <col min="5127" max="5127" width="14" style="58" customWidth="1"/>
    <col min="5128" max="5128" width="16.33203125" style="58" customWidth="1"/>
    <col min="5129" max="5129" width="15.88671875" style="58" customWidth="1"/>
    <col min="5130" max="5130" width="11.6640625" style="58" customWidth="1"/>
    <col min="5131" max="5131" width="8.33203125" style="58" customWidth="1"/>
    <col min="5132" max="5132" width="16.5546875" style="58" customWidth="1"/>
    <col min="5133" max="5376" width="11.44140625" style="58"/>
    <col min="5377" max="5377" width="22.6640625" style="58" customWidth="1"/>
    <col min="5378" max="5378" width="15.44140625" style="58" customWidth="1"/>
    <col min="5379" max="5379" width="7.33203125" style="58" customWidth="1"/>
    <col min="5380" max="5380" width="11.44140625" style="58"/>
    <col min="5381" max="5381" width="5.6640625" style="58" customWidth="1"/>
    <col min="5382" max="5382" width="9.5546875" style="58" customWidth="1"/>
    <col min="5383" max="5383" width="14" style="58" customWidth="1"/>
    <col min="5384" max="5384" width="16.33203125" style="58" customWidth="1"/>
    <col min="5385" max="5385" width="15.88671875" style="58" customWidth="1"/>
    <col min="5386" max="5386" width="11.6640625" style="58" customWidth="1"/>
    <col min="5387" max="5387" width="8.33203125" style="58" customWidth="1"/>
    <col min="5388" max="5388" width="16.5546875" style="58" customWidth="1"/>
    <col min="5389" max="5632" width="11.44140625" style="58"/>
    <col min="5633" max="5633" width="22.6640625" style="58" customWidth="1"/>
    <col min="5634" max="5634" width="15.44140625" style="58" customWidth="1"/>
    <col min="5635" max="5635" width="7.33203125" style="58" customWidth="1"/>
    <col min="5636" max="5636" width="11.44140625" style="58"/>
    <col min="5637" max="5637" width="5.6640625" style="58" customWidth="1"/>
    <col min="5638" max="5638" width="9.5546875" style="58" customWidth="1"/>
    <col min="5639" max="5639" width="14" style="58" customWidth="1"/>
    <col min="5640" max="5640" width="16.33203125" style="58" customWidth="1"/>
    <col min="5641" max="5641" width="15.88671875" style="58" customWidth="1"/>
    <col min="5642" max="5642" width="11.6640625" style="58" customWidth="1"/>
    <col min="5643" max="5643" width="8.33203125" style="58" customWidth="1"/>
    <col min="5644" max="5644" width="16.5546875" style="58" customWidth="1"/>
    <col min="5645" max="5888" width="11.44140625" style="58"/>
    <col min="5889" max="5889" width="22.6640625" style="58" customWidth="1"/>
    <col min="5890" max="5890" width="15.44140625" style="58" customWidth="1"/>
    <col min="5891" max="5891" width="7.33203125" style="58" customWidth="1"/>
    <col min="5892" max="5892" width="11.44140625" style="58"/>
    <col min="5893" max="5893" width="5.6640625" style="58" customWidth="1"/>
    <col min="5894" max="5894" width="9.5546875" style="58" customWidth="1"/>
    <col min="5895" max="5895" width="14" style="58" customWidth="1"/>
    <col min="5896" max="5896" width="16.33203125" style="58" customWidth="1"/>
    <col min="5897" max="5897" width="15.88671875" style="58" customWidth="1"/>
    <col min="5898" max="5898" width="11.6640625" style="58" customWidth="1"/>
    <col min="5899" max="5899" width="8.33203125" style="58" customWidth="1"/>
    <col min="5900" max="5900" width="16.5546875" style="58" customWidth="1"/>
    <col min="5901" max="6144" width="11.44140625" style="58"/>
    <col min="6145" max="6145" width="22.6640625" style="58" customWidth="1"/>
    <col min="6146" max="6146" width="15.44140625" style="58" customWidth="1"/>
    <col min="6147" max="6147" width="7.33203125" style="58" customWidth="1"/>
    <col min="6148" max="6148" width="11.44140625" style="58"/>
    <col min="6149" max="6149" width="5.6640625" style="58" customWidth="1"/>
    <col min="6150" max="6150" width="9.5546875" style="58" customWidth="1"/>
    <col min="6151" max="6151" width="14" style="58" customWidth="1"/>
    <col min="6152" max="6152" width="16.33203125" style="58" customWidth="1"/>
    <col min="6153" max="6153" width="15.88671875" style="58" customWidth="1"/>
    <col min="6154" max="6154" width="11.6640625" style="58" customWidth="1"/>
    <col min="6155" max="6155" width="8.33203125" style="58" customWidth="1"/>
    <col min="6156" max="6156" width="16.5546875" style="58" customWidth="1"/>
    <col min="6157" max="6400" width="11.44140625" style="58"/>
    <col min="6401" max="6401" width="22.6640625" style="58" customWidth="1"/>
    <col min="6402" max="6402" width="15.44140625" style="58" customWidth="1"/>
    <col min="6403" max="6403" width="7.33203125" style="58" customWidth="1"/>
    <col min="6404" max="6404" width="11.44140625" style="58"/>
    <col min="6405" max="6405" width="5.6640625" style="58" customWidth="1"/>
    <col min="6406" max="6406" width="9.5546875" style="58" customWidth="1"/>
    <col min="6407" max="6407" width="14" style="58" customWidth="1"/>
    <col min="6408" max="6408" width="16.33203125" style="58" customWidth="1"/>
    <col min="6409" max="6409" width="15.88671875" style="58" customWidth="1"/>
    <col min="6410" max="6410" width="11.6640625" style="58" customWidth="1"/>
    <col min="6411" max="6411" width="8.33203125" style="58" customWidth="1"/>
    <col min="6412" max="6412" width="16.5546875" style="58" customWidth="1"/>
    <col min="6413" max="6656" width="11.44140625" style="58"/>
    <col min="6657" max="6657" width="22.6640625" style="58" customWidth="1"/>
    <col min="6658" max="6658" width="15.44140625" style="58" customWidth="1"/>
    <col min="6659" max="6659" width="7.33203125" style="58" customWidth="1"/>
    <col min="6660" max="6660" width="11.44140625" style="58"/>
    <col min="6661" max="6661" width="5.6640625" style="58" customWidth="1"/>
    <col min="6662" max="6662" width="9.5546875" style="58" customWidth="1"/>
    <col min="6663" max="6663" width="14" style="58" customWidth="1"/>
    <col min="6664" max="6664" width="16.33203125" style="58" customWidth="1"/>
    <col min="6665" max="6665" width="15.88671875" style="58" customWidth="1"/>
    <col min="6666" max="6666" width="11.6640625" style="58" customWidth="1"/>
    <col min="6667" max="6667" width="8.33203125" style="58" customWidth="1"/>
    <col min="6668" max="6668" width="16.5546875" style="58" customWidth="1"/>
    <col min="6669" max="6912" width="11.44140625" style="58"/>
    <col min="6913" max="6913" width="22.6640625" style="58" customWidth="1"/>
    <col min="6914" max="6914" width="15.44140625" style="58" customWidth="1"/>
    <col min="6915" max="6915" width="7.33203125" style="58" customWidth="1"/>
    <col min="6916" max="6916" width="11.44140625" style="58"/>
    <col min="6917" max="6917" width="5.6640625" style="58" customWidth="1"/>
    <col min="6918" max="6918" width="9.5546875" style="58" customWidth="1"/>
    <col min="6919" max="6919" width="14" style="58" customWidth="1"/>
    <col min="6920" max="6920" width="16.33203125" style="58" customWidth="1"/>
    <col min="6921" max="6921" width="15.88671875" style="58" customWidth="1"/>
    <col min="6922" max="6922" width="11.6640625" style="58" customWidth="1"/>
    <col min="6923" max="6923" width="8.33203125" style="58" customWidth="1"/>
    <col min="6924" max="6924" width="16.5546875" style="58" customWidth="1"/>
    <col min="6925" max="7168" width="11.44140625" style="58"/>
    <col min="7169" max="7169" width="22.6640625" style="58" customWidth="1"/>
    <col min="7170" max="7170" width="15.44140625" style="58" customWidth="1"/>
    <col min="7171" max="7171" width="7.33203125" style="58" customWidth="1"/>
    <col min="7172" max="7172" width="11.44140625" style="58"/>
    <col min="7173" max="7173" width="5.6640625" style="58" customWidth="1"/>
    <col min="7174" max="7174" width="9.5546875" style="58" customWidth="1"/>
    <col min="7175" max="7175" width="14" style="58" customWidth="1"/>
    <col min="7176" max="7176" width="16.33203125" style="58" customWidth="1"/>
    <col min="7177" max="7177" width="15.88671875" style="58" customWidth="1"/>
    <col min="7178" max="7178" width="11.6640625" style="58" customWidth="1"/>
    <col min="7179" max="7179" width="8.33203125" style="58" customWidth="1"/>
    <col min="7180" max="7180" width="16.5546875" style="58" customWidth="1"/>
    <col min="7181" max="7424" width="11.44140625" style="58"/>
    <col min="7425" max="7425" width="22.6640625" style="58" customWidth="1"/>
    <col min="7426" max="7426" width="15.44140625" style="58" customWidth="1"/>
    <col min="7427" max="7427" width="7.33203125" style="58" customWidth="1"/>
    <col min="7428" max="7428" width="11.44140625" style="58"/>
    <col min="7429" max="7429" width="5.6640625" style="58" customWidth="1"/>
    <col min="7430" max="7430" width="9.5546875" style="58" customWidth="1"/>
    <col min="7431" max="7431" width="14" style="58" customWidth="1"/>
    <col min="7432" max="7432" width="16.33203125" style="58" customWidth="1"/>
    <col min="7433" max="7433" width="15.88671875" style="58" customWidth="1"/>
    <col min="7434" max="7434" width="11.6640625" style="58" customWidth="1"/>
    <col min="7435" max="7435" width="8.33203125" style="58" customWidth="1"/>
    <col min="7436" max="7436" width="16.5546875" style="58" customWidth="1"/>
    <col min="7437" max="7680" width="11.44140625" style="58"/>
    <col min="7681" max="7681" width="22.6640625" style="58" customWidth="1"/>
    <col min="7682" max="7682" width="15.44140625" style="58" customWidth="1"/>
    <col min="7683" max="7683" width="7.33203125" style="58" customWidth="1"/>
    <col min="7684" max="7684" width="11.44140625" style="58"/>
    <col min="7685" max="7685" width="5.6640625" style="58" customWidth="1"/>
    <col min="7686" max="7686" width="9.5546875" style="58" customWidth="1"/>
    <col min="7687" max="7687" width="14" style="58" customWidth="1"/>
    <col min="7688" max="7688" width="16.33203125" style="58" customWidth="1"/>
    <col min="7689" max="7689" width="15.88671875" style="58" customWidth="1"/>
    <col min="7690" max="7690" width="11.6640625" style="58" customWidth="1"/>
    <col min="7691" max="7691" width="8.33203125" style="58" customWidth="1"/>
    <col min="7692" max="7692" width="16.5546875" style="58" customWidth="1"/>
    <col min="7693" max="7936" width="11.44140625" style="58"/>
    <col min="7937" max="7937" width="22.6640625" style="58" customWidth="1"/>
    <col min="7938" max="7938" width="15.44140625" style="58" customWidth="1"/>
    <col min="7939" max="7939" width="7.33203125" style="58" customWidth="1"/>
    <col min="7940" max="7940" width="11.44140625" style="58"/>
    <col min="7941" max="7941" width="5.6640625" style="58" customWidth="1"/>
    <col min="7942" max="7942" width="9.5546875" style="58" customWidth="1"/>
    <col min="7943" max="7943" width="14" style="58" customWidth="1"/>
    <col min="7944" max="7944" width="16.33203125" style="58" customWidth="1"/>
    <col min="7945" max="7945" width="15.88671875" style="58" customWidth="1"/>
    <col min="7946" max="7946" width="11.6640625" style="58" customWidth="1"/>
    <col min="7947" max="7947" width="8.33203125" style="58" customWidth="1"/>
    <col min="7948" max="7948" width="16.5546875" style="58" customWidth="1"/>
    <col min="7949" max="8192" width="11.44140625" style="58"/>
    <col min="8193" max="8193" width="22.6640625" style="58" customWidth="1"/>
    <col min="8194" max="8194" width="15.44140625" style="58" customWidth="1"/>
    <col min="8195" max="8195" width="7.33203125" style="58" customWidth="1"/>
    <col min="8196" max="8196" width="11.44140625" style="58"/>
    <col min="8197" max="8197" width="5.6640625" style="58" customWidth="1"/>
    <col min="8198" max="8198" width="9.5546875" style="58" customWidth="1"/>
    <col min="8199" max="8199" width="14" style="58" customWidth="1"/>
    <col min="8200" max="8200" width="16.33203125" style="58" customWidth="1"/>
    <col min="8201" max="8201" width="15.88671875" style="58" customWidth="1"/>
    <col min="8202" max="8202" width="11.6640625" style="58" customWidth="1"/>
    <col min="8203" max="8203" width="8.33203125" style="58" customWidth="1"/>
    <col min="8204" max="8204" width="16.5546875" style="58" customWidth="1"/>
    <col min="8205" max="8448" width="11.44140625" style="58"/>
    <col min="8449" max="8449" width="22.6640625" style="58" customWidth="1"/>
    <col min="8450" max="8450" width="15.44140625" style="58" customWidth="1"/>
    <col min="8451" max="8451" width="7.33203125" style="58" customWidth="1"/>
    <col min="8452" max="8452" width="11.44140625" style="58"/>
    <col min="8453" max="8453" width="5.6640625" style="58" customWidth="1"/>
    <col min="8454" max="8454" width="9.5546875" style="58" customWidth="1"/>
    <col min="8455" max="8455" width="14" style="58" customWidth="1"/>
    <col min="8456" max="8456" width="16.33203125" style="58" customWidth="1"/>
    <col min="8457" max="8457" width="15.88671875" style="58" customWidth="1"/>
    <col min="8458" max="8458" width="11.6640625" style="58" customWidth="1"/>
    <col min="8459" max="8459" width="8.33203125" style="58" customWidth="1"/>
    <col min="8460" max="8460" width="16.5546875" style="58" customWidth="1"/>
    <col min="8461" max="8704" width="11.44140625" style="58"/>
    <col min="8705" max="8705" width="22.6640625" style="58" customWidth="1"/>
    <col min="8706" max="8706" width="15.44140625" style="58" customWidth="1"/>
    <col min="8707" max="8707" width="7.33203125" style="58" customWidth="1"/>
    <col min="8708" max="8708" width="11.44140625" style="58"/>
    <col min="8709" max="8709" width="5.6640625" style="58" customWidth="1"/>
    <col min="8710" max="8710" width="9.5546875" style="58" customWidth="1"/>
    <col min="8711" max="8711" width="14" style="58" customWidth="1"/>
    <col min="8712" max="8712" width="16.33203125" style="58" customWidth="1"/>
    <col min="8713" max="8713" width="15.88671875" style="58" customWidth="1"/>
    <col min="8714" max="8714" width="11.6640625" style="58" customWidth="1"/>
    <col min="8715" max="8715" width="8.33203125" style="58" customWidth="1"/>
    <col min="8716" max="8716" width="16.5546875" style="58" customWidth="1"/>
    <col min="8717" max="8960" width="11.44140625" style="58"/>
    <col min="8961" max="8961" width="22.6640625" style="58" customWidth="1"/>
    <col min="8962" max="8962" width="15.44140625" style="58" customWidth="1"/>
    <col min="8963" max="8963" width="7.33203125" style="58" customWidth="1"/>
    <col min="8964" max="8964" width="11.44140625" style="58"/>
    <col min="8965" max="8965" width="5.6640625" style="58" customWidth="1"/>
    <col min="8966" max="8966" width="9.5546875" style="58" customWidth="1"/>
    <col min="8967" max="8967" width="14" style="58" customWidth="1"/>
    <col min="8968" max="8968" width="16.33203125" style="58" customWidth="1"/>
    <col min="8969" max="8969" width="15.88671875" style="58" customWidth="1"/>
    <col min="8970" max="8970" width="11.6640625" style="58" customWidth="1"/>
    <col min="8971" max="8971" width="8.33203125" style="58" customWidth="1"/>
    <col min="8972" max="8972" width="16.5546875" style="58" customWidth="1"/>
    <col min="8973" max="9216" width="11.44140625" style="58"/>
    <col min="9217" max="9217" width="22.6640625" style="58" customWidth="1"/>
    <col min="9218" max="9218" width="15.44140625" style="58" customWidth="1"/>
    <col min="9219" max="9219" width="7.33203125" style="58" customWidth="1"/>
    <col min="9220" max="9220" width="11.44140625" style="58"/>
    <col min="9221" max="9221" width="5.6640625" style="58" customWidth="1"/>
    <col min="9222" max="9222" width="9.5546875" style="58" customWidth="1"/>
    <col min="9223" max="9223" width="14" style="58" customWidth="1"/>
    <col min="9224" max="9224" width="16.33203125" style="58" customWidth="1"/>
    <col min="9225" max="9225" width="15.88671875" style="58" customWidth="1"/>
    <col min="9226" max="9226" width="11.6640625" style="58" customWidth="1"/>
    <col min="9227" max="9227" width="8.33203125" style="58" customWidth="1"/>
    <col min="9228" max="9228" width="16.5546875" style="58" customWidth="1"/>
    <col min="9229" max="9472" width="11.44140625" style="58"/>
    <col min="9473" max="9473" width="22.6640625" style="58" customWidth="1"/>
    <col min="9474" max="9474" width="15.44140625" style="58" customWidth="1"/>
    <col min="9475" max="9475" width="7.33203125" style="58" customWidth="1"/>
    <col min="9476" max="9476" width="11.44140625" style="58"/>
    <col min="9477" max="9477" width="5.6640625" style="58" customWidth="1"/>
    <col min="9478" max="9478" width="9.5546875" style="58" customWidth="1"/>
    <col min="9479" max="9479" width="14" style="58" customWidth="1"/>
    <col min="9480" max="9480" width="16.33203125" style="58" customWidth="1"/>
    <col min="9481" max="9481" width="15.88671875" style="58" customWidth="1"/>
    <col min="9482" max="9482" width="11.6640625" style="58" customWidth="1"/>
    <col min="9483" max="9483" width="8.33203125" style="58" customWidth="1"/>
    <col min="9484" max="9484" width="16.5546875" style="58" customWidth="1"/>
    <col min="9485" max="9728" width="11.44140625" style="58"/>
    <col min="9729" max="9729" width="22.6640625" style="58" customWidth="1"/>
    <col min="9730" max="9730" width="15.44140625" style="58" customWidth="1"/>
    <col min="9731" max="9731" width="7.33203125" style="58" customWidth="1"/>
    <col min="9732" max="9732" width="11.44140625" style="58"/>
    <col min="9733" max="9733" width="5.6640625" style="58" customWidth="1"/>
    <col min="9734" max="9734" width="9.5546875" style="58" customWidth="1"/>
    <col min="9735" max="9735" width="14" style="58" customWidth="1"/>
    <col min="9736" max="9736" width="16.33203125" style="58" customWidth="1"/>
    <col min="9737" max="9737" width="15.88671875" style="58" customWidth="1"/>
    <col min="9738" max="9738" width="11.6640625" style="58" customWidth="1"/>
    <col min="9739" max="9739" width="8.33203125" style="58" customWidth="1"/>
    <col min="9740" max="9740" width="16.5546875" style="58" customWidth="1"/>
    <col min="9741" max="9984" width="11.44140625" style="58"/>
    <col min="9985" max="9985" width="22.6640625" style="58" customWidth="1"/>
    <col min="9986" max="9986" width="15.44140625" style="58" customWidth="1"/>
    <col min="9987" max="9987" width="7.33203125" style="58" customWidth="1"/>
    <col min="9988" max="9988" width="11.44140625" style="58"/>
    <col min="9989" max="9989" width="5.6640625" style="58" customWidth="1"/>
    <col min="9990" max="9990" width="9.5546875" style="58" customWidth="1"/>
    <col min="9991" max="9991" width="14" style="58" customWidth="1"/>
    <col min="9992" max="9992" width="16.33203125" style="58" customWidth="1"/>
    <col min="9993" max="9993" width="15.88671875" style="58" customWidth="1"/>
    <col min="9994" max="9994" width="11.6640625" style="58" customWidth="1"/>
    <col min="9995" max="9995" width="8.33203125" style="58" customWidth="1"/>
    <col min="9996" max="9996" width="16.5546875" style="58" customWidth="1"/>
    <col min="9997" max="10240" width="11.44140625" style="58"/>
    <col min="10241" max="10241" width="22.6640625" style="58" customWidth="1"/>
    <col min="10242" max="10242" width="15.44140625" style="58" customWidth="1"/>
    <col min="10243" max="10243" width="7.33203125" style="58" customWidth="1"/>
    <col min="10244" max="10244" width="11.44140625" style="58"/>
    <col min="10245" max="10245" width="5.6640625" style="58" customWidth="1"/>
    <col min="10246" max="10246" width="9.5546875" style="58" customWidth="1"/>
    <col min="10247" max="10247" width="14" style="58" customWidth="1"/>
    <col min="10248" max="10248" width="16.33203125" style="58" customWidth="1"/>
    <col min="10249" max="10249" width="15.88671875" style="58" customWidth="1"/>
    <col min="10250" max="10250" width="11.6640625" style="58" customWidth="1"/>
    <col min="10251" max="10251" width="8.33203125" style="58" customWidth="1"/>
    <col min="10252" max="10252" width="16.5546875" style="58" customWidth="1"/>
    <col min="10253" max="10496" width="11.44140625" style="58"/>
    <col min="10497" max="10497" width="22.6640625" style="58" customWidth="1"/>
    <col min="10498" max="10498" width="15.44140625" style="58" customWidth="1"/>
    <col min="10499" max="10499" width="7.33203125" style="58" customWidth="1"/>
    <col min="10500" max="10500" width="11.44140625" style="58"/>
    <col min="10501" max="10501" width="5.6640625" style="58" customWidth="1"/>
    <col min="10502" max="10502" width="9.5546875" style="58" customWidth="1"/>
    <col min="10503" max="10503" width="14" style="58" customWidth="1"/>
    <col min="10504" max="10504" width="16.33203125" style="58" customWidth="1"/>
    <col min="10505" max="10505" width="15.88671875" style="58" customWidth="1"/>
    <col min="10506" max="10506" width="11.6640625" style="58" customWidth="1"/>
    <col min="10507" max="10507" width="8.33203125" style="58" customWidth="1"/>
    <col min="10508" max="10508" width="16.5546875" style="58" customWidth="1"/>
    <col min="10509" max="10752" width="11.44140625" style="58"/>
    <col min="10753" max="10753" width="22.6640625" style="58" customWidth="1"/>
    <col min="10754" max="10754" width="15.44140625" style="58" customWidth="1"/>
    <col min="10755" max="10755" width="7.33203125" style="58" customWidth="1"/>
    <col min="10756" max="10756" width="11.44140625" style="58"/>
    <col min="10757" max="10757" width="5.6640625" style="58" customWidth="1"/>
    <col min="10758" max="10758" width="9.5546875" style="58" customWidth="1"/>
    <col min="10759" max="10759" width="14" style="58" customWidth="1"/>
    <col min="10760" max="10760" width="16.33203125" style="58" customWidth="1"/>
    <col min="10761" max="10761" width="15.88671875" style="58" customWidth="1"/>
    <col min="10762" max="10762" width="11.6640625" style="58" customWidth="1"/>
    <col min="10763" max="10763" width="8.33203125" style="58" customWidth="1"/>
    <col min="10764" max="10764" width="16.5546875" style="58" customWidth="1"/>
    <col min="10765" max="11008" width="11.44140625" style="58"/>
    <col min="11009" max="11009" width="22.6640625" style="58" customWidth="1"/>
    <col min="11010" max="11010" width="15.44140625" style="58" customWidth="1"/>
    <col min="11011" max="11011" width="7.33203125" style="58" customWidth="1"/>
    <col min="11012" max="11012" width="11.44140625" style="58"/>
    <col min="11013" max="11013" width="5.6640625" style="58" customWidth="1"/>
    <col min="11014" max="11014" width="9.5546875" style="58" customWidth="1"/>
    <col min="11015" max="11015" width="14" style="58" customWidth="1"/>
    <col min="11016" max="11016" width="16.33203125" style="58" customWidth="1"/>
    <col min="11017" max="11017" width="15.88671875" style="58" customWidth="1"/>
    <col min="11018" max="11018" width="11.6640625" style="58" customWidth="1"/>
    <col min="11019" max="11019" width="8.33203125" style="58" customWidth="1"/>
    <col min="11020" max="11020" width="16.5546875" style="58" customWidth="1"/>
    <col min="11021" max="11264" width="11.44140625" style="58"/>
    <col min="11265" max="11265" width="22.6640625" style="58" customWidth="1"/>
    <col min="11266" max="11266" width="15.44140625" style="58" customWidth="1"/>
    <col min="11267" max="11267" width="7.33203125" style="58" customWidth="1"/>
    <col min="11268" max="11268" width="11.44140625" style="58"/>
    <col min="11269" max="11269" width="5.6640625" style="58" customWidth="1"/>
    <col min="11270" max="11270" width="9.5546875" style="58" customWidth="1"/>
    <col min="11271" max="11271" width="14" style="58" customWidth="1"/>
    <col min="11272" max="11272" width="16.33203125" style="58" customWidth="1"/>
    <col min="11273" max="11273" width="15.88671875" style="58" customWidth="1"/>
    <col min="11274" max="11274" width="11.6640625" style="58" customWidth="1"/>
    <col min="11275" max="11275" width="8.33203125" style="58" customWidth="1"/>
    <col min="11276" max="11276" width="16.5546875" style="58" customWidth="1"/>
    <col min="11277" max="11520" width="11.44140625" style="58"/>
    <col min="11521" max="11521" width="22.6640625" style="58" customWidth="1"/>
    <col min="11522" max="11522" width="15.44140625" style="58" customWidth="1"/>
    <col min="11523" max="11523" width="7.33203125" style="58" customWidth="1"/>
    <col min="11524" max="11524" width="11.44140625" style="58"/>
    <col min="11525" max="11525" width="5.6640625" style="58" customWidth="1"/>
    <col min="11526" max="11526" width="9.5546875" style="58" customWidth="1"/>
    <col min="11527" max="11527" width="14" style="58" customWidth="1"/>
    <col min="11528" max="11528" width="16.33203125" style="58" customWidth="1"/>
    <col min="11529" max="11529" width="15.88671875" style="58" customWidth="1"/>
    <col min="11530" max="11530" width="11.6640625" style="58" customWidth="1"/>
    <col min="11531" max="11531" width="8.33203125" style="58" customWidth="1"/>
    <col min="11532" max="11532" width="16.5546875" style="58" customWidth="1"/>
    <col min="11533" max="11776" width="11.44140625" style="58"/>
    <col min="11777" max="11777" width="22.6640625" style="58" customWidth="1"/>
    <col min="11778" max="11778" width="15.44140625" style="58" customWidth="1"/>
    <col min="11779" max="11779" width="7.33203125" style="58" customWidth="1"/>
    <col min="11780" max="11780" width="11.44140625" style="58"/>
    <col min="11781" max="11781" width="5.6640625" style="58" customWidth="1"/>
    <col min="11782" max="11782" width="9.5546875" style="58" customWidth="1"/>
    <col min="11783" max="11783" width="14" style="58" customWidth="1"/>
    <col min="11784" max="11784" width="16.33203125" style="58" customWidth="1"/>
    <col min="11785" max="11785" width="15.88671875" style="58" customWidth="1"/>
    <col min="11786" max="11786" width="11.6640625" style="58" customWidth="1"/>
    <col min="11787" max="11787" width="8.33203125" style="58" customWidth="1"/>
    <col min="11788" max="11788" width="16.5546875" style="58" customWidth="1"/>
    <col min="11789" max="12032" width="11.44140625" style="58"/>
    <col min="12033" max="12033" width="22.6640625" style="58" customWidth="1"/>
    <col min="12034" max="12034" width="15.44140625" style="58" customWidth="1"/>
    <col min="12035" max="12035" width="7.33203125" style="58" customWidth="1"/>
    <col min="12036" max="12036" width="11.44140625" style="58"/>
    <col min="12037" max="12037" width="5.6640625" style="58" customWidth="1"/>
    <col min="12038" max="12038" width="9.5546875" style="58" customWidth="1"/>
    <col min="12039" max="12039" width="14" style="58" customWidth="1"/>
    <col min="12040" max="12040" width="16.33203125" style="58" customWidth="1"/>
    <col min="12041" max="12041" width="15.88671875" style="58" customWidth="1"/>
    <col min="12042" max="12042" width="11.6640625" style="58" customWidth="1"/>
    <col min="12043" max="12043" width="8.33203125" style="58" customWidth="1"/>
    <col min="12044" max="12044" width="16.5546875" style="58" customWidth="1"/>
    <col min="12045" max="12288" width="11.44140625" style="58"/>
    <col min="12289" max="12289" width="22.6640625" style="58" customWidth="1"/>
    <col min="12290" max="12290" width="15.44140625" style="58" customWidth="1"/>
    <col min="12291" max="12291" width="7.33203125" style="58" customWidth="1"/>
    <col min="12292" max="12292" width="11.44140625" style="58"/>
    <col min="12293" max="12293" width="5.6640625" style="58" customWidth="1"/>
    <col min="12294" max="12294" width="9.5546875" style="58" customWidth="1"/>
    <col min="12295" max="12295" width="14" style="58" customWidth="1"/>
    <col min="12296" max="12296" width="16.33203125" style="58" customWidth="1"/>
    <col min="12297" max="12297" width="15.88671875" style="58" customWidth="1"/>
    <col min="12298" max="12298" width="11.6640625" style="58" customWidth="1"/>
    <col min="12299" max="12299" width="8.33203125" style="58" customWidth="1"/>
    <col min="12300" max="12300" width="16.5546875" style="58" customWidth="1"/>
    <col min="12301" max="12544" width="11.44140625" style="58"/>
    <col min="12545" max="12545" width="22.6640625" style="58" customWidth="1"/>
    <col min="12546" max="12546" width="15.44140625" style="58" customWidth="1"/>
    <col min="12547" max="12547" width="7.33203125" style="58" customWidth="1"/>
    <col min="12548" max="12548" width="11.44140625" style="58"/>
    <col min="12549" max="12549" width="5.6640625" style="58" customWidth="1"/>
    <col min="12550" max="12550" width="9.5546875" style="58" customWidth="1"/>
    <col min="12551" max="12551" width="14" style="58" customWidth="1"/>
    <col min="12552" max="12552" width="16.33203125" style="58" customWidth="1"/>
    <col min="12553" max="12553" width="15.88671875" style="58" customWidth="1"/>
    <col min="12554" max="12554" width="11.6640625" style="58" customWidth="1"/>
    <col min="12555" max="12555" width="8.33203125" style="58" customWidth="1"/>
    <col min="12556" max="12556" width="16.5546875" style="58" customWidth="1"/>
    <col min="12557" max="12800" width="11.44140625" style="58"/>
    <col min="12801" max="12801" width="22.6640625" style="58" customWidth="1"/>
    <col min="12802" max="12802" width="15.44140625" style="58" customWidth="1"/>
    <col min="12803" max="12803" width="7.33203125" style="58" customWidth="1"/>
    <col min="12804" max="12804" width="11.44140625" style="58"/>
    <col min="12805" max="12805" width="5.6640625" style="58" customWidth="1"/>
    <col min="12806" max="12806" width="9.5546875" style="58" customWidth="1"/>
    <col min="12807" max="12807" width="14" style="58" customWidth="1"/>
    <col min="12808" max="12808" width="16.33203125" style="58" customWidth="1"/>
    <col min="12809" max="12809" width="15.88671875" style="58" customWidth="1"/>
    <col min="12810" max="12810" width="11.6640625" style="58" customWidth="1"/>
    <col min="12811" max="12811" width="8.33203125" style="58" customWidth="1"/>
    <col min="12812" max="12812" width="16.5546875" style="58" customWidth="1"/>
    <col min="12813" max="13056" width="11.44140625" style="58"/>
    <col min="13057" max="13057" width="22.6640625" style="58" customWidth="1"/>
    <col min="13058" max="13058" width="15.44140625" style="58" customWidth="1"/>
    <col min="13059" max="13059" width="7.33203125" style="58" customWidth="1"/>
    <col min="13060" max="13060" width="11.44140625" style="58"/>
    <col min="13061" max="13061" width="5.6640625" style="58" customWidth="1"/>
    <col min="13062" max="13062" width="9.5546875" style="58" customWidth="1"/>
    <col min="13063" max="13063" width="14" style="58" customWidth="1"/>
    <col min="13064" max="13064" width="16.33203125" style="58" customWidth="1"/>
    <col min="13065" max="13065" width="15.88671875" style="58" customWidth="1"/>
    <col min="13066" max="13066" width="11.6640625" style="58" customWidth="1"/>
    <col min="13067" max="13067" width="8.33203125" style="58" customWidth="1"/>
    <col min="13068" max="13068" width="16.5546875" style="58" customWidth="1"/>
    <col min="13069" max="13312" width="11.44140625" style="58"/>
    <col min="13313" max="13313" width="22.6640625" style="58" customWidth="1"/>
    <col min="13314" max="13314" width="15.44140625" style="58" customWidth="1"/>
    <col min="13315" max="13315" width="7.33203125" style="58" customWidth="1"/>
    <col min="13316" max="13316" width="11.44140625" style="58"/>
    <col min="13317" max="13317" width="5.6640625" style="58" customWidth="1"/>
    <col min="13318" max="13318" width="9.5546875" style="58" customWidth="1"/>
    <col min="13319" max="13319" width="14" style="58" customWidth="1"/>
    <col min="13320" max="13320" width="16.33203125" style="58" customWidth="1"/>
    <col min="13321" max="13321" width="15.88671875" style="58" customWidth="1"/>
    <col min="13322" max="13322" width="11.6640625" style="58" customWidth="1"/>
    <col min="13323" max="13323" width="8.33203125" style="58" customWidth="1"/>
    <col min="13324" max="13324" width="16.5546875" style="58" customWidth="1"/>
    <col min="13325" max="13568" width="11.44140625" style="58"/>
    <col min="13569" max="13569" width="22.6640625" style="58" customWidth="1"/>
    <col min="13570" max="13570" width="15.44140625" style="58" customWidth="1"/>
    <col min="13571" max="13571" width="7.33203125" style="58" customWidth="1"/>
    <col min="13572" max="13572" width="11.44140625" style="58"/>
    <col min="13573" max="13573" width="5.6640625" style="58" customWidth="1"/>
    <col min="13574" max="13574" width="9.5546875" style="58" customWidth="1"/>
    <col min="13575" max="13575" width="14" style="58" customWidth="1"/>
    <col min="13576" max="13576" width="16.33203125" style="58" customWidth="1"/>
    <col min="13577" max="13577" width="15.88671875" style="58" customWidth="1"/>
    <col min="13578" max="13578" width="11.6640625" style="58" customWidth="1"/>
    <col min="13579" max="13579" width="8.33203125" style="58" customWidth="1"/>
    <col min="13580" max="13580" width="16.5546875" style="58" customWidth="1"/>
    <col min="13581" max="13824" width="11.44140625" style="58"/>
    <col min="13825" max="13825" width="22.6640625" style="58" customWidth="1"/>
    <col min="13826" max="13826" width="15.44140625" style="58" customWidth="1"/>
    <col min="13827" max="13827" width="7.33203125" style="58" customWidth="1"/>
    <col min="13828" max="13828" width="11.44140625" style="58"/>
    <col min="13829" max="13829" width="5.6640625" style="58" customWidth="1"/>
    <col min="13830" max="13830" width="9.5546875" style="58" customWidth="1"/>
    <col min="13831" max="13831" width="14" style="58" customWidth="1"/>
    <col min="13832" max="13832" width="16.33203125" style="58" customWidth="1"/>
    <col min="13833" max="13833" width="15.88671875" style="58" customWidth="1"/>
    <col min="13834" max="13834" width="11.6640625" style="58" customWidth="1"/>
    <col min="13835" max="13835" width="8.33203125" style="58" customWidth="1"/>
    <col min="13836" max="13836" width="16.5546875" style="58" customWidth="1"/>
    <col min="13837" max="14080" width="11.44140625" style="58"/>
    <col min="14081" max="14081" width="22.6640625" style="58" customWidth="1"/>
    <col min="14082" max="14082" width="15.44140625" style="58" customWidth="1"/>
    <col min="14083" max="14083" width="7.33203125" style="58" customWidth="1"/>
    <col min="14084" max="14084" width="11.44140625" style="58"/>
    <col min="14085" max="14085" width="5.6640625" style="58" customWidth="1"/>
    <col min="14086" max="14086" width="9.5546875" style="58" customWidth="1"/>
    <col min="14087" max="14087" width="14" style="58" customWidth="1"/>
    <col min="14088" max="14088" width="16.33203125" style="58" customWidth="1"/>
    <col min="14089" max="14089" width="15.88671875" style="58" customWidth="1"/>
    <col min="14090" max="14090" width="11.6640625" style="58" customWidth="1"/>
    <col min="14091" max="14091" width="8.33203125" style="58" customWidth="1"/>
    <col min="14092" max="14092" width="16.5546875" style="58" customWidth="1"/>
    <col min="14093" max="14336" width="11.44140625" style="58"/>
    <col min="14337" max="14337" width="22.6640625" style="58" customWidth="1"/>
    <col min="14338" max="14338" width="15.44140625" style="58" customWidth="1"/>
    <col min="14339" max="14339" width="7.33203125" style="58" customWidth="1"/>
    <col min="14340" max="14340" width="11.44140625" style="58"/>
    <col min="14341" max="14341" width="5.6640625" style="58" customWidth="1"/>
    <col min="14342" max="14342" width="9.5546875" style="58" customWidth="1"/>
    <col min="14343" max="14343" width="14" style="58" customWidth="1"/>
    <col min="14344" max="14344" width="16.33203125" style="58" customWidth="1"/>
    <col min="14345" max="14345" width="15.88671875" style="58" customWidth="1"/>
    <col min="14346" max="14346" width="11.6640625" style="58" customWidth="1"/>
    <col min="14347" max="14347" width="8.33203125" style="58" customWidth="1"/>
    <col min="14348" max="14348" width="16.5546875" style="58" customWidth="1"/>
    <col min="14349" max="14592" width="11.44140625" style="58"/>
    <col min="14593" max="14593" width="22.6640625" style="58" customWidth="1"/>
    <col min="14594" max="14594" width="15.44140625" style="58" customWidth="1"/>
    <col min="14595" max="14595" width="7.33203125" style="58" customWidth="1"/>
    <col min="14596" max="14596" width="11.44140625" style="58"/>
    <col min="14597" max="14597" width="5.6640625" style="58" customWidth="1"/>
    <col min="14598" max="14598" width="9.5546875" style="58" customWidth="1"/>
    <col min="14599" max="14599" width="14" style="58" customWidth="1"/>
    <col min="14600" max="14600" width="16.33203125" style="58" customWidth="1"/>
    <col min="14601" max="14601" width="15.88671875" style="58" customWidth="1"/>
    <col min="14602" max="14602" width="11.6640625" style="58" customWidth="1"/>
    <col min="14603" max="14603" width="8.33203125" style="58" customWidth="1"/>
    <col min="14604" max="14604" width="16.5546875" style="58" customWidth="1"/>
    <col min="14605" max="14848" width="11.44140625" style="58"/>
    <col min="14849" max="14849" width="22.6640625" style="58" customWidth="1"/>
    <col min="14850" max="14850" width="15.44140625" style="58" customWidth="1"/>
    <col min="14851" max="14851" width="7.33203125" style="58" customWidth="1"/>
    <col min="14852" max="14852" width="11.44140625" style="58"/>
    <col min="14853" max="14853" width="5.6640625" style="58" customWidth="1"/>
    <col min="14854" max="14854" width="9.5546875" style="58" customWidth="1"/>
    <col min="14855" max="14855" width="14" style="58" customWidth="1"/>
    <col min="14856" max="14856" width="16.33203125" style="58" customWidth="1"/>
    <col min="14857" max="14857" width="15.88671875" style="58" customWidth="1"/>
    <col min="14858" max="14858" width="11.6640625" style="58" customWidth="1"/>
    <col min="14859" max="14859" width="8.33203125" style="58" customWidth="1"/>
    <col min="14860" max="14860" width="16.5546875" style="58" customWidth="1"/>
    <col min="14861" max="15104" width="11.44140625" style="58"/>
    <col min="15105" max="15105" width="22.6640625" style="58" customWidth="1"/>
    <col min="15106" max="15106" width="15.44140625" style="58" customWidth="1"/>
    <col min="15107" max="15107" width="7.33203125" style="58" customWidth="1"/>
    <col min="15108" max="15108" width="11.44140625" style="58"/>
    <col min="15109" max="15109" width="5.6640625" style="58" customWidth="1"/>
    <col min="15110" max="15110" width="9.5546875" style="58" customWidth="1"/>
    <col min="15111" max="15111" width="14" style="58" customWidth="1"/>
    <col min="15112" max="15112" width="16.33203125" style="58" customWidth="1"/>
    <col min="15113" max="15113" width="15.88671875" style="58" customWidth="1"/>
    <col min="15114" max="15114" width="11.6640625" style="58" customWidth="1"/>
    <col min="15115" max="15115" width="8.33203125" style="58" customWidth="1"/>
    <col min="15116" max="15116" width="16.5546875" style="58" customWidth="1"/>
    <col min="15117" max="15360" width="11.44140625" style="58"/>
    <col min="15361" max="15361" width="22.6640625" style="58" customWidth="1"/>
    <col min="15362" max="15362" width="15.44140625" style="58" customWidth="1"/>
    <col min="15363" max="15363" width="7.33203125" style="58" customWidth="1"/>
    <col min="15364" max="15364" width="11.44140625" style="58"/>
    <col min="15365" max="15365" width="5.6640625" style="58" customWidth="1"/>
    <col min="15366" max="15366" width="9.5546875" style="58" customWidth="1"/>
    <col min="15367" max="15367" width="14" style="58" customWidth="1"/>
    <col min="15368" max="15368" width="16.33203125" style="58" customWidth="1"/>
    <col min="15369" max="15369" width="15.88671875" style="58" customWidth="1"/>
    <col min="15370" max="15370" width="11.6640625" style="58" customWidth="1"/>
    <col min="15371" max="15371" width="8.33203125" style="58" customWidth="1"/>
    <col min="15372" max="15372" width="16.5546875" style="58" customWidth="1"/>
    <col min="15373" max="15616" width="11.44140625" style="58"/>
    <col min="15617" max="15617" width="22.6640625" style="58" customWidth="1"/>
    <col min="15618" max="15618" width="15.44140625" style="58" customWidth="1"/>
    <col min="15619" max="15619" width="7.33203125" style="58" customWidth="1"/>
    <col min="15620" max="15620" width="11.44140625" style="58"/>
    <col min="15621" max="15621" width="5.6640625" style="58" customWidth="1"/>
    <col min="15622" max="15622" width="9.5546875" style="58" customWidth="1"/>
    <col min="15623" max="15623" width="14" style="58" customWidth="1"/>
    <col min="15624" max="15624" width="16.33203125" style="58" customWidth="1"/>
    <col min="15625" max="15625" width="15.88671875" style="58" customWidth="1"/>
    <col min="15626" max="15626" width="11.6640625" style="58" customWidth="1"/>
    <col min="15627" max="15627" width="8.33203125" style="58" customWidth="1"/>
    <col min="15628" max="15628" width="16.5546875" style="58" customWidth="1"/>
    <col min="15629" max="15872" width="11.44140625" style="58"/>
    <col min="15873" max="15873" width="22.6640625" style="58" customWidth="1"/>
    <col min="15874" max="15874" width="15.44140625" style="58" customWidth="1"/>
    <col min="15875" max="15875" width="7.33203125" style="58" customWidth="1"/>
    <col min="15876" max="15876" width="11.44140625" style="58"/>
    <col min="15877" max="15877" width="5.6640625" style="58" customWidth="1"/>
    <col min="15878" max="15878" width="9.5546875" style="58" customWidth="1"/>
    <col min="15879" max="15879" width="14" style="58" customWidth="1"/>
    <col min="15880" max="15880" width="16.33203125" style="58" customWidth="1"/>
    <col min="15881" max="15881" width="15.88671875" style="58" customWidth="1"/>
    <col min="15882" max="15882" width="11.6640625" style="58" customWidth="1"/>
    <col min="15883" max="15883" width="8.33203125" style="58" customWidth="1"/>
    <col min="15884" max="15884" width="16.5546875" style="58" customWidth="1"/>
    <col min="15885" max="16128" width="11.44140625" style="58"/>
    <col min="16129" max="16129" width="22.6640625" style="58" customWidth="1"/>
    <col min="16130" max="16130" width="15.44140625" style="58" customWidth="1"/>
    <col min="16131" max="16131" width="7.33203125" style="58" customWidth="1"/>
    <col min="16132" max="16132" width="11.44140625" style="58"/>
    <col min="16133" max="16133" width="5.6640625" style="58" customWidth="1"/>
    <col min="16134" max="16134" width="9.5546875" style="58" customWidth="1"/>
    <col min="16135" max="16135" width="14" style="58" customWidth="1"/>
    <col min="16136" max="16136" width="16.33203125" style="58" customWidth="1"/>
    <col min="16137" max="16137" width="15.88671875" style="58" customWidth="1"/>
    <col min="16138" max="16138" width="11.6640625" style="58" customWidth="1"/>
    <col min="16139" max="16139" width="8.33203125" style="58" customWidth="1"/>
    <col min="16140" max="16140" width="16.5546875" style="58" customWidth="1"/>
    <col min="16141"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28.5" customHeight="1" thickBot="1">
      <c r="A30" s="295" t="s">
        <v>122</v>
      </c>
      <c r="B30" s="1079" t="s">
        <v>69</v>
      </c>
      <c r="C30" s="1080"/>
      <c r="D30" s="1080"/>
      <c r="E30" s="1080"/>
      <c r="F30" s="1080"/>
      <c r="G30" s="1080"/>
      <c r="H30" s="1081"/>
      <c r="I30" s="236"/>
      <c r="J30" s="949" t="s">
        <v>43</v>
      </c>
      <c r="K30" s="950"/>
      <c r="L30" s="555"/>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6" s="68" customFormat="1" ht="3.75" customHeight="1" thickBot="1">
      <c r="A33" s="147"/>
      <c r="B33" s="135"/>
      <c r="C33" s="135"/>
      <c r="D33" s="135"/>
      <c r="E33" s="135"/>
      <c r="F33" s="135"/>
      <c r="G33" s="148"/>
      <c r="H33" s="148"/>
      <c r="I33" s="135"/>
      <c r="J33" s="135"/>
      <c r="K33" s="135"/>
      <c r="L33" s="136"/>
    </row>
    <row r="34" spans="1:16" s="198" customFormat="1" ht="12">
      <c r="A34" s="889" t="s">
        <v>10</v>
      </c>
      <c r="B34" s="890"/>
      <c r="C34" s="890"/>
      <c r="D34" s="890"/>
      <c r="E34" s="890"/>
      <c r="F34" s="891"/>
      <c r="G34" s="892" t="s">
        <v>15</v>
      </c>
      <c r="H34" s="893"/>
      <c r="I34" s="149" t="s">
        <v>16</v>
      </c>
      <c r="J34" s="894" t="s">
        <v>17</v>
      </c>
      <c r="K34" s="891"/>
      <c r="L34" s="150" t="s">
        <v>18</v>
      </c>
    </row>
    <row r="35" spans="1:16" s="305" customFormat="1" ht="12.75" customHeight="1">
      <c r="A35" s="292" t="s">
        <v>47</v>
      </c>
      <c r="B35" s="78"/>
      <c r="C35" s="78"/>
      <c r="D35" s="78"/>
      <c r="E35" s="78"/>
      <c r="F35" s="301"/>
      <c r="G35" s="341"/>
      <c r="H35" s="299"/>
      <c r="I35" s="313">
        <f>+'CONCRETO CLASE D'!I35</f>
        <v>11296</v>
      </c>
      <c r="J35" s="968">
        <v>0.8</v>
      </c>
      <c r="K35" s="969"/>
      <c r="L35" s="593">
        <f>+I35/J35</f>
        <v>14120</v>
      </c>
    </row>
    <row r="36" spans="1:16" s="305" customFormat="1" ht="12.75" customHeight="1">
      <c r="A36" s="293" t="s">
        <v>66</v>
      </c>
      <c r="B36" s="332"/>
      <c r="C36" s="332"/>
      <c r="D36" s="332"/>
      <c r="E36" s="332"/>
      <c r="F36" s="333"/>
      <c r="G36" s="340"/>
      <c r="H36" s="335"/>
      <c r="I36" s="336">
        <f>+'CONCRETO CLASE D'!I36</f>
        <v>10156</v>
      </c>
      <c r="J36" s="970">
        <v>0.8</v>
      </c>
      <c r="K36" s="971"/>
      <c r="L36" s="594">
        <f>+I36/J36</f>
        <v>12695</v>
      </c>
    </row>
    <row r="37" spans="1:16" s="305" customFormat="1" ht="12.75" customHeight="1">
      <c r="A37" s="293" t="s">
        <v>46</v>
      </c>
      <c r="B37" s="332"/>
      <c r="C37" s="332"/>
      <c r="D37" s="332"/>
      <c r="E37" s="332"/>
      <c r="F37" s="333"/>
      <c r="G37" s="334"/>
      <c r="H37" s="335"/>
      <c r="I37" s="336"/>
      <c r="J37" s="337"/>
      <c r="K37" s="338"/>
      <c r="L37" s="594">
        <f>+L69*0.1</f>
        <v>18894.820833333335</v>
      </c>
    </row>
    <row r="38" spans="1:16" s="198" customFormat="1" ht="12" thickBot="1">
      <c r="A38" s="260"/>
      <c r="B38" s="261"/>
      <c r="C38" s="261"/>
      <c r="D38" s="261"/>
      <c r="E38" s="261"/>
      <c r="F38" s="262"/>
      <c r="G38" s="961"/>
      <c r="H38" s="962"/>
      <c r="I38" s="314"/>
      <c r="J38" s="963"/>
      <c r="K38" s="960"/>
      <c r="L38" s="315"/>
    </row>
    <row r="39" spans="1:16" s="198" customFormat="1" ht="12.6" thickBot="1">
      <c r="A39" s="907" t="s">
        <v>19</v>
      </c>
      <c r="B39" s="908"/>
      <c r="C39" s="908"/>
      <c r="D39" s="908"/>
      <c r="E39" s="908"/>
      <c r="F39" s="908"/>
      <c r="G39" s="908"/>
      <c r="H39" s="908"/>
      <c r="I39" s="908"/>
      <c r="J39" s="908"/>
      <c r="K39" s="909"/>
      <c r="L39" s="312">
        <f>SUM(L35:L38)</f>
        <v>45709.820833333331</v>
      </c>
    </row>
    <row r="40" spans="1:16" s="198" customFormat="1" ht="12">
      <c r="A40" s="157"/>
      <c r="B40" s="158"/>
      <c r="C40" s="158"/>
      <c r="D40" s="158"/>
      <c r="E40" s="158"/>
      <c r="F40" s="158"/>
      <c r="G40" s="158"/>
      <c r="H40" s="158"/>
      <c r="I40" s="158"/>
      <c r="J40" s="158"/>
      <c r="K40" s="158"/>
      <c r="L40" s="159"/>
    </row>
    <row r="41" spans="1:16">
      <c r="A41" s="160" t="s">
        <v>20</v>
      </c>
      <c r="B41" s="161"/>
      <c r="C41" s="161"/>
      <c r="D41" s="161"/>
      <c r="E41" s="161"/>
      <c r="F41" s="161"/>
      <c r="G41" s="161"/>
      <c r="H41" s="161"/>
      <c r="I41" s="161"/>
      <c r="J41" s="161"/>
      <c r="K41" s="161"/>
      <c r="L41" s="162"/>
    </row>
    <row r="42" spans="1:16" s="198" customFormat="1" ht="3.75" customHeight="1" thickBot="1">
      <c r="A42" s="163"/>
      <c r="B42" s="164"/>
      <c r="C42" s="164"/>
      <c r="D42" s="164"/>
      <c r="E42" s="164"/>
      <c r="F42" s="164"/>
      <c r="G42" s="164"/>
      <c r="H42" s="158"/>
      <c r="I42" s="158"/>
      <c r="J42" s="158"/>
      <c r="K42" s="158"/>
      <c r="L42" s="159"/>
    </row>
    <row r="43" spans="1:16" s="198" customFormat="1" ht="12.6" thickBot="1">
      <c r="A43" s="889" t="s">
        <v>10</v>
      </c>
      <c r="B43" s="890"/>
      <c r="C43" s="890"/>
      <c r="D43" s="890"/>
      <c r="E43" s="890"/>
      <c r="F43" s="890"/>
      <c r="G43" s="891"/>
      <c r="H43" s="165" t="s">
        <v>12</v>
      </c>
      <c r="I43" s="149" t="s">
        <v>13</v>
      </c>
      <c r="J43" s="894" t="s">
        <v>21</v>
      </c>
      <c r="K43" s="891"/>
      <c r="L43" s="150" t="s">
        <v>18</v>
      </c>
      <c r="O43" s="349">
        <v>1</v>
      </c>
      <c r="P43" s="350">
        <v>0.6</v>
      </c>
    </row>
    <row r="44" spans="1:16" s="198" customFormat="1" ht="12.75" customHeight="1">
      <c r="A44" s="292" t="s">
        <v>48</v>
      </c>
      <c r="B44" s="265"/>
      <c r="C44" s="265"/>
      <c r="D44" s="265"/>
      <c r="E44" s="265"/>
      <c r="F44" s="265"/>
      <c r="G44" s="299"/>
      <c r="H44" s="296" t="s">
        <v>43</v>
      </c>
      <c r="I44" s="342">
        <f>P44</f>
        <v>0.504</v>
      </c>
      <c r="J44" s="1074">
        <f>+'CONCRETO CLASE F'!J44:K44</f>
        <v>71237</v>
      </c>
      <c r="K44" s="1075"/>
      <c r="L44" s="410">
        <f t="shared" ref="L44:L49" si="0">+J44*I44</f>
        <v>35903.447999999997</v>
      </c>
      <c r="O44" s="342">
        <v>0.84</v>
      </c>
      <c r="P44" s="198">
        <f>+O44*0.6</f>
        <v>0.504</v>
      </c>
    </row>
    <row r="45" spans="1:16" s="198" customFormat="1">
      <c r="A45" s="293" t="s">
        <v>49</v>
      </c>
      <c r="B45" s="256"/>
      <c r="C45" s="256"/>
      <c r="D45" s="256"/>
      <c r="E45" s="256"/>
      <c r="F45" s="256"/>
      <c r="G45" s="245"/>
      <c r="H45" s="242" t="s">
        <v>43</v>
      </c>
      <c r="I45" s="343">
        <f>P45</f>
        <v>0.378</v>
      </c>
      <c r="J45" s="1076">
        <f>+'CONCRETO CLASE F'!J45:K45</f>
        <v>58599</v>
      </c>
      <c r="K45" s="1077"/>
      <c r="L45" s="598">
        <f t="shared" si="0"/>
        <v>22150.421999999999</v>
      </c>
      <c r="O45" s="343">
        <v>0.63</v>
      </c>
      <c r="P45" s="198">
        <f>+O45*0.6</f>
        <v>0.378</v>
      </c>
    </row>
    <row r="46" spans="1:16" s="198" customFormat="1">
      <c r="A46" s="293" t="s">
        <v>50</v>
      </c>
      <c r="B46" s="256"/>
      <c r="C46" s="256"/>
      <c r="D46" s="256"/>
      <c r="E46" s="256"/>
      <c r="F46" s="256"/>
      <c r="G46" s="245"/>
      <c r="H46" s="242" t="s">
        <v>118</v>
      </c>
      <c r="I46" s="343">
        <f>P46</f>
        <v>156</v>
      </c>
      <c r="J46" s="1076">
        <f>+'CONCRETO CLASE F'!J46:K46</f>
        <v>645</v>
      </c>
      <c r="K46" s="1078"/>
      <c r="L46" s="598">
        <f t="shared" si="0"/>
        <v>100620</v>
      </c>
      <c r="O46" s="343">
        <v>260</v>
      </c>
      <c r="P46" s="198">
        <f>+O46*0.6</f>
        <v>156</v>
      </c>
    </row>
    <row r="47" spans="1:16" s="198" customFormat="1">
      <c r="A47" s="293" t="s">
        <v>51</v>
      </c>
      <c r="B47" s="256"/>
      <c r="C47" s="256"/>
      <c r="D47" s="256"/>
      <c r="E47" s="256"/>
      <c r="F47" s="256"/>
      <c r="G47" s="245"/>
      <c r="H47" s="242" t="s">
        <v>119</v>
      </c>
      <c r="I47" s="343">
        <f>P47</f>
        <v>111</v>
      </c>
      <c r="J47" s="1076">
        <f>+'CONCRETO CLASE F'!J47:K47</f>
        <v>45</v>
      </c>
      <c r="K47" s="1078"/>
      <c r="L47" s="598">
        <f t="shared" si="0"/>
        <v>4995</v>
      </c>
      <c r="O47" s="343">
        <v>185</v>
      </c>
      <c r="P47" s="198">
        <f>+O47*0.6</f>
        <v>111</v>
      </c>
    </row>
    <row r="48" spans="1:16" s="198" customFormat="1">
      <c r="A48" s="347" t="s">
        <v>67</v>
      </c>
      <c r="B48" s="256"/>
      <c r="C48" s="256"/>
      <c r="D48" s="256"/>
      <c r="E48" s="256"/>
      <c r="F48" s="256"/>
      <c r="G48" s="245"/>
      <c r="H48" s="242" t="s">
        <v>44</v>
      </c>
      <c r="I48" s="343">
        <f>P48</f>
        <v>3</v>
      </c>
      <c r="J48" s="1076">
        <f>+'CONCRETO CLASE F'!J48:K48</f>
        <v>12600</v>
      </c>
      <c r="K48" s="1078"/>
      <c r="L48" s="598">
        <f t="shared" si="0"/>
        <v>37800</v>
      </c>
      <c r="O48" s="343">
        <v>3</v>
      </c>
      <c r="P48" s="198">
        <v>3</v>
      </c>
    </row>
    <row r="49" spans="1:15" s="198" customFormat="1">
      <c r="A49" s="347" t="s">
        <v>187</v>
      </c>
      <c r="B49" s="256"/>
      <c r="C49" s="256"/>
      <c r="D49" s="256"/>
      <c r="E49" s="256"/>
      <c r="F49" s="256"/>
      <c r="G49" s="245"/>
      <c r="H49" s="242" t="s">
        <v>43</v>
      </c>
      <c r="I49" s="343">
        <v>0.4</v>
      </c>
      <c r="J49" s="1076">
        <v>32640</v>
      </c>
      <c r="K49" s="1078"/>
      <c r="L49" s="598">
        <f t="shared" si="0"/>
        <v>13056</v>
      </c>
      <c r="M49" s="346"/>
    </row>
    <row r="50" spans="1:15" s="198" customFormat="1">
      <c r="A50" s="293" t="s">
        <v>62</v>
      </c>
      <c r="B50" s="256"/>
      <c r="C50" s="256"/>
      <c r="D50" s="256"/>
      <c r="E50" s="256"/>
      <c r="F50" s="256"/>
      <c r="G50" s="245"/>
      <c r="H50" s="257"/>
      <c r="I50" s="246"/>
      <c r="J50" s="1072"/>
      <c r="K50" s="1073"/>
      <c r="L50" s="598">
        <f>+M50*0.02</f>
        <v>4290.4974000000002</v>
      </c>
      <c r="M50" s="346">
        <f>SUM(L44:L49)</f>
        <v>214524.87</v>
      </c>
    </row>
    <row r="51" spans="1:15" s="198" customFormat="1" ht="12" thickBot="1">
      <c r="A51" s="260"/>
      <c r="B51" s="261"/>
      <c r="C51" s="261"/>
      <c r="D51" s="261"/>
      <c r="E51" s="261"/>
      <c r="F51" s="261"/>
      <c r="G51" s="262"/>
      <c r="H51" s="263"/>
      <c r="I51" s="240"/>
      <c r="J51" s="963"/>
      <c r="K51" s="960"/>
      <c r="L51" s="320"/>
    </row>
    <row r="52" spans="1:15" s="198" customFormat="1" ht="12.6" thickBot="1">
      <c r="A52" s="907" t="s">
        <v>19</v>
      </c>
      <c r="B52" s="908"/>
      <c r="C52" s="908"/>
      <c r="D52" s="908"/>
      <c r="E52" s="908"/>
      <c r="F52" s="908"/>
      <c r="G52" s="908"/>
      <c r="H52" s="908"/>
      <c r="I52" s="908"/>
      <c r="J52" s="908"/>
      <c r="K52" s="909"/>
      <c r="L52" s="156">
        <f>SUM(L44:L51)</f>
        <v>218815.36739999999</v>
      </c>
      <c r="M52" s="348"/>
    </row>
    <row r="53" spans="1:15" s="198" customFormat="1" ht="11.4">
      <c r="A53" s="170"/>
      <c r="B53" s="158"/>
      <c r="C53" s="158"/>
      <c r="D53" s="158"/>
      <c r="E53" s="158"/>
      <c r="F53" s="158"/>
      <c r="G53" s="158"/>
      <c r="H53" s="158"/>
      <c r="I53" s="158"/>
      <c r="J53" s="158"/>
      <c r="K53" s="158"/>
      <c r="L53" s="159"/>
    </row>
    <row r="54" spans="1:15" s="198" customFormat="1">
      <c r="A54" s="160" t="s">
        <v>22</v>
      </c>
      <c r="B54" s="166"/>
      <c r="C54" s="166"/>
      <c r="D54" s="166"/>
      <c r="E54" s="166"/>
      <c r="F54" s="166"/>
      <c r="G54" s="166"/>
      <c r="H54" s="166"/>
      <c r="I54" s="166"/>
      <c r="J54" s="166"/>
      <c r="K54" s="166"/>
      <c r="L54" s="171"/>
    </row>
    <row r="55" spans="1:15" s="198" customFormat="1" ht="3.75" customHeight="1" thickBot="1">
      <c r="A55" s="170"/>
      <c r="B55" s="158"/>
      <c r="C55" s="158"/>
      <c r="D55" s="158"/>
      <c r="E55" s="158"/>
      <c r="F55" s="158"/>
      <c r="G55" s="158"/>
      <c r="H55" s="158"/>
      <c r="I55" s="158"/>
      <c r="J55" s="158"/>
      <c r="K55" s="158"/>
      <c r="L55" s="159"/>
    </row>
    <row r="56" spans="1:15" s="198" customFormat="1" ht="36" customHeight="1">
      <c r="A56" s="914" t="s">
        <v>23</v>
      </c>
      <c r="B56" s="915"/>
      <c r="C56" s="915"/>
      <c r="D56" s="915"/>
      <c r="E56" s="916"/>
      <c r="F56" s="172" t="s">
        <v>12</v>
      </c>
      <c r="G56" s="173" t="s">
        <v>107</v>
      </c>
      <c r="H56" s="174" t="s">
        <v>108</v>
      </c>
      <c r="I56" s="173" t="s">
        <v>109</v>
      </c>
      <c r="J56" s="917" t="s">
        <v>24</v>
      </c>
      <c r="K56" s="916"/>
      <c r="L56" s="175" t="s">
        <v>18</v>
      </c>
    </row>
    <row r="57" spans="1:15" s="198" customFormat="1">
      <c r="A57" s="292" t="s">
        <v>48</v>
      </c>
      <c r="B57" s="265"/>
      <c r="C57" s="265"/>
      <c r="D57" s="265"/>
      <c r="E57" s="265"/>
      <c r="F57" s="316" t="s">
        <v>43</v>
      </c>
      <c r="G57" s="238">
        <f>I44</f>
        <v>0.504</v>
      </c>
      <c r="H57" s="267">
        <v>5</v>
      </c>
      <c r="I57" s="238">
        <f>+H57*G57</f>
        <v>2.52</v>
      </c>
      <c r="J57" s="1074">
        <f>+'TRANSPORTE EXCAV.'!L61</f>
        <v>1953.8333333333333</v>
      </c>
      <c r="K57" s="1075"/>
      <c r="L57" s="587">
        <f>+J57*I57</f>
        <v>4923.66</v>
      </c>
    </row>
    <row r="58" spans="1:15" s="198" customFormat="1">
      <c r="A58" s="293" t="s">
        <v>49</v>
      </c>
      <c r="B58" s="256"/>
      <c r="C58" s="256"/>
      <c r="D58" s="256"/>
      <c r="E58" s="256"/>
      <c r="F58" s="317" t="s">
        <v>43</v>
      </c>
      <c r="G58" s="246">
        <f>I45</f>
        <v>0.378</v>
      </c>
      <c r="H58" s="257">
        <v>5</v>
      </c>
      <c r="I58" s="246">
        <f>+H58*G58</f>
        <v>1.8900000000000001</v>
      </c>
      <c r="J58" s="1076">
        <f>J57</f>
        <v>1953.8333333333333</v>
      </c>
      <c r="K58" s="1077"/>
      <c r="L58" s="596">
        <f>+J58*I58</f>
        <v>3692.7449999999999</v>
      </c>
    </row>
    <row r="59" spans="1:15" s="198" customFormat="1" ht="11.4">
      <c r="A59" s="255" t="s">
        <v>68</v>
      </c>
      <c r="B59" s="256"/>
      <c r="C59" s="256"/>
      <c r="D59" s="256"/>
      <c r="E59" s="256"/>
      <c r="F59" s="317" t="s">
        <v>43</v>
      </c>
      <c r="G59" s="246">
        <f>I49</f>
        <v>0.4</v>
      </c>
      <c r="H59" s="257">
        <v>5</v>
      </c>
      <c r="I59" s="246">
        <f>+H59*G59</f>
        <v>2</v>
      </c>
      <c r="J59" s="1076">
        <f>J57</f>
        <v>1953.8333333333333</v>
      </c>
      <c r="K59" s="1077"/>
      <c r="L59" s="596">
        <f>+J59*I59</f>
        <v>3907.6666666666665</v>
      </c>
    </row>
    <row r="60" spans="1:15" s="198" customFormat="1" ht="12" thickBot="1">
      <c r="A60" s="260"/>
      <c r="B60" s="261"/>
      <c r="C60" s="261"/>
      <c r="D60" s="261"/>
      <c r="E60" s="261"/>
      <c r="F60" s="269"/>
      <c r="G60" s="240"/>
      <c r="H60" s="263"/>
      <c r="I60" s="240"/>
      <c r="J60" s="966"/>
      <c r="K60" s="967"/>
      <c r="L60" s="315"/>
      <c r="N60" s="562"/>
      <c r="O60" s="307"/>
    </row>
    <row r="61" spans="1:15" s="198" customFormat="1" ht="12.6" thickBot="1">
      <c r="A61" s="918" t="s">
        <v>19</v>
      </c>
      <c r="B61" s="919"/>
      <c r="C61" s="919"/>
      <c r="D61" s="919"/>
      <c r="E61" s="919"/>
      <c r="F61" s="919"/>
      <c r="G61" s="919"/>
      <c r="H61" s="919"/>
      <c r="I61" s="919"/>
      <c r="J61" s="919"/>
      <c r="K61" s="920"/>
      <c r="L61" s="323">
        <f>SUM(L57:L60)</f>
        <v>12524.071666666665</v>
      </c>
      <c r="O61" s="307"/>
    </row>
    <row r="62" spans="1:15" s="198" customFormat="1" ht="11.4">
      <c r="A62" s="170"/>
      <c r="B62" s="158"/>
      <c r="C62" s="158"/>
      <c r="D62" s="158"/>
      <c r="E62" s="158"/>
      <c r="F62" s="158"/>
      <c r="G62" s="158"/>
      <c r="H62" s="158"/>
      <c r="I62" s="158"/>
      <c r="J62" s="158"/>
      <c r="K62" s="158"/>
      <c r="L62" s="159"/>
    </row>
    <row r="63" spans="1:15">
      <c r="A63" s="160" t="s">
        <v>25</v>
      </c>
      <c r="B63" s="161"/>
      <c r="C63" s="161"/>
      <c r="D63" s="161"/>
      <c r="E63" s="161"/>
      <c r="F63" s="161"/>
      <c r="G63" s="161"/>
      <c r="H63" s="161"/>
      <c r="I63" s="161"/>
      <c r="J63" s="161"/>
      <c r="K63" s="161"/>
      <c r="L63" s="162"/>
    </row>
    <row r="64" spans="1:15" s="198" customFormat="1" ht="3.75" customHeight="1" thickBot="1">
      <c r="A64" s="170"/>
      <c r="B64" s="158"/>
      <c r="C64" s="158"/>
      <c r="D64" s="158"/>
      <c r="E64" s="158"/>
      <c r="F64" s="158"/>
      <c r="G64" s="158"/>
      <c r="H64" s="158"/>
      <c r="I64" s="158"/>
      <c r="J64" s="158"/>
      <c r="K64" s="158"/>
      <c r="L64" s="159"/>
    </row>
    <row r="65" spans="1:12" s="198" customFormat="1" ht="25.5" customHeight="1">
      <c r="A65" s="914" t="s">
        <v>10</v>
      </c>
      <c r="B65" s="915"/>
      <c r="C65" s="915"/>
      <c r="D65" s="915"/>
      <c r="E65" s="915"/>
      <c r="F65" s="916"/>
      <c r="G65" s="172" t="s">
        <v>26</v>
      </c>
      <c r="H65" s="174" t="s">
        <v>27</v>
      </c>
      <c r="I65" s="173" t="s">
        <v>28</v>
      </c>
      <c r="J65" s="921" t="s">
        <v>17</v>
      </c>
      <c r="K65" s="922"/>
      <c r="L65" s="183" t="s">
        <v>18</v>
      </c>
    </row>
    <row r="66" spans="1:12" s="198" customFormat="1" ht="11.4">
      <c r="A66" s="264" t="s">
        <v>112</v>
      </c>
      <c r="B66" s="265"/>
      <c r="C66" s="265"/>
      <c r="D66" s="265"/>
      <c r="E66" s="265"/>
      <c r="F66" s="299">
        <v>10</v>
      </c>
      <c r="G66" s="582">
        <f>51067*F66</f>
        <v>510670</v>
      </c>
      <c r="H66" s="306">
        <v>1.85</v>
      </c>
      <c r="I66" s="582">
        <f>+H66*G66</f>
        <v>944739.5</v>
      </c>
      <c r="J66" s="968">
        <v>6</v>
      </c>
      <c r="K66" s="969"/>
      <c r="L66" s="587">
        <f>+I66/J66</f>
        <v>157456.58333333334</v>
      </c>
    </row>
    <row r="67" spans="1:12" s="198" customFormat="1" ht="12.75" customHeight="1">
      <c r="A67" s="255" t="s">
        <v>45</v>
      </c>
      <c r="B67" s="256"/>
      <c r="C67" s="256"/>
      <c r="D67" s="256"/>
      <c r="E67" s="256"/>
      <c r="F67" s="256">
        <v>1</v>
      </c>
      <c r="G67" s="599">
        <f>102135*F67</f>
        <v>102135</v>
      </c>
      <c r="H67" s="324">
        <v>1.85</v>
      </c>
      <c r="I67" s="599">
        <f>+H67*G67</f>
        <v>188949.75</v>
      </c>
      <c r="J67" s="970">
        <v>6</v>
      </c>
      <c r="K67" s="971"/>
      <c r="L67" s="596">
        <f>+I67/J67</f>
        <v>31491.625</v>
      </c>
    </row>
    <row r="68" spans="1:12" s="198" customFormat="1" ht="12" thickBot="1">
      <c r="A68" s="972"/>
      <c r="B68" s="961"/>
      <c r="C68" s="961"/>
      <c r="D68" s="961"/>
      <c r="E68" s="961"/>
      <c r="F68" s="961"/>
      <c r="G68" s="240"/>
      <c r="H68" s="263"/>
      <c r="I68" s="240"/>
      <c r="J68" s="963"/>
      <c r="K68" s="960"/>
      <c r="L68" s="241"/>
    </row>
    <row r="69" spans="1:12" s="198" customFormat="1" ht="12.6" thickBot="1">
      <c r="A69" s="907" t="s">
        <v>19</v>
      </c>
      <c r="B69" s="908"/>
      <c r="C69" s="908"/>
      <c r="D69" s="908"/>
      <c r="E69" s="908"/>
      <c r="F69" s="908"/>
      <c r="G69" s="908"/>
      <c r="H69" s="908"/>
      <c r="I69" s="908"/>
      <c r="J69" s="908"/>
      <c r="K69" s="909"/>
      <c r="L69" s="312">
        <f>SUM(L66:L68)</f>
        <v>188948.20833333334</v>
      </c>
    </row>
    <row r="70" spans="1:12" s="198" customFormat="1" ht="8.25" customHeight="1" thickBot="1">
      <c r="A70" s="170"/>
      <c r="B70" s="158"/>
      <c r="C70" s="158"/>
      <c r="D70" s="158"/>
      <c r="E70" s="158"/>
      <c r="F70" s="158"/>
      <c r="G70" s="158"/>
      <c r="H70" s="158"/>
      <c r="I70" s="158"/>
      <c r="J70" s="158"/>
      <c r="K70" s="158"/>
      <c r="L70" s="159"/>
    </row>
    <row r="71" spans="1:12" s="198" customFormat="1" ht="12.6" thickBot="1">
      <c r="A71" s="907" t="s">
        <v>29</v>
      </c>
      <c r="B71" s="908"/>
      <c r="C71" s="908"/>
      <c r="D71" s="908"/>
      <c r="E71" s="908"/>
      <c r="F71" s="908"/>
      <c r="G71" s="908"/>
      <c r="H71" s="908"/>
      <c r="I71" s="908"/>
      <c r="J71" s="908"/>
      <c r="K71" s="909"/>
      <c r="L71" s="312">
        <f>+L69+L61+L52+L39</f>
        <v>465997.46823333332</v>
      </c>
    </row>
    <row r="72" spans="1:12" s="198" customFormat="1" ht="9" customHeight="1">
      <c r="A72" s="170"/>
      <c r="B72" s="158"/>
      <c r="C72" s="158"/>
      <c r="D72" s="158"/>
      <c r="E72" s="158"/>
      <c r="F72" s="158"/>
      <c r="G72" s="158"/>
      <c r="H72" s="158"/>
      <c r="I72" s="158"/>
      <c r="J72" s="158"/>
      <c r="K72" s="158"/>
      <c r="L72" s="159"/>
    </row>
    <row r="73" spans="1:12">
      <c r="A73" s="160" t="s">
        <v>30</v>
      </c>
      <c r="B73" s="161"/>
      <c r="C73" s="161"/>
      <c r="D73" s="161"/>
      <c r="E73" s="161"/>
      <c r="F73" s="161"/>
      <c r="G73" s="161"/>
      <c r="H73" s="161"/>
      <c r="I73" s="161"/>
      <c r="J73" s="161"/>
      <c r="K73" s="161"/>
      <c r="L73" s="162"/>
    </row>
    <row r="74" spans="1:12" s="198" customFormat="1" ht="3.75" customHeight="1" thickBot="1">
      <c r="A74" s="170"/>
      <c r="B74" s="158"/>
      <c r="C74" s="158"/>
      <c r="D74" s="158"/>
      <c r="E74" s="158"/>
      <c r="F74" s="158"/>
      <c r="G74" s="158"/>
      <c r="H74" s="158"/>
      <c r="I74" s="158"/>
      <c r="J74" s="158"/>
      <c r="K74" s="158"/>
      <c r="L74" s="159"/>
    </row>
    <row r="75" spans="1:12" s="198" customFormat="1" ht="12">
      <c r="A75" s="889" t="s">
        <v>10</v>
      </c>
      <c r="B75" s="890"/>
      <c r="C75" s="890"/>
      <c r="D75" s="890"/>
      <c r="E75" s="890"/>
      <c r="F75" s="890"/>
      <c r="G75" s="184"/>
      <c r="H75" s="187"/>
      <c r="I75" s="186" t="s">
        <v>31</v>
      </c>
      <c r="J75" s="923" t="s">
        <v>32</v>
      </c>
      <c r="K75" s="924"/>
      <c r="L75" s="188"/>
    </row>
    <row r="76" spans="1:12" s="198" customFormat="1" ht="11.4">
      <c r="A76" s="264" t="s">
        <v>97</v>
      </c>
      <c r="B76" s="265"/>
      <c r="C76" s="265"/>
      <c r="D76" s="265"/>
      <c r="E76" s="265"/>
      <c r="F76" s="265"/>
      <c r="G76" s="278"/>
      <c r="H76" s="279"/>
      <c r="I76" s="272">
        <v>0.2</v>
      </c>
      <c r="J76" s="973">
        <f>+L71*I76</f>
        <v>93199.49364666667</v>
      </c>
      <c r="K76" s="974"/>
      <c r="L76" s="273"/>
    </row>
    <row r="77" spans="1:12" s="198" customFormat="1" ht="11.4">
      <c r="A77" s="255" t="s">
        <v>33</v>
      </c>
      <c r="B77" s="256"/>
      <c r="C77" s="256"/>
      <c r="D77" s="256"/>
      <c r="E77" s="256"/>
      <c r="F77" s="256"/>
      <c r="G77" s="280"/>
      <c r="H77" s="281"/>
      <c r="I77" s="274">
        <v>0.05</v>
      </c>
      <c r="J77" s="975">
        <f>+L71*I77</f>
        <v>23299.873411666667</v>
      </c>
      <c r="K77" s="976"/>
      <c r="L77" s="275"/>
    </row>
    <row r="78" spans="1:12" s="198" customFormat="1" ht="12" thickBot="1">
      <c r="A78" s="260" t="s">
        <v>34</v>
      </c>
      <c r="B78" s="261"/>
      <c r="C78" s="261"/>
      <c r="D78" s="261"/>
      <c r="E78" s="261"/>
      <c r="F78" s="261"/>
      <c r="G78" s="282"/>
      <c r="H78" s="283"/>
      <c r="I78" s="276">
        <v>0.05</v>
      </c>
      <c r="J78" s="977">
        <f>+L71*I78</f>
        <v>23299.873411666667</v>
      </c>
      <c r="K78" s="978"/>
      <c r="L78" s="277"/>
    </row>
    <row r="79" spans="1:12" s="198" customFormat="1" ht="12.6" thickBot="1">
      <c r="A79" s="907" t="s">
        <v>19</v>
      </c>
      <c r="B79" s="908"/>
      <c r="C79" s="908"/>
      <c r="D79" s="908"/>
      <c r="E79" s="908"/>
      <c r="F79" s="908"/>
      <c r="G79" s="908"/>
      <c r="H79" s="908"/>
      <c r="I79" s="908"/>
      <c r="J79" s="908"/>
      <c r="K79" s="909"/>
      <c r="L79" s="312">
        <f>SUM(J76:K78)</f>
        <v>139799.24046999999</v>
      </c>
    </row>
    <row r="80" spans="1:12" s="198" customFormat="1" ht="7.5" customHeight="1" thickBot="1">
      <c r="A80" s="170"/>
      <c r="B80" s="158"/>
      <c r="C80" s="158"/>
      <c r="D80" s="158"/>
      <c r="E80" s="158"/>
      <c r="F80" s="158"/>
      <c r="G80" s="158"/>
      <c r="H80" s="158"/>
      <c r="I80" s="158"/>
      <c r="J80" s="158"/>
      <c r="K80" s="158"/>
      <c r="L80" s="159"/>
    </row>
    <row r="81" spans="1:12" s="198" customFormat="1" ht="12.6" thickBot="1">
      <c r="A81" s="907" t="s">
        <v>35</v>
      </c>
      <c r="B81" s="908"/>
      <c r="C81" s="908"/>
      <c r="D81" s="908"/>
      <c r="E81" s="908"/>
      <c r="F81" s="908"/>
      <c r="G81" s="908"/>
      <c r="H81" s="908"/>
      <c r="I81" s="908"/>
      <c r="J81" s="908"/>
      <c r="K81" s="909"/>
      <c r="L81" s="312">
        <f>ROUND(L71+L79,0)</f>
        <v>605797</v>
      </c>
    </row>
    <row r="82" spans="1:12">
      <c r="A82" s="60"/>
      <c r="B82" s="61"/>
      <c r="C82" s="61"/>
      <c r="D82" s="61"/>
      <c r="E82" s="61"/>
      <c r="F82" s="61"/>
      <c r="G82" s="61"/>
      <c r="H82" s="61"/>
      <c r="I82" s="61"/>
      <c r="J82" s="61"/>
      <c r="K82" s="61"/>
      <c r="L82" s="62"/>
    </row>
    <row r="83" spans="1:12">
      <c r="A83" s="67"/>
      <c r="B83" s="58"/>
      <c r="C83" s="58"/>
      <c r="D83" s="58"/>
      <c r="E83" s="58"/>
      <c r="F83" s="58"/>
      <c r="G83" s="58"/>
      <c r="H83" s="58"/>
      <c r="I83" s="58"/>
      <c r="J83" s="58"/>
      <c r="K83" s="58"/>
      <c r="L83" s="63"/>
    </row>
    <row r="84" spans="1:12" s="198" customFormat="1" ht="11.4">
      <c r="A84" s="197"/>
      <c r="D84" s="199" t="s">
        <v>36</v>
      </c>
      <c r="E84" s="199"/>
      <c r="F84" s="199"/>
      <c r="G84" s="199"/>
      <c r="H84" s="199"/>
      <c r="L84" s="200"/>
    </row>
    <row r="85" spans="1:12" s="198" customFormat="1" ht="11.4">
      <c r="A85" s="197"/>
      <c r="D85" s="198" t="s">
        <v>37</v>
      </c>
      <c r="L85" s="200"/>
    </row>
    <row r="86" spans="1:12">
      <c r="A86" s="67"/>
      <c r="B86" s="58"/>
      <c r="C86" s="58"/>
      <c r="D86" s="58" t="s">
        <v>38</v>
      </c>
      <c r="E86" s="58"/>
      <c r="F86" s="58"/>
      <c r="G86" s="58"/>
      <c r="H86" s="58"/>
      <c r="I86" s="58"/>
      <c r="J86" s="58"/>
      <c r="K86" s="58"/>
      <c r="L86" s="63"/>
    </row>
    <row r="87" spans="1:12">
      <c r="A87" s="67"/>
      <c r="B87" s="58"/>
      <c r="C87" s="58"/>
      <c r="D87" s="58" t="s">
        <v>39</v>
      </c>
      <c r="E87" s="58"/>
      <c r="F87" s="58"/>
      <c r="G87" s="58"/>
      <c r="H87" s="58"/>
      <c r="I87" s="58"/>
      <c r="J87" s="58"/>
      <c r="K87" s="58"/>
      <c r="L87" s="63"/>
    </row>
    <row r="88" spans="1:12" ht="13.8" thickBot="1">
      <c r="A88" s="67"/>
      <c r="B88" s="58"/>
      <c r="C88" s="58"/>
      <c r="D88" s="58"/>
      <c r="E88" s="58" t="s">
        <v>40</v>
      </c>
      <c r="F88" s="58"/>
      <c r="G88" s="58"/>
      <c r="H88" s="58"/>
      <c r="I88" s="58"/>
      <c r="J88" s="58"/>
      <c r="K88" s="58"/>
      <c r="L88" s="63"/>
    </row>
    <row r="89" spans="1:12">
      <c r="A89" s="284" t="s">
        <v>98</v>
      </c>
      <c r="B89" s="285"/>
      <c r="C89" s="285"/>
      <c r="D89" s="285"/>
      <c r="E89" s="285"/>
      <c r="F89" s="285"/>
      <c r="G89" s="285"/>
      <c r="H89" s="285"/>
      <c r="I89" s="285"/>
      <c r="J89" s="285"/>
      <c r="K89" s="285"/>
      <c r="L89" s="286"/>
    </row>
    <row r="90" spans="1:12">
      <c r="A90" s="74"/>
      <c r="B90" s="75"/>
      <c r="C90" s="75"/>
      <c r="D90" s="75"/>
      <c r="E90" s="75"/>
      <c r="F90" s="75"/>
      <c r="G90" s="75"/>
      <c r="H90" s="75"/>
      <c r="I90" s="75"/>
      <c r="J90" s="75"/>
      <c r="K90" s="75"/>
      <c r="L90" s="287"/>
    </row>
    <row r="91" spans="1:12" ht="13.8" thickBot="1">
      <c r="A91" s="79"/>
      <c r="B91" s="80"/>
      <c r="C91" s="80"/>
      <c r="D91" s="80"/>
      <c r="E91" s="80"/>
      <c r="F91" s="80"/>
      <c r="G91" s="80"/>
      <c r="H91" s="80"/>
      <c r="I91" s="80"/>
      <c r="J91" s="80"/>
      <c r="K91" s="80"/>
      <c r="L91" s="288"/>
    </row>
    <row r="92" spans="1:12">
      <c r="A92" s="210"/>
      <c r="B92" s="59"/>
      <c r="C92" s="59"/>
      <c r="D92" s="59"/>
      <c r="E92" s="59"/>
      <c r="F92" s="59"/>
      <c r="G92" s="59"/>
      <c r="H92" s="59"/>
      <c r="I92" s="59"/>
      <c r="J92" s="59"/>
      <c r="K92" s="59"/>
      <c r="L92" s="211"/>
    </row>
    <row r="93" spans="1:12">
      <c r="A93" s="113" t="s">
        <v>99</v>
      </c>
      <c r="B93" s="65"/>
      <c r="C93" s="65"/>
      <c r="D93" s="65"/>
      <c r="E93" s="65"/>
      <c r="F93" s="65"/>
      <c r="G93" s="65"/>
      <c r="H93" s="65"/>
      <c r="I93" s="65"/>
      <c r="J93" s="65"/>
      <c r="K93" s="65"/>
      <c r="L93" s="66"/>
    </row>
    <row r="94" spans="1:12" s="6" customFormat="1" ht="17.25" customHeight="1">
      <c r="A94" s="925" t="s">
        <v>100</v>
      </c>
      <c r="B94" s="926"/>
      <c r="C94" s="926"/>
      <c r="D94" s="926"/>
      <c r="E94" s="926"/>
      <c r="F94" s="926"/>
      <c r="G94" s="926"/>
      <c r="H94" s="926"/>
      <c r="I94" s="926"/>
      <c r="J94" s="926"/>
      <c r="K94" s="926"/>
      <c r="L94" s="927"/>
    </row>
    <row r="95" spans="1:12" s="6" customFormat="1" ht="17.25" customHeight="1">
      <c r="A95" s="925"/>
      <c r="B95" s="926"/>
      <c r="C95" s="926"/>
      <c r="D95" s="926"/>
      <c r="E95" s="926"/>
      <c r="F95" s="926"/>
      <c r="G95" s="926"/>
      <c r="H95" s="926"/>
      <c r="I95" s="926"/>
      <c r="J95" s="926"/>
      <c r="K95" s="926"/>
      <c r="L95" s="927"/>
    </row>
    <row r="96" spans="1:12" s="6" customFormat="1" ht="27" customHeight="1">
      <c r="A96" s="936" t="s">
        <v>101</v>
      </c>
      <c r="B96" s="937"/>
      <c r="C96" s="937"/>
      <c r="D96" s="937"/>
      <c r="E96" s="937"/>
      <c r="F96" s="937"/>
      <c r="G96" s="937"/>
      <c r="H96" s="937"/>
      <c r="I96" s="937"/>
      <c r="J96" s="937"/>
      <c r="K96" s="937"/>
      <c r="L96" s="938"/>
    </row>
    <row r="97" spans="1:12">
      <c r="A97" s="212"/>
      <c r="B97" s="213"/>
      <c r="C97" s="213"/>
      <c r="D97" s="213"/>
      <c r="E97" s="213"/>
      <c r="F97" s="213"/>
      <c r="G97" s="213"/>
      <c r="H97" s="213"/>
      <c r="I97" s="213"/>
      <c r="J97" s="213"/>
      <c r="K97" s="213"/>
      <c r="L97" s="214"/>
    </row>
    <row r="98" spans="1:12">
      <c r="A98" s="212"/>
      <c r="B98" s="213"/>
      <c r="C98" s="213"/>
      <c r="D98" s="213"/>
      <c r="E98" s="213"/>
      <c r="F98" s="213"/>
      <c r="G98" s="213"/>
      <c r="H98" s="213"/>
      <c r="I98" s="213"/>
      <c r="J98" s="213"/>
      <c r="K98" s="213"/>
      <c r="L98" s="214"/>
    </row>
    <row r="99" spans="1:12">
      <c r="A99" s="113"/>
      <c r="B99" s="65"/>
      <c r="C99" s="65"/>
      <c r="D99" s="65"/>
      <c r="E99" s="65"/>
      <c r="F99" s="65"/>
      <c r="G99" s="65"/>
      <c r="H99" s="65"/>
      <c r="I99" s="65"/>
      <c r="J99" s="65"/>
      <c r="K99" s="65"/>
      <c r="L99" s="66"/>
    </row>
    <row r="100" spans="1:12" s="198" customFormat="1" ht="11.4">
      <c r="A100" s="197"/>
      <c r="D100" s="198" t="s">
        <v>36</v>
      </c>
      <c r="E100" s="199"/>
      <c r="L100" s="200"/>
    </row>
    <row r="101" spans="1:12" s="198" customFormat="1" ht="11.4">
      <c r="A101" s="197"/>
      <c r="D101" s="215" t="s">
        <v>37</v>
      </c>
      <c r="F101" s="215"/>
      <c r="G101" s="215"/>
      <c r="H101" s="215"/>
      <c r="L101" s="200"/>
    </row>
    <row r="102" spans="1:12">
      <c r="A102" s="67"/>
      <c r="B102" s="58"/>
      <c r="C102" s="58"/>
      <c r="D102" s="72" t="s">
        <v>41</v>
      </c>
      <c r="E102" s="58"/>
      <c r="F102" s="72"/>
      <c r="G102" s="72"/>
      <c r="H102" s="72"/>
      <c r="I102" s="58"/>
      <c r="J102" s="58"/>
      <c r="K102" s="58"/>
      <c r="L102" s="63"/>
    </row>
    <row r="103" spans="1:12">
      <c r="A103" s="73"/>
      <c r="B103" s="65"/>
      <c r="C103" s="65"/>
      <c r="D103" s="58" t="s">
        <v>39</v>
      </c>
      <c r="E103" s="58"/>
      <c r="F103" s="58"/>
      <c r="G103" s="58"/>
      <c r="H103" s="58"/>
      <c r="I103" s="65"/>
      <c r="J103" s="65"/>
      <c r="K103" s="65"/>
      <c r="L103" s="66"/>
    </row>
    <row r="104" spans="1:12" ht="13.5" customHeight="1">
      <c r="A104" s="73"/>
      <c r="B104" s="65"/>
      <c r="C104" s="65"/>
      <c r="D104" s="65"/>
      <c r="E104" s="58"/>
      <c r="F104" s="58"/>
      <c r="G104" s="58"/>
      <c r="H104" s="58"/>
      <c r="I104" s="65"/>
      <c r="J104" s="65"/>
      <c r="K104" s="65"/>
      <c r="L104" s="66"/>
    </row>
    <row r="105" spans="1:12">
      <c r="A105" s="8" t="s">
        <v>102</v>
      </c>
      <c r="B105" s="9"/>
      <c r="C105" s="9"/>
      <c r="D105" s="58"/>
      <c r="E105" s="58"/>
      <c r="F105" s="58"/>
      <c r="G105" s="58"/>
      <c r="H105" s="928"/>
      <c r="I105" s="928"/>
      <c r="J105" s="928"/>
      <c r="K105" s="928"/>
      <c r="L105" s="929"/>
    </row>
    <row r="106" spans="1:12" ht="13.8" thickBot="1">
      <c r="A106" s="216" t="s">
        <v>103</v>
      </c>
      <c r="B106" s="77"/>
      <c r="C106" s="77"/>
      <c r="D106" s="70"/>
      <c r="E106" s="70"/>
      <c r="F106" s="70"/>
      <c r="G106" s="70"/>
      <c r="H106" s="930"/>
      <c r="I106" s="930"/>
      <c r="J106" s="930"/>
      <c r="K106" s="930"/>
      <c r="L106" s="931"/>
    </row>
  </sheetData>
  <mergeCells count="69">
    <mergeCell ref="A1:A6"/>
    <mergeCell ref="B1:H1"/>
    <mergeCell ref="J36:K36"/>
    <mergeCell ref="B30:H30"/>
    <mergeCell ref="J12:L12"/>
    <mergeCell ref="J30:K30"/>
    <mergeCell ref="A34:F34"/>
    <mergeCell ref="G34:H34"/>
    <mergeCell ref="J34:K34"/>
    <mergeCell ref="J35:K35"/>
    <mergeCell ref="A27:L27"/>
    <mergeCell ref="B29:H29"/>
    <mergeCell ref="J29:K29"/>
    <mergeCell ref="A15:A16"/>
    <mergeCell ref="B15:K16"/>
    <mergeCell ref="I1:I2"/>
    <mergeCell ref="B5:H5"/>
    <mergeCell ref="I5:I6"/>
    <mergeCell ref="J1:L2"/>
    <mergeCell ref="B2:H2"/>
    <mergeCell ref="B3:H3"/>
    <mergeCell ref="I3:I4"/>
    <mergeCell ref="J3:L4"/>
    <mergeCell ref="B4:H4"/>
    <mergeCell ref="J5:J6"/>
    <mergeCell ref="K5:K6"/>
    <mergeCell ref="L5:L6"/>
    <mergeCell ref="B6:H6"/>
    <mergeCell ref="A10:D10"/>
    <mergeCell ref="J51:K51"/>
    <mergeCell ref="J49:K49"/>
    <mergeCell ref="G38:H38"/>
    <mergeCell ref="J38:K38"/>
    <mergeCell ref="A39:K39"/>
    <mergeCell ref="A43:G43"/>
    <mergeCell ref="J43:K43"/>
    <mergeCell ref="J44:K44"/>
    <mergeCell ref="J45:K45"/>
    <mergeCell ref="J46:K46"/>
    <mergeCell ref="J47:K47"/>
    <mergeCell ref="J48:K48"/>
    <mergeCell ref="J50:K50"/>
    <mergeCell ref="G10:H10"/>
    <mergeCell ref="A68:F68"/>
    <mergeCell ref="J68:K68"/>
    <mergeCell ref="A52:K52"/>
    <mergeCell ref="A56:E56"/>
    <mergeCell ref="J56:K56"/>
    <mergeCell ref="J57:K57"/>
    <mergeCell ref="J58:K58"/>
    <mergeCell ref="J60:K60"/>
    <mergeCell ref="J59:K59"/>
    <mergeCell ref="A61:K61"/>
    <mergeCell ref="A65:F65"/>
    <mergeCell ref="J65:K65"/>
    <mergeCell ref="J66:K66"/>
    <mergeCell ref="J67:K67"/>
    <mergeCell ref="H105:L106"/>
    <mergeCell ref="A69:K69"/>
    <mergeCell ref="A71:K71"/>
    <mergeCell ref="A75:F75"/>
    <mergeCell ref="J75:K75"/>
    <mergeCell ref="J76:K76"/>
    <mergeCell ref="J77:K77"/>
    <mergeCell ref="J78:K78"/>
    <mergeCell ref="A79:K79"/>
    <mergeCell ref="A81:K81"/>
    <mergeCell ref="A94:L95"/>
    <mergeCell ref="A96:L96"/>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78849"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78849"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97"/>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253" width="11.44140625" style="58"/>
    <col min="254" max="254" width="22.6640625" style="58" customWidth="1"/>
    <col min="255" max="255" width="15.44140625" style="58" customWidth="1"/>
    <col min="256" max="256" width="7.33203125" style="58" customWidth="1"/>
    <col min="257" max="257" width="11.44140625" style="58"/>
    <col min="258" max="258" width="5.6640625" style="58" customWidth="1"/>
    <col min="259" max="259" width="9.5546875" style="58" customWidth="1"/>
    <col min="260" max="260" width="14" style="58" customWidth="1"/>
    <col min="261" max="261" width="16.33203125" style="58" customWidth="1"/>
    <col min="262" max="262" width="15.88671875" style="58" customWidth="1"/>
    <col min="263" max="263" width="11.6640625" style="58" customWidth="1"/>
    <col min="264" max="264" width="8.33203125" style="58" customWidth="1"/>
    <col min="265" max="265" width="16.5546875" style="58" customWidth="1"/>
    <col min="266" max="509" width="11.44140625" style="58"/>
    <col min="510" max="510" width="22.6640625" style="58" customWidth="1"/>
    <col min="511" max="511" width="15.44140625" style="58" customWidth="1"/>
    <col min="512" max="512" width="7.33203125" style="58" customWidth="1"/>
    <col min="513" max="513" width="11.44140625" style="58"/>
    <col min="514" max="514" width="5.6640625" style="58" customWidth="1"/>
    <col min="515" max="515" width="9.5546875" style="58" customWidth="1"/>
    <col min="516" max="516" width="14" style="58" customWidth="1"/>
    <col min="517" max="517" width="16.33203125" style="58" customWidth="1"/>
    <col min="518" max="518" width="15.88671875" style="58" customWidth="1"/>
    <col min="519" max="519" width="11.6640625" style="58" customWidth="1"/>
    <col min="520" max="520" width="8.33203125" style="58" customWidth="1"/>
    <col min="521" max="521" width="16.5546875" style="58" customWidth="1"/>
    <col min="522" max="765" width="11.44140625" style="58"/>
    <col min="766" max="766" width="22.6640625" style="58" customWidth="1"/>
    <col min="767" max="767" width="15.44140625" style="58" customWidth="1"/>
    <col min="768" max="768" width="7.33203125" style="58" customWidth="1"/>
    <col min="769" max="769" width="11.44140625" style="58"/>
    <col min="770" max="770" width="5.6640625" style="58" customWidth="1"/>
    <col min="771" max="771" width="9.5546875" style="58" customWidth="1"/>
    <col min="772" max="772" width="14" style="58" customWidth="1"/>
    <col min="773" max="773" width="16.33203125" style="58" customWidth="1"/>
    <col min="774" max="774" width="15.88671875" style="58" customWidth="1"/>
    <col min="775" max="775" width="11.6640625" style="58" customWidth="1"/>
    <col min="776" max="776" width="8.33203125" style="58" customWidth="1"/>
    <col min="777" max="777" width="16.5546875" style="58" customWidth="1"/>
    <col min="778" max="1021" width="11.44140625" style="58"/>
    <col min="1022" max="1022" width="22.6640625" style="58" customWidth="1"/>
    <col min="1023" max="1023" width="15.44140625" style="58" customWidth="1"/>
    <col min="1024" max="1024" width="7.33203125" style="58" customWidth="1"/>
    <col min="1025" max="1025" width="11.44140625" style="58"/>
    <col min="1026" max="1026" width="5.6640625" style="58" customWidth="1"/>
    <col min="1027" max="1027" width="9.5546875" style="58" customWidth="1"/>
    <col min="1028" max="1028" width="14" style="58" customWidth="1"/>
    <col min="1029" max="1029" width="16.33203125" style="58" customWidth="1"/>
    <col min="1030" max="1030" width="15.88671875" style="58" customWidth="1"/>
    <col min="1031" max="1031" width="11.6640625" style="58" customWidth="1"/>
    <col min="1032" max="1032" width="8.33203125" style="58" customWidth="1"/>
    <col min="1033" max="1033" width="16.5546875" style="58" customWidth="1"/>
    <col min="1034" max="1277" width="11.44140625" style="58"/>
    <col min="1278" max="1278" width="22.6640625" style="58" customWidth="1"/>
    <col min="1279" max="1279" width="15.44140625" style="58" customWidth="1"/>
    <col min="1280" max="1280" width="7.33203125" style="58" customWidth="1"/>
    <col min="1281" max="1281" width="11.44140625" style="58"/>
    <col min="1282" max="1282" width="5.6640625" style="58" customWidth="1"/>
    <col min="1283" max="1283" width="9.5546875" style="58" customWidth="1"/>
    <col min="1284" max="1284" width="14" style="58" customWidth="1"/>
    <col min="1285" max="1285" width="16.33203125" style="58" customWidth="1"/>
    <col min="1286" max="1286" width="15.88671875" style="58" customWidth="1"/>
    <col min="1287" max="1287" width="11.6640625" style="58" customWidth="1"/>
    <col min="1288" max="1288" width="8.33203125" style="58" customWidth="1"/>
    <col min="1289" max="1289" width="16.5546875" style="58" customWidth="1"/>
    <col min="1290" max="1533" width="11.44140625" style="58"/>
    <col min="1534" max="1534" width="22.6640625" style="58" customWidth="1"/>
    <col min="1535" max="1535" width="15.44140625" style="58" customWidth="1"/>
    <col min="1536" max="1536" width="7.33203125" style="58" customWidth="1"/>
    <col min="1537" max="1537" width="11.44140625" style="58"/>
    <col min="1538" max="1538" width="5.6640625" style="58" customWidth="1"/>
    <col min="1539" max="1539" width="9.5546875" style="58" customWidth="1"/>
    <col min="1540" max="1540" width="14" style="58" customWidth="1"/>
    <col min="1541" max="1541" width="16.33203125" style="58" customWidth="1"/>
    <col min="1542" max="1542" width="15.88671875" style="58" customWidth="1"/>
    <col min="1543" max="1543" width="11.6640625" style="58" customWidth="1"/>
    <col min="1544" max="1544" width="8.33203125" style="58" customWidth="1"/>
    <col min="1545" max="1545" width="16.5546875" style="58" customWidth="1"/>
    <col min="1546" max="1789" width="11.44140625" style="58"/>
    <col min="1790" max="1790" width="22.6640625" style="58" customWidth="1"/>
    <col min="1791" max="1791" width="15.44140625" style="58" customWidth="1"/>
    <col min="1792" max="1792" width="7.33203125" style="58" customWidth="1"/>
    <col min="1793" max="1793" width="11.44140625" style="58"/>
    <col min="1794" max="1794" width="5.6640625" style="58" customWidth="1"/>
    <col min="1795" max="1795" width="9.5546875" style="58" customWidth="1"/>
    <col min="1796" max="1796" width="14" style="58" customWidth="1"/>
    <col min="1797" max="1797" width="16.33203125" style="58" customWidth="1"/>
    <col min="1798" max="1798" width="15.88671875" style="58" customWidth="1"/>
    <col min="1799" max="1799" width="11.6640625" style="58" customWidth="1"/>
    <col min="1800" max="1800" width="8.33203125" style="58" customWidth="1"/>
    <col min="1801" max="1801" width="16.5546875" style="58" customWidth="1"/>
    <col min="1802" max="2045" width="11.44140625" style="58"/>
    <col min="2046" max="2046" width="22.6640625" style="58" customWidth="1"/>
    <col min="2047" max="2047" width="15.44140625" style="58" customWidth="1"/>
    <col min="2048" max="2048" width="7.33203125" style="58" customWidth="1"/>
    <col min="2049" max="2049" width="11.44140625" style="58"/>
    <col min="2050" max="2050" width="5.6640625" style="58" customWidth="1"/>
    <col min="2051" max="2051" width="9.5546875" style="58" customWidth="1"/>
    <col min="2052" max="2052" width="14" style="58" customWidth="1"/>
    <col min="2053" max="2053" width="16.33203125" style="58" customWidth="1"/>
    <col min="2054" max="2054" width="15.88671875" style="58" customWidth="1"/>
    <col min="2055" max="2055" width="11.6640625" style="58" customWidth="1"/>
    <col min="2056" max="2056" width="8.33203125" style="58" customWidth="1"/>
    <col min="2057" max="2057" width="16.5546875" style="58" customWidth="1"/>
    <col min="2058" max="2301" width="11.44140625" style="58"/>
    <col min="2302" max="2302" width="22.6640625" style="58" customWidth="1"/>
    <col min="2303" max="2303" width="15.44140625" style="58" customWidth="1"/>
    <col min="2304" max="2304" width="7.33203125" style="58" customWidth="1"/>
    <col min="2305" max="2305" width="11.44140625" style="58"/>
    <col min="2306" max="2306" width="5.6640625" style="58" customWidth="1"/>
    <col min="2307" max="2307" width="9.5546875" style="58" customWidth="1"/>
    <col min="2308" max="2308" width="14" style="58" customWidth="1"/>
    <col min="2309" max="2309" width="16.33203125" style="58" customWidth="1"/>
    <col min="2310" max="2310" width="15.88671875" style="58" customWidth="1"/>
    <col min="2311" max="2311" width="11.6640625" style="58" customWidth="1"/>
    <col min="2312" max="2312" width="8.33203125" style="58" customWidth="1"/>
    <col min="2313" max="2313" width="16.5546875" style="58" customWidth="1"/>
    <col min="2314" max="2557" width="11.44140625" style="58"/>
    <col min="2558" max="2558" width="22.6640625" style="58" customWidth="1"/>
    <col min="2559" max="2559" width="15.44140625" style="58" customWidth="1"/>
    <col min="2560" max="2560" width="7.33203125" style="58" customWidth="1"/>
    <col min="2561" max="2561" width="11.44140625" style="58"/>
    <col min="2562" max="2562" width="5.6640625" style="58" customWidth="1"/>
    <col min="2563" max="2563" width="9.5546875" style="58" customWidth="1"/>
    <col min="2564" max="2564" width="14" style="58" customWidth="1"/>
    <col min="2565" max="2565" width="16.33203125" style="58" customWidth="1"/>
    <col min="2566" max="2566" width="15.88671875" style="58" customWidth="1"/>
    <col min="2567" max="2567" width="11.6640625" style="58" customWidth="1"/>
    <col min="2568" max="2568" width="8.33203125" style="58" customWidth="1"/>
    <col min="2569" max="2569" width="16.5546875" style="58" customWidth="1"/>
    <col min="2570" max="2813" width="11.44140625" style="58"/>
    <col min="2814" max="2814" width="22.6640625" style="58" customWidth="1"/>
    <col min="2815" max="2815" width="15.44140625" style="58" customWidth="1"/>
    <col min="2816" max="2816" width="7.33203125" style="58" customWidth="1"/>
    <col min="2817" max="2817" width="11.44140625" style="58"/>
    <col min="2818" max="2818" width="5.6640625" style="58" customWidth="1"/>
    <col min="2819" max="2819" width="9.5546875" style="58" customWidth="1"/>
    <col min="2820" max="2820" width="14" style="58" customWidth="1"/>
    <col min="2821" max="2821" width="16.33203125" style="58" customWidth="1"/>
    <col min="2822" max="2822" width="15.88671875" style="58" customWidth="1"/>
    <col min="2823" max="2823" width="11.6640625" style="58" customWidth="1"/>
    <col min="2824" max="2824" width="8.33203125" style="58" customWidth="1"/>
    <col min="2825" max="2825" width="16.5546875" style="58" customWidth="1"/>
    <col min="2826" max="3069" width="11.44140625" style="58"/>
    <col min="3070" max="3070" width="22.6640625" style="58" customWidth="1"/>
    <col min="3071" max="3071" width="15.44140625" style="58" customWidth="1"/>
    <col min="3072" max="3072" width="7.33203125" style="58" customWidth="1"/>
    <col min="3073" max="3073" width="11.44140625" style="58"/>
    <col min="3074" max="3074" width="5.6640625" style="58" customWidth="1"/>
    <col min="3075" max="3075" width="9.5546875" style="58" customWidth="1"/>
    <col min="3076" max="3076" width="14" style="58" customWidth="1"/>
    <col min="3077" max="3077" width="16.33203125" style="58" customWidth="1"/>
    <col min="3078" max="3078" width="15.88671875" style="58" customWidth="1"/>
    <col min="3079" max="3079" width="11.6640625" style="58" customWidth="1"/>
    <col min="3080" max="3080" width="8.33203125" style="58" customWidth="1"/>
    <col min="3081" max="3081" width="16.5546875" style="58" customWidth="1"/>
    <col min="3082" max="3325" width="11.44140625" style="58"/>
    <col min="3326" max="3326" width="22.6640625" style="58" customWidth="1"/>
    <col min="3327" max="3327" width="15.44140625" style="58" customWidth="1"/>
    <col min="3328" max="3328" width="7.33203125" style="58" customWidth="1"/>
    <col min="3329" max="3329" width="11.44140625" style="58"/>
    <col min="3330" max="3330" width="5.6640625" style="58" customWidth="1"/>
    <col min="3331" max="3331" width="9.5546875" style="58" customWidth="1"/>
    <col min="3332" max="3332" width="14" style="58" customWidth="1"/>
    <col min="3333" max="3333" width="16.33203125" style="58" customWidth="1"/>
    <col min="3334" max="3334" width="15.88671875" style="58" customWidth="1"/>
    <col min="3335" max="3335" width="11.6640625" style="58" customWidth="1"/>
    <col min="3336" max="3336" width="8.33203125" style="58" customWidth="1"/>
    <col min="3337" max="3337" width="16.5546875" style="58" customWidth="1"/>
    <col min="3338" max="3581" width="11.44140625" style="58"/>
    <col min="3582" max="3582" width="22.6640625" style="58" customWidth="1"/>
    <col min="3583" max="3583" width="15.44140625" style="58" customWidth="1"/>
    <col min="3584" max="3584" width="7.33203125" style="58" customWidth="1"/>
    <col min="3585" max="3585" width="11.44140625" style="58"/>
    <col min="3586" max="3586" width="5.6640625" style="58" customWidth="1"/>
    <col min="3587" max="3587" width="9.5546875" style="58" customWidth="1"/>
    <col min="3588" max="3588" width="14" style="58" customWidth="1"/>
    <col min="3589" max="3589" width="16.33203125" style="58" customWidth="1"/>
    <col min="3590" max="3590" width="15.88671875" style="58" customWidth="1"/>
    <col min="3591" max="3591" width="11.6640625" style="58" customWidth="1"/>
    <col min="3592" max="3592" width="8.33203125" style="58" customWidth="1"/>
    <col min="3593" max="3593" width="16.5546875" style="58" customWidth="1"/>
    <col min="3594" max="3837" width="11.44140625" style="58"/>
    <col min="3838" max="3838" width="22.6640625" style="58" customWidth="1"/>
    <col min="3839" max="3839" width="15.44140625" style="58" customWidth="1"/>
    <col min="3840" max="3840" width="7.33203125" style="58" customWidth="1"/>
    <col min="3841" max="3841" width="11.44140625" style="58"/>
    <col min="3842" max="3842" width="5.6640625" style="58" customWidth="1"/>
    <col min="3843" max="3843" width="9.5546875" style="58" customWidth="1"/>
    <col min="3844" max="3844" width="14" style="58" customWidth="1"/>
    <col min="3845" max="3845" width="16.33203125" style="58" customWidth="1"/>
    <col min="3846" max="3846" width="15.88671875" style="58" customWidth="1"/>
    <col min="3847" max="3847" width="11.6640625" style="58" customWidth="1"/>
    <col min="3848" max="3848" width="8.33203125" style="58" customWidth="1"/>
    <col min="3849" max="3849" width="16.5546875" style="58" customWidth="1"/>
    <col min="3850" max="4093" width="11.44140625" style="58"/>
    <col min="4094" max="4094" width="22.6640625" style="58" customWidth="1"/>
    <col min="4095" max="4095" width="15.44140625" style="58" customWidth="1"/>
    <col min="4096" max="4096" width="7.33203125" style="58" customWidth="1"/>
    <col min="4097" max="4097" width="11.44140625" style="58"/>
    <col min="4098" max="4098" width="5.6640625" style="58" customWidth="1"/>
    <col min="4099" max="4099" width="9.5546875" style="58" customWidth="1"/>
    <col min="4100" max="4100" width="14" style="58" customWidth="1"/>
    <col min="4101" max="4101" width="16.33203125" style="58" customWidth="1"/>
    <col min="4102" max="4102" width="15.88671875" style="58" customWidth="1"/>
    <col min="4103" max="4103" width="11.6640625" style="58" customWidth="1"/>
    <col min="4104" max="4104" width="8.33203125" style="58" customWidth="1"/>
    <col min="4105" max="4105" width="16.5546875" style="58" customWidth="1"/>
    <col min="4106" max="4349" width="11.44140625" style="58"/>
    <col min="4350" max="4350" width="22.6640625" style="58" customWidth="1"/>
    <col min="4351" max="4351" width="15.44140625" style="58" customWidth="1"/>
    <col min="4352" max="4352" width="7.33203125" style="58" customWidth="1"/>
    <col min="4353" max="4353" width="11.44140625" style="58"/>
    <col min="4354" max="4354" width="5.6640625" style="58" customWidth="1"/>
    <col min="4355" max="4355" width="9.5546875" style="58" customWidth="1"/>
    <col min="4356" max="4356" width="14" style="58" customWidth="1"/>
    <col min="4357" max="4357" width="16.33203125" style="58" customWidth="1"/>
    <col min="4358" max="4358" width="15.88671875" style="58" customWidth="1"/>
    <col min="4359" max="4359" width="11.6640625" style="58" customWidth="1"/>
    <col min="4360" max="4360" width="8.33203125" style="58" customWidth="1"/>
    <col min="4361" max="4361" width="16.5546875" style="58" customWidth="1"/>
    <col min="4362" max="4605" width="11.44140625" style="58"/>
    <col min="4606" max="4606" width="22.6640625" style="58" customWidth="1"/>
    <col min="4607" max="4607" width="15.44140625" style="58" customWidth="1"/>
    <col min="4608" max="4608" width="7.33203125" style="58" customWidth="1"/>
    <col min="4609" max="4609" width="11.44140625" style="58"/>
    <col min="4610" max="4610" width="5.6640625" style="58" customWidth="1"/>
    <col min="4611" max="4611" width="9.5546875" style="58" customWidth="1"/>
    <col min="4612" max="4612" width="14" style="58" customWidth="1"/>
    <col min="4613" max="4613" width="16.33203125" style="58" customWidth="1"/>
    <col min="4614" max="4614" width="15.88671875" style="58" customWidth="1"/>
    <col min="4615" max="4615" width="11.6640625" style="58" customWidth="1"/>
    <col min="4616" max="4616" width="8.33203125" style="58" customWidth="1"/>
    <col min="4617" max="4617" width="16.5546875" style="58" customWidth="1"/>
    <col min="4618" max="4861" width="11.44140625" style="58"/>
    <col min="4862" max="4862" width="22.6640625" style="58" customWidth="1"/>
    <col min="4863" max="4863" width="15.44140625" style="58" customWidth="1"/>
    <col min="4864" max="4864" width="7.33203125" style="58" customWidth="1"/>
    <col min="4865" max="4865" width="11.44140625" style="58"/>
    <col min="4866" max="4866" width="5.6640625" style="58" customWidth="1"/>
    <col min="4867" max="4867" width="9.5546875" style="58" customWidth="1"/>
    <col min="4868" max="4868" width="14" style="58" customWidth="1"/>
    <col min="4869" max="4869" width="16.33203125" style="58" customWidth="1"/>
    <col min="4870" max="4870" width="15.88671875" style="58" customWidth="1"/>
    <col min="4871" max="4871" width="11.6640625" style="58" customWidth="1"/>
    <col min="4872" max="4872" width="8.33203125" style="58" customWidth="1"/>
    <col min="4873" max="4873" width="16.5546875" style="58" customWidth="1"/>
    <col min="4874" max="5117" width="11.44140625" style="58"/>
    <col min="5118" max="5118" width="22.6640625" style="58" customWidth="1"/>
    <col min="5119" max="5119" width="15.44140625" style="58" customWidth="1"/>
    <col min="5120" max="5120" width="7.33203125" style="58" customWidth="1"/>
    <col min="5121" max="5121" width="11.44140625" style="58"/>
    <col min="5122" max="5122" width="5.6640625" style="58" customWidth="1"/>
    <col min="5123" max="5123" width="9.5546875" style="58" customWidth="1"/>
    <col min="5124" max="5124" width="14" style="58" customWidth="1"/>
    <col min="5125" max="5125" width="16.33203125" style="58" customWidth="1"/>
    <col min="5126" max="5126" width="15.88671875" style="58" customWidth="1"/>
    <col min="5127" max="5127" width="11.6640625" style="58" customWidth="1"/>
    <col min="5128" max="5128" width="8.33203125" style="58" customWidth="1"/>
    <col min="5129" max="5129" width="16.5546875" style="58" customWidth="1"/>
    <col min="5130" max="5373" width="11.44140625" style="58"/>
    <col min="5374" max="5374" width="22.6640625" style="58" customWidth="1"/>
    <col min="5375" max="5375" width="15.44140625" style="58" customWidth="1"/>
    <col min="5376" max="5376" width="7.33203125" style="58" customWidth="1"/>
    <col min="5377" max="5377" width="11.44140625" style="58"/>
    <col min="5378" max="5378" width="5.6640625" style="58" customWidth="1"/>
    <col min="5379" max="5379" width="9.5546875" style="58" customWidth="1"/>
    <col min="5380" max="5380" width="14" style="58" customWidth="1"/>
    <col min="5381" max="5381" width="16.33203125" style="58" customWidth="1"/>
    <col min="5382" max="5382" width="15.88671875" style="58" customWidth="1"/>
    <col min="5383" max="5383" width="11.6640625" style="58" customWidth="1"/>
    <col min="5384" max="5384" width="8.33203125" style="58" customWidth="1"/>
    <col min="5385" max="5385" width="16.5546875" style="58" customWidth="1"/>
    <col min="5386" max="5629" width="11.44140625" style="58"/>
    <col min="5630" max="5630" width="22.6640625" style="58" customWidth="1"/>
    <col min="5631" max="5631" width="15.44140625" style="58" customWidth="1"/>
    <col min="5632" max="5632" width="7.33203125" style="58" customWidth="1"/>
    <col min="5633" max="5633" width="11.44140625" style="58"/>
    <col min="5634" max="5634" width="5.6640625" style="58" customWidth="1"/>
    <col min="5635" max="5635" width="9.5546875" style="58" customWidth="1"/>
    <col min="5636" max="5636" width="14" style="58" customWidth="1"/>
    <col min="5637" max="5637" width="16.33203125" style="58" customWidth="1"/>
    <col min="5638" max="5638" width="15.88671875" style="58" customWidth="1"/>
    <col min="5639" max="5639" width="11.6640625" style="58" customWidth="1"/>
    <col min="5640" max="5640" width="8.33203125" style="58" customWidth="1"/>
    <col min="5641" max="5641" width="16.5546875" style="58" customWidth="1"/>
    <col min="5642" max="5885" width="11.44140625" style="58"/>
    <col min="5886" max="5886" width="22.6640625" style="58" customWidth="1"/>
    <col min="5887" max="5887" width="15.44140625" style="58" customWidth="1"/>
    <col min="5888" max="5888" width="7.33203125" style="58" customWidth="1"/>
    <col min="5889" max="5889" width="11.44140625" style="58"/>
    <col min="5890" max="5890" width="5.6640625" style="58" customWidth="1"/>
    <col min="5891" max="5891" width="9.5546875" style="58" customWidth="1"/>
    <col min="5892" max="5892" width="14" style="58" customWidth="1"/>
    <col min="5893" max="5893" width="16.33203125" style="58" customWidth="1"/>
    <col min="5894" max="5894" width="15.88671875" style="58" customWidth="1"/>
    <col min="5895" max="5895" width="11.6640625" style="58" customWidth="1"/>
    <col min="5896" max="5896" width="8.33203125" style="58" customWidth="1"/>
    <col min="5897" max="5897" width="16.5546875" style="58" customWidth="1"/>
    <col min="5898" max="6141" width="11.44140625" style="58"/>
    <col min="6142" max="6142" width="22.6640625" style="58" customWidth="1"/>
    <col min="6143" max="6143" width="15.44140625" style="58" customWidth="1"/>
    <col min="6144" max="6144" width="7.33203125" style="58" customWidth="1"/>
    <col min="6145" max="6145" width="11.44140625" style="58"/>
    <col min="6146" max="6146" width="5.6640625" style="58" customWidth="1"/>
    <col min="6147" max="6147" width="9.5546875" style="58" customWidth="1"/>
    <col min="6148" max="6148" width="14" style="58" customWidth="1"/>
    <col min="6149" max="6149" width="16.33203125" style="58" customWidth="1"/>
    <col min="6150" max="6150" width="15.88671875" style="58" customWidth="1"/>
    <col min="6151" max="6151" width="11.6640625" style="58" customWidth="1"/>
    <col min="6152" max="6152" width="8.33203125" style="58" customWidth="1"/>
    <col min="6153" max="6153" width="16.5546875" style="58" customWidth="1"/>
    <col min="6154" max="6397" width="11.44140625" style="58"/>
    <col min="6398" max="6398" width="22.6640625" style="58" customWidth="1"/>
    <col min="6399" max="6399" width="15.44140625" style="58" customWidth="1"/>
    <col min="6400" max="6400" width="7.33203125" style="58" customWidth="1"/>
    <col min="6401" max="6401" width="11.44140625" style="58"/>
    <col min="6402" max="6402" width="5.6640625" style="58" customWidth="1"/>
    <col min="6403" max="6403" width="9.5546875" style="58" customWidth="1"/>
    <col min="6404" max="6404" width="14" style="58" customWidth="1"/>
    <col min="6405" max="6405" width="16.33203125" style="58" customWidth="1"/>
    <col min="6406" max="6406" width="15.88671875" style="58" customWidth="1"/>
    <col min="6407" max="6407" width="11.6640625" style="58" customWidth="1"/>
    <col min="6408" max="6408" width="8.33203125" style="58" customWidth="1"/>
    <col min="6409" max="6409" width="16.5546875" style="58" customWidth="1"/>
    <col min="6410" max="6653" width="11.44140625" style="58"/>
    <col min="6654" max="6654" width="22.6640625" style="58" customWidth="1"/>
    <col min="6655" max="6655" width="15.44140625" style="58" customWidth="1"/>
    <col min="6656" max="6656" width="7.33203125" style="58" customWidth="1"/>
    <col min="6657" max="6657" width="11.44140625" style="58"/>
    <col min="6658" max="6658" width="5.6640625" style="58" customWidth="1"/>
    <col min="6659" max="6659" width="9.5546875" style="58" customWidth="1"/>
    <col min="6660" max="6660" width="14" style="58" customWidth="1"/>
    <col min="6661" max="6661" width="16.33203125" style="58" customWidth="1"/>
    <col min="6662" max="6662" width="15.88671875" style="58" customWidth="1"/>
    <col min="6663" max="6663" width="11.6640625" style="58" customWidth="1"/>
    <col min="6664" max="6664" width="8.33203125" style="58" customWidth="1"/>
    <col min="6665" max="6665" width="16.5546875" style="58" customWidth="1"/>
    <col min="6666" max="6909" width="11.44140625" style="58"/>
    <col min="6910" max="6910" width="22.6640625" style="58" customWidth="1"/>
    <col min="6911" max="6911" width="15.44140625" style="58" customWidth="1"/>
    <col min="6912" max="6912" width="7.33203125" style="58" customWidth="1"/>
    <col min="6913" max="6913" width="11.44140625" style="58"/>
    <col min="6914" max="6914" width="5.6640625" style="58" customWidth="1"/>
    <col min="6915" max="6915" width="9.5546875" style="58" customWidth="1"/>
    <col min="6916" max="6916" width="14" style="58" customWidth="1"/>
    <col min="6917" max="6917" width="16.33203125" style="58" customWidth="1"/>
    <col min="6918" max="6918" width="15.88671875" style="58" customWidth="1"/>
    <col min="6919" max="6919" width="11.6640625" style="58" customWidth="1"/>
    <col min="6920" max="6920" width="8.33203125" style="58" customWidth="1"/>
    <col min="6921" max="6921" width="16.5546875" style="58" customWidth="1"/>
    <col min="6922" max="7165" width="11.44140625" style="58"/>
    <col min="7166" max="7166" width="22.6640625" style="58" customWidth="1"/>
    <col min="7167" max="7167" width="15.44140625" style="58" customWidth="1"/>
    <col min="7168" max="7168" width="7.33203125" style="58" customWidth="1"/>
    <col min="7169" max="7169" width="11.44140625" style="58"/>
    <col min="7170" max="7170" width="5.6640625" style="58" customWidth="1"/>
    <col min="7171" max="7171" width="9.5546875" style="58" customWidth="1"/>
    <col min="7172" max="7172" width="14" style="58" customWidth="1"/>
    <col min="7173" max="7173" width="16.33203125" style="58" customWidth="1"/>
    <col min="7174" max="7174" width="15.88671875" style="58" customWidth="1"/>
    <col min="7175" max="7175" width="11.6640625" style="58" customWidth="1"/>
    <col min="7176" max="7176" width="8.33203125" style="58" customWidth="1"/>
    <col min="7177" max="7177" width="16.5546875" style="58" customWidth="1"/>
    <col min="7178" max="7421" width="11.44140625" style="58"/>
    <col min="7422" max="7422" width="22.6640625" style="58" customWidth="1"/>
    <col min="7423" max="7423" width="15.44140625" style="58" customWidth="1"/>
    <col min="7424" max="7424" width="7.33203125" style="58" customWidth="1"/>
    <col min="7425" max="7425" width="11.44140625" style="58"/>
    <col min="7426" max="7426" width="5.6640625" style="58" customWidth="1"/>
    <col min="7427" max="7427" width="9.5546875" style="58" customWidth="1"/>
    <col min="7428" max="7428" width="14" style="58" customWidth="1"/>
    <col min="7429" max="7429" width="16.33203125" style="58" customWidth="1"/>
    <col min="7430" max="7430" width="15.88671875" style="58" customWidth="1"/>
    <col min="7431" max="7431" width="11.6640625" style="58" customWidth="1"/>
    <col min="7432" max="7432" width="8.33203125" style="58" customWidth="1"/>
    <col min="7433" max="7433" width="16.5546875" style="58" customWidth="1"/>
    <col min="7434" max="7677" width="11.44140625" style="58"/>
    <col min="7678" max="7678" width="22.6640625" style="58" customWidth="1"/>
    <col min="7679" max="7679" width="15.44140625" style="58" customWidth="1"/>
    <col min="7680" max="7680" width="7.33203125" style="58" customWidth="1"/>
    <col min="7681" max="7681" width="11.44140625" style="58"/>
    <col min="7682" max="7682" width="5.6640625" style="58" customWidth="1"/>
    <col min="7683" max="7683" width="9.5546875" style="58" customWidth="1"/>
    <col min="7684" max="7684" width="14" style="58" customWidth="1"/>
    <col min="7685" max="7685" width="16.33203125" style="58" customWidth="1"/>
    <col min="7686" max="7686" width="15.88671875" style="58" customWidth="1"/>
    <col min="7687" max="7687" width="11.6640625" style="58" customWidth="1"/>
    <col min="7688" max="7688" width="8.33203125" style="58" customWidth="1"/>
    <col min="7689" max="7689" width="16.5546875" style="58" customWidth="1"/>
    <col min="7690" max="7933" width="11.44140625" style="58"/>
    <col min="7934" max="7934" width="22.6640625" style="58" customWidth="1"/>
    <col min="7935" max="7935" width="15.44140625" style="58" customWidth="1"/>
    <col min="7936" max="7936" width="7.33203125" style="58" customWidth="1"/>
    <col min="7937" max="7937" width="11.44140625" style="58"/>
    <col min="7938" max="7938" width="5.6640625" style="58" customWidth="1"/>
    <col min="7939" max="7939" width="9.5546875" style="58" customWidth="1"/>
    <col min="7940" max="7940" width="14" style="58" customWidth="1"/>
    <col min="7941" max="7941" width="16.33203125" style="58" customWidth="1"/>
    <col min="7942" max="7942" width="15.88671875" style="58" customWidth="1"/>
    <col min="7943" max="7943" width="11.6640625" style="58" customWidth="1"/>
    <col min="7944" max="7944" width="8.33203125" style="58" customWidth="1"/>
    <col min="7945" max="7945" width="16.5546875" style="58" customWidth="1"/>
    <col min="7946" max="8189" width="11.44140625" style="58"/>
    <col min="8190" max="8190" width="22.6640625" style="58" customWidth="1"/>
    <col min="8191" max="8191" width="15.44140625" style="58" customWidth="1"/>
    <col min="8192" max="8192" width="7.33203125" style="58" customWidth="1"/>
    <col min="8193" max="8193" width="11.44140625" style="58"/>
    <col min="8194" max="8194" width="5.6640625" style="58" customWidth="1"/>
    <col min="8195" max="8195" width="9.5546875" style="58" customWidth="1"/>
    <col min="8196" max="8196" width="14" style="58" customWidth="1"/>
    <col min="8197" max="8197" width="16.33203125" style="58" customWidth="1"/>
    <col min="8198" max="8198" width="15.88671875" style="58" customWidth="1"/>
    <col min="8199" max="8199" width="11.6640625" style="58" customWidth="1"/>
    <col min="8200" max="8200" width="8.33203125" style="58" customWidth="1"/>
    <col min="8201" max="8201" width="16.5546875" style="58" customWidth="1"/>
    <col min="8202" max="8445" width="11.44140625" style="58"/>
    <col min="8446" max="8446" width="22.6640625" style="58" customWidth="1"/>
    <col min="8447" max="8447" width="15.44140625" style="58" customWidth="1"/>
    <col min="8448" max="8448" width="7.33203125" style="58" customWidth="1"/>
    <col min="8449" max="8449" width="11.44140625" style="58"/>
    <col min="8450" max="8450" width="5.6640625" style="58" customWidth="1"/>
    <col min="8451" max="8451" width="9.5546875" style="58" customWidth="1"/>
    <col min="8452" max="8452" width="14" style="58" customWidth="1"/>
    <col min="8453" max="8453" width="16.33203125" style="58" customWidth="1"/>
    <col min="8454" max="8454" width="15.88671875" style="58" customWidth="1"/>
    <col min="8455" max="8455" width="11.6640625" style="58" customWidth="1"/>
    <col min="8456" max="8456" width="8.33203125" style="58" customWidth="1"/>
    <col min="8457" max="8457" width="16.5546875" style="58" customWidth="1"/>
    <col min="8458" max="8701" width="11.44140625" style="58"/>
    <col min="8702" max="8702" width="22.6640625" style="58" customWidth="1"/>
    <col min="8703" max="8703" width="15.44140625" style="58" customWidth="1"/>
    <col min="8704" max="8704" width="7.33203125" style="58" customWidth="1"/>
    <col min="8705" max="8705" width="11.44140625" style="58"/>
    <col min="8706" max="8706" width="5.6640625" style="58" customWidth="1"/>
    <col min="8707" max="8707" width="9.5546875" style="58" customWidth="1"/>
    <col min="8708" max="8708" width="14" style="58" customWidth="1"/>
    <col min="8709" max="8709" width="16.33203125" style="58" customWidth="1"/>
    <col min="8710" max="8710" width="15.88671875" style="58" customWidth="1"/>
    <col min="8711" max="8711" width="11.6640625" style="58" customWidth="1"/>
    <col min="8712" max="8712" width="8.33203125" style="58" customWidth="1"/>
    <col min="8713" max="8713" width="16.5546875" style="58" customWidth="1"/>
    <col min="8714" max="8957" width="11.44140625" style="58"/>
    <col min="8958" max="8958" width="22.6640625" style="58" customWidth="1"/>
    <col min="8959" max="8959" width="15.44140625" style="58" customWidth="1"/>
    <col min="8960" max="8960" width="7.33203125" style="58" customWidth="1"/>
    <col min="8961" max="8961" width="11.44140625" style="58"/>
    <col min="8962" max="8962" width="5.6640625" style="58" customWidth="1"/>
    <col min="8963" max="8963" width="9.5546875" style="58" customWidth="1"/>
    <col min="8964" max="8964" width="14" style="58" customWidth="1"/>
    <col min="8965" max="8965" width="16.33203125" style="58" customWidth="1"/>
    <col min="8966" max="8966" width="15.88671875" style="58" customWidth="1"/>
    <col min="8967" max="8967" width="11.6640625" style="58" customWidth="1"/>
    <col min="8968" max="8968" width="8.33203125" style="58" customWidth="1"/>
    <col min="8969" max="8969" width="16.5546875" style="58" customWidth="1"/>
    <col min="8970" max="9213" width="11.44140625" style="58"/>
    <col min="9214" max="9214" width="22.6640625" style="58" customWidth="1"/>
    <col min="9215" max="9215" width="15.44140625" style="58" customWidth="1"/>
    <col min="9216" max="9216" width="7.33203125" style="58" customWidth="1"/>
    <col min="9217" max="9217" width="11.44140625" style="58"/>
    <col min="9218" max="9218" width="5.6640625" style="58" customWidth="1"/>
    <col min="9219" max="9219" width="9.5546875" style="58" customWidth="1"/>
    <col min="9220" max="9220" width="14" style="58" customWidth="1"/>
    <col min="9221" max="9221" width="16.33203125" style="58" customWidth="1"/>
    <col min="9222" max="9222" width="15.88671875" style="58" customWidth="1"/>
    <col min="9223" max="9223" width="11.6640625" style="58" customWidth="1"/>
    <col min="9224" max="9224" width="8.33203125" style="58" customWidth="1"/>
    <col min="9225" max="9225" width="16.5546875" style="58" customWidth="1"/>
    <col min="9226" max="9469" width="11.44140625" style="58"/>
    <col min="9470" max="9470" width="22.6640625" style="58" customWidth="1"/>
    <col min="9471" max="9471" width="15.44140625" style="58" customWidth="1"/>
    <col min="9472" max="9472" width="7.33203125" style="58" customWidth="1"/>
    <col min="9473" max="9473" width="11.44140625" style="58"/>
    <col min="9474" max="9474" width="5.6640625" style="58" customWidth="1"/>
    <col min="9475" max="9475" width="9.5546875" style="58" customWidth="1"/>
    <col min="9476" max="9476" width="14" style="58" customWidth="1"/>
    <col min="9477" max="9477" width="16.33203125" style="58" customWidth="1"/>
    <col min="9478" max="9478" width="15.88671875" style="58" customWidth="1"/>
    <col min="9479" max="9479" width="11.6640625" style="58" customWidth="1"/>
    <col min="9480" max="9480" width="8.33203125" style="58" customWidth="1"/>
    <col min="9481" max="9481" width="16.5546875" style="58" customWidth="1"/>
    <col min="9482" max="9725" width="11.44140625" style="58"/>
    <col min="9726" max="9726" width="22.6640625" style="58" customWidth="1"/>
    <col min="9727" max="9727" width="15.44140625" style="58" customWidth="1"/>
    <col min="9728" max="9728" width="7.33203125" style="58" customWidth="1"/>
    <col min="9729" max="9729" width="11.44140625" style="58"/>
    <col min="9730" max="9730" width="5.6640625" style="58" customWidth="1"/>
    <col min="9731" max="9731" width="9.5546875" style="58" customWidth="1"/>
    <col min="9732" max="9732" width="14" style="58" customWidth="1"/>
    <col min="9733" max="9733" width="16.33203125" style="58" customWidth="1"/>
    <col min="9734" max="9734" width="15.88671875" style="58" customWidth="1"/>
    <col min="9735" max="9735" width="11.6640625" style="58" customWidth="1"/>
    <col min="9736" max="9736" width="8.33203125" style="58" customWidth="1"/>
    <col min="9737" max="9737" width="16.5546875" style="58" customWidth="1"/>
    <col min="9738" max="9981" width="11.44140625" style="58"/>
    <col min="9982" max="9982" width="22.6640625" style="58" customWidth="1"/>
    <col min="9983" max="9983" width="15.44140625" style="58" customWidth="1"/>
    <col min="9984" max="9984" width="7.33203125" style="58" customWidth="1"/>
    <col min="9985" max="9985" width="11.44140625" style="58"/>
    <col min="9986" max="9986" width="5.6640625" style="58" customWidth="1"/>
    <col min="9987" max="9987" width="9.5546875" style="58" customWidth="1"/>
    <col min="9988" max="9988" width="14" style="58" customWidth="1"/>
    <col min="9989" max="9989" width="16.33203125" style="58" customWidth="1"/>
    <col min="9990" max="9990" width="15.88671875" style="58" customWidth="1"/>
    <col min="9991" max="9991" width="11.6640625" style="58" customWidth="1"/>
    <col min="9992" max="9992" width="8.33203125" style="58" customWidth="1"/>
    <col min="9993" max="9993" width="16.5546875" style="58" customWidth="1"/>
    <col min="9994" max="10237" width="11.44140625" style="58"/>
    <col min="10238" max="10238" width="22.6640625" style="58" customWidth="1"/>
    <col min="10239" max="10239" width="15.44140625" style="58" customWidth="1"/>
    <col min="10240" max="10240" width="7.33203125" style="58" customWidth="1"/>
    <col min="10241" max="10241" width="11.44140625" style="58"/>
    <col min="10242" max="10242" width="5.6640625" style="58" customWidth="1"/>
    <col min="10243" max="10243" width="9.5546875" style="58" customWidth="1"/>
    <col min="10244" max="10244" width="14" style="58" customWidth="1"/>
    <col min="10245" max="10245" width="16.33203125" style="58" customWidth="1"/>
    <col min="10246" max="10246" width="15.88671875" style="58" customWidth="1"/>
    <col min="10247" max="10247" width="11.6640625" style="58" customWidth="1"/>
    <col min="10248" max="10248" width="8.33203125" style="58" customWidth="1"/>
    <col min="10249" max="10249" width="16.5546875" style="58" customWidth="1"/>
    <col min="10250" max="10493" width="11.44140625" style="58"/>
    <col min="10494" max="10494" width="22.6640625" style="58" customWidth="1"/>
    <col min="10495" max="10495" width="15.44140625" style="58" customWidth="1"/>
    <col min="10496" max="10496" width="7.33203125" style="58" customWidth="1"/>
    <col min="10497" max="10497" width="11.44140625" style="58"/>
    <col min="10498" max="10498" width="5.6640625" style="58" customWidth="1"/>
    <col min="10499" max="10499" width="9.5546875" style="58" customWidth="1"/>
    <col min="10500" max="10500" width="14" style="58" customWidth="1"/>
    <col min="10501" max="10501" width="16.33203125" style="58" customWidth="1"/>
    <col min="10502" max="10502" width="15.88671875" style="58" customWidth="1"/>
    <col min="10503" max="10503" width="11.6640625" style="58" customWidth="1"/>
    <col min="10504" max="10504" width="8.33203125" style="58" customWidth="1"/>
    <col min="10505" max="10505" width="16.5546875" style="58" customWidth="1"/>
    <col min="10506" max="10749" width="11.44140625" style="58"/>
    <col min="10750" max="10750" width="22.6640625" style="58" customWidth="1"/>
    <col min="10751" max="10751" width="15.44140625" style="58" customWidth="1"/>
    <col min="10752" max="10752" width="7.33203125" style="58" customWidth="1"/>
    <col min="10753" max="10753" width="11.44140625" style="58"/>
    <col min="10754" max="10754" width="5.6640625" style="58" customWidth="1"/>
    <col min="10755" max="10755" width="9.5546875" style="58" customWidth="1"/>
    <col min="10756" max="10756" width="14" style="58" customWidth="1"/>
    <col min="10757" max="10757" width="16.33203125" style="58" customWidth="1"/>
    <col min="10758" max="10758" width="15.88671875" style="58" customWidth="1"/>
    <col min="10759" max="10759" width="11.6640625" style="58" customWidth="1"/>
    <col min="10760" max="10760" width="8.33203125" style="58" customWidth="1"/>
    <col min="10761" max="10761" width="16.5546875" style="58" customWidth="1"/>
    <col min="10762" max="11005" width="11.44140625" style="58"/>
    <col min="11006" max="11006" width="22.6640625" style="58" customWidth="1"/>
    <col min="11007" max="11007" width="15.44140625" style="58" customWidth="1"/>
    <col min="11008" max="11008" width="7.33203125" style="58" customWidth="1"/>
    <col min="11009" max="11009" width="11.44140625" style="58"/>
    <col min="11010" max="11010" width="5.6640625" style="58" customWidth="1"/>
    <col min="11011" max="11011" width="9.5546875" style="58" customWidth="1"/>
    <col min="11012" max="11012" width="14" style="58" customWidth="1"/>
    <col min="11013" max="11013" width="16.33203125" style="58" customWidth="1"/>
    <col min="11014" max="11014" width="15.88671875" style="58" customWidth="1"/>
    <col min="11015" max="11015" width="11.6640625" style="58" customWidth="1"/>
    <col min="11016" max="11016" width="8.33203125" style="58" customWidth="1"/>
    <col min="11017" max="11017" width="16.5546875" style="58" customWidth="1"/>
    <col min="11018" max="11261" width="11.44140625" style="58"/>
    <col min="11262" max="11262" width="22.6640625" style="58" customWidth="1"/>
    <col min="11263" max="11263" width="15.44140625" style="58" customWidth="1"/>
    <col min="11264" max="11264" width="7.33203125" style="58" customWidth="1"/>
    <col min="11265" max="11265" width="11.44140625" style="58"/>
    <col min="11266" max="11266" width="5.6640625" style="58" customWidth="1"/>
    <col min="11267" max="11267" width="9.5546875" style="58" customWidth="1"/>
    <col min="11268" max="11268" width="14" style="58" customWidth="1"/>
    <col min="11269" max="11269" width="16.33203125" style="58" customWidth="1"/>
    <col min="11270" max="11270" width="15.88671875" style="58" customWidth="1"/>
    <col min="11271" max="11271" width="11.6640625" style="58" customWidth="1"/>
    <col min="11272" max="11272" width="8.33203125" style="58" customWidth="1"/>
    <col min="11273" max="11273" width="16.5546875" style="58" customWidth="1"/>
    <col min="11274" max="11517" width="11.44140625" style="58"/>
    <col min="11518" max="11518" width="22.6640625" style="58" customWidth="1"/>
    <col min="11519" max="11519" width="15.44140625" style="58" customWidth="1"/>
    <col min="11520" max="11520" width="7.33203125" style="58" customWidth="1"/>
    <col min="11521" max="11521" width="11.44140625" style="58"/>
    <col min="11522" max="11522" width="5.6640625" style="58" customWidth="1"/>
    <col min="11523" max="11523" width="9.5546875" style="58" customWidth="1"/>
    <col min="11524" max="11524" width="14" style="58" customWidth="1"/>
    <col min="11525" max="11525" width="16.33203125" style="58" customWidth="1"/>
    <col min="11526" max="11526" width="15.88671875" style="58" customWidth="1"/>
    <col min="11527" max="11527" width="11.6640625" style="58" customWidth="1"/>
    <col min="11528" max="11528" width="8.33203125" style="58" customWidth="1"/>
    <col min="11529" max="11529" width="16.5546875" style="58" customWidth="1"/>
    <col min="11530" max="11773" width="11.44140625" style="58"/>
    <col min="11774" max="11774" width="22.6640625" style="58" customWidth="1"/>
    <col min="11775" max="11775" width="15.44140625" style="58" customWidth="1"/>
    <col min="11776" max="11776" width="7.33203125" style="58" customWidth="1"/>
    <col min="11777" max="11777" width="11.44140625" style="58"/>
    <col min="11778" max="11778" width="5.6640625" style="58" customWidth="1"/>
    <col min="11779" max="11779" width="9.5546875" style="58" customWidth="1"/>
    <col min="11780" max="11780" width="14" style="58" customWidth="1"/>
    <col min="11781" max="11781" width="16.33203125" style="58" customWidth="1"/>
    <col min="11782" max="11782" width="15.88671875" style="58" customWidth="1"/>
    <col min="11783" max="11783" width="11.6640625" style="58" customWidth="1"/>
    <col min="11784" max="11784" width="8.33203125" style="58" customWidth="1"/>
    <col min="11785" max="11785" width="16.5546875" style="58" customWidth="1"/>
    <col min="11786" max="12029" width="11.44140625" style="58"/>
    <col min="12030" max="12030" width="22.6640625" style="58" customWidth="1"/>
    <col min="12031" max="12031" width="15.44140625" style="58" customWidth="1"/>
    <col min="12032" max="12032" width="7.33203125" style="58" customWidth="1"/>
    <col min="12033" max="12033" width="11.44140625" style="58"/>
    <col min="12034" max="12034" width="5.6640625" style="58" customWidth="1"/>
    <col min="12035" max="12035" width="9.5546875" style="58" customWidth="1"/>
    <col min="12036" max="12036" width="14" style="58" customWidth="1"/>
    <col min="12037" max="12037" width="16.33203125" style="58" customWidth="1"/>
    <col min="12038" max="12038" width="15.88671875" style="58" customWidth="1"/>
    <col min="12039" max="12039" width="11.6640625" style="58" customWidth="1"/>
    <col min="12040" max="12040" width="8.33203125" style="58" customWidth="1"/>
    <col min="12041" max="12041" width="16.5546875" style="58" customWidth="1"/>
    <col min="12042" max="12285" width="11.44140625" style="58"/>
    <col min="12286" max="12286" width="22.6640625" style="58" customWidth="1"/>
    <col min="12287" max="12287" width="15.44140625" style="58" customWidth="1"/>
    <col min="12288" max="12288" width="7.33203125" style="58" customWidth="1"/>
    <col min="12289" max="12289" width="11.44140625" style="58"/>
    <col min="12290" max="12290" width="5.6640625" style="58" customWidth="1"/>
    <col min="12291" max="12291" width="9.5546875" style="58" customWidth="1"/>
    <col min="12292" max="12292" width="14" style="58" customWidth="1"/>
    <col min="12293" max="12293" width="16.33203125" style="58" customWidth="1"/>
    <col min="12294" max="12294" width="15.88671875" style="58" customWidth="1"/>
    <col min="12295" max="12295" width="11.6640625" style="58" customWidth="1"/>
    <col min="12296" max="12296" width="8.33203125" style="58" customWidth="1"/>
    <col min="12297" max="12297" width="16.5546875" style="58" customWidth="1"/>
    <col min="12298" max="12541" width="11.44140625" style="58"/>
    <col min="12542" max="12542" width="22.6640625" style="58" customWidth="1"/>
    <col min="12543" max="12543" width="15.44140625" style="58" customWidth="1"/>
    <col min="12544" max="12544" width="7.33203125" style="58" customWidth="1"/>
    <col min="12545" max="12545" width="11.44140625" style="58"/>
    <col min="12546" max="12546" width="5.6640625" style="58" customWidth="1"/>
    <col min="12547" max="12547" width="9.5546875" style="58" customWidth="1"/>
    <col min="12548" max="12548" width="14" style="58" customWidth="1"/>
    <col min="12549" max="12549" width="16.33203125" style="58" customWidth="1"/>
    <col min="12550" max="12550" width="15.88671875" style="58" customWidth="1"/>
    <col min="12551" max="12551" width="11.6640625" style="58" customWidth="1"/>
    <col min="12552" max="12552" width="8.33203125" style="58" customWidth="1"/>
    <col min="12553" max="12553" width="16.5546875" style="58" customWidth="1"/>
    <col min="12554" max="12797" width="11.44140625" style="58"/>
    <col min="12798" max="12798" width="22.6640625" style="58" customWidth="1"/>
    <col min="12799" max="12799" width="15.44140625" style="58" customWidth="1"/>
    <col min="12800" max="12800" width="7.33203125" style="58" customWidth="1"/>
    <col min="12801" max="12801" width="11.44140625" style="58"/>
    <col min="12802" max="12802" width="5.6640625" style="58" customWidth="1"/>
    <col min="12803" max="12803" width="9.5546875" style="58" customWidth="1"/>
    <col min="12804" max="12804" width="14" style="58" customWidth="1"/>
    <col min="12805" max="12805" width="16.33203125" style="58" customWidth="1"/>
    <col min="12806" max="12806" width="15.88671875" style="58" customWidth="1"/>
    <col min="12807" max="12807" width="11.6640625" style="58" customWidth="1"/>
    <col min="12808" max="12808" width="8.33203125" style="58" customWidth="1"/>
    <col min="12809" max="12809" width="16.5546875" style="58" customWidth="1"/>
    <col min="12810" max="13053" width="11.44140625" style="58"/>
    <col min="13054" max="13054" width="22.6640625" style="58" customWidth="1"/>
    <col min="13055" max="13055" width="15.44140625" style="58" customWidth="1"/>
    <col min="13056" max="13056" width="7.33203125" style="58" customWidth="1"/>
    <col min="13057" max="13057" width="11.44140625" style="58"/>
    <col min="13058" max="13058" width="5.6640625" style="58" customWidth="1"/>
    <col min="13059" max="13059" width="9.5546875" style="58" customWidth="1"/>
    <col min="13060" max="13060" width="14" style="58" customWidth="1"/>
    <col min="13061" max="13061" width="16.33203125" style="58" customWidth="1"/>
    <col min="13062" max="13062" width="15.88671875" style="58" customWidth="1"/>
    <col min="13063" max="13063" width="11.6640625" style="58" customWidth="1"/>
    <col min="13064" max="13064" width="8.33203125" style="58" customWidth="1"/>
    <col min="13065" max="13065" width="16.5546875" style="58" customWidth="1"/>
    <col min="13066" max="13309" width="11.44140625" style="58"/>
    <col min="13310" max="13310" width="22.6640625" style="58" customWidth="1"/>
    <col min="13311" max="13311" width="15.44140625" style="58" customWidth="1"/>
    <col min="13312" max="13312" width="7.33203125" style="58" customWidth="1"/>
    <col min="13313" max="13313" width="11.44140625" style="58"/>
    <col min="13314" max="13314" width="5.6640625" style="58" customWidth="1"/>
    <col min="13315" max="13315" width="9.5546875" style="58" customWidth="1"/>
    <col min="13316" max="13316" width="14" style="58" customWidth="1"/>
    <col min="13317" max="13317" width="16.33203125" style="58" customWidth="1"/>
    <col min="13318" max="13318" width="15.88671875" style="58" customWidth="1"/>
    <col min="13319" max="13319" width="11.6640625" style="58" customWidth="1"/>
    <col min="13320" max="13320" width="8.33203125" style="58" customWidth="1"/>
    <col min="13321" max="13321" width="16.5546875" style="58" customWidth="1"/>
    <col min="13322" max="13565" width="11.44140625" style="58"/>
    <col min="13566" max="13566" width="22.6640625" style="58" customWidth="1"/>
    <col min="13567" max="13567" width="15.44140625" style="58" customWidth="1"/>
    <col min="13568" max="13568" width="7.33203125" style="58" customWidth="1"/>
    <col min="13569" max="13569" width="11.44140625" style="58"/>
    <col min="13570" max="13570" width="5.6640625" style="58" customWidth="1"/>
    <col min="13571" max="13571" width="9.5546875" style="58" customWidth="1"/>
    <col min="13572" max="13572" width="14" style="58" customWidth="1"/>
    <col min="13573" max="13573" width="16.33203125" style="58" customWidth="1"/>
    <col min="13574" max="13574" width="15.88671875" style="58" customWidth="1"/>
    <col min="13575" max="13575" width="11.6640625" style="58" customWidth="1"/>
    <col min="13576" max="13576" width="8.33203125" style="58" customWidth="1"/>
    <col min="13577" max="13577" width="16.5546875" style="58" customWidth="1"/>
    <col min="13578" max="13821" width="11.44140625" style="58"/>
    <col min="13822" max="13822" width="22.6640625" style="58" customWidth="1"/>
    <col min="13823" max="13823" width="15.44140625" style="58" customWidth="1"/>
    <col min="13824" max="13824" width="7.33203125" style="58" customWidth="1"/>
    <col min="13825" max="13825" width="11.44140625" style="58"/>
    <col min="13826" max="13826" width="5.6640625" style="58" customWidth="1"/>
    <col min="13827" max="13827" width="9.5546875" style="58" customWidth="1"/>
    <col min="13828" max="13828" width="14" style="58" customWidth="1"/>
    <col min="13829" max="13829" width="16.33203125" style="58" customWidth="1"/>
    <col min="13830" max="13830" width="15.88671875" style="58" customWidth="1"/>
    <col min="13831" max="13831" width="11.6640625" style="58" customWidth="1"/>
    <col min="13832" max="13832" width="8.33203125" style="58" customWidth="1"/>
    <col min="13833" max="13833" width="16.5546875" style="58" customWidth="1"/>
    <col min="13834" max="14077" width="11.44140625" style="58"/>
    <col min="14078" max="14078" width="22.6640625" style="58" customWidth="1"/>
    <col min="14079" max="14079" width="15.44140625" style="58" customWidth="1"/>
    <col min="14080" max="14080" width="7.33203125" style="58" customWidth="1"/>
    <col min="14081" max="14081" width="11.44140625" style="58"/>
    <col min="14082" max="14082" width="5.6640625" style="58" customWidth="1"/>
    <col min="14083" max="14083" width="9.5546875" style="58" customWidth="1"/>
    <col min="14084" max="14084" width="14" style="58" customWidth="1"/>
    <col min="14085" max="14085" width="16.33203125" style="58" customWidth="1"/>
    <col min="14086" max="14086" width="15.88671875" style="58" customWidth="1"/>
    <col min="14087" max="14087" width="11.6640625" style="58" customWidth="1"/>
    <col min="14088" max="14088" width="8.33203125" style="58" customWidth="1"/>
    <col min="14089" max="14089" width="16.5546875" style="58" customWidth="1"/>
    <col min="14090" max="14333" width="11.44140625" style="58"/>
    <col min="14334" max="14334" width="22.6640625" style="58" customWidth="1"/>
    <col min="14335" max="14335" width="15.44140625" style="58" customWidth="1"/>
    <col min="14336" max="14336" width="7.33203125" style="58" customWidth="1"/>
    <col min="14337" max="14337" width="11.44140625" style="58"/>
    <col min="14338" max="14338" width="5.6640625" style="58" customWidth="1"/>
    <col min="14339" max="14339" width="9.5546875" style="58" customWidth="1"/>
    <col min="14340" max="14340" width="14" style="58" customWidth="1"/>
    <col min="14341" max="14341" width="16.33203125" style="58" customWidth="1"/>
    <col min="14342" max="14342" width="15.88671875" style="58" customWidth="1"/>
    <col min="14343" max="14343" width="11.6640625" style="58" customWidth="1"/>
    <col min="14344" max="14344" width="8.33203125" style="58" customWidth="1"/>
    <col min="14345" max="14345" width="16.5546875" style="58" customWidth="1"/>
    <col min="14346" max="14589" width="11.44140625" style="58"/>
    <col min="14590" max="14590" width="22.6640625" style="58" customWidth="1"/>
    <col min="14591" max="14591" width="15.44140625" style="58" customWidth="1"/>
    <col min="14592" max="14592" width="7.33203125" style="58" customWidth="1"/>
    <col min="14593" max="14593" width="11.44140625" style="58"/>
    <col min="14594" max="14594" width="5.6640625" style="58" customWidth="1"/>
    <col min="14595" max="14595" width="9.5546875" style="58" customWidth="1"/>
    <col min="14596" max="14596" width="14" style="58" customWidth="1"/>
    <col min="14597" max="14597" width="16.33203125" style="58" customWidth="1"/>
    <col min="14598" max="14598" width="15.88671875" style="58" customWidth="1"/>
    <col min="14599" max="14599" width="11.6640625" style="58" customWidth="1"/>
    <col min="14600" max="14600" width="8.33203125" style="58" customWidth="1"/>
    <col min="14601" max="14601" width="16.5546875" style="58" customWidth="1"/>
    <col min="14602" max="14845" width="11.44140625" style="58"/>
    <col min="14846" max="14846" width="22.6640625" style="58" customWidth="1"/>
    <col min="14847" max="14847" width="15.44140625" style="58" customWidth="1"/>
    <col min="14848" max="14848" width="7.33203125" style="58" customWidth="1"/>
    <col min="14849" max="14849" width="11.44140625" style="58"/>
    <col min="14850" max="14850" width="5.6640625" style="58" customWidth="1"/>
    <col min="14851" max="14851" width="9.5546875" style="58" customWidth="1"/>
    <col min="14852" max="14852" width="14" style="58" customWidth="1"/>
    <col min="14853" max="14853" width="16.33203125" style="58" customWidth="1"/>
    <col min="14854" max="14854" width="15.88671875" style="58" customWidth="1"/>
    <col min="14855" max="14855" width="11.6640625" style="58" customWidth="1"/>
    <col min="14856" max="14856" width="8.33203125" style="58" customWidth="1"/>
    <col min="14857" max="14857" width="16.5546875" style="58" customWidth="1"/>
    <col min="14858" max="15101" width="11.44140625" style="58"/>
    <col min="15102" max="15102" width="22.6640625" style="58" customWidth="1"/>
    <col min="15103" max="15103" width="15.44140625" style="58" customWidth="1"/>
    <col min="15104" max="15104" width="7.33203125" style="58" customWidth="1"/>
    <col min="15105" max="15105" width="11.44140625" style="58"/>
    <col min="15106" max="15106" width="5.6640625" style="58" customWidth="1"/>
    <col min="15107" max="15107" width="9.5546875" style="58" customWidth="1"/>
    <col min="15108" max="15108" width="14" style="58" customWidth="1"/>
    <col min="15109" max="15109" width="16.33203125" style="58" customWidth="1"/>
    <col min="15110" max="15110" width="15.88671875" style="58" customWidth="1"/>
    <col min="15111" max="15111" width="11.6640625" style="58" customWidth="1"/>
    <col min="15112" max="15112" width="8.33203125" style="58" customWidth="1"/>
    <col min="15113" max="15113" width="16.5546875" style="58" customWidth="1"/>
    <col min="15114" max="15357" width="11.44140625" style="58"/>
    <col min="15358" max="15358" width="22.6640625" style="58" customWidth="1"/>
    <col min="15359" max="15359" width="15.44140625" style="58" customWidth="1"/>
    <col min="15360" max="15360" width="7.33203125" style="58" customWidth="1"/>
    <col min="15361" max="15361" width="11.44140625" style="58"/>
    <col min="15362" max="15362" width="5.6640625" style="58" customWidth="1"/>
    <col min="15363" max="15363" width="9.5546875" style="58" customWidth="1"/>
    <col min="15364" max="15364" width="14" style="58" customWidth="1"/>
    <col min="15365" max="15365" width="16.33203125" style="58" customWidth="1"/>
    <col min="15366" max="15366" width="15.88671875" style="58" customWidth="1"/>
    <col min="15367" max="15367" width="11.6640625" style="58" customWidth="1"/>
    <col min="15368" max="15368" width="8.33203125" style="58" customWidth="1"/>
    <col min="15369" max="15369" width="16.5546875" style="58" customWidth="1"/>
    <col min="15370" max="15613" width="11.44140625" style="58"/>
    <col min="15614" max="15614" width="22.6640625" style="58" customWidth="1"/>
    <col min="15615" max="15615" width="15.44140625" style="58" customWidth="1"/>
    <col min="15616" max="15616" width="7.33203125" style="58" customWidth="1"/>
    <col min="15617" max="15617" width="11.44140625" style="58"/>
    <col min="15618" max="15618" width="5.6640625" style="58" customWidth="1"/>
    <col min="15619" max="15619" width="9.5546875" style="58" customWidth="1"/>
    <col min="15620" max="15620" width="14" style="58" customWidth="1"/>
    <col min="15621" max="15621" width="16.33203125" style="58" customWidth="1"/>
    <col min="15622" max="15622" width="15.88671875" style="58" customWidth="1"/>
    <col min="15623" max="15623" width="11.6640625" style="58" customWidth="1"/>
    <col min="15624" max="15624" width="8.33203125" style="58" customWidth="1"/>
    <col min="15625" max="15625" width="16.5546875" style="58" customWidth="1"/>
    <col min="15626" max="15869" width="11.44140625" style="58"/>
    <col min="15870" max="15870" width="22.6640625" style="58" customWidth="1"/>
    <col min="15871" max="15871" width="15.44140625" style="58" customWidth="1"/>
    <col min="15872" max="15872" width="7.33203125" style="58" customWidth="1"/>
    <col min="15873" max="15873" width="11.44140625" style="58"/>
    <col min="15874" max="15874" width="5.6640625" style="58" customWidth="1"/>
    <col min="15875" max="15875" width="9.5546875" style="58" customWidth="1"/>
    <col min="15876" max="15876" width="14" style="58" customWidth="1"/>
    <col min="15877" max="15877" width="16.33203125" style="58" customWidth="1"/>
    <col min="15878" max="15878" width="15.88671875" style="58" customWidth="1"/>
    <col min="15879" max="15879" width="11.6640625" style="58" customWidth="1"/>
    <col min="15880" max="15880" width="8.33203125" style="58" customWidth="1"/>
    <col min="15881" max="15881" width="16.5546875" style="58" customWidth="1"/>
    <col min="15882" max="16125" width="11.44140625" style="58"/>
    <col min="16126" max="16126" width="22.6640625" style="58" customWidth="1"/>
    <col min="16127" max="16127" width="15.44140625" style="58" customWidth="1"/>
    <col min="16128" max="16128" width="7.33203125" style="58" customWidth="1"/>
    <col min="16129" max="16129" width="11.44140625" style="58"/>
    <col min="16130" max="16130" width="5.6640625" style="58" customWidth="1"/>
    <col min="16131" max="16131" width="9.5546875" style="58" customWidth="1"/>
    <col min="16132" max="16132" width="14" style="58" customWidth="1"/>
    <col min="16133" max="16133" width="16.33203125" style="58" customWidth="1"/>
    <col min="16134" max="16134" width="15.88671875" style="58" customWidth="1"/>
    <col min="16135" max="16135" width="11.6640625" style="58" customWidth="1"/>
    <col min="16136" max="16136" width="8.33203125" style="58" customWidth="1"/>
    <col min="16137" max="16137" width="16.5546875" style="58" customWidth="1"/>
    <col min="16138"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28.5" customHeight="1" thickBot="1">
      <c r="A30" s="295" t="s">
        <v>63</v>
      </c>
      <c r="B30" s="1079" t="s">
        <v>123</v>
      </c>
      <c r="C30" s="1080"/>
      <c r="D30" s="1080"/>
      <c r="E30" s="1080"/>
      <c r="F30" s="1080"/>
      <c r="G30" s="1080"/>
      <c r="H30" s="1081"/>
      <c r="I30" s="236"/>
      <c r="J30" s="949" t="s">
        <v>118</v>
      </c>
      <c r="K30" s="950"/>
      <c r="L30" s="555"/>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4" s="68" customFormat="1" ht="3.75" customHeight="1" thickBot="1">
      <c r="A33" s="147"/>
      <c r="B33" s="135"/>
      <c r="C33" s="135"/>
      <c r="D33" s="135"/>
      <c r="E33" s="135"/>
      <c r="F33" s="135"/>
      <c r="G33" s="148"/>
      <c r="H33" s="148"/>
      <c r="I33" s="135"/>
      <c r="J33" s="135"/>
      <c r="K33" s="135"/>
      <c r="L33" s="136"/>
    </row>
    <row r="34" spans="1:14" s="198" customFormat="1" ht="12">
      <c r="A34" s="889" t="s">
        <v>10</v>
      </c>
      <c r="B34" s="890"/>
      <c r="C34" s="890"/>
      <c r="D34" s="890"/>
      <c r="E34" s="890"/>
      <c r="F34" s="891"/>
      <c r="G34" s="892" t="s">
        <v>15</v>
      </c>
      <c r="H34" s="893"/>
      <c r="I34" s="149" t="s">
        <v>16</v>
      </c>
      <c r="J34" s="894" t="s">
        <v>17</v>
      </c>
      <c r="K34" s="891"/>
      <c r="L34" s="150" t="s">
        <v>18</v>
      </c>
    </row>
    <row r="35" spans="1:14" s="305" customFormat="1" ht="12.75" customHeight="1">
      <c r="A35" s="351" t="s">
        <v>65</v>
      </c>
      <c r="B35" s="78"/>
      <c r="C35" s="78"/>
      <c r="D35" s="78"/>
      <c r="E35" s="78"/>
      <c r="F35" s="301"/>
      <c r="G35" s="341"/>
      <c r="H35" s="299"/>
      <c r="I35" s="588">
        <v>2582</v>
      </c>
      <c r="J35" s="968">
        <v>37.5</v>
      </c>
      <c r="K35" s="969"/>
      <c r="L35" s="591">
        <f>+I35/J35</f>
        <v>68.853333333333339</v>
      </c>
    </row>
    <row r="36" spans="1:14" s="305" customFormat="1" ht="12.75" customHeight="1">
      <c r="A36" s="347" t="s">
        <v>124</v>
      </c>
      <c r="B36" s="332"/>
      <c r="C36" s="332"/>
      <c r="D36" s="332"/>
      <c r="E36" s="332"/>
      <c r="F36" s="333"/>
      <c r="G36" s="340"/>
      <c r="H36" s="335"/>
      <c r="I36" s="336"/>
      <c r="J36" s="970"/>
      <c r="K36" s="971"/>
      <c r="L36" s="592">
        <f>+L61*0.05</f>
        <v>15.745658333333337</v>
      </c>
    </row>
    <row r="37" spans="1:14" s="198" customFormat="1" ht="12" thickBot="1">
      <c r="A37" s="260"/>
      <c r="B37" s="261"/>
      <c r="C37" s="261"/>
      <c r="D37" s="261"/>
      <c r="E37" s="261"/>
      <c r="F37" s="262"/>
      <c r="G37" s="961"/>
      <c r="H37" s="962"/>
      <c r="I37" s="314"/>
      <c r="J37" s="963"/>
      <c r="K37" s="960"/>
      <c r="L37" s="315"/>
    </row>
    <row r="38" spans="1:14" s="198" customFormat="1" ht="12.6" thickBot="1">
      <c r="A38" s="907" t="s">
        <v>19</v>
      </c>
      <c r="B38" s="908"/>
      <c r="C38" s="908"/>
      <c r="D38" s="908"/>
      <c r="E38" s="908"/>
      <c r="F38" s="908"/>
      <c r="G38" s="908"/>
      <c r="H38" s="908"/>
      <c r="I38" s="908"/>
      <c r="J38" s="908"/>
      <c r="K38" s="909"/>
      <c r="L38" s="312">
        <f>SUM(L35:L37)</f>
        <v>84.598991666666677</v>
      </c>
    </row>
    <row r="39" spans="1:14" s="198" customFormat="1" ht="12">
      <c r="A39" s="157"/>
      <c r="B39" s="158"/>
      <c r="C39" s="158"/>
      <c r="D39" s="158"/>
      <c r="E39" s="158"/>
      <c r="F39" s="158"/>
      <c r="G39" s="158"/>
      <c r="H39" s="158"/>
      <c r="I39" s="158"/>
      <c r="J39" s="158"/>
      <c r="K39" s="158"/>
      <c r="L39" s="159"/>
    </row>
    <row r="40" spans="1:14">
      <c r="A40" s="160" t="s">
        <v>20</v>
      </c>
      <c r="B40" s="161"/>
      <c r="C40" s="161"/>
      <c r="D40" s="161"/>
      <c r="E40" s="161"/>
      <c r="F40" s="161"/>
      <c r="G40" s="161"/>
      <c r="H40" s="161"/>
      <c r="I40" s="161"/>
      <c r="J40" s="161"/>
      <c r="K40" s="161"/>
      <c r="L40" s="162"/>
      <c r="N40" s="68"/>
    </row>
    <row r="41" spans="1:14" s="198" customFormat="1" ht="3.75" customHeight="1" thickBot="1">
      <c r="A41" s="163"/>
      <c r="B41" s="164"/>
      <c r="C41" s="164"/>
      <c r="D41" s="164"/>
      <c r="E41" s="164"/>
      <c r="F41" s="164"/>
      <c r="G41" s="164"/>
      <c r="H41" s="158"/>
      <c r="I41" s="158"/>
      <c r="J41" s="158"/>
      <c r="K41" s="158"/>
      <c r="L41" s="159"/>
      <c r="N41" s="352"/>
    </row>
    <row r="42" spans="1:14" s="198" customFormat="1" ht="12">
      <c r="A42" s="889" t="s">
        <v>10</v>
      </c>
      <c r="B42" s="890"/>
      <c r="C42" s="890"/>
      <c r="D42" s="890"/>
      <c r="E42" s="890"/>
      <c r="F42" s="890"/>
      <c r="G42" s="891"/>
      <c r="H42" s="165" t="s">
        <v>12</v>
      </c>
      <c r="I42" s="149" t="s">
        <v>13</v>
      </c>
      <c r="J42" s="894" t="s">
        <v>21</v>
      </c>
      <c r="K42" s="891"/>
      <c r="L42" s="150" t="s">
        <v>18</v>
      </c>
      <c r="N42" s="352"/>
    </row>
    <row r="43" spans="1:14" s="198" customFormat="1" ht="12.75" customHeight="1">
      <c r="A43" s="351" t="s">
        <v>125</v>
      </c>
      <c r="B43" s="265"/>
      <c r="C43" s="265"/>
      <c r="D43" s="265"/>
      <c r="E43" s="265"/>
      <c r="F43" s="265"/>
      <c r="G43" s="299"/>
      <c r="H43" s="296" t="s">
        <v>118</v>
      </c>
      <c r="I43" s="342">
        <v>1.05</v>
      </c>
      <c r="J43" s="1074">
        <v>5532</v>
      </c>
      <c r="K43" s="1075"/>
      <c r="L43" s="410">
        <f>+J43*I43</f>
        <v>5808.6</v>
      </c>
      <c r="N43" s="352"/>
    </row>
    <row r="44" spans="1:14" s="198" customFormat="1">
      <c r="A44" s="347" t="s">
        <v>64</v>
      </c>
      <c r="B44" s="256"/>
      <c r="C44" s="256"/>
      <c r="D44" s="256"/>
      <c r="E44" s="256"/>
      <c r="F44" s="256"/>
      <c r="G44" s="245"/>
      <c r="H44" s="242" t="s">
        <v>118</v>
      </c>
      <c r="I44" s="343">
        <v>0.03</v>
      </c>
      <c r="J44" s="1076">
        <v>8427</v>
      </c>
      <c r="K44" s="1077"/>
      <c r="L44" s="598">
        <f>+J44*I44</f>
        <v>252.81</v>
      </c>
      <c r="N44" s="352"/>
    </row>
    <row r="45" spans="1:14" s="198" customFormat="1" ht="12" thickBot="1">
      <c r="A45" s="260"/>
      <c r="B45" s="261"/>
      <c r="C45" s="261"/>
      <c r="D45" s="261"/>
      <c r="E45" s="261"/>
      <c r="F45" s="261"/>
      <c r="G45" s="262"/>
      <c r="H45" s="263"/>
      <c r="I45" s="240"/>
      <c r="J45" s="963"/>
      <c r="K45" s="960"/>
      <c r="L45" s="320"/>
    </row>
    <row r="46" spans="1:14" s="198" customFormat="1" ht="12.6" thickBot="1">
      <c r="A46" s="907" t="s">
        <v>19</v>
      </c>
      <c r="B46" s="908"/>
      <c r="C46" s="908"/>
      <c r="D46" s="908"/>
      <c r="E46" s="908"/>
      <c r="F46" s="908"/>
      <c r="G46" s="908"/>
      <c r="H46" s="908"/>
      <c r="I46" s="908"/>
      <c r="J46" s="908"/>
      <c r="K46" s="909"/>
      <c r="L46" s="156">
        <f>SUM(L43:L45)</f>
        <v>6061.4100000000008</v>
      </c>
      <c r="M46" s="348"/>
    </row>
    <row r="47" spans="1:14" s="198" customFormat="1" ht="11.4">
      <c r="A47" s="170"/>
      <c r="B47" s="158"/>
      <c r="C47" s="158"/>
      <c r="D47" s="158"/>
      <c r="E47" s="158"/>
      <c r="F47" s="158"/>
      <c r="G47" s="158"/>
      <c r="H47" s="158"/>
      <c r="I47" s="158"/>
      <c r="J47" s="158"/>
      <c r="K47" s="158"/>
      <c r="L47" s="159"/>
    </row>
    <row r="48" spans="1:14" s="198" customFormat="1">
      <c r="A48" s="160" t="s">
        <v>22</v>
      </c>
      <c r="B48" s="166"/>
      <c r="C48" s="166"/>
      <c r="D48" s="166"/>
      <c r="E48" s="166"/>
      <c r="F48" s="166"/>
      <c r="G48" s="166"/>
      <c r="H48" s="166"/>
      <c r="I48" s="166"/>
      <c r="J48" s="166"/>
      <c r="K48" s="166"/>
      <c r="L48" s="171"/>
    </row>
    <row r="49" spans="1:17" s="198" customFormat="1" ht="3.75" customHeight="1" thickBot="1">
      <c r="A49" s="170"/>
      <c r="B49" s="158"/>
      <c r="C49" s="158"/>
      <c r="D49" s="158"/>
      <c r="E49" s="158"/>
      <c r="F49" s="158"/>
      <c r="G49" s="158"/>
      <c r="H49" s="158"/>
      <c r="I49" s="158"/>
      <c r="J49" s="158"/>
      <c r="K49" s="158"/>
      <c r="L49" s="159"/>
    </row>
    <row r="50" spans="1:17" s="198" customFormat="1" ht="36" customHeight="1">
      <c r="A50" s="914" t="s">
        <v>23</v>
      </c>
      <c r="B50" s="915"/>
      <c r="C50" s="915"/>
      <c r="D50" s="915"/>
      <c r="E50" s="916"/>
      <c r="F50" s="172" t="s">
        <v>12</v>
      </c>
      <c r="G50" s="173" t="s">
        <v>107</v>
      </c>
      <c r="H50" s="174" t="s">
        <v>108</v>
      </c>
      <c r="I50" s="173" t="s">
        <v>109</v>
      </c>
      <c r="J50" s="917" t="s">
        <v>24</v>
      </c>
      <c r="K50" s="916"/>
      <c r="L50" s="175" t="s">
        <v>18</v>
      </c>
    </row>
    <row r="51" spans="1:17" s="198" customFormat="1">
      <c r="A51" s="351" t="s">
        <v>125</v>
      </c>
      <c r="B51" s="265"/>
      <c r="C51" s="265"/>
      <c r="D51" s="265"/>
      <c r="E51" s="265"/>
      <c r="F51" s="316" t="s">
        <v>126</v>
      </c>
      <c r="G51" s="238">
        <f>I43</f>
        <v>1.05</v>
      </c>
      <c r="H51" s="267">
        <v>40</v>
      </c>
      <c r="I51" s="238">
        <f>+H51*G51</f>
        <v>42</v>
      </c>
      <c r="J51" s="1082">
        <v>12</v>
      </c>
      <c r="K51" s="1083"/>
      <c r="L51" s="587">
        <f>+J51*I51</f>
        <v>504</v>
      </c>
    </row>
    <row r="52" spans="1:17" s="198" customFormat="1" ht="12" thickBot="1">
      <c r="A52" s="260"/>
      <c r="B52" s="261"/>
      <c r="C52" s="261"/>
      <c r="D52" s="261"/>
      <c r="E52" s="261"/>
      <c r="F52" s="269"/>
      <c r="G52" s="240"/>
      <c r="H52" s="263"/>
      <c r="I52" s="240"/>
      <c r="J52" s="966"/>
      <c r="K52" s="967"/>
      <c r="L52" s="315"/>
    </row>
    <row r="53" spans="1:17" s="198" customFormat="1" ht="12.6" thickBot="1">
      <c r="A53" s="918" t="s">
        <v>19</v>
      </c>
      <c r="B53" s="919"/>
      <c r="C53" s="919"/>
      <c r="D53" s="919"/>
      <c r="E53" s="919"/>
      <c r="F53" s="919"/>
      <c r="G53" s="919"/>
      <c r="H53" s="919"/>
      <c r="I53" s="919"/>
      <c r="J53" s="919"/>
      <c r="K53" s="920"/>
      <c r="L53" s="323">
        <f>SUM(L51:L52)</f>
        <v>504</v>
      </c>
      <c r="N53" s="600" t="s">
        <v>211</v>
      </c>
      <c r="O53" s="601">
        <v>51440</v>
      </c>
      <c r="P53" s="198">
        <v>1.552</v>
      </c>
      <c r="Q53" s="307">
        <f>+O53/(P53*6)</f>
        <v>5524.0549828178691</v>
      </c>
    </row>
    <row r="54" spans="1:17" s="198" customFormat="1" ht="11.4">
      <c r="A54" s="170"/>
      <c r="B54" s="158"/>
      <c r="C54" s="158"/>
      <c r="D54" s="158"/>
      <c r="E54" s="158"/>
      <c r="F54" s="158"/>
      <c r="G54" s="158"/>
      <c r="H54" s="158"/>
      <c r="I54" s="158"/>
      <c r="J54" s="158"/>
      <c r="K54" s="158"/>
      <c r="L54" s="159"/>
      <c r="N54" s="600" t="s">
        <v>212</v>
      </c>
      <c r="O54" s="601">
        <v>70230</v>
      </c>
      <c r="P54" s="198">
        <v>2.2349999999999999</v>
      </c>
      <c r="Q54" s="307">
        <f>+O54/(6*P54)</f>
        <v>5237.1364653243845</v>
      </c>
    </row>
    <row r="55" spans="1:17">
      <c r="A55" s="160" t="s">
        <v>25</v>
      </c>
      <c r="B55" s="161"/>
      <c r="C55" s="161"/>
      <c r="D55" s="161"/>
      <c r="E55" s="161"/>
      <c r="F55" s="161"/>
      <c r="G55" s="161"/>
      <c r="H55" s="161"/>
      <c r="I55" s="161"/>
      <c r="J55" s="161"/>
      <c r="K55" s="161"/>
      <c r="L55" s="162"/>
    </row>
    <row r="56" spans="1:17" s="198" customFormat="1" ht="3.75" customHeight="1" thickBot="1">
      <c r="A56" s="170"/>
      <c r="B56" s="158"/>
      <c r="C56" s="158"/>
      <c r="D56" s="158"/>
      <c r="E56" s="158"/>
      <c r="F56" s="158"/>
      <c r="G56" s="158"/>
      <c r="H56" s="158"/>
      <c r="I56" s="158"/>
      <c r="J56" s="158"/>
      <c r="K56" s="158"/>
      <c r="L56" s="159"/>
    </row>
    <row r="57" spans="1:17" s="198" customFormat="1" ht="25.5" customHeight="1">
      <c r="A57" s="914" t="s">
        <v>10</v>
      </c>
      <c r="B57" s="915"/>
      <c r="C57" s="915"/>
      <c r="D57" s="915"/>
      <c r="E57" s="915"/>
      <c r="F57" s="916"/>
      <c r="G57" s="172" t="s">
        <v>26</v>
      </c>
      <c r="H57" s="174" t="s">
        <v>27</v>
      </c>
      <c r="I57" s="173" t="s">
        <v>28</v>
      </c>
      <c r="J57" s="921" t="s">
        <v>17</v>
      </c>
      <c r="K57" s="922"/>
      <c r="L57" s="183" t="s">
        <v>18</v>
      </c>
      <c r="O57" s="198">
        <v>7080</v>
      </c>
    </row>
    <row r="58" spans="1:17" s="198" customFormat="1" ht="11.4">
      <c r="A58" s="264" t="s">
        <v>112</v>
      </c>
      <c r="B58" s="265"/>
      <c r="C58" s="265"/>
      <c r="D58" s="265"/>
      <c r="E58" s="265"/>
      <c r="F58" s="299">
        <v>1</v>
      </c>
      <c r="G58" s="581">
        <f>51067*F58</f>
        <v>51067</v>
      </c>
      <c r="H58" s="306">
        <v>1.85</v>
      </c>
      <c r="I58" s="581">
        <f>+H58*G58</f>
        <v>94473.950000000012</v>
      </c>
      <c r="J58" s="968">
        <f>+J35*8</f>
        <v>300</v>
      </c>
      <c r="K58" s="969"/>
      <c r="L58" s="587">
        <f>+I58/J58</f>
        <v>314.91316666666671</v>
      </c>
    </row>
    <row r="59" spans="1:17" s="198" customFormat="1" ht="12.75" customHeight="1">
      <c r="A59" s="255"/>
      <c r="B59" s="256"/>
      <c r="C59" s="256"/>
      <c r="D59" s="256"/>
      <c r="E59" s="256"/>
      <c r="F59" s="256"/>
      <c r="G59" s="309"/>
      <c r="H59" s="324"/>
      <c r="I59" s="597"/>
      <c r="J59" s="970"/>
      <c r="K59" s="971"/>
      <c r="L59" s="311"/>
    </row>
    <row r="60" spans="1:17" s="198" customFormat="1" ht="12" thickBot="1">
      <c r="A60" s="972"/>
      <c r="B60" s="961"/>
      <c r="C60" s="961"/>
      <c r="D60" s="961"/>
      <c r="E60" s="961"/>
      <c r="F60" s="961"/>
      <c r="G60" s="240"/>
      <c r="H60" s="263"/>
      <c r="I60" s="240"/>
      <c r="J60" s="963"/>
      <c r="K60" s="960"/>
      <c r="L60" s="241"/>
    </row>
    <row r="61" spans="1:17" s="198" customFormat="1" ht="12.6" thickBot="1">
      <c r="A61" s="907" t="s">
        <v>19</v>
      </c>
      <c r="B61" s="908"/>
      <c r="C61" s="908"/>
      <c r="D61" s="908"/>
      <c r="E61" s="908"/>
      <c r="F61" s="908"/>
      <c r="G61" s="908"/>
      <c r="H61" s="908"/>
      <c r="I61" s="908"/>
      <c r="J61" s="908"/>
      <c r="K61" s="909"/>
      <c r="L61" s="312">
        <f>SUM(L58:L60)</f>
        <v>314.91316666666671</v>
      </c>
    </row>
    <row r="62" spans="1:17" s="198" customFormat="1" ht="8.25" customHeight="1" thickBot="1">
      <c r="A62" s="170"/>
      <c r="B62" s="158"/>
      <c r="C62" s="158"/>
      <c r="D62" s="158"/>
      <c r="E62" s="158"/>
      <c r="F62" s="158"/>
      <c r="G62" s="158"/>
      <c r="H62" s="158"/>
      <c r="I62" s="158"/>
      <c r="J62" s="158"/>
      <c r="K62" s="158"/>
      <c r="L62" s="159"/>
    </row>
    <row r="63" spans="1:17" s="198" customFormat="1" ht="12.6" thickBot="1">
      <c r="A63" s="907" t="s">
        <v>29</v>
      </c>
      <c r="B63" s="908"/>
      <c r="C63" s="908"/>
      <c r="D63" s="908"/>
      <c r="E63" s="908"/>
      <c r="F63" s="908"/>
      <c r="G63" s="908"/>
      <c r="H63" s="908"/>
      <c r="I63" s="908"/>
      <c r="J63" s="908"/>
      <c r="K63" s="909"/>
      <c r="L63" s="312">
        <f>+L61+L53+L46+L38</f>
        <v>6964.9221583333338</v>
      </c>
    </row>
    <row r="64" spans="1:17" s="198" customFormat="1" ht="9" customHeight="1">
      <c r="A64" s="170"/>
      <c r="B64" s="158"/>
      <c r="C64" s="158"/>
      <c r="D64" s="158"/>
      <c r="E64" s="158"/>
      <c r="F64" s="158"/>
      <c r="G64" s="158"/>
      <c r="H64" s="158"/>
      <c r="I64" s="158"/>
      <c r="J64" s="158"/>
      <c r="K64" s="158"/>
      <c r="L64" s="159"/>
    </row>
    <row r="65" spans="1:12">
      <c r="A65" s="160" t="s">
        <v>30</v>
      </c>
      <c r="B65" s="161"/>
      <c r="C65" s="161"/>
      <c r="D65" s="161"/>
      <c r="E65" s="161"/>
      <c r="F65" s="161"/>
      <c r="G65" s="161"/>
      <c r="H65" s="161"/>
      <c r="I65" s="161"/>
      <c r="J65" s="161"/>
      <c r="K65" s="161"/>
      <c r="L65" s="162"/>
    </row>
    <row r="66" spans="1:12" s="198" customFormat="1" ht="3.75" customHeight="1" thickBot="1">
      <c r="A66" s="170"/>
      <c r="B66" s="158"/>
      <c r="C66" s="158"/>
      <c r="D66" s="158"/>
      <c r="E66" s="158"/>
      <c r="F66" s="158"/>
      <c r="G66" s="158"/>
      <c r="H66" s="158"/>
      <c r="I66" s="158"/>
      <c r="J66" s="158"/>
      <c r="K66" s="158"/>
      <c r="L66" s="159"/>
    </row>
    <row r="67" spans="1:12" s="198" customFormat="1" ht="12">
      <c r="A67" s="889" t="s">
        <v>10</v>
      </c>
      <c r="B67" s="890"/>
      <c r="C67" s="890"/>
      <c r="D67" s="890"/>
      <c r="E67" s="890"/>
      <c r="F67" s="890"/>
      <c r="G67" s="184"/>
      <c r="H67" s="187"/>
      <c r="I67" s="186" t="s">
        <v>31</v>
      </c>
      <c r="J67" s="923" t="s">
        <v>32</v>
      </c>
      <c r="K67" s="924"/>
      <c r="L67" s="188"/>
    </row>
    <row r="68" spans="1:12" s="198" customFormat="1" ht="11.4">
      <c r="A68" s="264" t="s">
        <v>97</v>
      </c>
      <c r="B68" s="265"/>
      <c r="C68" s="265"/>
      <c r="D68" s="265"/>
      <c r="E68" s="265"/>
      <c r="F68" s="265"/>
      <c r="G68" s="278"/>
      <c r="H68" s="279"/>
      <c r="I68" s="272">
        <v>0.2</v>
      </c>
      <c r="J68" s="973">
        <f>+L63*I68</f>
        <v>1392.9844316666668</v>
      </c>
      <c r="K68" s="974"/>
      <c r="L68" s="273"/>
    </row>
    <row r="69" spans="1:12" s="198" customFormat="1" ht="11.4">
      <c r="A69" s="255" t="s">
        <v>33</v>
      </c>
      <c r="B69" s="256"/>
      <c r="C69" s="256"/>
      <c r="D69" s="256"/>
      <c r="E69" s="256"/>
      <c r="F69" s="256"/>
      <c r="G69" s="280"/>
      <c r="H69" s="281"/>
      <c r="I69" s="274">
        <v>0.05</v>
      </c>
      <c r="J69" s="975">
        <f>+L63*I69</f>
        <v>348.24610791666669</v>
      </c>
      <c r="K69" s="976"/>
      <c r="L69" s="275"/>
    </row>
    <row r="70" spans="1:12" s="198" customFormat="1" ht="12" thickBot="1">
      <c r="A70" s="260" t="s">
        <v>34</v>
      </c>
      <c r="B70" s="261"/>
      <c r="C70" s="261"/>
      <c r="D70" s="261"/>
      <c r="E70" s="261"/>
      <c r="F70" s="261"/>
      <c r="G70" s="282"/>
      <c r="H70" s="283"/>
      <c r="I70" s="276">
        <v>0.05</v>
      </c>
      <c r="J70" s="977">
        <f>+L63*I70</f>
        <v>348.24610791666669</v>
      </c>
      <c r="K70" s="978"/>
      <c r="L70" s="277"/>
    </row>
    <row r="71" spans="1:12" s="198" customFormat="1" ht="12.6" thickBot="1">
      <c r="A71" s="907" t="s">
        <v>19</v>
      </c>
      <c r="B71" s="908"/>
      <c r="C71" s="908"/>
      <c r="D71" s="908"/>
      <c r="E71" s="908"/>
      <c r="F71" s="908"/>
      <c r="G71" s="908"/>
      <c r="H71" s="908"/>
      <c r="I71" s="908"/>
      <c r="J71" s="908"/>
      <c r="K71" s="909"/>
      <c r="L71" s="312">
        <f>SUM(J68:K70)</f>
        <v>2089.4766475000001</v>
      </c>
    </row>
    <row r="72" spans="1:12" s="198" customFormat="1" ht="7.5" customHeight="1" thickBot="1">
      <c r="A72" s="170"/>
      <c r="B72" s="158"/>
      <c r="C72" s="158"/>
      <c r="D72" s="158"/>
      <c r="E72" s="158"/>
      <c r="F72" s="158"/>
      <c r="G72" s="158"/>
      <c r="H72" s="158"/>
      <c r="I72" s="158"/>
      <c r="J72" s="158"/>
      <c r="K72" s="158"/>
      <c r="L72" s="159"/>
    </row>
    <row r="73" spans="1:12" s="198" customFormat="1" ht="12.6" thickBot="1">
      <c r="A73" s="907" t="s">
        <v>35</v>
      </c>
      <c r="B73" s="908"/>
      <c r="C73" s="908"/>
      <c r="D73" s="908"/>
      <c r="E73" s="908"/>
      <c r="F73" s="908"/>
      <c r="G73" s="908"/>
      <c r="H73" s="908"/>
      <c r="I73" s="908"/>
      <c r="J73" s="908"/>
      <c r="K73" s="909"/>
      <c r="L73" s="312">
        <f>ROUND(L63+L71,0)</f>
        <v>9054</v>
      </c>
    </row>
    <row r="74" spans="1:12">
      <c r="A74" s="60"/>
      <c r="B74" s="61"/>
      <c r="C74" s="61"/>
      <c r="D74" s="61"/>
      <c r="E74" s="61"/>
      <c r="F74" s="61"/>
      <c r="G74" s="61"/>
      <c r="H74" s="61"/>
      <c r="I74" s="61"/>
      <c r="J74" s="61"/>
      <c r="K74" s="61"/>
      <c r="L74" s="62"/>
    </row>
    <row r="75" spans="1:12">
      <c r="A75" s="67"/>
      <c r="B75" s="58"/>
      <c r="C75" s="58"/>
      <c r="D75" s="58"/>
      <c r="E75" s="58"/>
      <c r="F75" s="58"/>
      <c r="G75" s="58"/>
      <c r="H75" s="58"/>
      <c r="I75" s="58"/>
      <c r="J75" s="58"/>
      <c r="K75" s="58"/>
      <c r="L75" s="63"/>
    </row>
    <row r="76" spans="1:12" s="198" customFormat="1" ht="11.4">
      <c r="A76" s="197"/>
      <c r="D76" s="199" t="s">
        <v>36</v>
      </c>
      <c r="E76" s="199"/>
      <c r="F76" s="199"/>
      <c r="G76" s="199"/>
      <c r="H76" s="199"/>
      <c r="L76" s="200"/>
    </row>
    <row r="77" spans="1:12" s="198" customFormat="1" ht="11.4">
      <c r="A77" s="197"/>
      <c r="D77" s="198" t="s">
        <v>37</v>
      </c>
      <c r="L77" s="200"/>
    </row>
    <row r="78" spans="1:12">
      <c r="A78" s="67"/>
      <c r="B78" s="58"/>
      <c r="C78" s="58"/>
      <c r="D78" s="58" t="s">
        <v>38</v>
      </c>
      <c r="E78" s="58"/>
      <c r="F78" s="58"/>
      <c r="G78" s="58"/>
      <c r="H78" s="58"/>
      <c r="I78" s="58"/>
      <c r="J78" s="58"/>
      <c r="K78" s="58"/>
      <c r="L78" s="63"/>
    </row>
    <row r="79" spans="1:12">
      <c r="A79" s="67"/>
      <c r="B79" s="58"/>
      <c r="C79" s="58"/>
      <c r="D79" s="58" t="s">
        <v>39</v>
      </c>
      <c r="E79" s="58"/>
      <c r="F79" s="58"/>
      <c r="G79" s="58"/>
      <c r="H79" s="58"/>
      <c r="I79" s="58"/>
      <c r="J79" s="58"/>
      <c r="K79" s="58"/>
      <c r="L79" s="63"/>
    </row>
    <row r="80" spans="1:12" ht="13.8" thickBot="1">
      <c r="A80" s="67"/>
      <c r="B80" s="58"/>
      <c r="C80" s="58"/>
      <c r="D80" s="58"/>
      <c r="E80" s="58" t="s">
        <v>40</v>
      </c>
      <c r="F80" s="58"/>
      <c r="G80" s="58"/>
      <c r="H80" s="58"/>
      <c r="I80" s="58"/>
      <c r="J80" s="58"/>
      <c r="K80" s="58"/>
      <c r="L80" s="63"/>
    </row>
    <row r="81" spans="1:12">
      <c r="A81" s="284" t="s">
        <v>98</v>
      </c>
      <c r="B81" s="285"/>
      <c r="C81" s="285"/>
      <c r="D81" s="285"/>
      <c r="E81" s="285"/>
      <c r="F81" s="285"/>
      <c r="G81" s="285"/>
      <c r="H81" s="285"/>
      <c r="I81" s="285"/>
      <c r="J81" s="285"/>
      <c r="K81" s="285"/>
      <c r="L81" s="286"/>
    </row>
    <row r="82" spans="1:12">
      <c r="A82" s="74"/>
      <c r="B82" s="75"/>
      <c r="C82" s="75"/>
      <c r="D82" s="75"/>
      <c r="E82" s="75"/>
      <c r="F82" s="75"/>
      <c r="G82" s="75"/>
      <c r="H82" s="75"/>
      <c r="I82" s="75"/>
      <c r="J82" s="75"/>
      <c r="K82" s="75"/>
      <c r="L82" s="287"/>
    </row>
    <row r="83" spans="1:12" ht="13.8" thickBot="1">
      <c r="A83" s="79"/>
      <c r="B83" s="80"/>
      <c r="C83" s="80"/>
      <c r="D83" s="80"/>
      <c r="E83" s="80"/>
      <c r="F83" s="80"/>
      <c r="G83" s="80"/>
      <c r="H83" s="80"/>
      <c r="I83" s="80"/>
      <c r="J83" s="80"/>
      <c r="K83" s="80"/>
      <c r="L83" s="288"/>
    </row>
    <row r="84" spans="1:12">
      <c r="A84" s="210"/>
      <c r="B84" s="59"/>
      <c r="C84" s="59"/>
      <c r="D84" s="59"/>
      <c r="E84" s="59"/>
      <c r="F84" s="59"/>
      <c r="G84" s="59"/>
      <c r="H84" s="59"/>
      <c r="I84" s="59"/>
      <c r="J84" s="59"/>
      <c r="K84" s="59"/>
      <c r="L84" s="211"/>
    </row>
    <row r="85" spans="1:12">
      <c r="A85" s="113" t="s">
        <v>99</v>
      </c>
      <c r="B85" s="65"/>
      <c r="C85" s="65"/>
      <c r="D85" s="65"/>
      <c r="E85" s="65"/>
      <c r="F85" s="65"/>
      <c r="G85" s="65"/>
      <c r="H85" s="65"/>
      <c r="I85" s="65"/>
      <c r="J85" s="65"/>
      <c r="K85" s="65"/>
      <c r="L85" s="66"/>
    </row>
    <row r="86" spans="1:12" s="6" customFormat="1" ht="17.25" customHeight="1">
      <c r="A86" s="925" t="s">
        <v>100</v>
      </c>
      <c r="B86" s="926"/>
      <c r="C86" s="926"/>
      <c r="D86" s="926"/>
      <c r="E86" s="926"/>
      <c r="F86" s="926"/>
      <c r="G86" s="926"/>
      <c r="H86" s="926"/>
      <c r="I86" s="926"/>
      <c r="J86" s="926"/>
      <c r="K86" s="926"/>
      <c r="L86" s="927"/>
    </row>
    <row r="87" spans="1:12" s="6" customFormat="1" ht="17.25" customHeight="1">
      <c r="A87" s="925"/>
      <c r="B87" s="926"/>
      <c r="C87" s="926"/>
      <c r="D87" s="926"/>
      <c r="E87" s="926"/>
      <c r="F87" s="926"/>
      <c r="G87" s="926"/>
      <c r="H87" s="926"/>
      <c r="I87" s="926"/>
      <c r="J87" s="926"/>
      <c r="K87" s="926"/>
      <c r="L87" s="927"/>
    </row>
    <row r="88" spans="1:12" s="6" customFormat="1" ht="27" customHeight="1">
      <c r="A88" s="936" t="s">
        <v>101</v>
      </c>
      <c r="B88" s="937"/>
      <c r="C88" s="937"/>
      <c r="D88" s="937"/>
      <c r="E88" s="937"/>
      <c r="F88" s="937"/>
      <c r="G88" s="937"/>
      <c r="H88" s="937"/>
      <c r="I88" s="937"/>
      <c r="J88" s="937"/>
      <c r="K88" s="937"/>
      <c r="L88" s="938"/>
    </row>
    <row r="89" spans="1:12">
      <c r="A89" s="212"/>
      <c r="B89" s="213"/>
      <c r="C89" s="213"/>
      <c r="D89" s="213"/>
      <c r="E89" s="213"/>
      <c r="F89" s="213"/>
      <c r="G89" s="213"/>
      <c r="H89" s="213"/>
      <c r="I89" s="213"/>
      <c r="J89" s="213"/>
      <c r="K89" s="213"/>
      <c r="L89" s="214"/>
    </row>
    <row r="90" spans="1:12">
      <c r="A90" s="113"/>
      <c r="B90" s="65"/>
      <c r="C90" s="65"/>
      <c r="D90" s="65"/>
      <c r="E90" s="65"/>
      <c r="F90" s="65"/>
      <c r="G90" s="65"/>
      <c r="H90" s="65"/>
      <c r="I90" s="65"/>
      <c r="J90" s="65"/>
      <c r="K90" s="65"/>
      <c r="L90" s="66"/>
    </row>
    <row r="91" spans="1:12" s="198" customFormat="1" ht="11.4">
      <c r="A91" s="197"/>
      <c r="D91" s="198" t="s">
        <v>36</v>
      </c>
      <c r="E91" s="199"/>
      <c r="L91" s="200"/>
    </row>
    <row r="92" spans="1:12" s="198" customFormat="1" ht="11.4">
      <c r="A92" s="197"/>
      <c r="D92" s="215" t="s">
        <v>37</v>
      </c>
      <c r="F92" s="215"/>
      <c r="G92" s="215"/>
      <c r="H92" s="215"/>
      <c r="L92" s="200"/>
    </row>
    <row r="93" spans="1:12">
      <c r="A93" s="67"/>
      <c r="B93" s="58"/>
      <c r="C93" s="58"/>
      <c r="D93" s="72" t="s">
        <v>41</v>
      </c>
      <c r="E93" s="58"/>
      <c r="F93" s="72"/>
      <c r="G93" s="72"/>
      <c r="H93" s="72"/>
      <c r="I93" s="58"/>
      <c r="J93" s="58"/>
      <c r="K93" s="58"/>
      <c r="L93" s="63"/>
    </row>
    <row r="94" spans="1:12">
      <c r="A94" s="73"/>
      <c r="B94" s="65"/>
      <c r="C94" s="65"/>
      <c r="D94" s="58" t="s">
        <v>39</v>
      </c>
      <c r="E94" s="58"/>
      <c r="F94" s="58"/>
      <c r="G94" s="58"/>
      <c r="H94" s="58"/>
      <c r="I94" s="65"/>
      <c r="J94" s="65"/>
      <c r="K94" s="65"/>
      <c r="L94" s="66"/>
    </row>
    <row r="95" spans="1:12" ht="13.5" customHeight="1">
      <c r="A95" s="73"/>
      <c r="B95" s="65"/>
      <c r="C95" s="65"/>
      <c r="D95" s="65"/>
      <c r="E95" s="58"/>
      <c r="F95" s="58"/>
      <c r="G95" s="58"/>
      <c r="H95" s="58"/>
      <c r="I95" s="65"/>
      <c r="J95" s="65"/>
      <c r="K95" s="65"/>
      <c r="L95" s="66"/>
    </row>
    <row r="96" spans="1:12">
      <c r="A96" s="8" t="s">
        <v>102</v>
      </c>
      <c r="B96" s="9"/>
      <c r="C96" s="9"/>
      <c r="D96" s="58"/>
      <c r="E96" s="58"/>
      <c r="F96" s="58"/>
      <c r="G96" s="58"/>
      <c r="H96" s="928"/>
      <c r="I96" s="928"/>
      <c r="J96" s="928"/>
      <c r="K96" s="928"/>
      <c r="L96" s="929"/>
    </row>
    <row r="97" spans="1:12" ht="13.8" thickBot="1">
      <c r="A97" s="216" t="s">
        <v>103</v>
      </c>
      <c r="B97" s="77"/>
      <c r="C97" s="77"/>
      <c r="D97" s="70"/>
      <c r="E97" s="70"/>
      <c r="F97" s="70"/>
      <c r="G97" s="70"/>
      <c r="H97" s="930"/>
      <c r="I97" s="930"/>
      <c r="J97" s="930"/>
      <c r="K97" s="930"/>
      <c r="L97" s="931"/>
    </row>
  </sheetData>
  <mergeCells count="62">
    <mergeCell ref="J5:J6"/>
    <mergeCell ref="K5:K6"/>
    <mergeCell ref="L5:L6"/>
    <mergeCell ref="B6:H6"/>
    <mergeCell ref="J1:L2"/>
    <mergeCell ref="B2:H2"/>
    <mergeCell ref="B3:H3"/>
    <mergeCell ref="I3:I4"/>
    <mergeCell ref="J3:L4"/>
    <mergeCell ref="B4:H4"/>
    <mergeCell ref="J35:K35"/>
    <mergeCell ref="J12:L12"/>
    <mergeCell ref="B30:H30"/>
    <mergeCell ref="J30:K30"/>
    <mergeCell ref="A34:F34"/>
    <mergeCell ref="G34:H34"/>
    <mergeCell ref="J34:K34"/>
    <mergeCell ref="A15:A16"/>
    <mergeCell ref="B15:K16"/>
    <mergeCell ref="A27:L27"/>
    <mergeCell ref="B29:H29"/>
    <mergeCell ref="J29:K29"/>
    <mergeCell ref="A10:D10"/>
    <mergeCell ref="G10:H10"/>
    <mergeCell ref="A1:A6"/>
    <mergeCell ref="B1:H1"/>
    <mergeCell ref="I1:I2"/>
    <mergeCell ref="B5:H5"/>
    <mergeCell ref="I5:I6"/>
    <mergeCell ref="J51:K51"/>
    <mergeCell ref="J43:K43"/>
    <mergeCell ref="J44:K44"/>
    <mergeCell ref="J36:K36"/>
    <mergeCell ref="G37:H37"/>
    <mergeCell ref="J37:K37"/>
    <mergeCell ref="A38:K38"/>
    <mergeCell ref="A42:G42"/>
    <mergeCell ref="J42:K42"/>
    <mergeCell ref="J45:K45"/>
    <mergeCell ref="A46:K46"/>
    <mergeCell ref="A50:E50"/>
    <mergeCell ref="J50:K50"/>
    <mergeCell ref="A63:K63"/>
    <mergeCell ref="J52:K52"/>
    <mergeCell ref="A53:K53"/>
    <mergeCell ref="A57:F57"/>
    <mergeCell ref="J57:K57"/>
    <mergeCell ref="J58:K58"/>
    <mergeCell ref="J59:K59"/>
    <mergeCell ref="A60:F60"/>
    <mergeCell ref="J60:K60"/>
    <mergeCell ref="A61:K61"/>
    <mergeCell ref="A73:K73"/>
    <mergeCell ref="A86:L87"/>
    <mergeCell ref="A88:L88"/>
    <mergeCell ref="H96:L97"/>
    <mergeCell ref="A67:F67"/>
    <mergeCell ref="J67:K67"/>
    <mergeCell ref="J68:K68"/>
    <mergeCell ref="J69:K69"/>
    <mergeCell ref="J70:K70"/>
    <mergeCell ref="A71:K71"/>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80897"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80897"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102"/>
  <sheetViews>
    <sheetView workbookViewId="0">
      <selection activeCell="J8" sqref="J8"/>
    </sheetView>
  </sheetViews>
  <sheetFormatPr baseColWidth="10" defaultRowHeight="13.2"/>
  <cols>
    <col min="1" max="1" width="22.6640625" style="546" customWidth="1"/>
    <col min="2" max="2" width="15.44140625" style="546" customWidth="1"/>
    <col min="3" max="3" width="7.33203125" style="546" customWidth="1"/>
    <col min="4" max="4" width="11.44140625" style="546"/>
    <col min="5" max="5" width="5.6640625" style="546" customWidth="1"/>
    <col min="6" max="6" width="9.5546875" style="546" customWidth="1"/>
    <col min="7" max="7" width="14" style="546" customWidth="1"/>
    <col min="8" max="8" width="16.33203125" style="546" customWidth="1"/>
    <col min="9" max="9" width="15.88671875" style="546" customWidth="1"/>
    <col min="10" max="10" width="11.6640625" style="546" customWidth="1"/>
    <col min="11" max="11" width="8.33203125" style="546" customWidth="1"/>
    <col min="12" max="12" width="16.5546875" style="546" customWidth="1"/>
    <col min="13" max="252" width="11.44140625" style="412"/>
    <col min="253" max="253" width="22.6640625" style="412" customWidth="1"/>
    <col min="254" max="254" width="15.44140625" style="412" customWidth="1"/>
    <col min="255" max="255" width="7.33203125" style="412" customWidth="1"/>
    <col min="256" max="256" width="11.44140625" style="412"/>
    <col min="257" max="257" width="5.6640625" style="412" customWidth="1"/>
    <col min="258" max="258" width="9.5546875" style="412" customWidth="1"/>
    <col min="259" max="259" width="14" style="412" customWidth="1"/>
    <col min="260" max="260" width="16.33203125" style="412" customWidth="1"/>
    <col min="261" max="261" width="15.88671875" style="412" customWidth="1"/>
    <col min="262" max="262" width="11.6640625" style="412" customWidth="1"/>
    <col min="263" max="263" width="8.33203125" style="412" customWidth="1"/>
    <col min="264" max="264" width="16.5546875" style="412" customWidth="1"/>
    <col min="265" max="508" width="11.44140625" style="412"/>
    <col min="509" max="509" width="22.6640625" style="412" customWidth="1"/>
    <col min="510" max="510" width="15.44140625" style="412" customWidth="1"/>
    <col min="511" max="511" width="7.33203125" style="412" customWidth="1"/>
    <col min="512" max="512" width="11.44140625" style="412"/>
    <col min="513" max="513" width="5.6640625" style="412" customWidth="1"/>
    <col min="514" max="514" width="9.5546875" style="412" customWidth="1"/>
    <col min="515" max="515" width="14" style="412" customWidth="1"/>
    <col min="516" max="516" width="16.33203125" style="412" customWidth="1"/>
    <col min="517" max="517" width="15.88671875" style="412" customWidth="1"/>
    <col min="518" max="518" width="11.6640625" style="412" customWidth="1"/>
    <col min="519" max="519" width="8.33203125" style="412" customWidth="1"/>
    <col min="520" max="520" width="16.5546875" style="412" customWidth="1"/>
    <col min="521" max="764" width="11.44140625" style="412"/>
    <col min="765" max="765" width="22.6640625" style="412" customWidth="1"/>
    <col min="766" max="766" width="15.44140625" style="412" customWidth="1"/>
    <col min="767" max="767" width="7.33203125" style="412" customWidth="1"/>
    <col min="768" max="768" width="11.44140625" style="412"/>
    <col min="769" max="769" width="5.6640625" style="412" customWidth="1"/>
    <col min="770" max="770" width="9.5546875" style="412" customWidth="1"/>
    <col min="771" max="771" width="14" style="412" customWidth="1"/>
    <col min="772" max="772" width="16.33203125" style="412" customWidth="1"/>
    <col min="773" max="773" width="15.88671875" style="412" customWidth="1"/>
    <col min="774" max="774" width="11.6640625" style="412" customWidth="1"/>
    <col min="775" max="775" width="8.33203125" style="412" customWidth="1"/>
    <col min="776" max="776" width="16.5546875" style="412" customWidth="1"/>
    <col min="777" max="1020" width="11.44140625" style="412"/>
    <col min="1021" max="1021" width="22.6640625" style="412" customWidth="1"/>
    <col min="1022" max="1022" width="15.44140625" style="412" customWidth="1"/>
    <col min="1023" max="1023" width="7.33203125" style="412" customWidth="1"/>
    <col min="1024" max="1024" width="11.44140625" style="412"/>
    <col min="1025" max="1025" width="5.6640625" style="412" customWidth="1"/>
    <col min="1026" max="1026" width="9.5546875" style="412" customWidth="1"/>
    <col min="1027" max="1027" width="14" style="412" customWidth="1"/>
    <col min="1028" max="1028" width="16.33203125" style="412" customWidth="1"/>
    <col min="1029" max="1029" width="15.88671875" style="412" customWidth="1"/>
    <col min="1030" max="1030" width="11.6640625" style="412" customWidth="1"/>
    <col min="1031" max="1031" width="8.33203125" style="412" customWidth="1"/>
    <col min="1032" max="1032" width="16.5546875" style="412" customWidth="1"/>
    <col min="1033" max="1276" width="11.44140625" style="412"/>
    <col min="1277" max="1277" width="22.6640625" style="412" customWidth="1"/>
    <col min="1278" max="1278" width="15.44140625" style="412" customWidth="1"/>
    <col min="1279" max="1279" width="7.33203125" style="412" customWidth="1"/>
    <col min="1280" max="1280" width="11.44140625" style="412"/>
    <col min="1281" max="1281" width="5.6640625" style="412" customWidth="1"/>
    <col min="1282" max="1282" width="9.5546875" style="412" customWidth="1"/>
    <col min="1283" max="1283" width="14" style="412" customWidth="1"/>
    <col min="1284" max="1284" width="16.33203125" style="412" customWidth="1"/>
    <col min="1285" max="1285" width="15.88671875" style="412" customWidth="1"/>
    <col min="1286" max="1286" width="11.6640625" style="412" customWidth="1"/>
    <col min="1287" max="1287" width="8.33203125" style="412" customWidth="1"/>
    <col min="1288" max="1288" width="16.5546875" style="412" customWidth="1"/>
    <col min="1289" max="1532" width="11.44140625" style="412"/>
    <col min="1533" max="1533" width="22.6640625" style="412" customWidth="1"/>
    <col min="1534" max="1534" width="15.44140625" style="412" customWidth="1"/>
    <col min="1535" max="1535" width="7.33203125" style="412" customWidth="1"/>
    <col min="1536" max="1536" width="11.44140625" style="412"/>
    <col min="1537" max="1537" width="5.6640625" style="412" customWidth="1"/>
    <col min="1538" max="1538" width="9.5546875" style="412" customWidth="1"/>
    <col min="1539" max="1539" width="14" style="412" customWidth="1"/>
    <col min="1540" max="1540" width="16.33203125" style="412" customWidth="1"/>
    <col min="1541" max="1541" width="15.88671875" style="412" customWidth="1"/>
    <col min="1542" max="1542" width="11.6640625" style="412" customWidth="1"/>
    <col min="1543" max="1543" width="8.33203125" style="412" customWidth="1"/>
    <col min="1544" max="1544" width="16.5546875" style="412" customWidth="1"/>
    <col min="1545" max="1788" width="11.44140625" style="412"/>
    <col min="1789" max="1789" width="22.6640625" style="412" customWidth="1"/>
    <col min="1790" max="1790" width="15.44140625" style="412" customWidth="1"/>
    <col min="1791" max="1791" width="7.33203125" style="412" customWidth="1"/>
    <col min="1792" max="1792" width="11.44140625" style="412"/>
    <col min="1793" max="1793" width="5.6640625" style="412" customWidth="1"/>
    <col min="1794" max="1794" width="9.5546875" style="412" customWidth="1"/>
    <col min="1795" max="1795" width="14" style="412" customWidth="1"/>
    <col min="1796" max="1796" width="16.33203125" style="412" customWidth="1"/>
    <col min="1797" max="1797" width="15.88671875" style="412" customWidth="1"/>
    <col min="1798" max="1798" width="11.6640625" style="412" customWidth="1"/>
    <col min="1799" max="1799" width="8.33203125" style="412" customWidth="1"/>
    <col min="1800" max="1800" width="16.5546875" style="412" customWidth="1"/>
    <col min="1801" max="2044" width="11.44140625" style="412"/>
    <col min="2045" max="2045" width="22.6640625" style="412" customWidth="1"/>
    <col min="2046" max="2046" width="15.44140625" style="412" customWidth="1"/>
    <col min="2047" max="2047" width="7.33203125" style="412" customWidth="1"/>
    <col min="2048" max="2048" width="11.44140625" style="412"/>
    <col min="2049" max="2049" width="5.6640625" style="412" customWidth="1"/>
    <col min="2050" max="2050" width="9.5546875" style="412" customWidth="1"/>
    <col min="2051" max="2051" width="14" style="412" customWidth="1"/>
    <col min="2052" max="2052" width="16.33203125" style="412" customWidth="1"/>
    <col min="2053" max="2053" width="15.88671875" style="412" customWidth="1"/>
    <col min="2054" max="2054" width="11.6640625" style="412" customWidth="1"/>
    <col min="2055" max="2055" width="8.33203125" style="412" customWidth="1"/>
    <col min="2056" max="2056" width="16.5546875" style="412" customWidth="1"/>
    <col min="2057" max="2300" width="11.44140625" style="412"/>
    <col min="2301" max="2301" width="22.6640625" style="412" customWidth="1"/>
    <col min="2302" max="2302" width="15.44140625" style="412" customWidth="1"/>
    <col min="2303" max="2303" width="7.33203125" style="412" customWidth="1"/>
    <col min="2304" max="2304" width="11.44140625" style="412"/>
    <col min="2305" max="2305" width="5.6640625" style="412" customWidth="1"/>
    <col min="2306" max="2306" width="9.5546875" style="412" customWidth="1"/>
    <col min="2307" max="2307" width="14" style="412" customWidth="1"/>
    <col min="2308" max="2308" width="16.33203125" style="412" customWidth="1"/>
    <col min="2309" max="2309" width="15.88671875" style="412" customWidth="1"/>
    <col min="2310" max="2310" width="11.6640625" style="412" customWidth="1"/>
    <col min="2311" max="2311" width="8.33203125" style="412" customWidth="1"/>
    <col min="2312" max="2312" width="16.5546875" style="412" customWidth="1"/>
    <col min="2313" max="2556" width="11.44140625" style="412"/>
    <col min="2557" max="2557" width="22.6640625" style="412" customWidth="1"/>
    <col min="2558" max="2558" width="15.44140625" style="412" customWidth="1"/>
    <col min="2559" max="2559" width="7.33203125" style="412" customWidth="1"/>
    <col min="2560" max="2560" width="11.44140625" style="412"/>
    <col min="2561" max="2561" width="5.6640625" style="412" customWidth="1"/>
    <col min="2562" max="2562" width="9.5546875" style="412" customWidth="1"/>
    <col min="2563" max="2563" width="14" style="412" customWidth="1"/>
    <col min="2564" max="2564" width="16.33203125" style="412" customWidth="1"/>
    <col min="2565" max="2565" width="15.88671875" style="412" customWidth="1"/>
    <col min="2566" max="2566" width="11.6640625" style="412" customWidth="1"/>
    <col min="2567" max="2567" width="8.33203125" style="412" customWidth="1"/>
    <col min="2568" max="2568" width="16.5546875" style="412" customWidth="1"/>
    <col min="2569" max="2812" width="11.44140625" style="412"/>
    <col min="2813" max="2813" width="22.6640625" style="412" customWidth="1"/>
    <col min="2814" max="2814" width="15.44140625" style="412" customWidth="1"/>
    <col min="2815" max="2815" width="7.33203125" style="412" customWidth="1"/>
    <col min="2816" max="2816" width="11.44140625" style="412"/>
    <col min="2817" max="2817" width="5.6640625" style="412" customWidth="1"/>
    <col min="2818" max="2818" width="9.5546875" style="412" customWidth="1"/>
    <col min="2819" max="2819" width="14" style="412" customWidth="1"/>
    <col min="2820" max="2820" width="16.33203125" style="412" customWidth="1"/>
    <col min="2821" max="2821" width="15.88671875" style="412" customWidth="1"/>
    <col min="2822" max="2822" width="11.6640625" style="412" customWidth="1"/>
    <col min="2823" max="2823" width="8.33203125" style="412" customWidth="1"/>
    <col min="2824" max="2824" width="16.5546875" style="412" customWidth="1"/>
    <col min="2825" max="3068" width="11.44140625" style="412"/>
    <col min="3069" max="3069" width="22.6640625" style="412" customWidth="1"/>
    <col min="3070" max="3070" width="15.44140625" style="412" customWidth="1"/>
    <col min="3071" max="3071" width="7.33203125" style="412" customWidth="1"/>
    <col min="3072" max="3072" width="11.44140625" style="412"/>
    <col min="3073" max="3073" width="5.6640625" style="412" customWidth="1"/>
    <col min="3074" max="3074" width="9.5546875" style="412" customWidth="1"/>
    <col min="3075" max="3075" width="14" style="412" customWidth="1"/>
    <col min="3076" max="3076" width="16.33203125" style="412" customWidth="1"/>
    <col min="3077" max="3077" width="15.88671875" style="412" customWidth="1"/>
    <col min="3078" max="3078" width="11.6640625" style="412" customWidth="1"/>
    <col min="3079" max="3079" width="8.33203125" style="412" customWidth="1"/>
    <col min="3080" max="3080" width="16.5546875" style="412" customWidth="1"/>
    <col min="3081" max="3324" width="11.44140625" style="412"/>
    <col min="3325" max="3325" width="22.6640625" style="412" customWidth="1"/>
    <col min="3326" max="3326" width="15.44140625" style="412" customWidth="1"/>
    <col min="3327" max="3327" width="7.33203125" style="412" customWidth="1"/>
    <col min="3328" max="3328" width="11.44140625" style="412"/>
    <col min="3329" max="3329" width="5.6640625" style="412" customWidth="1"/>
    <col min="3330" max="3330" width="9.5546875" style="412" customWidth="1"/>
    <col min="3331" max="3331" width="14" style="412" customWidth="1"/>
    <col min="3332" max="3332" width="16.33203125" style="412" customWidth="1"/>
    <col min="3333" max="3333" width="15.88671875" style="412" customWidth="1"/>
    <col min="3334" max="3334" width="11.6640625" style="412" customWidth="1"/>
    <col min="3335" max="3335" width="8.33203125" style="412" customWidth="1"/>
    <col min="3336" max="3336" width="16.5546875" style="412" customWidth="1"/>
    <col min="3337" max="3580" width="11.44140625" style="412"/>
    <col min="3581" max="3581" width="22.6640625" style="412" customWidth="1"/>
    <col min="3582" max="3582" width="15.44140625" style="412" customWidth="1"/>
    <col min="3583" max="3583" width="7.33203125" style="412" customWidth="1"/>
    <col min="3584" max="3584" width="11.44140625" style="412"/>
    <col min="3585" max="3585" width="5.6640625" style="412" customWidth="1"/>
    <col min="3586" max="3586" width="9.5546875" style="412" customWidth="1"/>
    <col min="3587" max="3587" width="14" style="412" customWidth="1"/>
    <col min="3588" max="3588" width="16.33203125" style="412" customWidth="1"/>
    <col min="3589" max="3589" width="15.88671875" style="412" customWidth="1"/>
    <col min="3590" max="3590" width="11.6640625" style="412" customWidth="1"/>
    <col min="3591" max="3591" width="8.33203125" style="412" customWidth="1"/>
    <col min="3592" max="3592" width="16.5546875" style="412" customWidth="1"/>
    <col min="3593" max="3836" width="11.44140625" style="412"/>
    <col min="3837" max="3837" width="22.6640625" style="412" customWidth="1"/>
    <col min="3838" max="3838" width="15.44140625" style="412" customWidth="1"/>
    <col min="3839" max="3839" width="7.33203125" style="412" customWidth="1"/>
    <col min="3840" max="3840" width="11.44140625" style="412"/>
    <col min="3841" max="3841" width="5.6640625" style="412" customWidth="1"/>
    <col min="3842" max="3842" width="9.5546875" style="412" customWidth="1"/>
    <col min="3843" max="3843" width="14" style="412" customWidth="1"/>
    <col min="3844" max="3844" width="16.33203125" style="412" customWidth="1"/>
    <col min="3845" max="3845" width="15.88671875" style="412" customWidth="1"/>
    <col min="3846" max="3846" width="11.6640625" style="412" customWidth="1"/>
    <col min="3847" max="3847" width="8.33203125" style="412" customWidth="1"/>
    <col min="3848" max="3848" width="16.5546875" style="412" customWidth="1"/>
    <col min="3849" max="4092" width="11.44140625" style="412"/>
    <col min="4093" max="4093" width="22.6640625" style="412" customWidth="1"/>
    <col min="4094" max="4094" width="15.44140625" style="412" customWidth="1"/>
    <col min="4095" max="4095" width="7.33203125" style="412" customWidth="1"/>
    <col min="4096" max="4096" width="11.44140625" style="412"/>
    <col min="4097" max="4097" width="5.6640625" style="412" customWidth="1"/>
    <col min="4098" max="4098" width="9.5546875" style="412" customWidth="1"/>
    <col min="4099" max="4099" width="14" style="412" customWidth="1"/>
    <col min="4100" max="4100" width="16.33203125" style="412" customWidth="1"/>
    <col min="4101" max="4101" width="15.88671875" style="412" customWidth="1"/>
    <col min="4102" max="4102" width="11.6640625" style="412" customWidth="1"/>
    <col min="4103" max="4103" width="8.33203125" style="412" customWidth="1"/>
    <col min="4104" max="4104" width="16.5546875" style="412" customWidth="1"/>
    <col min="4105" max="4348" width="11.44140625" style="412"/>
    <col min="4349" max="4349" width="22.6640625" style="412" customWidth="1"/>
    <col min="4350" max="4350" width="15.44140625" style="412" customWidth="1"/>
    <col min="4351" max="4351" width="7.33203125" style="412" customWidth="1"/>
    <col min="4352" max="4352" width="11.44140625" style="412"/>
    <col min="4353" max="4353" width="5.6640625" style="412" customWidth="1"/>
    <col min="4354" max="4354" width="9.5546875" style="412" customWidth="1"/>
    <col min="4355" max="4355" width="14" style="412" customWidth="1"/>
    <col min="4356" max="4356" width="16.33203125" style="412" customWidth="1"/>
    <col min="4357" max="4357" width="15.88671875" style="412" customWidth="1"/>
    <col min="4358" max="4358" width="11.6640625" style="412" customWidth="1"/>
    <col min="4359" max="4359" width="8.33203125" style="412" customWidth="1"/>
    <col min="4360" max="4360" width="16.5546875" style="412" customWidth="1"/>
    <col min="4361" max="4604" width="11.44140625" style="412"/>
    <col min="4605" max="4605" width="22.6640625" style="412" customWidth="1"/>
    <col min="4606" max="4606" width="15.44140625" style="412" customWidth="1"/>
    <col min="4607" max="4607" width="7.33203125" style="412" customWidth="1"/>
    <col min="4608" max="4608" width="11.44140625" style="412"/>
    <col min="4609" max="4609" width="5.6640625" style="412" customWidth="1"/>
    <col min="4610" max="4610" width="9.5546875" style="412" customWidth="1"/>
    <col min="4611" max="4611" width="14" style="412" customWidth="1"/>
    <col min="4612" max="4612" width="16.33203125" style="412" customWidth="1"/>
    <col min="4613" max="4613" width="15.88671875" style="412" customWidth="1"/>
    <col min="4614" max="4614" width="11.6640625" style="412" customWidth="1"/>
    <col min="4615" max="4615" width="8.33203125" style="412" customWidth="1"/>
    <col min="4616" max="4616" width="16.5546875" style="412" customWidth="1"/>
    <col min="4617" max="4860" width="11.44140625" style="412"/>
    <col min="4861" max="4861" width="22.6640625" style="412" customWidth="1"/>
    <col min="4862" max="4862" width="15.44140625" style="412" customWidth="1"/>
    <col min="4863" max="4863" width="7.33203125" style="412" customWidth="1"/>
    <col min="4864" max="4864" width="11.44140625" style="412"/>
    <col min="4865" max="4865" width="5.6640625" style="412" customWidth="1"/>
    <col min="4866" max="4866" width="9.5546875" style="412" customWidth="1"/>
    <col min="4867" max="4867" width="14" style="412" customWidth="1"/>
    <col min="4868" max="4868" width="16.33203125" style="412" customWidth="1"/>
    <col min="4869" max="4869" width="15.88671875" style="412" customWidth="1"/>
    <col min="4870" max="4870" width="11.6640625" style="412" customWidth="1"/>
    <col min="4871" max="4871" width="8.33203125" style="412" customWidth="1"/>
    <col min="4872" max="4872" width="16.5546875" style="412" customWidth="1"/>
    <col min="4873" max="5116" width="11.44140625" style="412"/>
    <col min="5117" max="5117" width="22.6640625" style="412" customWidth="1"/>
    <col min="5118" max="5118" width="15.44140625" style="412" customWidth="1"/>
    <col min="5119" max="5119" width="7.33203125" style="412" customWidth="1"/>
    <col min="5120" max="5120" width="11.44140625" style="412"/>
    <col min="5121" max="5121" width="5.6640625" style="412" customWidth="1"/>
    <col min="5122" max="5122" width="9.5546875" style="412" customWidth="1"/>
    <col min="5123" max="5123" width="14" style="412" customWidth="1"/>
    <col min="5124" max="5124" width="16.33203125" style="412" customWidth="1"/>
    <col min="5125" max="5125" width="15.88671875" style="412" customWidth="1"/>
    <col min="5126" max="5126" width="11.6640625" style="412" customWidth="1"/>
    <col min="5127" max="5127" width="8.33203125" style="412" customWidth="1"/>
    <col min="5128" max="5128" width="16.5546875" style="412" customWidth="1"/>
    <col min="5129" max="5372" width="11.44140625" style="412"/>
    <col min="5373" max="5373" width="22.6640625" style="412" customWidth="1"/>
    <col min="5374" max="5374" width="15.44140625" style="412" customWidth="1"/>
    <col min="5375" max="5375" width="7.33203125" style="412" customWidth="1"/>
    <col min="5376" max="5376" width="11.44140625" style="412"/>
    <col min="5377" max="5377" width="5.6640625" style="412" customWidth="1"/>
    <col min="5378" max="5378" width="9.5546875" style="412" customWidth="1"/>
    <col min="5379" max="5379" width="14" style="412" customWidth="1"/>
    <col min="5380" max="5380" width="16.33203125" style="412" customWidth="1"/>
    <col min="5381" max="5381" width="15.88671875" style="412" customWidth="1"/>
    <col min="5382" max="5382" width="11.6640625" style="412" customWidth="1"/>
    <col min="5383" max="5383" width="8.33203125" style="412" customWidth="1"/>
    <col min="5384" max="5384" width="16.5546875" style="412" customWidth="1"/>
    <col min="5385" max="5628" width="11.44140625" style="412"/>
    <col min="5629" max="5629" width="22.6640625" style="412" customWidth="1"/>
    <col min="5630" max="5630" width="15.44140625" style="412" customWidth="1"/>
    <col min="5631" max="5631" width="7.33203125" style="412" customWidth="1"/>
    <col min="5632" max="5632" width="11.44140625" style="412"/>
    <col min="5633" max="5633" width="5.6640625" style="412" customWidth="1"/>
    <col min="5634" max="5634" width="9.5546875" style="412" customWidth="1"/>
    <col min="5635" max="5635" width="14" style="412" customWidth="1"/>
    <col min="5636" max="5636" width="16.33203125" style="412" customWidth="1"/>
    <col min="5637" max="5637" width="15.88671875" style="412" customWidth="1"/>
    <col min="5638" max="5638" width="11.6640625" style="412" customWidth="1"/>
    <col min="5639" max="5639" width="8.33203125" style="412" customWidth="1"/>
    <col min="5640" max="5640" width="16.5546875" style="412" customWidth="1"/>
    <col min="5641" max="5884" width="11.44140625" style="412"/>
    <col min="5885" max="5885" width="22.6640625" style="412" customWidth="1"/>
    <col min="5886" max="5886" width="15.44140625" style="412" customWidth="1"/>
    <col min="5887" max="5887" width="7.33203125" style="412" customWidth="1"/>
    <col min="5888" max="5888" width="11.44140625" style="412"/>
    <col min="5889" max="5889" width="5.6640625" style="412" customWidth="1"/>
    <col min="5890" max="5890" width="9.5546875" style="412" customWidth="1"/>
    <col min="5891" max="5891" width="14" style="412" customWidth="1"/>
    <col min="5892" max="5892" width="16.33203125" style="412" customWidth="1"/>
    <col min="5893" max="5893" width="15.88671875" style="412" customWidth="1"/>
    <col min="5894" max="5894" width="11.6640625" style="412" customWidth="1"/>
    <col min="5895" max="5895" width="8.33203125" style="412" customWidth="1"/>
    <col min="5896" max="5896" width="16.5546875" style="412" customWidth="1"/>
    <col min="5897" max="6140" width="11.44140625" style="412"/>
    <col min="6141" max="6141" width="22.6640625" style="412" customWidth="1"/>
    <col min="6142" max="6142" width="15.44140625" style="412" customWidth="1"/>
    <col min="6143" max="6143" width="7.33203125" style="412" customWidth="1"/>
    <col min="6144" max="6144" width="11.44140625" style="412"/>
    <col min="6145" max="6145" width="5.6640625" style="412" customWidth="1"/>
    <col min="6146" max="6146" width="9.5546875" style="412" customWidth="1"/>
    <col min="6147" max="6147" width="14" style="412" customWidth="1"/>
    <col min="6148" max="6148" width="16.33203125" style="412" customWidth="1"/>
    <col min="6149" max="6149" width="15.88671875" style="412" customWidth="1"/>
    <col min="6150" max="6150" width="11.6640625" style="412" customWidth="1"/>
    <col min="6151" max="6151" width="8.33203125" style="412" customWidth="1"/>
    <col min="6152" max="6152" width="16.5546875" style="412" customWidth="1"/>
    <col min="6153" max="6396" width="11.44140625" style="412"/>
    <col min="6397" max="6397" width="22.6640625" style="412" customWidth="1"/>
    <col min="6398" max="6398" width="15.44140625" style="412" customWidth="1"/>
    <col min="6399" max="6399" width="7.33203125" style="412" customWidth="1"/>
    <col min="6400" max="6400" width="11.44140625" style="412"/>
    <col min="6401" max="6401" width="5.6640625" style="412" customWidth="1"/>
    <col min="6402" max="6402" width="9.5546875" style="412" customWidth="1"/>
    <col min="6403" max="6403" width="14" style="412" customWidth="1"/>
    <col min="6404" max="6404" width="16.33203125" style="412" customWidth="1"/>
    <col min="6405" max="6405" width="15.88671875" style="412" customWidth="1"/>
    <col min="6406" max="6406" width="11.6640625" style="412" customWidth="1"/>
    <col min="6407" max="6407" width="8.33203125" style="412" customWidth="1"/>
    <col min="6408" max="6408" width="16.5546875" style="412" customWidth="1"/>
    <col min="6409" max="6652" width="11.44140625" style="412"/>
    <col min="6653" max="6653" width="22.6640625" style="412" customWidth="1"/>
    <col min="6654" max="6654" width="15.44140625" style="412" customWidth="1"/>
    <col min="6655" max="6655" width="7.33203125" style="412" customWidth="1"/>
    <col min="6656" max="6656" width="11.44140625" style="412"/>
    <col min="6657" max="6657" width="5.6640625" style="412" customWidth="1"/>
    <col min="6658" max="6658" width="9.5546875" style="412" customWidth="1"/>
    <col min="6659" max="6659" width="14" style="412" customWidth="1"/>
    <col min="6660" max="6660" width="16.33203125" style="412" customWidth="1"/>
    <col min="6661" max="6661" width="15.88671875" style="412" customWidth="1"/>
    <col min="6662" max="6662" width="11.6640625" style="412" customWidth="1"/>
    <col min="6663" max="6663" width="8.33203125" style="412" customWidth="1"/>
    <col min="6664" max="6664" width="16.5546875" style="412" customWidth="1"/>
    <col min="6665" max="6908" width="11.44140625" style="412"/>
    <col min="6909" max="6909" width="22.6640625" style="412" customWidth="1"/>
    <col min="6910" max="6910" width="15.44140625" style="412" customWidth="1"/>
    <col min="6911" max="6911" width="7.33203125" style="412" customWidth="1"/>
    <col min="6912" max="6912" width="11.44140625" style="412"/>
    <col min="6913" max="6913" width="5.6640625" style="412" customWidth="1"/>
    <col min="6914" max="6914" width="9.5546875" style="412" customWidth="1"/>
    <col min="6915" max="6915" width="14" style="412" customWidth="1"/>
    <col min="6916" max="6916" width="16.33203125" style="412" customWidth="1"/>
    <col min="6917" max="6917" width="15.88671875" style="412" customWidth="1"/>
    <col min="6918" max="6918" width="11.6640625" style="412" customWidth="1"/>
    <col min="6919" max="6919" width="8.33203125" style="412" customWidth="1"/>
    <col min="6920" max="6920" width="16.5546875" style="412" customWidth="1"/>
    <col min="6921" max="7164" width="11.44140625" style="412"/>
    <col min="7165" max="7165" width="22.6640625" style="412" customWidth="1"/>
    <col min="7166" max="7166" width="15.44140625" style="412" customWidth="1"/>
    <col min="7167" max="7167" width="7.33203125" style="412" customWidth="1"/>
    <col min="7168" max="7168" width="11.44140625" style="412"/>
    <col min="7169" max="7169" width="5.6640625" style="412" customWidth="1"/>
    <col min="7170" max="7170" width="9.5546875" style="412" customWidth="1"/>
    <col min="7171" max="7171" width="14" style="412" customWidth="1"/>
    <col min="7172" max="7172" width="16.33203125" style="412" customWidth="1"/>
    <col min="7173" max="7173" width="15.88671875" style="412" customWidth="1"/>
    <col min="7174" max="7174" width="11.6640625" style="412" customWidth="1"/>
    <col min="7175" max="7175" width="8.33203125" style="412" customWidth="1"/>
    <col min="7176" max="7176" width="16.5546875" style="412" customWidth="1"/>
    <col min="7177" max="7420" width="11.44140625" style="412"/>
    <col min="7421" max="7421" width="22.6640625" style="412" customWidth="1"/>
    <col min="7422" max="7422" width="15.44140625" style="412" customWidth="1"/>
    <col min="7423" max="7423" width="7.33203125" style="412" customWidth="1"/>
    <col min="7424" max="7424" width="11.44140625" style="412"/>
    <col min="7425" max="7425" width="5.6640625" style="412" customWidth="1"/>
    <col min="7426" max="7426" width="9.5546875" style="412" customWidth="1"/>
    <col min="7427" max="7427" width="14" style="412" customWidth="1"/>
    <col min="7428" max="7428" width="16.33203125" style="412" customWidth="1"/>
    <col min="7429" max="7429" width="15.88671875" style="412" customWidth="1"/>
    <col min="7430" max="7430" width="11.6640625" style="412" customWidth="1"/>
    <col min="7431" max="7431" width="8.33203125" style="412" customWidth="1"/>
    <col min="7432" max="7432" width="16.5546875" style="412" customWidth="1"/>
    <col min="7433" max="7676" width="11.44140625" style="412"/>
    <col min="7677" max="7677" width="22.6640625" style="412" customWidth="1"/>
    <col min="7678" max="7678" width="15.44140625" style="412" customWidth="1"/>
    <col min="7679" max="7679" width="7.33203125" style="412" customWidth="1"/>
    <col min="7680" max="7680" width="11.44140625" style="412"/>
    <col min="7681" max="7681" width="5.6640625" style="412" customWidth="1"/>
    <col min="7682" max="7682" width="9.5546875" style="412" customWidth="1"/>
    <col min="7683" max="7683" width="14" style="412" customWidth="1"/>
    <col min="7684" max="7684" width="16.33203125" style="412" customWidth="1"/>
    <col min="7685" max="7685" width="15.88671875" style="412" customWidth="1"/>
    <col min="7686" max="7686" width="11.6640625" style="412" customWidth="1"/>
    <col min="7687" max="7687" width="8.33203125" style="412" customWidth="1"/>
    <col min="7688" max="7688" width="16.5546875" style="412" customWidth="1"/>
    <col min="7689" max="7932" width="11.44140625" style="412"/>
    <col min="7933" max="7933" width="22.6640625" style="412" customWidth="1"/>
    <col min="7934" max="7934" width="15.44140625" style="412" customWidth="1"/>
    <col min="7935" max="7935" width="7.33203125" style="412" customWidth="1"/>
    <col min="7936" max="7936" width="11.44140625" style="412"/>
    <col min="7937" max="7937" width="5.6640625" style="412" customWidth="1"/>
    <col min="7938" max="7938" width="9.5546875" style="412" customWidth="1"/>
    <col min="7939" max="7939" width="14" style="412" customWidth="1"/>
    <col min="7940" max="7940" width="16.33203125" style="412" customWidth="1"/>
    <col min="7941" max="7941" width="15.88671875" style="412" customWidth="1"/>
    <col min="7942" max="7942" width="11.6640625" style="412" customWidth="1"/>
    <col min="7943" max="7943" width="8.33203125" style="412" customWidth="1"/>
    <col min="7944" max="7944" width="16.5546875" style="412" customWidth="1"/>
    <col min="7945" max="8188" width="11.44140625" style="412"/>
    <col min="8189" max="8189" width="22.6640625" style="412" customWidth="1"/>
    <col min="8190" max="8190" width="15.44140625" style="412" customWidth="1"/>
    <col min="8191" max="8191" width="7.33203125" style="412" customWidth="1"/>
    <col min="8192" max="8192" width="11.44140625" style="412"/>
    <col min="8193" max="8193" width="5.6640625" style="412" customWidth="1"/>
    <col min="8194" max="8194" width="9.5546875" style="412" customWidth="1"/>
    <col min="8195" max="8195" width="14" style="412" customWidth="1"/>
    <col min="8196" max="8196" width="16.33203125" style="412" customWidth="1"/>
    <col min="8197" max="8197" width="15.88671875" style="412" customWidth="1"/>
    <col min="8198" max="8198" width="11.6640625" style="412" customWidth="1"/>
    <col min="8199" max="8199" width="8.33203125" style="412" customWidth="1"/>
    <col min="8200" max="8200" width="16.5546875" style="412" customWidth="1"/>
    <col min="8201" max="8444" width="11.44140625" style="412"/>
    <col min="8445" max="8445" width="22.6640625" style="412" customWidth="1"/>
    <col min="8446" max="8446" width="15.44140625" style="412" customWidth="1"/>
    <col min="8447" max="8447" width="7.33203125" style="412" customWidth="1"/>
    <col min="8448" max="8448" width="11.44140625" style="412"/>
    <col min="8449" max="8449" width="5.6640625" style="412" customWidth="1"/>
    <col min="8450" max="8450" width="9.5546875" style="412" customWidth="1"/>
    <col min="8451" max="8451" width="14" style="412" customWidth="1"/>
    <col min="8452" max="8452" width="16.33203125" style="412" customWidth="1"/>
    <col min="8453" max="8453" width="15.88671875" style="412" customWidth="1"/>
    <col min="8454" max="8454" width="11.6640625" style="412" customWidth="1"/>
    <col min="8455" max="8455" width="8.33203125" style="412" customWidth="1"/>
    <col min="8456" max="8456" width="16.5546875" style="412" customWidth="1"/>
    <col min="8457" max="8700" width="11.44140625" style="412"/>
    <col min="8701" max="8701" width="22.6640625" style="412" customWidth="1"/>
    <col min="8702" max="8702" width="15.44140625" style="412" customWidth="1"/>
    <col min="8703" max="8703" width="7.33203125" style="412" customWidth="1"/>
    <col min="8704" max="8704" width="11.44140625" style="412"/>
    <col min="8705" max="8705" width="5.6640625" style="412" customWidth="1"/>
    <col min="8706" max="8706" width="9.5546875" style="412" customWidth="1"/>
    <col min="8707" max="8707" width="14" style="412" customWidth="1"/>
    <col min="8708" max="8708" width="16.33203125" style="412" customWidth="1"/>
    <col min="8709" max="8709" width="15.88671875" style="412" customWidth="1"/>
    <col min="8710" max="8710" width="11.6640625" style="412" customWidth="1"/>
    <col min="8711" max="8711" width="8.33203125" style="412" customWidth="1"/>
    <col min="8712" max="8712" width="16.5546875" style="412" customWidth="1"/>
    <col min="8713" max="8956" width="11.44140625" style="412"/>
    <col min="8957" max="8957" width="22.6640625" style="412" customWidth="1"/>
    <col min="8958" max="8958" width="15.44140625" style="412" customWidth="1"/>
    <col min="8959" max="8959" width="7.33203125" style="412" customWidth="1"/>
    <col min="8960" max="8960" width="11.44140625" style="412"/>
    <col min="8961" max="8961" width="5.6640625" style="412" customWidth="1"/>
    <col min="8962" max="8962" width="9.5546875" style="412" customWidth="1"/>
    <col min="8963" max="8963" width="14" style="412" customWidth="1"/>
    <col min="8964" max="8964" width="16.33203125" style="412" customWidth="1"/>
    <col min="8965" max="8965" width="15.88671875" style="412" customWidth="1"/>
    <col min="8966" max="8966" width="11.6640625" style="412" customWidth="1"/>
    <col min="8967" max="8967" width="8.33203125" style="412" customWidth="1"/>
    <col min="8968" max="8968" width="16.5546875" style="412" customWidth="1"/>
    <col min="8969" max="9212" width="11.44140625" style="412"/>
    <col min="9213" max="9213" width="22.6640625" style="412" customWidth="1"/>
    <col min="9214" max="9214" width="15.44140625" style="412" customWidth="1"/>
    <col min="9215" max="9215" width="7.33203125" style="412" customWidth="1"/>
    <col min="9216" max="9216" width="11.44140625" style="412"/>
    <col min="9217" max="9217" width="5.6640625" style="412" customWidth="1"/>
    <col min="9218" max="9218" width="9.5546875" style="412" customWidth="1"/>
    <col min="9219" max="9219" width="14" style="412" customWidth="1"/>
    <col min="9220" max="9220" width="16.33203125" style="412" customWidth="1"/>
    <col min="9221" max="9221" width="15.88671875" style="412" customWidth="1"/>
    <col min="9222" max="9222" width="11.6640625" style="412" customWidth="1"/>
    <col min="9223" max="9223" width="8.33203125" style="412" customWidth="1"/>
    <col min="9224" max="9224" width="16.5546875" style="412" customWidth="1"/>
    <col min="9225" max="9468" width="11.44140625" style="412"/>
    <col min="9469" max="9469" width="22.6640625" style="412" customWidth="1"/>
    <col min="9470" max="9470" width="15.44140625" style="412" customWidth="1"/>
    <col min="9471" max="9471" width="7.33203125" style="412" customWidth="1"/>
    <col min="9472" max="9472" width="11.44140625" style="412"/>
    <col min="9473" max="9473" width="5.6640625" style="412" customWidth="1"/>
    <col min="9474" max="9474" width="9.5546875" style="412" customWidth="1"/>
    <col min="9475" max="9475" width="14" style="412" customWidth="1"/>
    <col min="9476" max="9476" width="16.33203125" style="412" customWidth="1"/>
    <col min="9477" max="9477" width="15.88671875" style="412" customWidth="1"/>
    <col min="9478" max="9478" width="11.6640625" style="412" customWidth="1"/>
    <col min="9479" max="9479" width="8.33203125" style="412" customWidth="1"/>
    <col min="9480" max="9480" width="16.5546875" style="412" customWidth="1"/>
    <col min="9481" max="9724" width="11.44140625" style="412"/>
    <col min="9725" max="9725" width="22.6640625" style="412" customWidth="1"/>
    <col min="9726" max="9726" width="15.44140625" style="412" customWidth="1"/>
    <col min="9727" max="9727" width="7.33203125" style="412" customWidth="1"/>
    <col min="9728" max="9728" width="11.44140625" style="412"/>
    <col min="9729" max="9729" width="5.6640625" style="412" customWidth="1"/>
    <col min="9730" max="9730" width="9.5546875" style="412" customWidth="1"/>
    <col min="9731" max="9731" width="14" style="412" customWidth="1"/>
    <col min="9732" max="9732" width="16.33203125" style="412" customWidth="1"/>
    <col min="9733" max="9733" width="15.88671875" style="412" customWidth="1"/>
    <col min="9734" max="9734" width="11.6640625" style="412" customWidth="1"/>
    <col min="9735" max="9735" width="8.33203125" style="412" customWidth="1"/>
    <col min="9736" max="9736" width="16.5546875" style="412" customWidth="1"/>
    <col min="9737" max="9980" width="11.44140625" style="412"/>
    <col min="9981" max="9981" width="22.6640625" style="412" customWidth="1"/>
    <col min="9982" max="9982" width="15.44140625" style="412" customWidth="1"/>
    <col min="9983" max="9983" width="7.33203125" style="412" customWidth="1"/>
    <col min="9984" max="9984" width="11.44140625" style="412"/>
    <col min="9985" max="9985" width="5.6640625" style="412" customWidth="1"/>
    <col min="9986" max="9986" width="9.5546875" style="412" customWidth="1"/>
    <col min="9987" max="9987" width="14" style="412" customWidth="1"/>
    <col min="9988" max="9988" width="16.33203125" style="412" customWidth="1"/>
    <col min="9989" max="9989" width="15.88671875" style="412" customWidth="1"/>
    <col min="9990" max="9990" width="11.6640625" style="412" customWidth="1"/>
    <col min="9991" max="9991" width="8.33203125" style="412" customWidth="1"/>
    <col min="9992" max="9992" width="16.5546875" style="412" customWidth="1"/>
    <col min="9993" max="10236" width="11.44140625" style="412"/>
    <col min="10237" max="10237" width="22.6640625" style="412" customWidth="1"/>
    <col min="10238" max="10238" width="15.44140625" style="412" customWidth="1"/>
    <col min="10239" max="10239" width="7.33203125" style="412" customWidth="1"/>
    <col min="10240" max="10240" width="11.44140625" style="412"/>
    <col min="10241" max="10241" width="5.6640625" style="412" customWidth="1"/>
    <col min="10242" max="10242" width="9.5546875" style="412" customWidth="1"/>
    <col min="10243" max="10243" width="14" style="412" customWidth="1"/>
    <col min="10244" max="10244" width="16.33203125" style="412" customWidth="1"/>
    <col min="10245" max="10245" width="15.88671875" style="412" customWidth="1"/>
    <col min="10246" max="10246" width="11.6640625" style="412" customWidth="1"/>
    <col min="10247" max="10247" width="8.33203125" style="412" customWidth="1"/>
    <col min="10248" max="10248" width="16.5546875" style="412" customWidth="1"/>
    <col min="10249" max="10492" width="11.44140625" style="412"/>
    <col min="10493" max="10493" width="22.6640625" style="412" customWidth="1"/>
    <col min="10494" max="10494" width="15.44140625" style="412" customWidth="1"/>
    <col min="10495" max="10495" width="7.33203125" style="412" customWidth="1"/>
    <col min="10496" max="10496" width="11.44140625" style="412"/>
    <col min="10497" max="10497" width="5.6640625" style="412" customWidth="1"/>
    <col min="10498" max="10498" width="9.5546875" style="412" customWidth="1"/>
    <col min="10499" max="10499" width="14" style="412" customWidth="1"/>
    <col min="10500" max="10500" width="16.33203125" style="412" customWidth="1"/>
    <col min="10501" max="10501" width="15.88671875" style="412" customWidth="1"/>
    <col min="10502" max="10502" width="11.6640625" style="412" customWidth="1"/>
    <col min="10503" max="10503" width="8.33203125" style="412" customWidth="1"/>
    <col min="10504" max="10504" width="16.5546875" style="412" customWidth="1"/>
    <col min="10505" max="10748" width="11.44140625" style="412"/>
    <col min="10749" max="10749" width="22.6640625" style="412" customWidth="1"/>
    <col min="10750" max="10750" width="15.44140625" style="412" customWidth="1"/>
    <col min="10751" max="10751" width="7.33203125" style="412" customWidth="1"/>
    <col min="10752" max="10752" width="11.44140625" style="412"/>
    <col min="10753" max="10753" width="5.6640625" style="412" customWidth="1"/>
    <col min="10754" max="10754" width="9.5546875" style="412" customWidth="1"/>
    <col min="10755" max="10755" width="14" style="412" customWidth="1"/>
    <col min="10756" max="10756" width="16.33203125" style="412" customWidth="1"/>
    <col min="10757" max="10757" width="15.88671875" style="412" customWidth="1"/>
    <col min="10758" max="10758" width="11.6640625" style="412" customWidth="1"/>
    <col min="10759" max="10759" width="8.33203125" style="412" customWidth="1"/>
    <col min="10760" max="10760" width="16.5546875" style="412" customWidth="1"/>
    <col min="10761" max="11004" width="11.44140625" style="412"/>
    <col min="11005" max="11005" width="22.6640625" style="412" customWidth="1"/>
    <col min="11006" max="11006" width="15.44140625" style="412" customWidth="1"/>
    <col min="11007" max="11007" width="7.33203125" style="412" customWidth="1"/>
    <col min="11008" max="11008" width="11.44140625" style="412"/>
    <col min="11009" max="11009" width="5.6640625" style="412" customWidth="1"/>
    <col min="11010" max="11010" width="9.5546875" style="412" customWidth="1"/>
    <col min="11011" max="11011" width="14" style="412" customWidth="1"/>
    <col min="11012" max="11012" width="16.33203125" style="412" customWidth="1"/>
    <col min="11013" max="11013" width="15.88671875" style="412" customWidth="1"/>
    <col min="11014" max="11014" width="11.6640625" style="412" customWidth="1"/>
    <col min="11015" max="11015" width="8.33203125" style="412" customWidth="1"/>
    <col min="11016" max="11016" width="16.5546875" style="412" customWidth="1"/>
    <col min="11017" max="11260" width="11.44140625" style="412"/>
    <col min="11261" max="11261" width="22.6640625" style="412" customWidth="1"/>
    <col min="11262" max="11262" width="15.44140625" style="412" customWidth="1"/>
    <col min="11263" max="11263" width="7.33203125" style="412" customWidth="1"/>
    <col min="11264" max="11264" width="11.44140625" style="412"/>
    <col min="11265" max="11265" width="5.6640625" style="412" customWidth="1"/>
    <col min="11266" max="11266" width="9.5546875" style="412" customWidth="1"/>
    <col min="11267" max="11267" width="14" style="412" customWidth="1"/>
    <col min="11268" max="11268" width="16.33203125" style="412" customWidth="1"/>
    <col min="11269" max="11269" width="15.88671875" style="412" customWidth="1"/>
    <col min="11270" max="11270" width="11.6640625" style="412" customWidth="1"/>
    <col min="11271" max="11271" width="8.33203125" style="412" customWidth="1"/>
    <col min="11272" max="11272" width="16.5546875" style="412" customWidth="1"/>
    <col min="11273" max="11516" width="11.44140625" style="412"/>
    <col min="11517" max="11517" width="22.6640625" style="412" customWidth="1"/>
    <col min="11518" max="11518" width="15.44140625" style="412" customWidth="1"/>
    <col min="11519" max="11519" width="7.33203125" style="412" customWidth="1"/>
    <col min="11520" max="11520" width="11.44140625" style="412"/>
    <col min="11521" max="11521" width="5.6640625" style="412" customWidth="1"/>
    <col min="11522" max="11522" width="9.5546875" style="412" customWidth="1"/>
    <col min="11523" max="11523" width="14" style="412" customWidth="1"/>
    <col min="11524" max="11524" width="16.33203125" style="412" customWidth="1"/>
    <col min="11525" max="11525" width="15.88671875" style="412" customWidth="1"/>
    <col min="11526" max="11526" width="11.6640625" style="412" customWidth="1"/>
    <col min="11527" max="11527" width="8.33203125" style="412" customWidth="1"/>
    <col min="11528" max="11528" width="16.5546875" style="412" customWidth="1"/>
    <col min="11529" max="11772" width="11.44140625" style="412"/>
    <col min="11773" max="11773" width="22.6640625" style="412" customWidth="1"/>
    <col min="11774" max="11774" width="15.44140625" style="412" customWidth="1"/>
    <col min="11775" max="11775" width="7.33203125" style="412" customWidth="1"/>
    <col min="11776" max="11776" width="11.44140625" style="412"/>
    <col min="11777" max="11777" width="5.6640625" style="412" customWidth="1"/>
    <col min="11778" max="11778" width="9.5546875" style="412" customWidth="1"/>
    <col min="11779" max="11779" width="14" style="412" customWidth="1"/>
    <col min="11780" max="11780" width="16.33203125" style="412" customWidth="1"/>
    <col min="11781" max="11781" width="15.88671875" style="412" customWidth="1"/>
    <col min="11782" max="11782" width="11.6640625" style="412" customWidth="1"/>
    <col min="11783" max="11783" width="8.33203125" style="412" customWidth="1"/>
    <col min="11784" max="11784" width="16.5546875" style="412" customWidth="1"/>
    <col min="11785" max="12028" width="11.44140625" style="412"/>
    <col min="12029" max="12029" width="22.6640625" style="412" customWidth="1"/>
    <col min="12030" max="12030" width="15.44140625" style="412" customWidth="1"/>
    <col min="12031" max="12031" width="7.33203125" style="412" customWidth="1"/>
    <col min="12032" max="12032" width="11.44140625" style="412"/>
    <col min="12033" max="12033" width="5.6640625" style="412" customWidth="1"/>
    <col min="12034" max="12034" width="9.5546875" style="412" customWidth="1"/>
    <col min="12035" max="12035" width="14" style="412" customWidth="1"/>
    <col min="12036" max="12036" width="16.33203125" style="412" customWidth="1"/>
    <col min="12037" max="12037" width="15.88671875" style="412" customWidth="1"/>
    <col min="12038" max="12038" width="11.6640625" style="412" customWidth="1"/>
    <col min="12039" max="12039" width="8.33203125" style="412" customWidth="1"/>
    <col min="12040" max="12040" width="16.5546875" style="412" customWidth="1"/>
    <col min="12041" max="12284" width="11.44140625" style="412"/>
    <col min="12285" max="12285" width="22.6640625" style="412" customWidth="1"/>
    <col min="12286" max="12286" width="15.44140625" style="412" customWidth="1"/>
    <col min="12287" max="12287" width="7.33203125" style="412" customWidth="1"/>
    <col min="12288" max="12288" width="11.44140625" style="412"/>
    <col min="12289" max="12289" width="5.6640625" style="412" customWidth="1"/>
    <col min="12290" max="12290" width="9.5546875" style="412" customWidth="1"/>
    <col min="12291" max="12291" width="14" style="412" customWidth="1"/>
    <col min="12292" max="12292" width="16.33203125" style="412" customWidth="1"/>
    <col min="12293" max="12293" width="15.88671875" style="412" customWidth="1"/>
    <col min="12294" max="12294" width="11.6640625" style="412" customWidth="1"/>
    <col min="12295" max="12295" width="8.33203125" style="412" customWidth="1"/>
    <col min="12296" max="12296" width="16.5546875" style="412" customWidth="1"/>
    <col min="12297" max="12540" width="11.44140625" style="412"/>
    <col min="12541" max="12541" width="22.6640625" style="412" customWidth="1"/>
    <col min="12542" max="12542" width="15.44140625" style="412" customWidth="1"/>
    <col min="12543" max="12543" width="7.33203125" style="412" customWidth="1"/>
    <col min="12544" max="12544" width="11.44140625" style="412"/>
    <col min="12545" max="12545" width="5.6640625" style="412" customWidth="1"/>
    <col min="12546" max="12546" width="9.5546875" style="412" customWidth="1"/>
    <col min="12547" max="12547" width="14" style="412" customWidth="1"/>
    <col min="12548" max="12548" width="16.33203125" style="412" customWidth="1"/>
    <col min="12549" max="12549" width="15.88671875" style="412" customWidth="1"/>
    <col min="12550" max="12550" width="11.6640625" style="412" customWidth="1"/>
    <col min="12551" max="12551" width="8.33203125" style="412" customWidth="1"/>
    <col min="12552" max="12552" width="16.5546875" style="412" customWidth="1"/>
    <col min="12553" max="12796" width="11.44140625" style="412"/>
    <col min="12797" max="12797" width="22.6640625" style="412" customWidth="1"/>
    <col min="12798" max="12798" width="15.44140625" style="412" customWidth="1"/>
    <col min="12799" max="12799" width="7.33203125" style="412" customWidth="1"/>
    <col min="12800" max="12800" width="11.44140625" style="412"/>
    <col min="12801" max="12801" width="5.6640625" style="412" customWidth="1"/>
    <col min="12802" max="12802" width="9.5546875" style="412" customWidth="1"/>
    <col min="12803" max="12803" width="14" style="412" customWidth="1"/>
    <col min="12804" max="12804" width="16.33203125" style="412" customWidth="1"/>
    <col min="12805" max="12805" width="15.88671875" style="412" customWidth="1"/>
    <col min="12806" max="12806" width="11.6640625" style="412" customWidth="1"/>
    <col min="12807" max="12807" width="8.33203125" style="412" customWidth="1"/>
    <col min="12808" max="12808" width="16.5546875" style="412" customWidth="1"/>
    <col min="12809" max="13052" width="11.44140625" style="412"/>
    <col min="13053" max="13053" width="22.6640625" style="412" customWidth="1"/>
    <col min="13054" max="13054" width="15.44140625" style="412" customWidth="1"/>
    <col min="13055" max="13055" width="7.33203125" style="412" customWidth="1"/>
    <col min="13056" max="13056" width="11.44140625" style="412"/>
    <col min="13057" max="13057" width="5.6640625" style="412" customWidth="1"/>
    <col min="13058" max="13058" width="9.5546875" style="412" customWidth="1"/>
    <col min="13059" max="13059" width="14" style="412" customWidth="1"/>
    <col min="13060" max="13060" width="16.33203125" style="412" customWidth="1"/>
    <col min="13061" max="13061" width="15.88671875" style="412" customWidth="1"/>
    <col min="13062" max="13062" width="11.6640625" style="412" customWidth="1"/>
    <col min="13063" max="13063" width="8.33203125" style="412" customWidth="1"/>
    <col min="13064" max="13064" width="16.5546875" style="412" customWidth="1"/>
    <col min="13065" max="13308" width="11.44140625" style="412"/>
    <col min="13309" max="13309" width="22.6640625" style="412" customWidth="1"/>
    <col min="13310" max="13310" width="15.44140625" style="412" customWidth="1"/>
    <col min="13311" max="13311" width="7.33203125" style="412" customWidth="1"/>
    <col min="13312" max="13312" width="11.44140625" style="412"/>
    <col min="13313" max="13313" width="5.6640625" style="412" customWidth="1"/>
    <col min="13314" max="13314" width="9.5546875" style="412" customWidth="1"/>
    <col min="13315" max="13315" width="14" style="412" customWidth="1"/>
    <col min="13316" max="13316" width="16.33203125" style="412" customWidth="1"/>
    <col min="13317" max="13317" width="15.88671875" style="412" customWidth="1"/>
    <col min="13318" max="13318" width="11.6640625" style="412" customWidth="1"/>
    <col min="13319" max="13319" width="8.33203125" style="412" customWidth="1"/>
    <col min="13320" max="13320" width="16.5546875" style="412" customWidth="1"/>
    <col min="13321" max="13564" width="11.44140625" style="412"/>
    <col min="13565" max="13565" width="22.6640625" style="412" customWidth="1"/>
    <col min="13566" max="13566" width="15.44140625" style="412" customWidth="1"/>
    <col min="13567" max="13567" width="7.33203125" style="412" customWidth="1"/>
    <col min="13568" max="13568" width="11.44140625" style="412"/>
    <col min="13569" max="13569" width="5.6640625" style="412" customWidth="1"/>
    <col min="13570" max="13570" width="9.5546875" style="412" customWidth="1"/>
    <col min="13571" max="13571" width="14" style="412" customWidth="1"/>
    <col min="13572" max="13572" width="16.33203125" style="412" customWidth="1"/>
    <col min="13573" max="13573" width="15.88671875" style="412" customWidth="1"/>
    <col min="13574" max="13574" width="11.6640625" style="412" customWidth="1"/>
    <col min="13575" max="13575" width="8.33203125" style="412" customWidth="1"/>
    <col min="13576" max="13576" width="16.5546875" style="412" customWidth="1"/>
    <col min="13577" max="13820" width="11.44140625" style="412"/>
    <col min="13821" max="13821" width="22.6640625" style="412" customWidth="1"/>
    <col min="13822" max="13822" width="15.44140625" style="412" customWidth="1"/>
    <col min="13823" max="13823" width="7.33203125" style="412" customWidth="1"/>
    <col min="13824" max="13824" width="11.44140625" style="412"/>
    <col min="13825" max="13825" width="5.6640625" style="412" customWidth="1"/>
    <col min="13826" max="13826" width="9.5546875" style="412" customWidth="1"/>
    <col min="13827" max="13827" width="14" style="412" customWidth="1"/>
    <col min="13828" max="13828" width="16.33203125" style="412" customWidth="1"/>
    <col min="13829" max="13829" width="15.88671875" style="412" customWidth="1"/>
    <col min="13830" max="13830" width="11.6640625" style="412" customWidth="1"/>
    <col min="13831" max="13831" width="8.33203125" style="412" customWidth="1"/>
    <col min="13832" max="13832" width="16.5546875" style="412" customWidth="1"/>
    <col min="13833" max="14076" width="11.44140625" style="412"/>
    <col min="14077" max="14077" width="22.6640625" style="412" customWidth="1"/>
    <col min="14078" max="14078" width="15.44140625" style="412" customWidth="1"/>
    <col min="14079" max="14079" width="7.33203125" style="412" customWidth="1"/>
    <col min="14080" max="14080" width="11.44140625" style="412"/>
    <col min="14081" max="14081" width="5.6640625" style="412" customWidth="1"/>
    <col min="14082" max="14082" width="9.5546875" style="412" customWidth="1"/>
    <col min="14083" max="14083" width="14" style="412" customWidth="1"/>
    <col min="14084" max="14084" width="16.33203125" style="412" customWidth="1"/>
    <col min="14085" max="14085" width="15.88671875" style="412" customWidth="1"/>
    <col min="14086" max="14086" width="11.6640625" style="412" customWidth="1"/>
    <col min="14087" max="14087" width="8.33203125" style="412" customWidth="1"/>
    <col min="14088" max="14088" width="16.5546875" style="412" customWidth="1"/>
    <col min="14089" max="14332" width="11.44140625" style="412"/>
    <col min="14333" max="14333" width="22.6640625" style="412" customWidth="1"/>
    <col min="14334" max="14334" width="15.44140625" style="412" customWidth="1"/>
    <col min="14335" max="14335" width="7.33203125" style="412" customWidth="1"/>
    <col min="14336" max="14336" width="11.44140625" style="412"/>
    <col min="14337" max="14337" width="5.6640625" style="412" customWidth="1"/>
    <col min="14338" max="14338" width="9.5546875" style="412" customWidth="1"/>
    <col min="14339" max="14339" width="14" style="412" customWidth="1"/>
    <col min="14340" max="14340" width="16.33203125" style="412" customWidth="1"/>
    <col min="14341" max="14341" width="15.88671875" style="412" customWidth="1"/>
    <col min="14342" max="14342" width="11.6640625" style="412" customWidth="1"/>
    <col min="14343" max="14343" width="8.33203125" style="412" customWidth="1"/>
    <col min="14344" max="14344" width="16.5546875" style="412" customWidth="1"/>
    <col min="14345" max="14588" width="11.44140625" style="412"/>
    <col min="14589" max="14589" width="22.6640625" style="412" customWidth="1"/>
    <col min="14590" max="14590" width="15.44140625" style="412" customWidth="1"/>
    <col min="14591" max="14591" width="7.33203125" style="412" customWidth="1"/>
    <col min="14592" max="14592" width="11.44140625" style="412"/>
    <col min="14593" max="14593" width="5.6640625" style="412" customWidth="1"/>
    <col min="14594" max="14594" width="9.5546875" style="412" customWidth="1"/>
    <col min="14595" max="14595" width="14" style="412" customWidth="1"/>
    <col min="14596" max="14596" width="16.33203125" style="412" customWidth="1"/>
    <col min="14597" max="14597" width="15.88671875" style="412" customWidth="1"/>
    <col min="14598" max="14598" width="11.6640625" style="412" customWidth="1"/>
    <col min="14599" max="14599" width="8.33203125" style="412" customWidth="1"/>
    <col min="14600" max="14600" width="16.5546875" style="412" customWidth="1"/>
    <col min="14601" max="14844" width="11.44140625" style="412"/>
    <col min="14845" max="14845" width="22.6640625" style="412" customWidth="1"/>
    <col min="14846" max="14846" width="15.44140625" style="412" customWidth="1"/>
    <col min="14847" max="14847" width="7.33203125" style="412" customWidth="1"/>
    <col min="14848" max="14848" width="11.44140625" style="412"/>
    <col min="14849" max="14849" width="5.6640625" style="412" customWidth="1"/>
    <col min="14850" max="14850" width="9.5546875" style="412" customWidth="1"/>
    <col min="14851" max="14851" width="14" style="412" customWidth="1"/>
    <col min="14852" max="14852" width="16.33203125" style="412" customWidth="1"/>
    <col min="14853" max="14853" width="15.88671875" style="412" customWidth="1"/>
    <col min="14854" max="14854" width="11.6640625" style="412" customWidth="1"/>
    <col min="14855" max="14855" width="8.33203125" style="412" customWidth="1"/>
    <col min="14856" max="14856" width="16.5546875" style="412" customWidth="1"/>
    <col min="14857" max="15100" width="11.44140625" style="412"/>
    <col min="15101" max="15101" width="22.6640625" style="412" customWidth="1"/>
    <col min="15102" max="15102" width="15.44140625" style="412" customWidth="1"/>
    <col min="15103" max="15103" width="7.33203125" style="412" customWidth="1"/>
    <col min="15104" max="15104" width="11.44140625" style="412"/>
    <col min="15105" max="15105" width="5.6640625" style="412" customWidth="1"/>
    <col min="15106" max="15106" width="9.5546875" style="412" customWidth="1"/>
    <col min="15107" max="15107" width="14" style="412" customWidth="1"/>
    <col min="15108" max="15108" width="16.33203125" style="412" customWidth="1"/>
    <col min="15109" max="15109" width="15.88671875" style="412" customWidth="1"/>
    <col min="15110" max="15110" width="11.6640625" style="412" customWidth="1"/>
    <col min="15111" max="15111" width="8.33203125" style="412" customWidth="1"/>
    <col min="15112" max="15112" width="16.5546875" style="412" customWidth="1"/>
    <col min="15113" max="15356" width="11.44140625" style="412"/>
    <col min="15357" max="15357" width="22.6640625" style="412" customWidth="1"/>
    <col min="15358" max="15358" width="15.44140625" style="412" customWidth="1"/>
    <col min="15359" max="15359" width="7.33203125" style="412" customWidth="1"/>
    <col min="15360" max="15360" width="11.44140625" style="412"/>
    <col min="15361" max="15361" width="5.6640625" style="412" customWidth="1"/>
    <col min="15362" max="15362" width="9.5546875" style="412" customWidth="1"/>
    <col min="15363" max="15363" width="14" style="412" customWidth="1"/>
    <col min="15364" max="15364" width="16.33203125" style="412" customWidth="1"/>
    <col min="15365" max="15365" width="15.88671875" style="412" customWidth="1"/>
    <col min="15366" max="15366" width="11.6640625" style="412" customWidth="1"/>
    <col min="15367" max="15367" width="8.33203125" style="412" customWidth="1"/>
    <col min="15368" max="15368" width="16.5546875" style="412" customWidth="1"/>
    <col min="15369" max="15612" width="11.44140625" style="412"/>
    <col min="15613" max="15613" width="22.6640625" style="412" customWidth="1"/>
    <col min="15614" max="15614" width="15.44140625" style="412" customWidth="1"/>
    <col min="15615" max="15615" width="7.33203125" style="412" customWidth="1"/>
    <col min="15616" max="15616" width="11.44140625" style="412"/>
    <col min="15617" max="15617" width="5.6640625" style="412" customWidth="1"/>
    <col min="15618" max="15618" width="9.5546875" style="412" customWidth="1"/>
    <col min="15619" max="15619" width="14" style="412" customWidth="1"/>
    <col min="15620" max="15620" width="16.33203125" style="412" customWidth="1"/>
    <col min="15621" max="15621" width="15.88671875" style="412" customWidth="1"/>
    <col min="15622" max="15622" width="11.6640625" style="412" customWidth="1"/>
    <col min="15623" max="15623" width="8.33203125" style="412" customWidth="1"/>
    <col min="15624" max="15624" width="16.5546875" style="412" customWidth="1"/>
    <col min="15625" max="15868" width="11.44140625" style="412"/>
    <col min="15869" max="15869" width="22.6640625" style="412" customWidth="1"/>
    <col min="15870" max="15870" width="15.44140625" style="412" customWidth="1"/>
    <col min="15871" max="15871" width="7.33203125" style="412" customWidth="1"/>
    <col min="15872" max="15872" width="11.44140625" style="412"/>
    <col min="15873" max="15873" width="5.6640625" style="412" customWidth="1"/>
    <col min="15874" max="15874" width="9.5546875" style="412" customWidth="1"/>
    <col min="15875" max="15875" width="14" style="412" customWidth="1"/>
    <col min="15876" max="15876" width="16.33203125" style="412" customWidth="1"/>
    <col min="15877" max="15877" width="15.88671875" style="412" customWidth="1"/>
    <col min="15878" max="15878" width="11.6640625" style="412" customWidth="1"/>
    <col min="15879" max="15879" width="8.33203125" style="412" customWidth="1"/>
    <col min="15880" max="15880" width="16.5546875" style="412" customWidth="1"/>
    <col min="15881" max="16124" width="11.44140625" style="412"/>
    <col min="16125" max="16125" width="22.6640625" style="412" customWidth="1"/>
    <col min="16126" max="16126" width="15.44140625" style="412" customWidth="1"/>
    <col min="16127" max="16127" width="7.33203125" style="412" customWidth="1"/>
    <col min="16128" max="16128" width="11.44140625" style="412"/>
    <col min="16129" max="16129" width="5.6640625" style="412" customWidth="1"/>
    <col min="16130" max="16130" width="9.5546875" style="412" customWidth="1"/>
    <col min="16131" max="16131" width="14" style="412" customWidth="1"/>
    <col min="16132" max="16132" width="16.33203125" style="412" customWidth="1"/>
    <col min="16133" max="16133" width="15.88671875" style="412" customWidth="1"/>
    <col min="16134" max="16134" width="11.6640625" style="412" customWidth="1"/>
    <col min="16135" max="16135" width="8.33203125" style="412" customWidth="1"/>
    <col min="16136" max="16136" width="16.5546875" style="412" customWidth="1"/>
    <col min="16137" max="16384" width="11.44140625" style="412"/>
  </cols>
  <sheetData>
    <row r="1" spans="1:12">
      <c r="A1" s="1019"/>
      <c r="B1" s="1022"/>
      <c r="C1" s="1023"/>
      <c r="D1" s="1023"/>
      <c r="E1" s="1023"/>
      <c r="F1" s="1023"/>
      <c r="G1" s="1023"/>
      <c r="H1" s="1024"/>
      <c r="I1" s="846" t="s">
        <v>0</v>
      </c>
      <c r="J1" s="941" t="s">
        <v>204</v>
      </c>
      <c r="K1" s="942"/>
      <c r="L1" s="943"/>
    </row>
    <row r="2" spans="1:12">
      <c r="A2" s="1020"/>
      <c r="B2" s="989" t="s">
        <v>1</v>
      </c>
      <c r="C2" s="990"/>
      <c r="D2" s="990"/>
      <c r="E2" s="990"/>
      <c r="F2" s="990"/>
      <c r="G2" s="990"/>
      <c r="H2" s="991"/>
      <c r="I2" s="847"/>
      <c r="J2" s="944"/>
      <c r="K2" s="945"/>
      <c r="L2" s="946"/>
    </row>
    <row r="3" spans="1:12">
      <c r="A3" s="1020"/>
      <c r="B3" s="840" t="s">
        <v>209</v>
      </c>
      <c r="C3" s="841"/>
      <c r="D3" s="841"/>
      <c r="E3" s="841"/>
      <c r="F3" s="841"/>
      <c r="G3" s="841"/>
      <c r="H3" s="842"/>
      <c r="I3" s="851" t="s">
        <v>2</v>
      </c>
      <c r="J3" s="863">
        <v>1</v>
      </c>
      <c r="K3" s="864"/>
      <c r="L3" s="865"/>
    </row>
    <row r="4" spans="1:12">
      <c r="A4" s="1020"/>
      <c r="B4" s="996" t="s">
        <v>84</v>
      </c>
      <c r="C4" s="997"/>
      <c r="D4" s="997"/>
      <c r="E4" s="997"/>
      <c r="F4" s="997"/>
      <c r="G4" s="997"/>
      <c r="H4" s="998"/>
      <c r="I4" s="992"/>
      <c r="J4" s="993"/>
      <c r="K4" s="994"/>
      <c r="L4" s="995"/>
    </row>
    <row r="5" spans="1:12">
      <c r="A5" s="1020"/>
      <c r="B5" s="1025" t="s">
        <v>85</v>
      </c>
      <c r="C5" s="1026"/>
      <c r="D5" s="1026"/>
      <c r="E5" s="1026"/>
      <c r="F5" s="1026"/>
      <c r="G5" s="1026"/>
      <c r="H5" s="1027"/>
      <c r="I5" s="851" t="s">
        <v>3</v>
      </c>
      <c r="J5" s="869">
        <v>1</v>
      </c>
      <c r="K5" s="869" t="s">
        <v>4</v>
      </c>
      <c r="L5" s="871">
        <v>1</v>
      </c>
    </row>
    <row r="6" spans="1:12" ht="13.5" customHeight="1" thickBot="1">
      <c r="A6" s="1021"/>
      <c r="B6" s="986"/>
      <c r="C6" s="987"/>
      <c r="D6" s="987"/>
      <c r="E6" s="987"/>
      <c r="F6" s="987"/>
      <c r="G6" s="987"/>
      <c r="H6" s="988"/>
      <c r="I6" s="852"/>
      <c r="J6" s="870"/>
      <c r="K6" s="870"/>
      <c r="L6" s="872"/>
    </row>
    <row r="7" spans="1:12" s="417" customFormat="1" ht="8.4" thickBot="1">
      <c r="A7" s="413"/>
      <c r="B7" s="414"/>
      <c r="C7" s="414"/>
      <c r="D7" s="414"/>
      <c r="E7" s="414"/>
      <c r="F7" s="414"/>
      <c r="G7" s="414"/>
      <c r="H7" s="414"/>
      <c r="I7" s="414"/>
      <c r="J7" s="415"/>
      <c r="K7" s="415"/>
      <c r="L7" s="416"/>
    </row>
    <row r="8" spans="1:12" s="58" customFormat="1"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s="58" customFormat="1" ht="27.75" customHeight="1">
      <c r="A10" s="832" t="s">
        <v>105</v>
      </c>
      <c r="B10" s="833"/>
      <c r="C10" s="833"/>
      <c r="D10" s="833"/>
      <c r="E10" s="225"/>
      <c r="F10" s="226"/>
      <c r="G10" s="833" t="s">
        <v>89</v>
      </c>
      <c r="H10" s="833"/>
      <c r="I10" s="1"/>
      <c r="J10" s="2"/>
      <c r="K10" s="2"/>
      <c r="L10" s="3"/>
    </row>
    <row r="11" spans="1:12" s="58" customFormat="1" ht="24" customHeight="1">
      <c r="A11" s="229" t="s">
        <v>6</v>
      </c>
      <c r="B11" s="228" t="s">
        <v>239</v>
      </c>
      <c r="C11" s="228"/>
      <c r="D11" s="228"/>
      <c r="E11" s="228"/>
      <c r="F11" s="228"/>
      <c r="G11" s="228"/>
      <c r="I11" s="224" t="s">
        <v>104</v>
      </c>
      <c r="J11" s="223" t="s">
        <v>42</v>
      </c>
      <c r="K11" s="223"/>
      <c r="L11" s="66"/>
    </row>
    <row r="12" spans="1:12" s="58" customFormat="1" ht="13.8" thickBot="1">
      <c r="A12" s="114"/>
      <c r="B12" s="115"/>
      <c r="C12" s="561"/>
      <c r="D12" s="561"/>
      <c r="E12" s="561"/>
      <c r="F12" s="115"/>
      <c r="G12" s="561"/>
      <c r="H12" s="115"/>
      <c r="I12" s="561"/>
      <c r="J12" s="873"/>
      <c r="K12" s="873"/>
      <c r="L12" s="874"/>
    </row>
    <row r="13" spans="1:12" s="58" customFormat="1">
      <c r="A13" s="60"/>
      <c r="B13" s="61"/>
      <c r="C13" s="61"/>
      <c r="D13" s="61"/>
      <c r="E13" s="61"/>
      <c r="F13" s="61"/>
      <c r="G13" s="61"/>
      <c r="H13" s="61"/>
      <c r="I13" s="61"/>
      <c r="J13" s="61"/>
      <c r="K13" s="61"/>
      <c r="L13" s="62"/>
    </row>
    <row r="14" spans="1:12" s="58" customFormat="1">
      <c r="A14" s="4" t="s">
        <v>7</v>
      </c>
      <c r="B14" s="116"/>
      <c r="C14" s="117" t="s">
        <v>4</v>
      </c>
      <c r="D14" s="118"/>
      <c r="F14" s="119"/>
      <c r="G14" s="119"/>
      <c r="H14" s="119"/>
      <c r="I14" s="119"/>
      <c r="J14" s="119"/>
      <c r="K14" s="119"/>
      <c r="L14" s="63"/>
    </row>
    <row r="15" spans="1:12" s="58" customFormat="1" ht="24.75" customHeight="1">
      <c r="A15" s="883" t="s">
        <v>106</v>
      </c>
      <c r="B15" s="884" t="s">
        <v>241</v>
      </c>
      <c r="C15" s="885"/>
      <c r="D15" s="885"/>
      <c r="E15" s="885"/>
      <c r="F15" s="885"/>
      <c r="G15" s="885"/>
      <c r="H15" s="885"/>
      <c r="I15" s="885"/>
      <c r="J15" s="885"/>
      <c r="K15" s="885"/>
      <c r="L15" s="63"/>
    </row>
    <row r="16" spans="1:12" s="58" customFormat="1" ht="24.75" customHeight="1">
      <c r="A16" s="883"/>
      <c r="B16" s="886"/>
      <c r="C16" s="886"/>
      <c r="D16" s="886"/>
      <c r="E16" s="886"/>
      <c r="F16" s="886"/>
      <c r="G16" s="886"/>
      <c r="H16" s="886"/>
      <c r="I16" s="886"/>
      <c r="J16" s="886"/>
      <c r="K16" s="886"/>
      <c r="L16" s="63"/>
    </row>
    <row r="17" spans="1:12" s="58" customFormat="1" ht="6" customHeight="1">
      <c r="A17" s="5"/>
      <c r="B17" s="6"/>
      <c r="C17" s="122"/>
      <c r="D17" s="122"/>
      <c r="E17" s="122"/>
      <c r="F17" s="122"/>
      <c r="G17" s="122"/>
      <c r="H17" s="122"/>
      <c r="I17" s="122"/>
      <c r="J17" s="122"/>
      <c r="K17" s="122"/>
      <c r="L17" s="123"/>
    </row>
    <row r="18" spans="1:12" s="58" customFormat="1" ht="18" customHeight="1">
      <c r="A18" s="230" t="s">
        <v>205</v>
      </c>
      <c r="B18" s="227" t="s">
        <v>242</v>
      </c>
      <c r="C18" s="120"/>
      <c r="D18" s="120"/>
      <c r="E18" s="120"/>
      <c r="F18" s="120"/>
      <c r="G18" s="71"/>
      <c r="H18" s="117"/>
      <c r="I18" s="120"/>
      <c r="J18" s="120"/>
      <c r="K18" s="120"/>
      <c r="L18" s="124"/>
    </row>
    <row r="19" spans="1:12" s="58" customFormat="1" ht="4.5" customHeight="1">
      <c r="A19" s="5"/>
      <c r="B19" s="6"/>
      <c r="C19" s="122"/>
      <c r="D19" s="122"/>
      <c r="E19" s="122"/>
      <c r="F19" s="122"/>
      <c r="G19" s="122"/>
      <c r="H19" s="122"/>
      <c r="I19" s="122"/>
      <c r="J19" s="122"/>
      <c r="K19" s="122"/>
      <c r="L19" s="123"/>
    </row>
    <row r="20" spans="1:12" s="58" customFormat="1" ht="18.75" customHeight="1">
      <c r="A20" s="5" t="s">
        <v>90</v>
      </c>
      <c r="B20" s="121"/>
      <c r="C20" s="563"/>
      <c r="D20" s="563"/>
      <c r="E20" s="563"/>
      <c r="F20" s="563"/>
      <c r="G20" s="563"/>
      <c r="H20" s="563"/>
      <c r="I20" s="563"/>
      <c r="J20" s="563"/>
      <c r="K20" s="563"/>
      <c r="L20" s="125"/>
    </row>
    <row r="21" spans="1:12" s="58" customFormat="1" ht="3.75" customHeight="1">
      <c r="A21" s="5"/>
      <c r="B21" s="6"/>
      <c r="C21" s="65"/>
      <c r="D21" s="65"/>
      <c r="E21" s="65"/>
      <c r="F21" s="65"/>
      <c r="G21" s="65"/>
      <c r="H21" s="65"/>
      <c r="I21" s="65"/>
      <c r="J21" s="65"/>
      <c r="K21" s="65"/>
      <c r="L21" s="66"/>
    </row>
    <row r="22" spans="1:12" s="58" customFormat="1" ht="18" customHeight="1">
      <c r="A22" s="5" t="s">
        <v>91</v>
      </c>
      <c r="B22" s="121"/>
      <c r="C22" s="563"/>
      <c r="D22" s="563"/>
      <c r="E22" s="563"/>
      <c r="F22" s="563"/>
      <c r="G22" s="563"/>
      <c r="H22" s="563"/>
      <c r="I22" s="564" t="s">
        <v>92</v>
      </c>
      <c r="J22" s="126"/>
      <c r="K22" s="564" t="s">
        <v>4</v>
      </c>
      <c r="L22" s="127"/>
    </row>
    <row r="23" spans="1:12" s="58" customFormat="1" ht="3.75" customHeight="1">
      <c r="A23" s="5"/>
      <c r="B23" s="6"/>
      <c r="C23" s="65"/>
      <c r="D23" s="65"/>
      <c r="E23" s="65"/>
      <c r="F23" s="65"/>
      <c r="G23" s="65"/>
      <c r="H23" s="65"/>
      <c r="I23" s="65"/>
      <c r="J23" s="65"/>
      <c r="K23" s="65"/>
      <c r="L23" s="66"/>
    </row>
    <row r="24" spans="1:12" s="58" customFormat="1" ht="19.5" customHeight="1">
      <c r="A24" s="5" t="s">
        <v>93</v>
      </c>
      <c r="B24" s="6"/>
      <c r="C24" s="65"/>
      <c r="D24" s="65"/>
      <c r="E24" s="303"/>
      <c r="F24" s="71"/>
      <c r="G24" s="563"/>
      <c r="H24" s="563"/>
      <c r="J24" s="65"/>
      <c r="K24" s="65"/>
      <c r="L24" s="66"/>
    </row>
    <row r="25" spans="1:12" s="131" customFormat="1" ht="10.199999999999999">
      <c r="A25" s="128"/>
      <c r="B25" s="129"/>
      <c r="C25" s="130"/>
      <c r="D25" s="130"/>
      <c r="E25" s="133"/>
      <c r="F25" s="111" t="s">
        <v>86</v>
      </c>
      <c r="G25" s="111" t="s">
        <v>87</v>
      </c>
      <c r="H25" s="111" t="s">
        <v>88</v>
      </c>
      <c r="J25" s="130"/>
      <c r="K25" s="130"/>
      <c r="L25" s="132"/>
    </row>
    <row r="26" spans="1:12" s="58" customFormat="1" ht="12.75" customHeight="1">
      <c r="A26" s="67"/>
      <c r="B26" s="119"/>
      <c r="C26" s="119"/>
      <c r="D26" s="119"/>
      <c r="E26" s="119"/>
      <c r="F26" s="119"/>
      <c r="G26" s="119"/>
      <c r="H26" s="119"/>
      <c r="I26" s="119"/>
      <c r="J26" s="119"/>
      <c r="K26" s="119"/>
      <c r="L26" s="63"/>
    </row>
    <row r="27" spans="1:12" ht="13.8">
      <c r="A27" s="1011" t="s">
        <v>8</v>
      </c>
      <c r="B27" s="1012"/>
      <c r="C27" s="1012"/>
      <c r="D27" s="1012"/>
      <c r="E27" s="1012"/>
      <c r="F27" s="1012"/>
      <c r="G27" s="1012"/>
      <c r="H27" s="1012"/>
      <c r="I27" s="1012"/>
      <c r="J27" s="1012"/>
      <c r="K27" s="1012"/>
      <c r="L27" s="1013"/>
    </row>
    <row r="28" spans="1:12" ht="13.8" thickBot="1">
      <c r="A28" s="426"/>
      <c r="B28" s="427"/>
      <c r="C28" s="427"/>
      <c r="D28" s="427"/>
      <c r="E28" s="427"/>
      <c r="F28" s="427"/>
      <c r="G28" s="427"/>
      <c r="H28" s="427"/>
      <c r="I28" s="427"/>
      <c r="J28" s="427"/>
      <c r="K28" s="427"/>
      <c r="L28" s="428"/>
    </row>
    <row r="29" spans="1:12" ht="26.4">
      <c r="A29" s="429" t="s">
        <v>9</v>
      </c>
      <c r="B29" s="1014" t="s">
        <v>10</v>
      </c>
      <c r="C29" s="1015"/>
      <c r="D29" s="1015"/>
      <c r="E29" s="1015"/>
      <c r="F29" s="1015"/>
      <c r="G29" s="1015"/>
      <c r="H29" s="1016"/>
      <c r="I29" s="430" t="s">
        <v>11</v>
      </c>
      <c r="J29" s="1017" t="s">
        <v>12</v>
      </c>
      <c r="K29" s="1018"/>
      <c r="L29" s="429" t="s">
        <v>13</v>
      </c>
    </row>
    <row r="30" spans="1:12" s="433" customFormat="1" ht="20.25" customHeight="1" thickBot="1">
      <c r="A30" s="431" t="s">
        <v>157</v>
      </c>
      <c r="B30" s="1084" t="s">
        <v>158</v>
      </c>
      <c r="C30" s="1085"/>
      <c r="D30" s="1085"/>
      <c r="E30" s="1085"/>
      <c r="F30" s="1085"/>
      <c r="G30" s="1085"/>
      <c r="H30" s="1086"/>
      <c r="I30" s="432"/>
      <c r="J30" s="1001" t="s">
        <v>159</v>
      </c>
      <c r="K30" s="1002"/>
      <c r="L30" s="559"/>
    </row>
    <row r="31" spans="1:12">
      <c r="A31" s="426"/>
      <c r="B31" s="427"/>
      <c r="C31" s="427"/>
      <c r="D31" s="427"/>
      <c r="E31" s="427"/>
      <c r="F31" s="427"/>
      <c r="G31" s="427"/>
      <c r="H31" s="427"/>
      <c r="I31" s="427"/>
      <c r="J31" s="427"/>
      <c r="K31" s="427"/>
      <c r="L31" s="428"/>
    </row>
    <row r="32" spans="1:12">
      <c r="A32" s="434" t="s">
        <v>14</v>
      </c>
      <c r="B32" s="435"/>
      <c r="C32" s="435"/>
      <c r="D32" s="435"/>
      <c r="E32" s="435"/>
      <c r="F32" s="435"/>
      <c r="G32" s="435"/>
      <c r="H32" s="435"/>
      <c r="I32" s="435"/>
      <c r="J32" s="435"/>
      <c r="K32" s="435"/>
      <c r="L32" s="436"/>
    </row>
    <row r="33" spans="1:13" s="439" customFormat="1" ht="3.75" customHeight="1" thickBot="1">
      <c r="A33" s="437"/>
      <c r="B33" s="427"/>
      <c r="C33" s="427"/>
      <c r="D33" s="427"/>
      <c r="E33" s="427"/>
      <c r="F33" s="427"/>
      <c r="G33" s="438"/>
      <c r="H33" s="438"/>
      <c r="I33" s="427"/>
      <c r="J33" s="427"/>
      <c r="K33" s="427"/>
      <c r="L33" s="428"/>
    </row>
    <row r="34" spans="1:13" s="442" customFormat="1" ht="12">
      <c r="A34" s="1003" t="s">
        <v>10</v>
      </c>
      <c r="B34" s="1004"/>
      <c r="C34" s="1004"/>
      <c r="D34" s="1004"/>
      <c r="E34" s="1004"/>
      <c r="F34" s="1005"/>
      <c r="G34" s="1006" t="s">
        <v>15</v>
      </c>
      <c r="H34" s="1007"/>
      <c r="I34" s="440" t="s">
        <v>16</v>
      </c>
      <c r="J34" s="1008" t="s">
        <v>17</v>
      </c>
      <c r="K34" s="1005"/>
      <c r="L34" s="441" t="s">
        <v>18</v>
      </c>
    </row>
    <row r="35" spans="1:13" s="450" customFormat="1" ht="12.75" customHeight="1">
      <c r="A35" s="443" t="s">
        <v>160</v>
      </c>
      <c r="B35" s="444"/>
      <c r="C35" s="444"/>
      <c r="D35" s="444"/>
      <c r="E35" s="444"/>
      <c r="F35" s="445"/>
      <c r="G35" s="446"/>
      <c r="H35" s="447"/>
      <c r="I35" s="448">
        <v>4921</v>
      </c>
      <c r="J35" s="1052">
        <v>1.5</v>
      </c>
      <c r="K35" s="1053"/>
      <c r="L35" s="449">
        <f>+I35/J35</f>
        <v>3280.6666666666665</v>
      </c>
    </row>
    <row r="36" spans="1:13" s="450" customFormat="1" ht="12.75" customHeight="1">
      <c r="A36" s="451" t="s">
        <v>161</v>
      </c>
      <c r="B36" s="452"/>
      <c r="C36" s="452"/>
      <c r="D36" s="452"/>
      <c r="E36" s="452"/>
      <c r="F36" s="453"/>
      <c r="G36" s="454"/>
      <c r="H36" s="455"/>
      <c r="I36" s="456"/>
      <c r="J36" s="1041"/>
      <c r="K36" s="1042"/>
      <c r="L36" s="457">
        <f>+L65*0.1</f>
        <v>4757.0129166666666</v>
      </c>
    </row>
    <row r="37" spans="1:13" s="450" customFormat="1" ht="12.75" customHeight="1">
      <c r="A37" s="451"/>
      <c r="B37" s="452"/>
      <c r="C37" s="452"/>
      <c r="D37" s="452"/>
      <c r="E37" s="452"/>
      <c r="F37" s="453"/>
      <c r="G37" s="458"/>
      <c r="H37" s="455"/>
      <c r="I37" s="456"/>
      <c r="J37" s="459"/>
      <c r="K37" s="460"/>
      <c r="L37" s="457"/>
    </row>
    <row r="38" spans="1:13" s="442" customFormat="1" ht="12" thickBot="1">
      <c r="A38" s="461"/>
      <c r="B38" s="462"/>
      <c r="C38" s="462"/>
      <c r="D38" s="462"/>
      <c r="E38" s="462"/>
      <c r="F38" s="463"/>
      <c r="G38" s="1032"/>
      <c r="H38" s="1033"/>
      <c r="I38" s="464"/>
      <c r="J38" s="1034"/>
      <c r="K38" s="1035"/>
      <c r="L38" s="465"/>
    </row>
    <row r="39" spans="1:13" s="442" customFormat="1" ht="12.6" thickBot="1">
      <c r="A39" s="1036" t="s">
        <v>19</v>
      </c>
      <c r="B39" s="1037"/>
      <c r="C39" s="1037"/>
      <c r="D39" s="1037"/>
      <c r="E39" s="1037"/>
      <c r="F39" s="1037"/>
      <c r="G39" s="1037"/>
      <c r="H39" s="1037"/>
      <c r="I39" s="1037"/>
      <c r="J39" s="1037"/>
      <c r="K39" s="1038"/>
      <c r="L39" s="312">
        <f>SUM(L35:L38)</f>
        <v>8037.6795833333326</v>
      </c>
    </row>
    <row r="40" spans="1:13" s="442" customFormat="1" ht="12">
      <c r="A40" s="466"/>
      <c r="B40" s="467"/>
      <c r="C40" s="467"/>
      <c r="D40" s="467"/>
      <c r="E40" s="467"/>
      <c r="F40" s="467"/>
      <c r="G40" s="467"/>
      <c r="H40" s="467"/>
      <c r="I40" s="467"/>
      <c r="J40" s="467"/>
      <c r="K40" s="467"/>
      <c r="L40" s="468"/>
    </row>
    <row r="41" spans="1:13">
      <c r="A41" s="469" t="s">
        <v>20</v>
      </c>
      <c r="B41" s="470"/>
      <c r="C41" s="470"/>
      <c r="D41" s="470"/>
      <c r="E41" s="470"/>
      <c r="F41" s="470"/>
      <c r="G41" s="470"/>
      <c r="H41" s="470"/>
      <c r="I41" s="470"/>
      <c r="J41" s="470"/>
      <c r="K41" s="470"/>
      <c r="L41" s="471"/>
    </row>
    <row r="42" spans="1:13" s="442" customFormat="1" ht="3.75" customHeight="1" thickBot="1">
      <c r="A42" s="472"/>
      <c r="B42" s="473"/>
      <c r="C42" s="473"/>
      <c r="D42" s="473"/>
      <c r="E42" s="473"/>
      <c r="F42" s="473"/>
      <c r="G42" s="473"/>
      <c r="H42" s="467"/>
      <c r="I42" s="467"/>
      <c r="J42" s="467"/>
      <c r="K42" s="467"/>
      <c r="L42" s="468"/>
    </row>
    <row r="43" spans="1:13" s="442" customFormat="1" ht="12">
      <c r="A43" s="1003" t="s">
        <v>10</v>
      </c>
      <c r="B43" s="1004"/>
      <c r="C43" s="1004"/>
      <c r="D43" s="1004"/>
      <c r="E43" s="1004"/>
      <c r="F43" s="1004"/>
      <c r="G43" s="1005"/>
      <c r="H43" s="474" t="s">
        <v>12</v>
      </c>
      <c r="I43" s="440" t="s">
        <v>13</v>
      </c>
      <c r="J43" s="1008" t="s">
        <v>21</v>
      </c>
      <c r="K43" s="1005"/>
      <c r="L43" s="441" t="s">
        <v>18</v>
      </c>
    </row>
    <row r="44" spans="1:13" s="442" customFormat="1" ht="12.75" customHeight="1">
      <c r="A44" s="443" t="s">
        <v>162</v>
      </c>
      <c r="B44" s="475"/>
      <c r="C44" s="475"/>
      <c r="D44" s="475"/>
      <c r="E44" s="475"/>
      <c r="F44" s="475"/>
      <c r="G44" s="447"/>
      <c r="H44" s="476" t="s">
        <v>43</v>
      </c>
      <c r="I44" s="477">
        <v>0.02</v>
      </c>
      <c r="J44" s="1039">
        <f>+'CONCRETO CLASE F'!N49</f>
        <v>233820.399</v>
      </c>
      <c r="K44" s="1040"/>
      <c r="L44" s="478">
        <f>+J44*I44</f>
        <v>4676.40798</v>
      </c>
    </row>
    <row r="45" spans="1:13" s="442" customFormat="1">
      <c r="A45" s="451" t="s">
        <v>213</v>
      </c>
      <c r="B45" s="479"/>
      <c r="C45" s="479"/>
      <c r="D45" s="479"/>
      <c r="E45" s="479"/>
      <c r="F45" s="479"/>
      <c r="G45" s="480"/>
      <c r="H45" s="481" t="s">
        <v>159</v>
      </c>
      <c r="I45" s="482">
        <v>1</v>
      </c>
      <c r="J45" s="1087">
        <v>574189</v>
      </c>
      <c r="K45" s="1088"/>
      <c r="L45" s="483">
        <f>+J45*I45</f>
        <v>574189</v>
      </c>
    </row>
    <row r="46" spans="1:13" s="442" customFormat="1">
      <c r="A46" s="451" t="s">
        <v>163</v>
      </c>
      <c r="B46" s="479"/>
      <c r="C46" s="479"/>
      <c r="D46" s="479"/>
      <c r="E46" s="479"/>
      <c r="F46" s="479"/>
      <c r="G46" s="480"/>
      <c r="H46" s="481" t="s">
        <v>43</v>
      </c>
      <c r="I46" s="484">
        <v>0.46</v>
      </c>
      <c r="J46" s="1087">
        <v>53319</v>
      </c>
      <c r="K46" s="1088"/>
      <c r="L46" s="483">
        <f>+J46*I46</f>
        <v>24526.74</v>
      </c>
      <c r="M46" s="485"/>
    </row>
    <row r="47" spans="1:13" s="442" customFormat="1" ht="12" thickBot="1">
      <c r="A47" s="461"/>
      <c r="B47" s="462"/>
      <c r="C47" s="462"/>
      <c r="D47" s="462"/>
      <c r="E47" s="462"/>
      <c r="F47" s="462"/>
      <c r="G47" s="463"/>
      <c r="H47" s="486"/>
      <c r="I47" s="487"/>
      <c r="J47" s="1034"/>
      <c r="K47" s="1035"/>
      <c r="L47" s="488"/>
    </row>
    <row r="48" spans="1:13" s="442" customFormat="1" ht="12.6" thickBot="1">
      <c r="A48" s="1036" t="s">
        <v>19</v>
      </c>
      <c r="B48" s="1037"/>
      <c r="C48" s="1037"/>
      <c r="D48" s="1037"/>
      <c r="E48" s="1037"/>
      <c r="F48" s="1037"/>
      <c r="G48" s="1037"/>
      <c r="H48" s="1037"/>
      <c r="I48" s="1037"/>
      <c r="J48" s="1037"/>
      <c r="K48" s="1038"/>
      <c r="L48" s="312">
        <f>SUM(L44:L47)</f>
        <v>603392.14798000001</v>
      </c>
      <c r="M48" s="489"/>
    </row>
    <row r="49" spans="1:12" s="442" customFormat="1" ht="11.4">
      <c r="A49" s="490"/>
      <c r="B49" s="467"/>
      <c r="C49" s="467"/>
      <c r="D49" s="467"/>
      <c r="E49" s="467"/>
      <c r="F49" s="467"/>
      <c r="G49" s="467"/>
      <c r="H49" s="467"/>
      <c r="I49" s="467"/>
      <c r="J49" s="467"/>
      <c r="K49" s="467"/>
      <c r="L49" s="468"/>
    </row>
    <row r="50" spans="1:12" s="442" customFormat="1">
      <c r="A50" s="469" t="s">
        <v>22</v>
      </c>
      <c r="B50" s="491"/>
      <c r="C50" s="491"/>
      <c r="D50" s="491"/>
      <c r="E50" s="491"/>
      <c r="F50" s="491"/>
      <c r="G50" s="491"/>
      <c r="H50" s="491"/>
      <c r="I50" s="491"/>
      <c r="J50" s="491"/>
      <c r="K50" s="491"/>
      <c r="L50" s="492"/>
    </row>
    <row r="51" spans="1:12" s="442" customFormat="1" ht="3.75" customHeight="1" thickBot="1">
      <c r="A51" s="490"/>
      <c r="B51" s="467"/>
      <c r="C51" s="467"/>
      <c r="D51" s="467"/>
      <c r="E51" s="467"/>
      <c r="F51" s="467"/>
      <c r="G51" s="467"/>
      <c r="H51" s="467"/>
      <c r="I51" s="467"/>
      <c r="J51" s="467"/>
      <c r="K51" s="467"/>
      <c r="L51" s="468"/>
    </row>
    <row r="52" spans="1:12" s="442" customFormat="1" ht="36" customHeight="1">
      <c r="A52" s="1043" t="s">
        <v>23</v>
      </c>
      <c r="B52" s="1044"/>
      <c r="C52" s="1044"/>
      <c r="D52" s="1044"/>
      <c r="E52" s="1045"/>
      <c r="F52" s="493" t="s">
        <v>12</v>
      </c>
      <c r="G52" s="494" t="s">
        <v>107</v>
      </c>
      <c r="H52" s="495" t="s">
        <v>108</v>
      </c>
      <c r="I52" s="494" t="s">
        <v>109</v>
      </c>
      <c r="J52" s="1046" t="s">
        <v>24</v>
      </c>
      <c r="K52" s="1045"/>
      <c r="L52" s="496" t="s">
        <v>18</v>
      </c>
    </row>
    <row r="53" spans="1:12" s="442" customFormat="1">
      <c r="A53" s="451" t="str">
        <f>+A45</f>
        <v>Tubo concreto reforzado 900mm (tipo 1)</v>
      </c>
      <c r="B53" s="475"/>
      <c r="C53" s="475"/>
      <c r="D53" s="475"/>
      <c r="E53" s="475"/>
      <c r="F53" s="497" t="s">
        <v>164</v>
      </c>
      <c r="G53" s="498">
        <v>1.2</v>
      </c>
      <c r="H53" s="499">
        <v>80</v>
      </c>
      <c r="I53" s="498">
        <f>+H53*G53</f>
        <v>96</v>
      </c>
      <c r="J53" s="1089">
        <f>+'TRANSPORTE EXCAV.'!L61</f>
        <v>1953.8333333333333</v>
      </c>
      <c r="K53" s="1090"/>
      <c r="L53" s="587">
        <f>+J53*I53</f>
        <v>187568</v>
      </c>
    </row>
    <row r="54" spans="1:12" s="442" customFormat="1">
      <c r="A54" s="451" t="s">
        <v>163</v>
      </c>
      <c r="B54" s="479"/>
      <c r="C54" s="479"/>
      <c r="D54" s="479"/>
      <c r="E54" s="479"/>
      <c r="F54" s="501" t="s">
        <v>43</v>
      </c>
      <c r="G54" s="484">
        <f>I46</f>
        <v>0.46</v>
      </c>
      <c r="H54" s="502">
        <v>20</v>
      </c>
      <c r="I54" s="484">
        <f>+H54*G54</f>
        <v>9.2000000000000011</v>
      </c>
      <c r="J54" s="1076">
        <f>J53</f>
        <v>1953.8333333333333</v>
      </c>
      <c r="K54" s="1077"/>
      <c r="L54" s="596">
        <f>+J54*I54</f>
        <v>17975.266666666666</v>
      </c>
    </row>
    <row r="55" spans="1:12" s="442" customFormat="1" ht="11.4">
      <c r="A55" s="504"/>
      <c r="B55" s="479"/>
      <c r="C55" s="479"/>
      <c r="D55" s="479"/>
      <c r="E55" s="479"/>
      <c r="F55" s="501"/>
      <c r="G55" s="484"/>
      <c r="H55" s="502"/>
      <c r="I55" s="484"/>
      <c r="J55" s="1087"/>
      <c r="K55" s="1088"/>
      <c r="L55" s="503"/>
    </row>
    <row r="56" spans="1:12" s="442" customFormat="1" ht="12" thickBot="1">
      <c r="A56" s="461"/>
      <c r="B56" s="462"/>
      <c r="C56" s="462"/>
      <c r="D56" s="462"/>
      <c r="E56" s="462"/>
      <c r="F56" s="505"/>
      <c r="G56" s="487"/>
      <c r="H56" s="486"/>
      <c r="I56" s="487"/>
      <c r="J56" s="1028"/>
      <c r="K56" s="1029"/>
      <c r="L56" s="465"/>
    </row>
    <row r="57" spans="1:12" s="442" customFormat="1" ht="12.6" thickBot="1">
      <c r="A57" s="1047" t="s">
        <v>19</v>
      </c>
      <c r="B57" s="1048"/>
      <c r="C57" s="1048"/>
      <c r="D57" s="1048"/>
      <c r="E57" s="1048"/>
      <c r="F57" s="1048"/>
      <c r="G57" s="1048"/>
      <c r="H57" s="1048"/>
      <c r="I57" s="1048"/>
      <c r="J57" s="1048"/>
      <c r="K57" s="1049"/>
      <c r="L57" s="508">
        <f>SUM(L53:L56)</f>
        <v>205543.26666666666</v>
      </c>
    </row>
    <row r="58" spans="1:12" s="442" customFormat="1" ht="11.4">
      <c r="A58" s="490"/>
      <c r="B58" s="467"/>
      <c r="C58" s="467"/>
      <c r="D58" s="467"/>
      <c r="E58" s="467"/>
      <c r="F58" s="467"/>
      <c r="G58" s="467"/>
      <c r="H58" s="467"/>
      <c r="I58" s="467"/>
      <c r="J58" s="467"/>
      <c r="K58" s="467"/>
      <c r="L58" s="468"/>
    </row>
    <row r="59" spans="1:12">
      <c r="A59" s="469" t="s">
        <v>25</v>
      </c>
      <c r="B59" s="470"/>
      <c r="C59" s="470"/>
      <c r="D59" s="470"/>
      <c r="E59" s="470"/>
      <c r="F59" s="470"/>
      <c r="G59" s="470"/>
      <c r="H59" s="470"/>
      <c r="I59" s="470"/>
      <c r="J59" s="470"/>
      <c r="K59" s="470"/>
      <c r="L59" s="471"/>
    </row>
    <row r="60" spans="1:12" s="442" customFormat="1" ht="3.75" customHeight="1" thickBot="1">
      <c r="A60" s="490"/>
      <c r="B60" s="467"/>
      <c r="C60" s="467"/>
      <c r="D60" s="467"/>
      <c r="E60" s="467"/>
      <c r="F60" s="467"/>
      <c r="G60" s="467"/>
      <c r="H60" s="467"/>
      <c r="I60" s="467"/>
      <c r="J60" s="467"/>
      <c r="K60" s="467"/>
      <c r="L60" s="468"/>
    </row>
    <row r="61" spans="1:12" s="442" customFormat="1" ht="25.5" customHeight="1">
      <c r="A61" s="1043" t="s">
        <v>10</v>
      </c>
      <c r="B61" s="1044"/>
      <c r="C61" s="1044"/>
      <c r="D61" s="1044"/>
      <c r="E61" s="1044"/>
      <c r="F61" s="1045"/>
      <c r="G61" s="493" t="s">
        <v>26</v>
      </c>
      <c r="H61" s="495" t="s">
        <v>27</v>
      </c>
      <c r="I61" s="494" t="s">
        <v>28</v>
      </c>
      <c r="J61" s="1050" t="s">
        <v>17</v>
      </c>
      <c r="K61" s="1051"/>
      <c r="L61" s="510" t="s">
        <v>18</v>
      </c>
    </row>
    <row r="62" spans="1:12" s="442" customFormat="1" ht="11.4">
      <c r="A62" s="511" t="s">
        <v>112</v>
      </c>
      <c r="B62" s="475"/>
      <c r="C62" s="475"/>
      <c r="D62" s="475"/>
      <c r="E62" s="475"/>
      <c r="F62" s="447">
        <v>4</v>
      </c>
      <c r="G62" s="582">
        <f>51607*F62</f>
        <v>206428</v>
      </c>
      <c r="H62" s="513">
        <v>1.85</v>
      </c>
      <c r="I62" s="582">
        <f>+H62*G62</f>
        <v>381891.80000000005</v>
      </c>
      <c r="J62" s="1052">
        <f>+J35*8</f>
        <v>12</v>
      </c>
      <c r="K62" s="1053"/>
      <c r="L62" s="587">
        <f>+I62/J62</f>
        <v>31824.316666666669</v>
      </c>
    </row>
    <row r="63" spans="1:12" s="442" customFormat="1" ht="12.75" customHeight="1">
      <c r="A63" s="504" t="s">
        <v>45</v>
      </c>
      <c r="B63" s="479"/>
      <c r="C63" s="479"/>
      <c r="D63" s="479"/>
      <c r="E63" s="479"/>
      <c r="F63" s="479">
        <v>1</v>
      </c>
      <c r="G63" s="599">
        <f>102135*F63</f>
        <v>102135</v>
      </c>
      <c r="H63" s="515">
        <v>1.85</v>
      </c>
      <c r="I63" s="599">
        <f>+H63*G63</f>
        <v>188949.75</v>
      </c>
      <c r="J63" s="1041">
        <f>+J62</f>
        <v>12</v>
      </c>
      <c r="K63" s="1042"/>
      <c r="L63" s="596">
        <f>+I63/J63</f>
        <v>15745.8125</v>
      </c>
    </row>
    <row r="64" spans="1:12" s="442" customFormat="1" ht="12" thickBot="1">
      <c r="A64" s="1054"/>
      <c r="B64" s="1032"/>
      <c r="C64" s="1032"/>
      <c r="D64" s="1032"/>
      <c r="E64" s="1032"/>
      <c r="F64" s="1032"/>
      <c r="G64" s="487"/>
      <c r="H64" s="486"/>
      <c r="I64" s="487"/>
      <c r="J64" s="1034"/>
      <c r="K64" s="1035"/>
      <c r="L64" s="516"/>
    </row>
    <row r="65" spans="1:12" s="442" customFormat="1" ht="12.6" thickBot="1">
      <c r="A65" s="1036" t="s">
        <v>19</v>
      </c>
      <c r="B65" s="1037"/>
      <c r="C65" s="1037"/>
      <c r="D65" s="1037"/>
      <c r="E65" s="1037"/>
      <c r="F65" s="1037"/>
      <c r="G65" s="1037"/>
      <c r="H65" s="1037"/>
      <c r="I65" s="1037"/>
      <c r="J65" s="1037"/>
      <c r="K65" s="1038"/>
      <c r="L65" s="312">
        <f>SUM(L62:L64)</f>
        <v>47570.129166666666</v>
      </c>
    </row>
    <row r="66" spans="1:12" s="442" customFormat="1" ht="8.25" customHeight="1" thickBot="1">
      <c r="A66" s="490"/>
      <c r="B66" s="467"/>
      <c r="C66" s="467"/>
      <c r="D66" s="467"/>
      <c r="E66" s="467"/>
      <c r="F66" s="467"/>
      <c r="G66" s="467"/>
      <c r="H66" s="467"/>
      <c r="I66" s="467"/>
      <c r="J66" s="467"/>
      <c r="K66" s="467"/>
      <c r="L66" s="468"/>
    </row>
    <row r="67" spans="1:12" s="442" customFormat="1" ht="12.6" thickBot="1">
      <c r="A67" s="1036" t="s">
        <v>29</v>
      </c>
      <c r="B67" s="1037"/>
      <c r="C67" s="1037"/>
      <c r="D67" s="1037"/>
      <c r="E67" s="1037"/>
      <c r="F67" s="1037"/>
      <c r="G67" s="1037"/>
      <c r="H67" s="1037"/>
      <c r="I67" s="1037"/>
      <c r="J67" s="1037"/>
      <c r="K67" s="1038"/>
      <c r="L67" s="312">
        <f>+L65+L57+L48+L39</f>
        <v>864543.2233966667</v>
      </c>
    </row>
    <row r="68" spans="1:12" s="442" customFormat="1" ht="9" customHeight="1">
      <c r="A68" s="490"/>
      <c r="B68" s="467"/>
      <c r="C68" s="467"/>
      <c r="D68" s="467"/>
      <c r="E68" s="467"/>
      <c r="F68" s="467"/>
      <c r="G68" s="467"/>
      <c r="H68" s="467"/>
      <c r="I68" s="467"/>
      <c r="J68" s="467"/>
      <c r="K68" s="467"/>
      <c r="L68" s="468"/>
    </row>
    <row r="69" spans="1:12">
      <c r="A69" s="469" t="s">
        <v>30</v>
      </c>
      <c r="B69" s="470"/>
      <c r="C69" s="470"/>
      <c r="D69" s="470"/>
      <c r="E69" s="470"/>
      <c r="F69" s="470"/>
      <c r="G69" s="470"/>
      <c r="H69" s="470"/>
      <c r="I69" s="470"/>
      <c r="J69" s="470"/>
      <c r="K69" s="470"/>
      <c r="L69" s="471"/>
    </row>
    <row r="70" spans="1:12" s="442" customFormat="1" ht="3.75" customHeight="1" thickBot="1">
      <c r="A70" s="490"/>
      <c r="B70" s="467"/>
      <c r="C70" s="467"/>
      <c r="D70" s="467"/>
      <c r="E70" s="467"/>
      <c r="F70" s="467"/>
      <c r="G70" s="467"/>
      <c r="H70" s="467"/>
      <c r="I70" s="467"/>
      <c r="J70" s="467"/>
      <c r="K70" s="467"/>
      <c r="L70" s="468"/>
    </row>
    <row r="71" spans="1:12" s="442" customFormat="1" ht="12">
      <c r="A71" s="1003" t="s">
        <v>10</v>
      </c>
      <c r="B71" s="1004"/>
      <c r="C71" s="1004"/>
      <c r="D71" s="1004"/>
      <c r="E71" s="1004"/>
      <c r="F71" s="1004"/>
      <c r="G71" s="517"/>
      <c r="H71" s="518"/>
      <c r="I71" s="519" t="s">
        <v>31</v>
      </c>
      <c r="J71" s="1059" t="s">
        <v>32</v>
      </c>
      <c r="K71" s="1060"/>
      <c r="L71" s="520"/>
    </row>
    <row r="72" spans="1:12" s="442" customFormat="1" ht="11.4">
      <c r="A72" s="511" t="s">
        <v>97</v>
      </c>
      <c r="B72" s="475"/>
      <c r="C72" s="475"/>
      <c r="D72" s="475"/>
      <c r="E72" s="475"/>
      <c r="F72" s="475"/>
      <c r="G72" s="278"/>
      <c r="H72" s="279"/>
      <c r="I72" s="272">
        <v>0.2</v>
      </c>
      <c r="J72" s="973">
        <f>+L67*I72</f>
        <v>172908.64467933335</v>
      </c>
      <c r="K72" s="974"/>
      <c r="L72" s="273"/>
    </row>
    <row r="73" spans="1:12" s="442" customFormat="1" ht="11.4">
      <c r="A73" s="504" t="s">
        <v>33</v>
      </c>
      <c r="B73" s="479"/>
      <c r="C73" s="479"/>
      <c r="D73" s="479"/>
      <c r="E73" s="479"/>
      <c r="F73" s="479"/>
      <c r="G73" s="280"/>
      <c r="H73" s="281"/>
      <c r="I73" s="274">
        <v>0.05</v>
      </c>
      <c r="J73" s="975">
        <f>+L67*I73</f>
        <v>43227.161169833336</v>
      </c>
      <c r="K73" s="976"/>
      <c r="L73" s="275"/>
    </row>
    <row r="74" spans="1:12" s="442" customFormat="1" ht="12" thickBot="1">
      <c r="A74" s="461" t="s">
        <v>34</v>
      </c>
      <c r="B74" s="462"/>
      <c r="C74" s="462"/>
      <c r="D74" s="462"/>
      <c r="E74" s="462"/>
      <c r="F74" s="462"/>
      <c r="G74" s="282"/>
      <c r="H74" s="283"/>
      <c r="I74" s="276">
        <v>0.05</v>
      </c>
      <c r="J74" s="977">
        <f>+L67*I74</f>
        <v>43227.161169833336</v>
      </c>
      <c r="K74" s="978"/>
      <c r="L74" s="277"/>
    </row>
    <row r="75" spans="1:12" s="442" customFormat="1" ht="12.6" thickBot="1">
      <c r="A75" s="1036" t="s">
        <v>19</v>
      </c>
      <c r="B75" s="1037"/>
      <c r="C75" s="1037"/>
      <c r="D75" s="1037"/>
      <c r="E75" s="1037"/>
      <c r="F75" s="1037"/>
      <c r="G75" s="1037"/>
      <c r="H75" s="1037"/>
      <c r="I75" s="1037"/>
      <c r="J75" s="1037"/>
      <c r="K75" s="1038"/>
      <c r="L75" s="312">
        <f>SUM(J72:K74)</f>
        <v>259362.967019</v>
      </c>
    </row>
    <row r="76" spans="1:12" s="442" customFormat="1" ht="7.5" customHeight="1" thickBot="1">
      <c r="A76" s="490"/>
      <c r="B76" s="467"/>
      <c r="C76" s="467"/>
      <c r="D76" s="467"/>
      <c r="E76" s="467"/>
      <c r="F76" s="467"/>
      <c r="G76" s="467"/>
      <c r="H76" s="467"/>
      <c r="I76" s="467"/>
      <c r="J76" s="467"/>
      <c r="K76" s="467"/>
      <c r="L76" s="468"/>
    </row>
    <row r="77" spans="1:12" s="442" customFormat="1" ht="12.6" thickBot="1">
      <c r="A77" s="1036" t="s">
        <v>35</v>
      </c>
      <c r="B77" s="1037"/>
      <c r="C77" s="1037"/>
      <c r="D77" s="1037"/>
      <c r="E77" s="1037"/>
      <c r="F77" s="1037"/>
      <c r="G77" s="1037"/>
      <c r="H77" s="1037"/>
      <c r="I77" s="1037"/>
      <c r="J77" s="1037"/>
      <c r="K77" s="1038"/>
      <c r="L77" s="312">
        <f>ROUND(L67+L75,0)</f>
        <v>1123906</v>
      </c>
    </row>
    <row r="78" spans="1:12">
      <c r="A78" s="419"/>
      <c r="B78" s="420"/>
      <c r="C78" s="420"/>
      <c r="D78" s="420"/>
      <c r="E78" s="420"/>
      <c r="F78" s="420"/>
      <c r="G78" s="420"/>
      <c r="H78" s="420"/>
      <c r="I78" s="420"/>
      <c r="J78" s="420"/>
      <c r="K78" s="420"/>
      <c r="L78" s="421"/>
    </row>
    <row r="79" spans="1:12">
      <c r="A79" s="425"/>
      <c r="B79" s="412"/>
      <c r="C79" s="412"/>
      <c r="D79" s="412"/>
      <c r="E79" s="412"/>
      <c r="F79" s="412"/>
      <c r="G79" s="412"/>
      <c r="H79" s="412"/>
      <c r="I79" s="412"/>
      <c r="J79" s="412"/>
      <c r="K79" s="412"/>
      <c r="L79" s="422"/>
    </row>
    <row r="80" spans="1:12" s="442" customFormat="1" ht="11.4">
      <c r="A80" s="509"/>
      <c r="D80" s="521" t="s">
        <v>36</v>
      </c>
      <c r="E80" s="521"/>
      <c r="F80" s="521"/>
      <c r="G80" s="521"/>
      <c r="H80" s="521"/>
      <c r="L80" s="507"/>
    </row>
    <row r="81" spans="1:12" s="442" customFormat="1" ht="11.4">
      <c r="A81" s="509"/>
      <c r="D81" s="442" t="s">
        <v>37</v>
      </c>
      <c r="L81" s="507"/>
    </row>
    <row r="82" spans="1:12">
      <c r="A82" s="425"/>
      <c r="B82" s="412"/>
      <c r="C82" s="412"/>
      <c r="D82" s="412" t="s">
        <v>38</v>
      </c>
      <c r="E82" s="412"/>
      <c r="F82" s="412"/>
      <c r="G82" s="412"/>
      <c r="H82" s="412"/>
      <c r="I82" s="412"/>
      <c r="J82" s="412"/>
      <c r="K82" s="412"/>
      <c r="L82" s="422"/>
    </row>
    <row r="83" spans="1:12">
      <c r="A83" s="425"/>
      <c r="B83" s="412"/>
      <c r="C83" s="412"/>
      <c r="D83" s="412" t="s">
        <v>39</v>
      </c>
      <c r="E83" s="412"/>
      <c r="F83" s="412"/>
      <c r="G83" s="412"/>
      <c r="H83" s="412"/>
      <c r="I83" s="412"/>
      <c r="J83" s="412"/>
      <c r="K83" s="412"/>
      <c r="L83" s="422"/>
    </row>
    <row r="84" spans="1:12" ht="13.8" thickBot="1">
      <c r="A84" s="425"/>
      <c r="B84" s="412"/>
      <c r="C84" s="412"/>
      <c r="D84" s="412"/>
      <c r="E84" s="412" t="s">
        <v>40</v>
      </c>
      <c r="F84" s="412"/>
      <c r="G84" s="412"/>
      <c r="H84" s="412"/>
      <c r="I84" s="412"/>
      <c r="J84" s="412"/>
      <c r="K84" s="412"/>
      <c r="L84" s="422"/>
    </row>
    <row r="85" spans="1:12">
      <c r="A85" s="522" t="s">
        <v>98</v>
      </c>
      <c r="B85" s="523"/>
      <c r="C85" s="523"/>
      <c r="D85" s="523"/>
      <c r="E85" s="523"/>
      <c r="F85" s="523"/>
      <c r="G85" s="523"/>
      <c r="H85" s="523"/>
      <c r="I85" s="523"/>
      <c r="J85" s="523"/>
      <c r="K85" s="523"/>
      <c r="L85" s="524"/>
    </row>
    <row r="86" spans="1:12">
      <c r="A86" s="525"/>
      <c r="B86" s="526"/>
      <c r="C86" s="526"/>
      <c r="D86" s="526"/>
      <c r="E86" s="526"/>
      <c r="F86" s="526"/>
      <c r="G86" s="526"/>
      <c r="H86" s="526"/>
      <c r="I86" s="526"/>
      <c r="J86" s="526"/>
      <c r="K86" s="526"/>
      <c r="L86" s="527"/>
    </row>
    <row r="87" spans="1:12" ht="13.8" thickBot="1">
      <c r="A87" s="528"/>
      <c r="B87" s="529"/>
      <c r="C87" s="529"/>
      <c r="D87" s="529"/>
      <c r="E87" s="529"/>
      <c r="F87" s="529"/>
      <c r="G87" s="529"/>
      <c r="H87" s="529"/>
      <c r="I87" s="529"/>
      <c r="J87" s="529"/>
      <c r="K87" s="529"/>
      <c r="L87" s="530"/>
    </row>
    <row r="88" spans="1:12">
      <c r="A88" s="531"/>
      <c r="B88" s="532"/>
      <c r="C88" s="532"/>
      <c r="D88" s="532"/>
      <c r="E88" s="532"/>
      <c r="F88" s="532"/>
      <c r="G88" s="532"/>
      <c r="H88" s="532"/>
      <c r="I88" s="532"/>
      <c r="J88" s="532"/>
      <c r="K88" s="532"/>
      <c r="L88" s="533"/>
    </row>
    <row r="89" spans="1:12">
      <c r="A89" s="534" t="s">
        <v>99</v>
      </c>
      <c r="B89" s="424"/>
      <c r="C89" s="424"/>
      <c r="D89" s="424"/>
      <c r="E89" s="424"/>
      <c r="F89" s="424"/>
      <c r="G89" s="424"/>
      <c r="H89" s="424"/>
      <c r="I89" s="424"/>
      <c r="J89" s="424"/>
      <c r="K89" s="424"/>
      <c r="L89" s="418"/>
    </row>
    <row r="90" spans="1:12" s="423" customFormat="1" ht="17.25" customHeight="1">
      <c r="A90" s="1061" t="s">
        <v>100</v>
      </c>
      <c r="B90" s="1062"/>
      <c r="C90" s="1062"/>
      <c r="D90" s="1062"/>
      <c r="E90" s="1062"/>
      <c r="F90" s="1062"/>
      <c r="G90" s="1062"/>
      <c r="H90" s="1062"/>
      <c r="I90" s="1062"/>
      <c r="J90" s="1062"/>
      <c r="K90" s="1062"/>
      <c r="L90" s="1063"/>
    </row>
    <row r="91" spans="1:12" s="423" customFormat="1" ht="17.25" customHeight="1">
      <c r="A91" s="1061"/>
      <c r="B91" s="1062"/>
      <c r="C91" s="1062"/>
      <c r="D91" s="1062"/>
      <c r="E91" s="1062"/>
      <c r="F91" s="1062"/>
      <c r="G91" s="1062"/>
      <c r="H91" s="1062"/>
      <c r="I91" s="1062"/>
      <c r="J91" s="1062"/>
      <c r="K91" s="1062"/>
      <c r="L91" s="1063"/>
    </row>
    <row r="92" spans="1:12" s="423" customFormat="1" ht="27" customHeight="1">
      <c r="A92" s="1064" t="s">
        <v>101</v>
      </c>
      <c r="B92" s="1065"/>
      <c r="C92" s="1065"/>
      <c r="D92" s="1065"/>
      <c r="E92" s="1065"/>
      <c r="F92" s="1065"/>
      <c r="G92" s="1065"/>
      <c r="H92" s="1065"/>
      <c r="I92" s="1065"/>
      <c r="J92" s="1065"/>
      <c r="K92" s="1065"/>
      <c r="L92" s="1066"/>
    </row>
    <row r="93" spans="1:12">
      <c r="A93" s="535"/>
      <c r="B93" s="536"/>
      <c r="C93" s="536"/>
      <c r="D93" s="536"/>
      <c r="E93" s="536"/>
      <c r="F93" s="536"/>
      <c r="G93" s="536"/>
      <c r="H93" s="536"/>
      <c r="I93" s="536"/>
      <c r="J93" s="536"/>
      <c r="K93" s="536"/>
      <c r="L93" s="537"/>
    </row>
    <row r="94" spans="1:12">
      <c r="A94" s="535"/>
      <c r="B94" s="536"/>
      <c r="C94" s="536"/>
      <c r="D94" s="536"/>
      <c r="E94" s="536"/>
      <c r="F94" s="536"/>
      <c r="G94" s="536"/>
      <c r="H94" s="536"/>
      <c r="I94" s="536"/>
      <c r="J94" s="536"/>
      <c r="K94" s="536"/>
      <c r="L94" s="537"/>
    </row>
    <row r="95" spans="1:12">
      <c r="A95" s="534"/>
      <c r="B95" s="424"/>
      <c r="C95" s="424"/>
      <c r="D95" s="424"/>
      <c r="E95" s="424"/>
      <c r="F95" s="424"/>
      <c r="G95" s="424"/>
      <c r="H95" s="424"/>
      <c r="I95" s="424"/>
      <c r="J95" s="424"/>
      <c r="K95" s="424"/>
      <c r="L95" s="418"/>
    </row>
    <row r="96" spans="1:12" s="442" customFormat="1" ht="11.4">
      <c r="A96" s="509"/>
      <c r="D96" s="442" t="s">
        <v>36</v>
      </c>
      <c r="E96" s="521"/>
      <c r="L96" s="507"/>
    </row>
    <row r="97" spans="1:12" s="442" customFormat="1" ht="11.4">
      <c r="A97" s="509"/>
      <c r="D97" s="538" t="s">
        <v>37</v>
      </c>
      <c r="F97" s="538"/>
      <c r="G97" s="538"/>
      <c r="H97" s="538"/>
      <c r="L97" s="507"/>
    </row>
    <row r="98" spans="1:12">
      <c r="A98" s="425"/>
      <c r="B98" s="412"/>
      <c r="C98" s="412"/>
      <c r="D98" s="539" t="s">
        <v>41</v>
      </c>
      <c r="E98" s="412"/>
      <c r="F98" s="539"/>
      <c r="G98" s="539"/>
      <c r="H98" s="539"/>
      <c r="I98" s="412"/>
      <c r="J98" s="412"/>
      <c r="K98" s="412"/>
      <c r="L98" s="422"/>
    </row>
    <row r="99" spans="1:12">
      <c r="A99" s="540"/>
      <c r="B99" s="424"/>
      <c r="C99" s="424"/>
      <c r="D99" s="412" t="s">
        <v>39</v>
      </c>
      <c r="E99" s="412"/>
      <c r="F99" s="412"/>
      <c r="G99" s="412"/>
      <c r="H99" s="412"/>
      <c r="I99" s="424"/>
      <c r="J99" s="424"/>
      <c r="K99" s="424"/>
      <c r="L99" s="418"/>
    </row>
    <row r="100" spans="1:12" ht="13.5" customHeight="1">
      <c r="A100" s="540"/>
      <c r="B100" s="424"/>
      <c r="C100" s="424"/>
      <c r="D100" s="424"/>
      <c r="E100" s="412"/>
      <c r="F100" s="412"/>
      <c r="G100" s="412"/>
      <c r="H100" s="412"/>
      <c r="I100" s="424"/>
      <c r="J100" s="424"/>
      <c r="K100" s="424"/>
      <c r="L100" s="418"/>
    </row>
    <row r="101" spans="1:12">
      <c r="A101" s="541" t="s">
        <v>102</v>
      </c>
      <c r="B101" s="542"/>
      <c r="C101" s="542"/>
      <c r="D101" s="412"/>
      <c r="E101" s="412"/>
      <c r="F101" s="412"/>
      <c r="G101" s="412"/>
      <c r="H101" s="1055"/>
      <c r="I101" s="1055"/>
      <c r="J101" s="1055"/>
      <c r="K101" s="1055"/>
      <c r="L101" s="1056"/>
    </row>
    <row r="102" spans="1:12" ht="13.8" thickBot="1">
      <c r="A102" s="543" t="s">
        <v>103</v>
      </c>
      <c r="B102" s="544"/>
      <c r="C102" s="544"/>
      <c r="D102" s="545"/>
      <c r="E102" s="545"/>
      <c r="F102" s="545"/>
      <c r="G102" s="545"/>
      <c r="H102" s="1057"/>
      <c r="I102" s="1057"/>
      <c r="J102" s="1057"/>
      <c r="K102" s="1057"/>
      <c r="L102" s="1058"/>
    </row>
  </sheetData>
  <mergeCells count="65">
    <mergeCell ref="A77:K77"/>
    <mergeCell ref="A90:L91"/>
    <mergeCell ref="A92:L92"/>
    <mergeCell ref="H101:L102"/>
    <mergeCell ref="A71:F71"/>
    <mergeCell ref="J71:K71"/>
    <mergeCell ref="J72:K72"/>
    <mergeCell ref="J73:K73"/>
    <mergeCell ref="J74:K74"/>
    <mergeCell ref="A75:K75"/>
    <mergeCell ref="A67:K67"/>
    <mergeCell ref="J53:K53"/>
    <mergeCell ref="J54:K54"/>
    <mergeCell ref="J55:K55"/>
    <mergeCell ref="J56:K56"/>
    <mergeCell ref="A57:K57"/>
    <mergeCell ref="A61:F61"/>
    <mergeCell ref="J61:K61"/>
    <mergeCell ref="J62:K62"/>
    <mergeCell ref="J63:K63"/>
    <mergeCell ref="A64:F64"/>
    <mergeCell ref="J64:K64"/>
    <mergeCell ref="A65:K65"/>
    <mergeCell ref="A52:E52"/>
    <mergeCell ref="J52:K52"/>
    <mergeCell ref="J36:K36"/>
    <mergeCell ref="G38:H38"/>
    <mergeCell ref="J38:K38"/>
    <mergeCell ref="A39:K39"/>
    <mergeCell ref="A43:G43"/>
    <mergeCell ref="J43:K43"/>
    <mergeCell ref="J44:K44"/>
    <mergeCell ref="J45:K45"/>
    <mergeCell ref="J46:K46"/>
    <mergeCell ref="J47:K47"/>
    <mergeCell ref="A48:K48"/>
    <mergeCell ref="A10:D10"/>
    <mergeCell ref="G10:H10"/>
    <mergeCell ref="A1:A6"/>
    <mergeCell ref="B1:H1"/>
    <mergeCell ref="I1:I2"/>
    <mergeCell ref="B5:H5"/>
    <mergeCell ref="I5:I6"/>
    <mergeCell ref="J35:K35"/>
    <mergeCell ref="J12:L12"/>
    <mergeCell ref="B30:H30"/>
    <mergeCell ref="J30:K30"/>
    <mergeCell ref="A34:F34"/>
    <mergeCell ref="G34:H34"/>
    <mergeCell ref="J34:K34"/>
    <mergeCell ref="A15:A16"/>
    <mergeCell ref="B15:K16"/>
    <mergeCell ref="A27:L27"/>
    <mergeCell ref="B29:H29"/>
    <mergeCell ref="J29:K29"/>
    <mergeCell ref="J5:J6"/>
    <mergeCell ref="K5:K6"/>
    <mergeCell ref="L5:L6"/>
    <mergeCell ref="B6:H6"/>
    <mergeCell ref="J1:L2"/>
    <mergeCell ref="B2:H2"/>
    <mergeCell ref="B3:H3"/>
    <mergeCell ref="I3:I4"/>
    <mergeCell ref="J3:L4"/>
    <mergeCell ref="B4:H4"/>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112641"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112641"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100"/>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252" width="11.44140625" style="58"/>
    <col min="253" max="253" width="22.6640625" style="58" customWidth="1"/>
    <col min="254" max="254" width="15.44140625" style="58" customWidth="1"/>
    <col min="255" max="255" width="7.33203125" style="58" customWidth="1"/>
    <col min="256" max="256" width="11.44140625" style="58"/>
    <col min="257" max="257" width="5.6640625" style="58" customWidth="1"/>
    <col min="258" max="258" width="9.5546875" style="58" customWidth="1"/>
    <col min="259" max="259" width="14" style="58" customWidth="1"/>
    <col min="260" max="260" width="16.33203125" style="58" customWidth="1"/>
    <col min="261" max="261" width="15.88671875" style="58" customWidth="1"/>
    <col min="262" max="262" width="11.6640625" style="58" customWidth="1"/>
    <col min="263" max="263" width="8.33203125" style="58" customWidth="1"/>
    <col min="264" max="264" width="16.5546875" style="58" customWidth="1"/>
    <col min="265" max="508" width="11.44140625" style="58"/>
    <col min="509" max="509" width="22.6640625" style="58" customWidth="1"/>
    <col min="510" max="510" width="15.44140625" style="58" customWidth="1"/>
    <col min="511" max="511" width="7.33203125" style="58" customWidth="1"/>
    <col min="512" max="512" width="11.44140625" style="58"/>
    <col min="513" max="513" width="5.6640625" style="58" customWidth="1"/>
    <col min="514" max="514" width="9.5546875" style="58" customWidth="1"/>
    <col min="515" max="515" width="14" style="58" customWidth="1"/>
    <col min="516" max="516" width="16.33203125" style="58" customWidth="1"/>
    <col min="517" max="517" width="15.88671875" style="58" customWidth="1"/>
    <col min="518" max="518" width="11.6640625" style="58" customWidth="1"/>
    <col min="519" max="519" width="8.33203125" style="58" customWidth="1"/>
    <col min="520" max="520" width="16.5546875" style="58" customWidth="1"/>
    <col min="521" max="764" width="11.44140625" style="58"/>
    <col min="765" max="765" width="22.6640625" style="58" customWidth="1"/>
    <col min="766" max="766" width="15.44140625" style="58" customWidth="1"/>
    <col min="767" max="767" width="7.33203125" style="58" customWidth="1"/>
    <col min="768" max="768" width="11.44140625" style="58"/>
    <col min="769" max="769" width="5.6640625" style="58" customWidth="1"/>
    <col min="770" max="770" width="9.5546875" style="58" customWidth="1"/>
    <col min="771" max="771" width="14" style="58" customWidth="1"/>
    <col min="772" max="772" width="16.33203125" style="58" customWidth="1"/>
    <col min="773" max="773" width="15.88671875" style="58" customWidth="1"/>
    <col min="774" max="774" width="11.6640625" style="58" customWidth="1"/>
    <col min="775" max="775" width="8.33203125" style="58" customWidth="1"/>
    <col min="776" max="776" width="16.5546875" style="58" customWidth="1"/>
    <col min="777" max="1020" width="11.44140625" style="58"/>
    <col min="1021" max="1021" width="22.6640625" style="58" customWidth="1"/>
    <col min="1022" max="1022" width="15.44140625" style="58" customWidth="1"/>
    <col min="1023" max="1023" width="7.33203125" style="58" customWidth="1"/>
    <col min="1024" max="1024" width="11.44140625" style="58"/>
    <col min="1025" max="1025" width="5.6640625" style="58" customWidth="1"/>
    <col min="1026" max="1026" width="9.5546875" style="58" customWidth="1"/>
    <col min="1027" max="1027" width="14" style="58" customWidth="1"/>
    <col min="1028" max="1028" width="16.33203125" style="58" customWidth="1"/>
    <col min="1029" max="1029" width="15.88671875" style="58" customWidth="1"/>
    <col min="1030" max="1030" width="11.6640625" style="58" customWidth="1"/>
    <col min="1031" max="1031" width="8.33203125" style="58" customWidth="1"/>
    <col min="1032" max="1032" width="16.5546875" style="58" customWidth="1"/>
    <col min="1033" max="1276" width="11.44140625" style="58"/>
    <col min="1277" max="1277" width="22.6640625" style="58" customWidth="1"/>
    <col min="1278" max="1278" width="15.44140625" style="58" customWidth="1"/>
    <col min="1279" max="1279" width="7.33203125" style="58" customWidth="1"/>
    <col min="1280" max="1280" width="11.44140625" style="58"/>
    <col min="1281" max="1281" width="5.6640625" style="58" customWidth="1"/>
    <col min="1282" max="1282" width="9.5546875" style="58" customWidth="1"/>
    <col min="1283" max="1283" width="14" style="58" customWidth="1"/>
    <col min="1284" max="1284" width="16.33203125" style="58" customWidth="1"/>
    <col min="1285" max="1285" width="15.88671875" style="58" customWidth="1"/>
    <col min="1286" max="1286" width="11.6640625" style="58" customWidth="1"/>
    <col min="1287" max="1287" width="8.33203125" style="58" customWidth="1"/>
    <col min="1288" max="1288" width="16.5546875" style="58" customWidth="1"/>
    <col min="1289" max="1532" width="11.44140625" style="58"/>
    <col min="1533" max="1533" width="22.6640625" style="58" customWidth="1"/>
    <col min="1534" max="1534" width="15.44140625" style="58" customWidth="1"/>
    <col min="1535" max="1535" width="7.33203125" style="58" customWidth="1"/>
    <col min="1536" max="1536" width="11.44140625" style="58"/>
    <col min="1537" max="1537" width="5.6640625" style="58" customWidth="1"/>
    <col min="1538" max="1538" width="9.5546875" style="58" customWidth="1"/>
    <col min="1539" max="1539" width="14" style="58" customWidth="1"/>
    <col min="1540" max="1540" width="16.33203125" style="58" customWidth="1"/>
    <col min="1541" max="1541" width="15.88671875" style="58" customWidth="1"/>
    <col min="1542" max="1542" width="11.6640625" style="58" customWidth="1"/>
    <col min="1543" max="1543" width="8.33203125" style="58" customWidth="1"/>
    <col min="1544" max="1544" width="16.5546875" style="58" customWidth="1"/>
    <col min="1545" max="1788" width="11.44140625" style="58"/>
    <col min="1789" max="1789" width="22.6640625" style="58" customWidth="1"/>
    <col min="1790" max="1790" width="15.44140625" style="58" customWidth="1"/>
    <col min="1791" max="1791" width="7.33203125" style="58" customWidth="1"/>
    <col min="1792" max="1792" width="11.44140625" style="58"/>
    <col min="1793" max="1793" width="5.6640625" style="58" customWidth="1"/>
    <col min="1794" max="1794" width="9.5546875" style="58" customWidth="1"/>
    <col min="1795" max="1795" width="14" style="58" customWidth="1"/>
    <col min="1796" max="1796" width="16.33203125" style="58" customWidth="1"/>
    <col min="1797" max="1797" width="15.88671875" style="58" customWidth="1"/>
    <col min="1798" max="1798" width="11.6640625" style="58" customWidth="1"/>
    <col min="1799" max="1799" width="8.33203125" style="58" customWidth="1"/>
    <col min="1800" max="1800" width="16.5546875" style="58" customWidth="1"/>
    <col min="1801" max="2044" width="11.44140625" style="58"/>
    <col min="2045" max="2045" width="22.6640625" style="58" customWidth="1"/>
    <col min="2046" max="2046" width="15.44140625" style="58" customWidth="1"/>
    <col min="2047" max="2047" width="7.33203125" style="58" customWidth="1"/>
    <col min="2048" max="2048" width="11.44140625" style="58"/>
    <col min="2049" max="2049" width="5.6640625" style="58" customWidth="1"/>
    <col min="2050" max="2050" width="9.5546875" style="58" customWidth="1"/>
    <col min="2051" max="2051" width="14" style="58" customWidth="1"/>
    <col min="2052" max="2052" width="16.33203125" style="58" customWidth="1"/>
    <col min="2053" max="2053" width="15.88671875" style="58" customWidth="1"/>
    <col min="2054" max="2054" width="11.6640625" style="58" customWidth="1"/>
    <col min="2055" max="2055" width="8.33203125" style="58" customWidth="1"/>
    <col min="2056" max="2056" width="16.5546875" style="58" customWidth="1"/>
    <col min="2057" max="2300" width="11.44140625" style="58"/>
    <col min="2301" max="2301" width="22.6640625" style="58" customWidth="1"/>
    <col min="2302" max="2302" width="15.44140625" style="58" customWidth="1"/>
    <col min="2303" max="2303" width="7.33203125" style="58" customWidth="1"/>
    <col min="2304" max="2304" width="11.44140625" style="58"/>
    <col min="2305" max="2305" width="5.6640625" style="58" customWidth="1"/>
    <col min="2306" max="2306" width="9.5546875" style="58" customWidth="1"/>
    <col min="2307" max="2307" width="14" style="58" customWidth="1"/>
    <col min="2308" max="2308" width="16.33203125" style="58" customWidth="1"/>
    <col min="2309" max="2309" width="15.88671875" style="58" customWidth="1"/>
    <col min="2310" max="2310" width="11.6640625" style="58" customWidth="1"/>
    <col min="2311" max="2311" width="8.33203125" style="58" customWidth="1"/>
    <col min="2312" max="2312" width="16.5546875" style="58" customWidth="1"/>
    <col min="2313" max="2556" width="11.44140625" style="58"/>
    <col min="2557" max="2557" width="22.6640625" style="58" customWidth="1"/>
    <col min="2558" max="2558" width="15.44140625" style="58" customWidth="1"/>
    <col min="2559" max="2559" width="7.33203125" style="58" customWidth="1"/>
    <col min="2560" max="2560" width="11.44140625" style="58"/>
    <col min="2561" max="2561" width="5.6640625" style="58" customWidth="1"/>
    <col min="2562" max="2562" width="9.5546875" style="58" customWidth="1"/>
    <col min="2563" max="2563" width="14" style="58" customWidth="1"/>
    <col min="2564" max="2564" width="16.33203125" style="58" customWidth="1"/>
    <col min="2565" max="2565" width="15.88671875" style="58" customWidth="1"/>
    <col min="2566" max="2566" width="11.6640625" style="58" customWidth="1"/>
    <col min="2567" max="2567" width="8.33203125" style="58" customWidth="1"/>
    <col min="2568" max="2568" width="16.5546875" style="58" customWidth="1"/>
    <col min="2569" max="2812" width="11.44140625" style="58"/>
    <col min="2813" max="2813" width="22.6640625" style="58" customWidth="1"/>
    <col min="2814" max="2814" width="15.44140625" style="58" customWidth="1"/>
    <col min="2815" max="2815" width="7.33203125" style="58" customWidth="1"/>
    <col min="2816" max="2816" width="11.44140625" style="58"/>
    <col min="2817" max="2817" width="5.6640625" style="58" customWidth="1"/>
    <col min="2818" max="2818" width="9.5546875" style="58" customWidth="1"/>
    <col min="2819" max="2819" width="14" style="58" customWidth="1"/>
    <col min="2820" max="2820" width="16.33203125" style="58" customWidth="1"/>
    <col min="2821" max="2821" width="15.88671875" style="58" customWidth="1"/>
    <col min="2822" max="2822" width="11.6640625" style="58" customWidth="1"/>
    <col min="2823" max="2823" width="8.33203125" style="58" customWidth="1"/>
    <col min="2824" max="2824" width="16.5546875" style="58" customWidth="1"/>
    <col min="2825" max="3068" width="11.44140625" style="58"/>
    <col min="3069" max="3069" width="22.6640625" style="58" customWidth="1"/>
    <col min="3070" max="3070" width="15.44140625" style="58" customWidth="1"/>
    <col min="3071" max="3071" width="7.33203125" style="58" customWidth="1"/>
    <col min="3072" max="3072" width="11.44140625" style="58"/>
    <col min="3073" max="3073" width="5.6640625" style="58" customWidth="1"/>
    <col min="3074" max="3074" width="9.5546875" style="58" customWidth="1"/>
    <col min="3075" max="3075" width="14" style="58" customWidth="1"/>
    <col min="3076" max="3076" width="16.33203125" style="58" customWidth="1"/>
    <col min="3077" max="3077" width="15.88671875" style="58" customWidth="1"/>
    <col min="3078" max="3078" width="11.6640625" style="58" customWidth="1"/>
    <col min="3079" max="3079" width="8.33203125" style="58" customWidth="1"/>
    <col min="3080" max="3080" width="16.5546875" style="58" customWidth="1"/>
    <col min="3081" max="3324" width="11.44140625" style="58"/>
    <col min="3325" max="3325" width="22.6640625" style="58" customWidth="1"/>
    <col min="3326" max="3326" width="15.44140625" style="58" customWidth="1"/>
    <col min="3327" max="3327" width="7.33203125" style="58" customWidth="1"/>
    <col min="3328" max="3328" width="11.44140625" style="58"/>
    <col min="3329" max="3329" width="5.6640625" style="58" customWidth="1"/>
    <col min="3330" max="3330" width="9.5546875" style="58" customWidth="1"/>
    <col min="3331" max="3331" width="14" style="58" customWidth="1"/>
    <col min="3332" max="3332" width="16.33203125" style="58" customWidth="1"/>
    <col min="3333" max="3333" width="15.88671875" style="58" customWidth="1"/>
    <col min="3334" max="3334" width="11.6640625" style="58" customWidth="1"/>
    <col min="3335" max="3335" width="8.33203125" style="58" customWidth="1"/>
    <col min="3336" max="3336" width="16.5546875" style="58" customWidth="1"/>
    <col min="3337" max="3580" width="11.44140625" style="58"/>
    <col min="3581" max="3581" width="22.6640625" style="58" customWidth="1"/>
    <col min="3582" max="3582" width="15.44140625" style="58" customWidth="1"/>
    <col min="3583" max="3583" width="7.33203125" style="58" customWidth="1"/>
    <col min="3584" max="3584" width="11.44140625" style="58"/>
    <col min="3585" max="3585" width="5.6640625" style="58" customWidth="1"/>
    <col min="3586" max="3586" width="9.5546875" style="58" customWidth="1"/>
    <col min="3587" max="3587" width="14" style="58" customWidth="1"/>
    <col min="3588" max="3588" width="16.33203125" style="58" customWidth="1"/>
    <col min="3589" max="3589" width="15.88671875" style="58" customWidth="1"/>
    <col min="3590" max="3590" width="11.6640625" style="58" customWidth="1"/>
    <col min="3591" max="3591" width="8.33203125" style="58" customWidth="1"/>
    <col min="3592" max="3592" width="16.5546875" style="58" customWidth="1"/>
    <col min="3593" max="3836" width="11.44140625" style="58"/>
    <col min="3837" max="3837" width="22.6640625" style="58" customWidth="1"/>
    <col min="3838" max="3838" width="15.44140625" style="58" customWidth="1"/>
    <col min="3839" max="3839" width="7.33203125" style="58" customWidth="1"/>
    <col min="3840" max="3840" width="11.44140625" style="58"/>
    <col min="3841" max="3841" width="5.6640625" style="58" customWidth="1"/>
    <col min="3842" max="3842" width="9.5546875" style="58" customWidth="1"/>
    <col min="3843" max="3843" width="14" style="58" customWidth="1"/>
    <col min="3844" max="3844" width="16.33203125" style="58" customWidth="1"/>
    <col min="3845" max="3845" width="15.88671875" style="58" customWidth="1"/>
    <col min="3846" max="3846" width="11.6640625" style="58" customWidth="1"/>
    <col min="3847" max="3847" width="8.33203125" style="58" customWidth="1"/>
    <col min="3848" max="3848" width="16.5546875" style="58" customWidth="1"/>
    <col min="3849" max="4092" width="11.44140625" style="58"/>
    <col min="4093" max="4093" width="22.6640625" style="58" customWidth="1"/>
    <col min="4094" max="4094" width="15.44140625" style="58" customWidth="1"/>
    <col min="4095" max="4095" width="7.33203125" style="58" customWidth="1"/>
    <col min="4096" max="4096" width="11.44140625" style="58"/>
    <col min="4097" max="4097" width="5.6640625" style="58" customWidth="1"/>
    <col min="4098" max="4098" width="9.5546875" style="58" customWidth="1"/>
    <col min="4099" max="4099" width="14" style="58" customWidth="1"/>
    <col min="4100" max="4100" width="16.33203125" style="58" customWidth="1"/>
    <col min="4101" max="4101" width="15.88671875" style="58" customWidth="1"/>
    <col min="4102" max="4102" width="11.6640625" style="58" customWidth="1"/>
    <col min="4103" max="4103" width="8.33203125" style="58" customWidth="1"/>
    <col min="4104" max="4104" width="16.5546875" style="58" customWidth="1"/>
    <col min="4105" max="4348" width="11.44140625" style="58"/>
    <col min="4349" max="4349" width="22.6640625" style="58" customWidth="1"/>
    <col min="4350" max="4350" width="15.44140625" style="58" customWidth="1"/>
    <col min="4351" max="4351" width="7.33203125" style="58" customWidth="1"/>
    <col min="4352" max="4352" width="11.44140625" style="58"/>
    <col min="4353" max="4353" width="5.6640625" style="58" customWidth="1"/>
    <col min="4354" max="4354" width="9.5546875" style="58" customWidth="1"/>
    <col min="4355" max="4355" width="14" style="58" customWidth="1"/>
    <col min="4356" max="4356" width="16.33203125" style="58" customWidth="1"/>
    <col min="4357" max="4357" width="15.88671875" style="58" customWidth="1"/>
    <col min="4358" max="4358" width="11.6640625" style="58" customWidth="1"/>
    <col min="4359" max="4359" width="8.33203125" style="58" customWidth="1"/>
    <col min="4360" max="4360" width="16.5546875" style="58" customWidth="1"/>
    <col min="4361" max="4604" width="11.44140625" style="58"/>
    <col min="4605" max="4605" width="22.6640625" style="58" customWidth="1"/>
    <col min="4606" max="4606" width="15.44140625" style="58" customWidth="1"/>
    <col min="4607" max="4607" width="7.33203125" style="58" customWidth="1"/>
    <col min="4608" max="4608" width="11.44140625" style="58"/>
    <col min="4609" max="4609" width="5.6640625" style="58" customWidth="1"/>
    <col min="4610" max="4610" width="9.5546875" style="58" customWidth="1"/>
    <col min="4611" max="4611" width="14" style="58" customWidth="1"/>
    <col min="4612" max="4612" width="16.33203125" style="58" customWidth="1"/>
    <col min="4613" max="4613" width="15.88671875" style="58" customWidth="1"/>
    <col min="4614" max="4614" width="11.6640625" style="58" customWidth="1"/>
    <col min="4615" max="4615" width="8.33203125" style="58" customWidth="1"/>
    <col min="4616" max="4616" width="16.5546875" style="58" customWidth="1"/>
    <col min="4617" max="4860" width="11.44140625" style="58"/>
    <col min="4861" max="4861" width="22.6640625" style="58" customWidth="1"/>
    <col min="4862" max="4862" width="15.44140625" style="58" customWidth="1"/>
    <col min="4863" max="4863" width="7.33203125" style="58" customWidth="1"/>
    <col min="4864" max="4864" width="11.44140625" style="58"/>
    <col min="4865" max="4865" width="5.6640625" style="58" customWidth="1"/>
    <col min="4866" max="4866" width="9.5546875" style="58" customWidth="1"/>
    <col min="4867" max="4867" width="14" style="58" customWidth="1"/>
    <col min="4868" max="4868" width="16.33203125" style="58" customWidth="1"/>
    <col min="4869" max="4869" width="15.88671875" style="58" customWidth="1"/>
    <col min="4870" max="4870" width="11.6640625" style="58" customWidth="1"/>
    <col min="4871" max="4871" width="8.33203125" style="58" customWidth="1"/>
    <col min="4872" max="4872" width="16.5546875" style="58" customWidth="1"/>
    <col min="4873" max="5116" width="11.44140625" style="58"/>
    <col min="5117" max="5117" width="22.6640625" style="58" customWidth="1"/>
    <col min="5118" max="5118" width="15.44140625" style="58" customWidth="1"/>
    <col min="5119" max="5119" width="7.33203125" style="58" customWidth="1"/>
    <col min="5120" max="5120" width="11.44140625" style="58"/>
    <col min="5121" max="5121" width="5.6640625" style="58" customWidth="1"/>
    <col min="5122" max="5122" width="9.5546875" style="58" customWidth="1"/>
    <col min="5123" max="5123" width="14" style="58" customWidth="1"/>
    <col min="5124" max="5124" width="16.33203125" style="58" customWidth="1"/>
    <col min="5125" max="5125" width="15.88671875" style="58" customWidth="1"/>
    <col min="5126" max="5126" width="11.6640625" style="58" customWidth="1"/>
    <col min="5127" max="5127" width="8.33203125" style="58" customWidth="1"/>
    <col min="5128" max="5128" width="16.5546875" style="58" customWidth="1"/>
    <col min="5129" max="5372" width="11.44140625" style="58"/>
    <col min="5373" max="5373" width="22.6640625" style="58" customWidth="1"/>
    <col min="5374" max="5374" width="15.44140625" style="58" customWidth="1"/>
    <col min="5375" max="5375" width="7.33203125" style="58" customWidth="1"/>
    <col min="5376" max="5376" width="11.44140625" style="58"/>
    <col min="5377" max="5377" width="5.6640625" style="58" customWidth="1"/>
    <col min="5378" max="5378" width="9.5546875" style="58" customWidth="1"/>
    <col min="5379" max="5379" width="14" style="58" customWidth="1"/>
    <col min="5380" max="5380" width="16.33203125" style="58" customWidth="1"/>
    <col min="5381" max="5381" width="15.88671875" style="58" customWidth="1"/>
    <col min="5382" max="5382" width="11.6640625" style="58" customWidth="1"/>
    <col min="5383" max="5383" width="8.33203125" style="58" customWidth="1"/>
    <col min="5384" max="5384" width="16.5546875" style="58" customWidth="1"/>
    <col min="5385" max="5628" width="11.44140625" style="58"/>
    <col min="5629" max="5629" width="22.6640625" style="58" customWidth="1"/>
    <col min="5630" max="5630" width="15.44140625" style="58" customWidth="1"/>
    <col min="5631" max="5631" width="7.33203125" style="58" customWidth="1"/>
    <col min="5632" max="5632" width="11.44140625" style="58"/>
    <col min="5633" max="5633" width="5.6640625" style="58" customWidth="1"/>
    <col min="5634" max="5634" width="9.5546875" style="58" customWidth="1"/>
    <col min="5635" max="5635" width="14" style="58" customWidth="1"/>
    <col min="5636" max="5636" width="16.33203125" style="58" customWidth="1"/>
    <col min="5637" max="5637" width="15.88671875" style="58" customWidth="1"/>
    <col min="5638" max="5638" width="11.6640625" style="58" customWidth="1"/>
    <col min="5639" max="5639" width="8.33203125" style="58" customWidth="1"/>
    <col min="5640" max="5640" width="16.5546875" style="58" customWidth="1"/>
    <col min="5641" max="5884" width="11.44140625" style="58"/>
    <col min="5885" max="5885" width="22.6640625" style="58" customWidth="1"/>
    <col min="5886" max="5886" width="15.44140625" style="58" customWidth="1"/>
    <col min="5887" max="5887" width="7.33203125" style="58" customWidth="1"/>
    <col min="5888" max="5888" width="11.44140625" style="58"/>
    <col min="5889" max="5889" width="5.6640625" style="58" customWidth="1"/>
    <col min="5890" max="5890" width="9.5546875" style="58" customWidth="1"/>
    <col min="5891" max="5891" width="14" style="58" customWidth="1"/>
    <col min="5892" max="5892" width="16.33203125" style="58" customWidth="1"/>
    <col min="5893" max="5893" width="15.88671875" style="58" customWidth="1"/>
    <col min="5894" max="5894" width="11.6640625" style="58" customWidth="1"/>
    <col min="5895" max="5895" width="8.33203125" style="58" customWidth="1"/>
    <col min="5896" max="5896" width="16.5546875" style="58" customWidth="1"/>
    <col min="5897" max="6140" width="11.44140625" style="58"/>
    <col min="6141" max="6141" width="22.6640625" style="58" customWidth="1"/>
    <col min="6142" max="6142" width="15.44140625" style="58" customWidth="1"/>
    <col min="6143" max="6143" width="7.33203125" style="58" customWidth="1"/>
    <col min="6144" max="6144" width="11.44140625" style="58"/>
    <col min="6145" max="6145" width="5.6640625" style="58" customWidth="1"/>
    <col min="6146" max="6146" width="9.5546875" style="58" customWidth="1"/>
    <col min="6147" max="6147" width="14" style="58" customWidth="1"/>
    <col min="6148" max="6148" width="16.33203125" style="58" customWidth="1"/>
    <col min="6149" max="6149" width="15.88671875" style="58" customWidth="1"/>
    <col min="6150" max="6150" width="11.6640625" style="58" customWidth="1"/>
    <col min="6151" max="6151" width="8.33203125" style="58" customWidth="1"/>
    <col min="6152" max="6152" width="16.5546875" style="58" customWidth="1"/>
    <col min="6153" max="6396" width="11.44140625" style="58"/>
    <col min="6397" max="6397" width="22.6640625" style="58" customWidth="1"/>
    <col min="6398" max="6398" width="15.44140625" style="58" customWidth="1"/>
    <col min="6399" max="6399" width="7.33203125" style="58" customWidth="1"/>
    <col min="6400" max="6400" width="11.44140625" style="58"/>
    <col min="6401" max="6401" width="5.6640625" style="58" customWidth="1"/>
    <col min="6402" max="6402" width="9.5546875" style="58" customWidth="1"/>
    <col min="6403" max="6403" width="14" style="58" customWidth="1"/>
    <col min="6404" max="6404" width="16.33203125" style="58" customWidth="1"/>
    <col min="6405" max="6405" width="15.88671875" style="58" customWidth="1"/>
    <col min="6406" max="6406" width="11.6640625" style="58" customWidth="1"/>
    <col min="6407" max="6407" width="8.33203125" style="58" customWidth="1"/>
    <col min="6408" max="6408" width="16.5546875" style="58" customWidth="1"/>
    <col min="6409" max="6652" width="11.44140625" style="58"/>
    <col min="6653" max="6653" width="22.6640625" style="58" customWidth="1"/>
    <col min="6654" max="6654" width="15.44140625" style="58" customWidth="1"/>
    <col min="6655" max="6655" width="7.33203125" style="58" customWidth="1"/>
    <col min="6656" max="6656" width="11.44140625" style="58"/>
    <col min="6657" max="6657" width="5.6640625" style="58" customWidth="1"/>
    <col min="6658" max="6658" width="9.5546875" style="58" customWidth="1"/>
    <col min="6659" max="6659" width="14" style="58" customWidth="1"/>
    <col min="6660" max="6660" width="16.33203125" style="58" customWidth="1"/>
    <col min="6661" max="6661" width="15.88671875" style="58" customWidth="1"/>
    <col min="6662" max="6662" width="11.6640625" style="58" customWidth="1"/>
    <col min="6663" max="6663" width="8.33203125" style="58" customWidth="1"/>
    <col min="6664" max="6664" width="16.5546875" style="58" customWidth="1"/>
    <col min="6665" max="6908" width="11.44140625" style="58"/>
    <col min="6909" max="6909" width="22.6640625" style="58" customWidth="1"/>
    <col min="6910" max="6910" width="15.44140625" style="58" customWidth="1"/>
    <col min="6911" max="6911" width="7.33203125" style="58" customWidth="1"/>
    <col min="6912" max="6912" width="11.44140625" style="58"/>
    <col min="6913" max="6913" width="5.6640625" style="58" customWidth="1"/>
    <col min="6914" max="6914" width="9.5546875" style="58" customWidth="1"/>
    <col min="6915" max="6915" width="14" style="58" customWidth="1"/>
    <col min="6916" max="6916" width="16.33203125" style="58" customWidth="1"/>
    <col min="6917" max="6917" width="15.88671875" style="58" customWidth="1"/>
    <col min="6918" max="6918" width="11.6640625" style="58" customWidth="1"/>
    <col min="6919" max="6919" width="8.33203125" style="58" customWidth="1"/>
    <col min="6920" max="6920" width="16.5546875" style="58" customWidth="1"/>
    <col min="6921" max="7164" width="11.44140625" style="58"/>
    <col min="7165" max="7165" width="22.6640625" style="58" customWidth="1"/>
    <col min="7166" max="7166" width="15.44140625" style="58" customWidth="1"/>
    <col min="7167" max="7167" width="7.33203125" style="58" customWidth="1"/>
    <col min="7168" max="7168" width="11.44140625" style="58"/>
    <col min="7169" max="7169" width="5.6640625" style="58" customWidth="1"/>
    <col min="7170" max="7170" width="9.5546875" style="58" customWidth="1"/>
    <col min="7171" max="7171" width="14" style="58" customWidth="1"/>
    <col min="7172" max="7172" width="16.33203125" style="58" customWidth="1"/>
    <col min="7173" max="7173" width="15.88671875" style="58" customWidth="1"/>
    <col min="7174" max="7174" width="11.6640625" style="58" customWidth="1"/>
    <col min="7175" max="7175" width="8.33203125" style="58" customWidth="1"/>
    <col min="7176" max="7176" width="16.5546875" style="58" customWidth="1"/>
    <col min="7177" max="7420" width="11.44140625" style="58"/>
    <col min="7421" max="7421" width="22.6640625" style="58" customWidth="1"/>
    <col min="7422" max="7422" width="15.44140625" style="58" customWidth="1"/>
    <col min="7423" max="7423" width="7.33203125" style="58" customWidth="1"/>
    <col min="7424" max="7424" width="11.44140625" style="58"/>
    <col min="7425" max="7425" width="5.6640625" style="58" customWidth="1"/>
    <col min="7426" max="7426" width="9.5546875" style="58" customWidth="1"/>
    <col min="7427" max="7427" width="14" style="58" customWidth="1"/>
    <col min="7428" max="7428" width="16.33203125" style="58" customWidth="1"/>
    <col min="7429" max="7429" width="15.88671875" style="58" customWidth="1"/>
    <col min="7430" max="7430" width="11.6640625" style="58" customWidth="1"/>
    <col min="7431" max="7431" width="8.33203125" style="58" customWidth="1"/>
    <col min="7432" max="7432" width="16.5546875" style="58" customWidth="1"/>
    <col min="7433" max="7676" width="11.44140625" style="58"/>
    <col min="7677" max="7677" width="22.6640625" style="58" customWidth="1"/>
    <col min="7678" max="7678" width="15.44140625" style="58" customWidth="1"/>
    <col min="7679" max="7679" width="7.33203125" style="58" customWidth="1"/>
    <col min="7680" max="7680" width="11.44140625" style="58"/>
    <col min="7681" max="7681" width="5.6640625" style="58" customWidth="1"/>
    <col min="7682" max="7682" width="9.5546875" style="58" customWidth="1"/>
    <col min="7683" max="7683" width="14" style="58" customWidth="1"/>
    <col min="7684" max="7684" width="16.33203125" style="58" customWidth="1"/>
    <col min="7685" max="7685" width="15.88671875" style="58" customWidth="1"/>
    <col min="7686" max="7686" width="11.6640625" style="58" customWidth="1"/>
    <col min="7687" max="7687" width="8.33203125" style="58" customWidth="1"/>
    <col min="7688" max="7688" width="16.5546875" style="58" customWidth="1"/>
    <col min="7689" max="7932" width="11.44140625" style="58"/>
    <col min="7933" max="7933" width="22.6640625" style="58" customWidth="1"/>
    <col min="7934" max="7934" width="15.44140625" style="58" customWidth="1"/>
    <col min="7935" max="7935" width="7.33203125" style="58" customWidth="1"/>
    <col min="7936" max="7936" width="11.44140625" style="58"/>
    <col min="7937" max="7937" width="5.6640625" style="58" customWidth="1"/>
    <col min="7938" max="7938" width="9.5546875" style="58" customWidth="1"/>
    <col min="7939" max="7939" width="14" style="58" customWidth="1"/>
    <col min="7940" max="7940" width="16.33203125" style="58" customWidth="1"/>
    <col min="7941" max="7941" width="15.88671875" style="58" customWidth="1"/>
    <col min="7942" max="7942" width="11.6640625" style="58" customWidth="1"/>
    <col min="7943" max="7943" width="8.33203125" style="58" customWidth="1"/>
    <col min="7944" max="7944" width="16.5546875" style="58" customWidth="1"/>
    <col min="7945" max="8188" width="11.44140625" style="58"/>
    <col min="8189" max="8189" width="22.6640625" style="58" customWidth="1"/>
    <col min="8190" max="8190" width="15.44140625" style="58" customWidth="1"/>
    <col min="8191" max="8191" width="7.33203125" style="58" customWidth="1"/>
    <col min="8192" max="8192" width="11.44140625" style="58"/>
    <col min="8193" max="8193" width="5.6640625" style="58" customWidth="1"/>
    <col min="8194" max="8194" width="9.5546875" style="58" customWidth="1"/>
    <col min="8195" max="8195" width="14" style="58" customWidth="1"/>
    <col min="8196" max="8196" width="16.33203125" style="58" customWidth="1"/>
    <col min="8197" max="8197" width="15.88671875" style="58" customWidth="1"/>
    <col min="8198" max="8198" width="11.6640625" style="58" customWidth="1"/>
    <col min="8199" max="8199" width="8.33203125" style="58" customWidth="1"/>
    <col min="8200" max="8200" width="16.5546875" style="58" customWidth="1"/>
    <col min="8201" max="8444" width="11.44140625" style="58"/>
    <col min="8445" max="8445" width="22.6640625" style="58" customWidth="1"/>
    <col min="8446" max="8446" width="15.44140625" style="58" customWidth="1"/>
    <col min="8447" max="8447" width="7.33203125" style="58" customWidth="1"/>
    <col min="8448" max="8448" width="11.44140625" style="58"/>
    <col min="8449" max="8449" width="5.6640625" style="58" customWidth="1"/>
    <col min="8450" max="8450" width="9.5546875" style="58" customWidth="1"/>
    <col min="8451" max="8451" width="14" style="58" customWidth="1"/>
    <col min="8452" max="8452" width="16.33203125" style="58" customWidth="1"/>
    <col min="8453" max="8453" width="15.88671875" style="58" customWidth="1"/>
    <col min="8454" max="8454" width="11.6640625" style="58" customWidth="1"/>
    <col min="8455" max="8455" width="8.33203125" style="58" customWidth="1"/>
    <col min="8456" max="8456" width="16.5546875" style="58" customWidth="1"/>
    <col min="8457" max="8700" width="11.44140625" style="58"/>
    <col min="8701" max="8701" width="22.6640625" style="58" customWidth="1"/>
    <col min="8702" max="8702" width="15.44140625" style="58" customWidth="1"/>
    <col min="8703" max="8703" width="7.33203125" style="58" customWidth="1"/>
    <col min="8704" max="8704" width="11.44140625" style="58"/>
    <col min="8705" max="8705" width="5.6640625" style="58" customWidth="1"/>
    <col min="8706" max="8706" width="9.5546875" style="58" customWidth="1"/>
    <col min="8707" max="8707" width="14" style="58" customWidth="1"/>
    <col min="8708" max="8708" width="16.33203125" style="58" customWidth="1"/>
    <col min="8709" max="8709" width="15.88671875" style="58" customWidth="1"/>
    <col min="8710" max="8710" width="11.6640625" style="58" customWidth="1"/>
    <col min="8711" max="8711" width="8.33203125" style="58" customWidth="1"/>
    <col min="8712" max="8712" width="16.5546875" style="58" customWidth="1"/>
    <col min="8713" max="8956" width="11.44140625" style="58"/>
    <col min="8957" max="8957" width="22.6640625" style="58" customWidth="1"/>
    <col min="8958" max="8958" width="15.44140625" style="58" customWidth="1"/>
    <col min="8959" max="8959" width="7.33203125" style="58" customWidth="1"/>
    <col min="8960" max="8960" width="11.44140625" style="58"/>
    <col min="8961" max="8961" width="5.6640625" style="58" customWidth="1"/>
    <col min="8962" max="8962" width="9.5546875" style="58" customWidth="1"/>
    <col min="8963" max="8963" width="14" style="58" customWidth="1"/>
    <col min="8964" max="8964" width="16.33203125" style="58" customWidth="1"/>
    <col min="8965" max="8965" width="15.88671875" style="58" customWidth="1"/>
    <col min="8966" max="8966" width="11.6640625" style="58" customWidth="1"/>
    <col min="8967" max="8967" width="8.33203125" style="58" customWidth="1"/>
    <col min="8968" max="8968" width="16.5546875" style="58" customWidth="1"/>
    <col min="8969" max="9212" width="11.44140625" style="58"/>
    <col min="9213" max="9213" width="22.6640625" style="58" customWidth="1"/>
    <col min="9214" max="9214" width="15.44140625" style="58" customWidth="1"/>
    <col min="9215" max="9215" width="7.33203125" style="58" customWidth="1"/>
    <col min="9216" max="9216" width="11.44140625" style="58"/>
    <col min="9217" max="9217" width="5.6640625" style="58" customWidth="1"/>
    <col min="9218" max="9218" width="9.5546875" style="58" customWidth="1"/>
    <col min="9219" max="9219" width="14" style="58" customWidth="1"/>
    <col min="9220" max="9220" width="16.33203125" style="58" customWidth="1"/>
    <col min="9221" max="9221" width="15.88671875" style="58" customWidth="1"/>
    <col min="9222" max="9222" width="11.6640625" style="58" customWidth="1"/>
    <col min="9223" max="9223" width="8.33203125" style="58" customWidth="1"/>
    <col min="9224" max="9224" width="16.5546875" style="58" customWidth="1"/>
    <col min="9225" max="9468" width="11.44140625" style="58"/>
    <col min="9469" max="9469" width="22.6640625" style="58" customWidth="1"/>
    <col min="9470" max="9470" width="15.44140625" style="58" customWidth="1"/>
    <col min="9471" max="9471" width="7.33203125" style="58" customWidth="1"/>
    <col min="9472" max="9472" width="11.44140625" style="58"/>
    <col min="9473" max="9473" width="5.6640625" style="58" customWidth="1"/>
    <col min="9474" max="9474" width="9.5546875" style="58" customWidth="1"/>
    <col min="9475" max="9475" width="14" style="58" customWidth="1"/>
    <col min="9476" max="9476" width="16.33203125" style="58" customWidth="1"/>
    <col min="9477" max="9477" width="15.88671875" style="58" customWidth="1"/>
    <col min="9478" max="9478" width="11.6640625" style="58" customWidth="1"/>
    <col min="9479" max="9479" width="8.33203125" style="58" customWidth="1"/>
    <col min="9480" max="9480" width="16.5546875" style="58" customWidth="1"/>
    <col min="9481" max="9724" width="11.44140625" style="58"/>
    <col min="9725" max="9725" width="22.6640625" style="58" customWidth="1"/>
    <col min="9726" max="9726" width="15.44140625" style="58" customWidth="1"/>
    <col min="9727" max="9727" width="7.33203125" style="58" customWidth="1"/>
    <col min="9728" max="9728" width="11.44140625" style="58"/>
    <col min="9729" max="9729" width="5.6640625" style="58" customWidth="1"/>
    <col min="9730" max="9730" width="9.5546875" style="58" customWidth="1"/>
    <col min="9731" max="9731" width="14" style="58" customWidth="1"/>
    <col min="9732" max="9732" width="16.33203125" style="58" customWidth="1"/>
    <col min="9733" max="9733" width="15.88671875" style="58" customWidth="1"/>
    <col min="9734" max="9734" width="11.6640625" style="58" customWidth="1"/>
    <col min="9735" max="9735" width="8.33203125" style="58" customWidth="1"/>
    <col min="9736" max="9736" width="16.5546875" style="58" customWidth="1"/>
    <col min="9737" max="9980" width="11.44140625" style="58"/>
    <col min="9981" max="9981" width="22.6640625" style="58" customWidth="1"/>
    <col min="9982" max="9982" width="15.44140625" style="58" customWidth="1"/>
    <col min="9983" max="9983" width="7.33203125" style="58" customWidth="1"/>
    <col min="9984" max="9984" width="11.44140625" style="58"/>
    <col min="9985" max="9985" width="5.6640625" style="58" customWidth="1"/>
    <col min="9986" max="9986" width="9.5546875" style="58" customWidth="1"/>
    <col min="9987" max="9987" width="14" style="58" customWidth="1"/>
    <col min="9988" max="9988" width="16.33203125" style="58" customWidth="1"/>
    <col min="9989" max="9989" width="15.88671875" style="58" customWidth="1"/>
    <col min="9990" max="9990" width="11.6640625" style="58" customWidth="1"/>
    <col min="9991" max="9991" width="8.33203125" style="58" customWidth="1"/>
    <col min="9992" max="9992" width="16.5546875" style="58" customWidth="1"/>
    <col min="9993" max="10236" width="11.44140625" style="58"/>
    <col min="10237" max="10237" width="22.6640625" style="58" customWidth="1"/>
    <col min="10238" max="10238" width="15.44140625" style="58" customWidth="1"/>
    <col min="10239" max="10239" width="7.33203125" style="58" customWidth="1"/>
    <col min="10240" max="10240" width="11.44140625" style="58"/>
    <col min="10241" max="10241" width="5.6640625" style="58" customWidth="1"/>
    <col min="10242" max="10242" width="9.5546875" style="58" customWidth="1"/>
    <col min="10243" max="10243" width="14" style="58" customWidth="1"/>
    <col min="10244" max="10244" width="16.33203125" style="58" customWidth="1"/>
    <col min="10245" max="10245" width="15.88671875" style="58" customWidth="1"/>
    <col min="10246" max="10246" width="11.6640625" style="58" customWidth="1"/>
    <col min="10247" max="10247" width="8.33203125" style="58" customWidth="1"/>
    <col min="10248" max="10248" width="16.5546875" style="58" customWidth="1"/>
    <col min="10249" max="10492" width="11.44140625" style="58"/>
    <col min="10493" max="10493" width="22.6640625" style="58" customWidth="1"/>
    <col min="10494" max="10494" width="15.44140625" style="58" customWidth="1"/>
    <col min="10495" max="10495" width="7.33203125" style="58" customWidth="1"/>
    <col min="10496" max="10496" width="11.44140625" style="58"/>
    <col min="10497" max="10497" width="5.6640625" style="58" customWidth="1"/>
    <col min="10498" max="10498" width="9.5546875" style="58" customWidth="1"/>
    <col min="10499" max="10499" width="14" style="58" customWidth="1"/>
    <col min="10500" max="10500" width="16.33203125" style="58" customWidth="1"/>
    <col min="10501" max="10501" width="15.88671875" style="58" customWidth="1"/>
    <col min="10502" max="10502" width="11.6640625" style="58" customWidth="1"/>
    <col min="10503" max="10503" width="8.33203125" style="58" customWidth="1"/>
    <col min="10504" max="10504" width="16.5546875" style="58" customWidth="1"/>
    <col min="10505" max="10748" width="11.44140625" style="58"/>
    <col min="10749" max="10749" width="22.6640625" style="58" customWidth="1"/>
    <col min="10750" max="10750" width="15.44140625" style="58" customWidth="1"/>
    <col min="10751" max="10751" width="7.33203125" style="58" customWidth="1"/>
    <col min="10752" max="10752" width="11.44140625" style="58"/>
    <col min="10753" max="10753" width="5.6640625" style="58" customWidth="1"/>
    <col min="10754" max="10754" width="9.5546875" style="58" customWidth="1"/>
    <col min="10755" max="10755" width="14" style="58" customWidth="1"/>
    <col min="10756" max="10756" width="16.33203125" style="58" customWidth="1"/>
    <col min="10757" max="10757" width="15.88671875" style="58" customWidth="1"/>
    <col min="10758" max="10758" width="11.6640625" style="58" customWidth="1"/>
    <col min="10759" max="10759" width="8.33203125" style="58" customWidth="1"/>
    <col min="10760" max="10760" width="16.5546875" style="58" customWidth="1"/>
    <col min="10761" max="11004" width="11.44140625" style="58"/>
    <col min="11005" max="11005" width="22.6640625" style="58" customWidth="1"/>
    <col min="11006" max="11006" width="15.44140625" style="58" customWidth="1"/>
    <col min="11007" max="11007" width="7.33203125" style="58" customWidth="1"/>
    <col min="11008" max="11008" width="11.44140625" style="58"/>
    <col min="11009" max="11009" width="5.6640625" style="58" customWidth="1"/>
    <col min="11010" max="11010" width="9.5546875" style="58" customWidth="1"/>
    <col min="11011" max="11011" width="14" style="58" customWidth="1"/>
    <col min="11012" max="11012" width="16.33203125" style="58" customWidth="1"/>
    <col min="11013" max="11013" width="15.88671875" style="58" customWidth="1"/>
    <col min="11014" max="11014" width="11.6640625" style="58" customWidth="1"/>
    <col min="11015" max="11015" width="8.33203125" style="58" customWidth="1"/>
    <col min="11016" max="11016" width="16.5546875" style="58" customWidth="1"/>
    <col min="11017" max="11260" width="11.44140625" style="58"/>
    <col min="11261" max="11261" width="22.6640625" style="58" customWidth="1"/>
    <col min="11262" max="11262" width="15.44140625" style="58" customWidth="1"/>
    <col min="11263" max="11263" width="7.33203125" style="58" customWidth="1"/>
    <col min="11264" max="11264" width="11.44140625" style="58"/>
    <col min="11265" max="11265" width="5.6640625" style="58" customWidth="1"/>
    <col min="11266" max="11266" width="9.5546875" style="58" customWidth="1"/>
    <col min="11267" max="11267" width="14" style="58" customWidth="1"/>
    <col min="11268" max="11268" width="16.33203125" style="58" customWidth="1"/>
    <col min="11269" max="11269" width="15.88671875" style="58" customWidth="1"/>
    <col min="11270" max="11270" width="11.6640625" style="58" customWidth="1"/>
    <col min="11271" max="11271" width="8.33203125" style="58" customWidth="1"/>
    <col min="11272" max="11272" width="16.5546875" style="58" customWidth="1"/>
    <col min="11273" max="11516" width="11.44140625" style="58"/>
    <col min="11517" max="11517" width="22.6640625" style="58" customWidth="1"/>
    <col min="11518" max="11518" width="15.44140625" style="58" customWidth="1"/>
    <col min="11519" max="11519" width="7.33203125" style="58" customWidth="1"/>
    <col min="11520" max="11520" width="11.44140625" style="58"/>
    <col min="11521" max="11521" width="5.6640625" style="58" customWidth="1"/>
    <col min="11522" max="11522" width="9.5546875" style="58" customWidth="1"/>
    <col min="11523" max="11523" width="14" style="58" customWidth="1"/>
    <col min="11524" max="11524" width="16.33203125" style="58" customWidth="1"/>
    <col min="11525" max="11525" width="15.88671875" style="58" customWidth="1"/>
    <col min="11526" max="11526" width="11.6640625" style="58" customWidth="1"/>
    <col min="11527" max="11527" width="8.33203125" style="58" customWidth="1"/>
    <col min="11528" max="11528" width="16.5546875" style="58" customWidth="1"/>
    <col min="11529" max="11772" width="11.44140625" style="58"/>
    <col min="11773" max="11773" width="22.6640625" style="58" customWidth="1"/>
    <col min="11774" max="11774" width="15.44140625" style="58" customWidth="1"/>
    <col min="11775" max="11775" width="7.33203125" style="58" customWidth="1"/>
    <col min="11776" max="11776" width="11.44140625" style="58"/>
    <col min="11777" max="11777" width="5.6640625" style="58" customWidth="1"/>
    <col min="11778" max="11778" width="9.5546875" style="58" customWidth="1"/>
    <col min="11779" max="11779" width="14" style="58" customWidth="1"/>
    <col min="11780" max="11780" width="16.33203125" style="58" customWidth="1"/>
    <col min="11781" max="11781" width="15.88671875" style="58" customWidth="1"/>
    <col min="11782" max="11782" width="11.6640625" style="58" customWidth="1"/>
    <col min="11783" max="11783" width="8.33203125" style="58" customWidth="1"/>
    <col min="11784" max="11784" width="16.5546875" style="58" customWidth="1"/>
    <col min="11785" max="12028" width="11.44140625" style="58"/>
    <col min="12029" max="12029" width="22.6640625" style="58" customWidth="1"/>
    <col min="12030" max="12030" width="15.44140625" style="58" customWidth="1"/>
    <col min="12031" max="12031" width="7.33203125" style="58" customWidth="1"/>
    <col min="12032" max="12032" width="11.44140625" style="58"/>
    <col min="12033" max="12033" width="5.6640625" style="58" customWidth="1"/>
    <col min="12034" max="12034" width="9.5546875" style="58" customWidth="1"/>
    <col min="12035" max="12035" width="14" style="58" customWidth="1"/>
    <col min="12036" max="12036" width="16.33203125" style="58" customWidth="1"/>
    <col min="12037" max="12037" width="15.88671875" style="58" customWidth="1"/>
    <col min="12038" max="12038" width="11.6640625" style="58" customWidth="1"/>
    <col min="12039" max="12039" width="8.33203125" style="58" customWidth="1"/>
    <col min="12040" max="12040" width="16.5546875" style="58" customWidth="1"/>
    <col min="12041" max="12284" width="11.44140625" style="58"/>
    <col min="12285" max="12285" width="22.6640625" style="58" customWidth="1"/>
    <col min="12286" max="12286" width="15.44140625" style="58" customWidth="1"/>
    <col min="12287" max="12287" width="7.33203125" style="58" customWidth="1"/>
    <col min="12288" max="12288" width="11.44140625" style="58"/>
    <col min="12289" max="12289" width="5.6640625" style="58" customWidth="1"/>
    <col min="12290" max="12290" width="9.5546875" style="58" customWidth="1"/>
    <col min="12291" max="12291" width="14" style="58" customWidth="1"/>
    <col min="12292" max="12292" width="16.33203125" style="58" customWidth="1"/>
    <col min="12293" max="12293" width="15.88671875" style="58" customWidth="1"/>
    <col min="12294" max="12294" width="11.6640625" style="58" customWidth="1"/>
    <col min="12295" max="12295" width="8.33203125" style="58" customWidth="1"/>
    <col min="12296" max="12296" width="16.5546875" style="58" customWidth="1"/>
    <col min="12297" max="12540" width="11.44140625" style="58"/>
    <col min="12541" max="12541" width="22.6640625" style="58" customWidth="1"/>
    <col min="12542" max="12542" width="15.44140625" style="58" customWidth="1"/>
    <col min="12543" max="12543" width="7.33203125" style="58" customWidth="1"/>
    <col min="12544" max="12544" width="11.44140625" style="58"/>
    <col min="12545" max="12545" width="5.6640625" style="58" customWidth="1"/>
    <col min="12546" max="12546" width="9.5546875" style="58" customWidth="1"/>
    <col min="12547" max="12547" width="14" style="58" customWidth="1"/>
    <col min="12548" max="12548" width="16.33203125" style="58" customWidth="1"/>
    <col min="12549" max="12549" width="15.88671875" style="58" customWidth="1"/>
    <col min="12550" max="12550" width="11.6640625" style="58" customWidth="1"/>
    <col min="12551" max="12551" width="8.33203125" style="58" customWidth="1"/>
    <col min="12552" max="12552" width="16.5546875" style="58" customWidth="1"/>
    <col min="12553" max="12796" width="11.44140625" style="58"/>
    <col min="12797" max="12797" width="22.6640625" style="58" customWidth="1"/>
    <col min="12798" max="12798" width="15.44140625" style="58" customWidth="1"/>
    <col min="12799" max="12799" width="7.33203125" style="58" customWidth="1"/>
    <col min="12800" max="12800" width="11.44140625" style="58"/>
    <col min="12801" max="12801" width="5.6640625" style="58" customWidth="1"/>
    <col min="12802" max="12802" width="9.5546875" style="58" customWidth="1"/>
    <col min="12803" max="12803" width="14" style="58" customWidth="1"/>
    <col min="12804" max="12804" width="16.33203125" style="58" customWidth="1"/>
    <col min="12805" max="12805" width="15.88671875" style="58" customWidth="1"/>
    <col min="12806" max="12806" width="11.6640625" style="58" customWidth="1"/>
    <col min="12807" max="12807" width="8.33203125" style="58" customWidth="1"/>
    <col min="12808" max="12808" width="16.5546875" style="58" customWidth="1"/>
    <col min="12809" max="13052" width="11.44140625" style="58"/>
    <col min="13053" max="13053" width="22.6640625" style="58" customWidth="1"/>
    <col min="13054" max="13054" width="15.44140625" style="58" customWidth="1"/>
    <col min="13055" max="13055" width="7.33203125" style="58" customWidth="1"/>
    <col min="13056" max="13056" width="11.44140625" style="58"/>
    <col min="13057" max="13057" width="5.6640625" style="58" customWidth="1"/>
    <col min="13058" max="13058" width="9.5546875" style="58" customWidth="1"/>
    <col min="13059" max="13059" width="14" style="58" customWidth="1"/>
    <col min="13060" max="13060" width="16.33203125" style="58" customWidth="1"/>
    <col min="13061" max="13061" width="15.88671875" style="58" customWidth="1"/>
    <col min="13062" max="13062" width="11.6640625" style="58" customWidth="1"/>
    <col min="13063" max="13063" width="8.33203125" style="58" customWidth="1"/>
    <col min="13064" max="13064" width="16.5546875" style="58" customWidth="1"/>
    <col min="13065" max="13308" width="11.44140625" style="58"/>
    <col min="13309" max="13309" width="22.6640625" style="58" customWidth="1"/>
    <col min="13310" max="13310" width="15.44140625" style="58" customWidth="1"/>
    <col min="13311" max="13311" width="7.33203125" style="58" customWidth="1"/>
    <col min="13312" max="13312" width="11.44140625" style="58"/>
    <col min="13313" max="13313" width="5.6640625" style="58" customWidth="1"/>
    <col min="13314" max="13314" width="9.5546875" style="58" customWidth="1"/>
    <col min="13315" max="13315" width="14" style="58" customWidth="1"/>
    <col min="13316" max="13316" width="16.33203125" style="58" customWidth="1"/>
    <col min="13317" max="13317" width="15.88671875" style="58" customWidth="1"/>
    <col min="13318" max="13318" width="11.6640625" style="58" customWidth="1"/>
    <col min="13319" max="13319" width="8.33203125" style="58" customWidth="1"/>
    <col min="13320" max="13320" width="16.5546875" style="58" customWidth="1"/>
    <col min="13321" max="13564" width="11.44140625" style="58"/>
    <col min="13565" max="13565" width="22.6640625" style="58" customWidth="1"/>
    <col min="13566" max="13566" width="15.44140625" style="58" customWidth="1"/>
    <col min="13567" max="13567" width="7.33203125" style="58" customWidth="1"/>
    <col min="13568" max="13568" width="11.44140625" style="58"/>
    <col min="13569" max="13569" width="5.6640625" style="58" customWidth="1"/>
    <col min="13570" max="13570" width="9.5546875" style="58" customWidth="1"/>
    <col min="13571" max="13571" width="14" style="58" customWidth="1"/>
    <col min="13572" max="13572" width="16.33203125" style="58" customWidth="1"/>
    <col min="13573" max="13573" width="15.88671875" style="58" customWidth="1"/>
    <col min="13574" max="13574" width="11.6640625" style="58" customWidth="1"/>
    <col min="13575" max="13575" width="8.33203125" style="58" customWidth="1"/>
    <col min="13576" max="13576" width="16.5546875" style="58" customWidth="1"/>
    <col min="13577" max="13820" width="11.44140625" style="58"/>
    <col min="13821" max="13821" width="22.6640625" style="58" customWidth="1"/>
    <col min="13822" max="13822" width="15.44140625" style="58" customWidth="1"/>
    <col min="13823" max="13823" width="7.33203125" style="58" customWidth="1"/>
    <col min="13824" max="13824" width="11.44140625" style="58"/>
    <col min="13825" max="13825" width="5.6640625" style="58" customWidth="1"/>
    <col min="13826" max="13826" width="9.5546875" style="58" customWidth="1"/>
    <col min="13827" max="13827" width="14" style="58" customWidth="1"/>
    <col min="13828" max="13828" width="16.33203125" style="58" customWidth="1"/>
    <col min="13829" max="13829" width="15.88671875" style="58" customWidth="1"/>
    <col min="13830" max="13830" width="11.6640625" style="58" customWidth="1"/>
    <col min="13831" max="13831" width="8.33203125" style="58" customWidth="1"/>
    <col min="13832" max="13832" width="16.5546875" style="58" customWidth="1"/>
    <col min="13833" max="14076" width="11.44140625" style="58"/>
    <col min="14077" max="14077" width="22.6640625" style="58" customWidth="1"/>
    <col min="14078" max="14078" width="15.44140625" style="58" customWidth="1"/>
    <col min="14079" max="14079" width="7.33203125" style="58" customWidth="1"/>
    <col min="14080" max="14080" width="11.44140625" style="58"/>
    <col min="14081" max="14081" width="5.6640625" style="58" customWidth="1"/>
    <col min="14082" max="14082" width="9.5546875" style="58" customWidth="1"/>
    <col min="14083" max="14083" width="14" style="58" customWidth="1"/>
    <col min="14084" max="14084" width="16.33203125" style="58" customWidth="1"/>
    <col min="14085" max="14085" width="15.88671875" style="58" customWidth="1"/>
    <col min="14086" max="14086" width="11.6640625" style="58" customWidth="1"/>
    <col min="14087" max="14087" width="8.33203125" style="58" customWidth="1"/>
    <col min="14088" max="14088" width="16.5546875" style="58" customWidth="1"/>
    <col min="14089" max="14332" width="11.44140625" style="58"/>
    <col min="14333" max="14333" width="22.6640625" style="58" customWidth="1"/>
    <col min="14334" max="14334" width="15.44140625" style="58" customWidth="1"/>
    <col min="14335" max="14335" width="7.33203125" style="58" customWidth="1"/>
    <col min="14336" max="14336" width="11.44140625" style="58"/>
    <col min="14337" max="14337" width="5.6640625" style="58" customWidth="1"/>
    <col min="14338" max="14338" width="9.5546875" style="58" customWidth="1"/>
    <col min="14339" max="14339" width="14" style="58" customWidth="1"/>
    <col min="14340" max="14340" width="16.33203125" style="58" customWidth="1"/>
    <col min="14341" max="14341" width="15.88671875" style="58" customWidth="1"/>
    <col min="14342" max="14342" width="11.6640625" style="58" customWidth="1"/>
    <col min="14343" max="14343" width="8.33203125" style="58" customWidth="1"/>
    <col min="14344" max="14344" width="16.5546875" style="58" customWidth="1"/>
    <col min="14345" max="14588" width="11.44140625" style="58"/>
    <col min="14589" max="14589" width="22.6640625" style="58" customWidth="1"/>
    <col min="14590" max="14590" width="15.44140625" style="58" customWidth="1"/>
    <col min="14591" max="14591" width="7.33203125" style="58" customWidth="1"/>
    <col min="14592" max="14592" width="11.44140625" style="58"/>
    <col min="14593" max="14593" width="5.6640625" style="58" customWidth="1"/>
    <col min="14594" max="14594" width="9.5546875" style="58" customWidth="1"/>
    <col min="14595" max="14595" width="14" style="58" customWidth="1"/>
    <col min="14596" max="14596" width="16.33203125" style="58" customWidth="1"/>
    <col min="14597" max="14597" width="15.88671875" style="58" customWidth="1"/>
    <col min="14598" max="14598" width="11.6640625" style="58" customWidth="1"/>
    <col min="14599" max="14599" width="8.33203125" style="58" customWidth="1"/>
    <col min="14600" max="14600" width="16.5546875" style="58" customWidth="1"/>
    <col min="14601" max="14844" width="11.44140625" style="58"/>
    <col min="14845" max="14845" width="22.6640625" style="58" customWidth="1"/>
    <col min="14846" max="14846" width="15.44140625" style="58" customWidth="1"/>
    <col min="14847" max="14847" width="7.33203125" style="58" customWidth="1"/>
    <col min="14848" max="14848" width="11.44140625" style="58"/>
    <col min="14849" max="14849" width="5.6640625" style="58" customWidth="1"/>
    <col min="14850" max="14850" width="9.5546875" style="58" customWidth="1"/>
    <col min="14851" max="14851" width="14" style="58" customWidth="1"/>
    <col min="14852" max="14852" width="16.33203125" style="58" customWidth="1"/>
    <col min="14853" max="14853" width="15.88671875" style="58" customWidth="1"/>
    <col min="14854" max="14854" width="11.6640625" style="58" customWidth="1"/>
    <col min="14855" max="14855" width="8.33203125" style="58" customWidth="1"/>
    <col min="14856" max="14856" width="16.5546875" style="58" customWidth="1"/>
    <col min="14857" max="15100" width="11.44140625" style="58"/>
    <col min="15101" max="15101" width="22.6640625" style="58" customWidth="1"/>
    <col min="15102" max="15102" width="15.44140625" style="58" customWidth="1"/>
    <col min="15103" max="15103" width="7.33203125" style="58" customWidth="1"/>
    <col min="15104" max="15104" width="11.44140625" style="58"/>
    <col min="15105" max="15105" width="5.6640625" style="58" customWidth="1"/>
    <col min="15106" max="15106" width="9.5546875" style="58" customWidth="1"/>
    <col min="15107" max="15107" width="14" style="58" customWidth="1"/>
    <col min="15108" max="15108" width="16.33203125" style="58" customWidth="1"/>
    <col min="15109" max="15109" width="15.88671875" style="58" customWidth="1"/>
    <col min="15110" max="15110" width="11.6640625" style="58" customWidth="1"/>
    <col min="15111" max="15111" width="8.33203125" style="58" customWidth="1"/>
    <col min="15112" max="15112" width="16.5546875" style="58" customWidth="1"/>
    <col min="15113" max="15356" width="11.44140625" style="58"/>
    <col min="15357" max="15357" width="22.6640625" style="58" customWidth="1"/>
    <col min="15358" max="15358" width="15.44140625" style="58" customWidth="1"/>
    <col min="15359" max="15359" width="7.33203125" style="58" customWidth="1"/>
    <col min="15360" max="15360" width="11.44140625" style="58"/>
    <col min="15361" max="15361" width="5.6640625" style="58" customWidth="1"/>
    <col min="15362" max="15362" width="9.5546875" style="58" customWidth="1"/>
    <col min="15363" max="15363" width="14" style="58" customWidth="1"/>
    <col min="15364" max="15364" width="16.33203125" style="58" customWidth="1"/>
    <col min="15365" max="15365" width="15.88671875" style="58" customWidth="1"/>
    <col min="15366" max="15366" width="11.6640625" style="58" customWidth="1"/>
    <col min="15367" max="15367" width="8.33203125" style="58" customWidth="1"/>
    <col min="15368" max="15368" width="16.5546875" style="58" customWidth="1"/>
    <col min="15369" max="15612" width="11.44140625" style="58"/>
    <col min="15613" max="15613" width="22.6640625" style="58" customWidth="1"/>
    <col min="15614" max="15614" width="15.44140625" style="58" customWidth="1"/>
    <col min="15615" max="15615" width="7.33203125" style="58" customWidth="1"/>
    <col min="15616" max="15616" width="11.44140625" style="58"/>
    <col min="15617" max="15617" width="5.6640625" style="58" customWidth="1"/>
    <col min="15618" max="15618" width="9.5546875" style="58" customWidth="1"/>
    <col min="15619" max="15619" width="14" style="58" customWidth="1"/>
    <col min="15620" max="15620" width="16.33203125" style="58" customWidth="1"/>
    <col min="15621" max="15621" width="15.88671875" style="58" customWidth="1"/>
    <col min="15622" max="15622" width="11.6640625" style="58" customWidth="1"/>
    <col min="15623" max="15623" width="8.33203125" style="58" customWidth="1"/>
    <col min="15624" max="15624" width="16.5546875" style="58" customWidth="1"/>
    <col min="15625" max="15868" width="11.44140625" style="58"/>
    <col min="15869" max="15869" width="22.6640625" style="58" customWidth="1"/>
    <col min="15870" max="15870" width="15.44140625" style="58" customWidth="1"/>
    <col min="15871" max="15871" width="7.33203125" style="58" customWidth="1"/>
    <col min="15872" max="15872" width="11.44140625" style="58"/>
    <col min="15873" max="15873" width="5.6640625" style="58" customWidth="1"/>
    <col min="15874" max="15874" width="9.5546875" style="58" customWidth="1"/>
    <col min="15875" max="15875" width="14" style="58" customWidth="1"/>
    <col min="15876" max="15876" width="16.33203125" style="58" customWidth="1"/>
    <col min="15877" max="15877" width="15.88671875" style="58" customWidth="1"/>
    <col min="15878" max="15878" width="11.6640625" style="58" customWidth="1"/>
    <col min="15879" max="15879" width="8.33203125" style="58" customWidth="1"/>
    <col min="15880" max="15880" width="16.5546875" style="58" customWidth="1"/>
    <col min="15881" max="16124" width="11.44140625" style="58"/>
    <col min="16125" max="16125" width="22.6640625" style="58" customWidth="1"/>
    <col min="16126" max="16126" width="15.44140625" style="58" customWidth="1"/>
    <col min="16127" max="16127" width="7.33203125" style="58" customWidth="1"/>
    <col min="16128" max="16128" width="11.44140625" style="58"/>
    <col min="16129" max="16129" width="5.6640625" style="58" customWidth="1"/>
    <col min="16130" max="16130" width="9.5546875" style="58" customWidth="1"/>
    <col min="16131" max="16131" width="14" style="58" customWidth="1"/>
    <col min="16132" max="16132" width="16.33203125" style="58" customWidth="1"/>
    <col min="16133" max="16133" width="15.88671875" style="58" customWidth="1"/>
    <col min="16134" max="16134" width="11.6640625" style="58" customWidth="1"/>
    <col min="16135" max="16135" width="8.33203125" style="58" customWidth="1"/>
    <col min="16136" max="16136" width="16.5546875" style="58" customWidth="1"/>
    <col min="16137"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1097" t="s">
        <v>8</v>
      </c>
      <c r="B27" s="1098"/>
      <c r="C27" s="1098"/>
      <c r="D27" s="1098"/>
      <c r="E27" s="1098"/>
      <c r="F27" s="1098"/>
      <c r="G27" s="1098"/>
      <c r="H27" s="1098"/>
      <c r="I27" s="1098"/>
      <c r="J27" s="1098"/>
      <c r="K27" s="1098"/>
      <c r="L27" s="1099"/>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363" t="s">
        <v>11</v>
      </c>
      <c r="J29" s="956" t="s">
        <v>12</v>
      </c>
      <c r="K29" s="957"/>
      <c r="L29" s="231" t="s">
        <v>13</v>
      </c>
    </row>
    <row r="30" spans="1:12" s="304" customFormat="1" ht="28.5" customHeight="1" thickBot="1">
      <c r="A30" s="295" t="s">
        <v>132</v>
      </c>
      <c r="B30" s="1079" t="s">
        <v>133</v>
      </c>
      <c r="C30" s="1080"/>
      <c r="D30" s="1080"/>
      <c r="E30" s="1080"/>
      <c r="F30" s="1080"/>
      <c r="G30" s="1080"/>
      <c r="H30" s="1081"/>
      <c r="I30" s="362"/>
      <c r="J30" s="949" t="s">
        <v>43</v>
      </c>
      <c r="K30" s="950"/>
      <c r="L30" s="555"/>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3" s="68" customFormat="1" ht="3.75" customHeight="1" thickBot="1">
      <c r="A33" s="147"/>
      <c r="B33" s="135"/>
      <c r="C33" s="135"/>
      <c r="D33" s="135"/>
      <c r="E33" s="135"/>
      <c r="F33" s="135"/>
      <c r="G33" s="148"/>
      <c r="H33" s="148"/>
      <c r="I33" s="135"/>
      <c r="J33" s="135"/>
      <c r="K33" s="135"/>
      <c r="L33" s="136"/>
    </row>
    <row r="34" spans="1:13" s="198" customFormat="1" ht="12">
      <c r="A34" s="889" t="s">
        <v>10</v>
      </c>
      <c r="B34" s="890"/>
      <c r="C34" s="890"/>
      <c r="D34" s="890"/>
      <c r="E34" s="890"/>
      <c r="F34" s="891"/>
      <c r="G34" s="892" t="s">
        <v>15</v>
      </c>
      <c r="H34" s="893"/>
      <c r="I34" s="149" t="s">
        <v>16</v>
      </c>
      <c r="J34" s="894" t="s">
        <v>17</v>
      </c>
      <c r="K34" s="891"/>
      <c r="L34" s="150" t="s">
        <v>18</v>
      </c>
    </row>
    <row r="35" spans="1:13" s="305" customFormat="1" ht="12.75" customHeight="1">
      <c r="A35" s="347" t="s">
        <v>124</v>
      </c>
      <c r="B35" s="78"/>
      <c r="C35" s="78"/>
      <c r="D35" s="78"/>
      <c r="E35" s="78"/>
      <c r="F35" s="301"/>
      <c r="G35" s="341"/>
      <c r="H35" s="299"/>
      <c r="I35" s="313"/>
      <c r="J35" s="968"/>
      <c r="K35" s="969"/>
      <c r="L35" s="593">
        <f>+L63*0.05</f>
        <v>2024.4483928571431</v>
      </c>
    </row>
    <row r="36" spans="1:13" s="198" customFormat="1" ht="12" thickBot="1">
      <c r="A36" s="359"/>
      <c r="B36" s="360"/>
      <c r="C36" s="360"/>
      <c r="D36" s="360"/>
      <c r="E36" s="360"/>
      <c r="F36" s="361"/>
      <c r="G36" s="961"/>
      <c r="H36" s="962"/>
      <c r="I36" s="314"/>
      <c r="J36" s="963"/>
      <c r="K36" s="960"/>
      <c r="L36" s="315"/>
    </row>
    <row r="37" spans="1:13" s="198" customFormat="1" ht="12.6" thickBot="1">
      <c r="A37" s="907" t="s">
        <v>19</v>
      </c>
      <c r="B37" s="908"/>
      <c r="C37" s="908"/>
      <c r="D37" s="908"/>
      <c r="E37" s="908"/>
      <c r="F37" s="908"/>
      <c r="G37" s="908"/>
      <c r="H37" s="908"/>
      <c r="I37" s="908"/>
      <c r="J37" s="908"/>
      <c r="K37" s="909"/>
      <c r="L37" s="312">
        <f>SUM(L35:L36)</f>
        <v>2024.4483928571431</v>
      </c>
    </row>
    <row r="38" spans="1:13" s="198" customFormat="1" ht="12">
      <c r="A38" s="157"/>
      <c r="B38" s="158"/>
      <c r="C38" s="158"/>
      <c r="D38" s="158"/>
      <c r="E38" s="158"/>
      <c r="F38" s="158"/>
      <c r="G38" s="158"/>
      <c r="H38" s="158"/>
      <c r="I38" s="158"/>
      <c r="J38" s="158"/>
      <c r="K38" s="158"/>
      <c r="L38" s="159"/>
    </row>
    <row r="39" spans="1:13">
      <c r="A39" s="160" t="s">
        <v>20</v>
      </c>
      <c r="B39" s="161"/>
      <c r="C39" s="161"/>
      <c r="D39" s="161"/>
      <c r="E39" s="161"/>
      <c r="F39" s="161"/>
      <c r="G39" s="161"/>
      <c r="H39" s="161"/>
      <c r="I39" s="161"/>
      <c r="J39" s="161"/>
      <c r="K39" s="161"/>
      <c r="L39" s="162"/>
    </row>
    <row r="40" spans="1:13" s="198" customFormat="1" ht="3.75" customHeight="1" thickBot="1">
      <c r="A40" s="163"/>
      <c r="B40" s="164"/>
      <c r="C40" s="164"/>
      <c r="D40" s="164"/>
      <c r="E40" s="164"/>
      <c r="F40" s="164"/>
      <c r="G40" s="164"/>
      <c r="H40" s="158"/>
      <c r="I40" s="158"/>
      <c r="J40" s="158"/>
      <c r="K40" s="158"/>
      <c r="L40" s="159"/>
    </row>
    <row r="41" spans="1:13" s="198" customFormat="1" ht="12">
      <c r="A41" s="889" t="s">
        <v>10</v>
      </c>
      <c r="B41" s="890"/>
      <c r="C41" s="890"/>
      <c r="D41" s="890"/>
      <c r="E41" s="890"/>
      <c r="F41" s="890"/>
      <c r="G41" s="891"/>
      <c r="H41" s="354" t="s">
        <v>12</v>
      </c>
      <c r="I41" s="149" t="s">
        <v>13</v>
      </c>
      <c r="J41" s="894" t="s">
        <v>21</v>
      </c>
      <c r="K41" s="891"/>
      <c r="L41" s="150" t="s">
        <v>18</v>
      </c>
    </row>
    <row r="42" spans="1:13" s="198" customFormat="1" ht="12.75" customHeight="1">
      <c r="A42" s="351" t="s">
        <v>134</v>
      </c>
      <c r="B42" s="265"/>
      <c r="C42" s="265"/>
      <c r="D42" s="265"/>
      <c r="E42" s="265"/>
      <c r="F42" s="265"/>
      <c r="G42" s="299"/>
      <c r="H42" s="296" t="s">
        <v>118</v>
      </c>
      <c r="I42" s="342">
        <v>1.05</v>
      </c>
      <c r="J42" s="1093">
        <v>10712</v>
      </c>
      <c r="K42" s="1094"/>
      <c r="L42" s="410">
        <f>+J42*I42</f>
        <v>11247.6</v>
      </c>
    </row>
    <row r="43" spans="1:13" s="198" customFormat="1">
      <c r="A43" s="347" t="s">
        <v>135</v>
      </c>
      <c r="B43" s="256"/>
      <c r="C43" s="256"/>
      <c r="D43" s="256"/>
      <c r="E43" s="256"/>
      <c r="F43" s="256"/>
      <c r="G43" s="245"/>
      <c r="H43" s="242" t="s">
        <v>136</v>
      </c>
      <c r="I43" s="343">
        <v>0.5</v>
      </c>
      <c r="J43" s="1095">
        <v>325000</v>
      </c>
      <c r="K43" s="1096"/>
      <c r="L43" s="598">
        <f>+J43*I43</f>
        <v>162500</v>
      </c>
    </row>
    <row r="44" spans="1:13" s="198" customFormat="1">
      <c r="A44" s="347" t="s">
        <v>137</v>
      </c>
      <c r="B44" s="256"/>
      <c r="C44" s="256"/>
      <c r="D44" s="256"/>
      <c r="E44" s="256"/>
      <c r="F44" s="256"/>
      <c r="G44" s="245"/>
      <c r="H44" s="242" t="s">
        <v>43</v>
      </c>
      <c r="I44" s="343">
        <v>1.05</v>
      </c>
      <c r="J44" s="1091">
        <v>49140</v>
      </c>
      <c r="K44" s="1092"/>
      <c r="L44" s="598">
        <f>+J44*I44</f>
        <v>51597</v>
      </c>
    </row>
    <row r="45" spans="1:13" s="198" customFormat="1">
      <c r="A45" s="347" t="s">
        <v>67</v>
      </c>
      <c r="B45" s="256"/>
      <c r="C45" s="256"/>
      <c r="D45" s="256"/>
      <c r="E45" s="256"/>
      <c r="F45" s="256"/>
      <c r="G45" s="245"/>
      <c r="H45" s="242" t="s">
        <v>44</v>
      </c>
      <c r="I45" s="246">
        <v>1</v>
      </c>
      <c r="J45" s="1091">
        <v>24000</v>
      </c>
      <c r="K45" s="1092"/>
      <c r="L45" s="598">
        <f>+J45*I45/5</f>
        <v>4800</v>
      </c>
      <c r="M45" s="346"/>
    </row>
    <row r="46" spans="1:13" s="198" customFormat="1" ht="12" thickBot="1">
      <c r="A46" s="359"/>
      <c r="B46" s="360"/>
      <c r="C46" s="360"/>
      <c r="D46" s="360"/>
      <c r="E46" s="360"/>
      <c r="F46" s="360"/>
      <c r="G46" s="361"/>
      <c r="H46" s="263"/>
      <c r="I46" s="240"/>
      <c r="J46" s="963"/>
      <c r="K46" s="960"/>
      <c r="L46" s="320"/>
    </row>
    <row r="47" spans="1:13" s="198" customFormat="1" ht="12.6" thickBot="1">
      <c r="A47" s="907" t="s">
        <v>19</v>
      </c>
      <c r="B47" s="908"/>
      <c r="C47" s="908"/>
      <c r="D47" s="908"/>
      <c r="E47" s="908"/>
      <c r="F47" s="908"/>
      <c r="G47" s="908"/>
      <c r="H47" s="908"/>
      <c r="I47" s="908"/>
      <c r="J47" s="908"/>
      <c r="K47" s="909"/>
      <c r="L47" s="312">
        <f>SUM(L42:L46)</f>
        <v>230144.6</v>
      </c>
      <c r="M47" s="348"/>
    </row>
    <row r="48" spans="1:13" s="198" customFormat="1" ht="11.4">
      <c r="A48" s="170"/>
      <c r="B48" s="158"/>
      <c r="C48" s="158"/>
      <c r="D48" s="158"/>
      <c r="E48" s="158"/>
      <c r="F48" s="158"/>
      <c r="G48" s="158"/>
      <c r="H48" s="158"/>
      <c r="I48" s="158"/>
      <c r="J48" s="158"/>
      <c r="K48" s="158"/>
      <c r="L48" s="159"/>
    </row>
    <row r="49" spans="1:12" s="198" customFormat="1">
      <c r="A49" s="160" t="s">
        <v>22</v>
      </c>
      <c r="B49" s="166"/>
      <c r="C49" s="166"/>
      <c r="D49" s="166"/>
      <c r="E49" s="166"/>
      <c r="F49" s="166"/>
      <c r="G49" s="166"/>
      <c r="H49" s="166"/>
      <c r="I49" s="166"/>
      <c r="J49" s="166"/>
      <c r="K49" s="166"/>
      <c r="L49" s="171"/>
    </row>
    <row r="50" spans="1:12" s="198" customFormat="1" ht="3.75" customHeight="1" thickBot="1">
      <c r="A50" s="170"/>
      <c r="B50" s="158"/>
      <c r="C50" s="158"/>
      <c r="D50" s="158"/>
      <c r="E50" s="158"/>
      <c r="F50" s="158"/>
      <c r="G50" s="158"/>
      <c r="H50" s="158"/>
      <c r="I50" s="158"/>
      <c r="J50" s="158"/>
      <c r="K50" s="158"/>
      <c r="L50" s="159"/>
    </row>
    <row r="51" spans="1:12" s="198" customFormat="1" ht="36" customHeight="1">
      <c r="A51" s="914" t="s">
        <v>23</v>
      </c>
      <c r="B51" s="915"/>
      <c r="C51" s="915"/>
      <c r="D51" s="915"/>
      <c r="E51" s="916"/>
      <c r="F51" s="172" t="s">
        <v>12</v>
      </c>
      <c r="G51" s="173" t="s">
        <v>107</v>
      </c>
      <c r="H51" s="174" t="s">
        <v>108</v>
      </c>
      <c r="I51" s="173" t="s">
        <v>109</v>
      </c>
      <c r="J51" s="917" t="s">
        <v>24</v>
      </c>
      <c r="K51" s="916"/>
      <c r="L51" s="175" t="s">
        <v>18</v>
      </c>
    </row>
    <row r="52" spans="1:12" s="198" customFormat="1">
      <c r="A52" s="351" t="s">
        <v>137</v>
      </c>
      <c r="B52" s="265"/>
      <c r="C52" s="265"/>
      <c r="D52" s="265"/>
      <c r="E52" s="265"/>
      <c r="F52" s="316" t="s">
        <v>43</v>
      </c>
      <c r="G52" s="238">
        <f>I44</f>
        <v>1.05</v>
      </c>
      <c r="H52" s="267">
        <v>20</v>
      </c>
      <c r="I52" s="238">
        <f>+H52*G52</f>
        <v>21</v>
      </c>
      <c r="J52" s="1089">
        <f>+'TRANSPORTE EXCAV.'!L61</f>
        <v>1953.8333333333333</v>
      </c>
      <c r="K52" s="1090"/>
      <c r="L52" s="587">
        <f>+J52*I52</f>
        <v>41030.5</v>
      </c>
    </row>
    <row r="53" spans="1:12" s="198" customFormat="1" ht="11.4">
      <c r="A53" s="255"/>
      <c r="B53" s="256"/>
      <c r="C53" s="256"/>
      <c r="D53" s="256"/>
      <c r="E53" s="256"/>
      <c r="F53" s="317"/>
      <c r="G53" s="246"/>
      <c r="H53" s="257"/>
      <c r="I53" s="246"/>
      <c r="J53" s="1067"/>
      <c r="K53" s="1068"/>
      <c r="L53" s="311"/>
    </row>
    <row r="54" spans="1:12" s="198" customFormat="1" ht="12" thickBot="1">
      <c r="A54" s="359"/>
      <c r="B54" s="360"/>
      <c r="C54" s="360"/>
      <c r="D54" s="360"/>
      <c r="E54" s="360"/>
      <c r="F54" s="269"/>
      <c r="G54" s="240"/>
      <c r="H54" s="263"/>
      <c r="I54" s="240"/>
      <c r="J54" s="966"/>
      <c r="K54" s="967"/>
      <c r="L54" s="315"/>
    </row>
    <row r="55" spans="1:12" s="198" customFormat="1" ht="12.6" thickBot="1">
      <c r="A55" s="918" t="s">
        <v>19</v>
      </c>
      <c r="B55" s="919"/>
      <c r="C55" s="919"/>
      <c r="D55" s="919"/>
      <c r="E55" s="919"/>
      <c r="F55" s="919"/>
      <c r="G55" s="919"/>
      <c r="H55" s="919"/>
      <c r="I55" s="919"/>
      <c r="J55" s="919"/>
      <c r="K55" s="920"/>
      <c r="L55" s="323">
        <f>SUM(L52:L54)</f>
        <v>41030.5</v>
      </c>
    </row>
    <row r="56" spans="1:12" s="198" customFormat="1" ht="11.4">
      <c r="A56" s="170"/>
      <c r="B56" s="158"/>
      <c r="C56" s="158"/>
      <c r="D56" s="158"/>
      <c r="E56" s="158"/>
      <c r="F56" s="158"/>
      <c r="G56" s="158"/>
      <c r="H56" s="158"/>
      <c r="I56" s="158"/>
      <c r="J56" s="158"/>
      <c r="K56" s="158"/>
      <c r="L56" s="159"/>
    </row>
    <row r="57" spans="1:12">
      <c r="A57" s="160" t="s">
        <v>25</v>
      </c>
      <c r="B57" s="161"/>
      <c r="C57" s="161"/>
      <c r="D57" s="161"/>
      <c r="E57" s="161"/>
      <c r="F57" s="161"/>
      <c r="G57" s="161"/>
      <c r="H57" s="161"/>
      <c r="I57" s="161"/>
      <c r="J57" s="161"/>
      <c r="K57" s="161"/>
      <c r="L57" s="162"/>
    </row>
    <row r="58" spans="1:12" s="198" customFormat="1" ht="3.75" customHeight="1" thickBot="1">
      <c r="A58" s="170"/>
      <c r="B58" s="158"/>
      <c r="C58" s="158"/>
      <c r="D58" s="158"/>
      <c r="E58" s="158"/>
      <c r="F58" s="158"/>
      <c r="G58" s="158"/>
      <c r="H58" s="158"/>
      <c r="I58" s="158"/>
      <c r="J58" s="158"/>
      <c r="K58" s="158"/>
      <c r="L58" s="159"/>
    </row>
    <row r="59" spans="1:12" s="198" customFormat="1" ht="25.5" customHeight="1">
      <c r="A59" s="914" t="s">
        <v>10</v>
      </c>
      <c r="B59" s="915"/>
      <c r="C59" s="915"/>
      <c r="D59" s="915"/>
      <c r="E59" s="915"/>
      <c r="F59" s="916"/>
      <c r="G59" s="172" t="s">
        <v>26</v>
      </c>
      <c r="H59" s="174" t="s">
        <v>27</v>
      </c>
      <c r="I59" s="173" t="s">
        <v>28</v>
      </c>
      <c r="J59" s="921" t="s">
        <v>17</v>
      </c>
      <c r="K59" s="922"/>
      <c r="L59" s="183" t="s">
        <v>18</v>
      </c>
    </row>
    <row r="60" spans="1:12" s="198" customFormat="1" ht="11.4">
      <c r="A60" s="264" t="s">
        <v>112</v>
      </c>
      <c r="B60" s="265"/>
      <c r="C60" s="265"/>
      <c r="D60" s="265"/>
      <c r="E60" s="265"/>
      <c r="F60" s="299">
        <v>4</v>
      </c>
      <c r="G60" s="582">
        <f>51067*F60</f>
        <v>204268</v>
      </c>
      <c r="H60" s="306">
        <v>1.85</v>
      </c>
      <c r="I60" s="582">
        <f>+H60*G60</f>
        <v>377895.80000000005</v>
      </c>
      <c r="J60" s="968">
        <v>14</v>
      </c>
      <c r="K60" s="969"/>
      <c r="L60" s="587">
        <f>+I60/J60</f>
        <v>26992.557142857146</v>
      </c>
    </row>
    <row r="61" spans="1:12" s="198" customFormat="1" ht="12.75" customHeight="1">
      <c r="A61" s="255" t="s">
        <v>45</v>
      </c>
      <c r="B61" s="256"/>
      <c r="C61" s="256"/>
      <c r="D61" s="256"/>
      <c r="E61" s="256"/>
      <c r="F61" s="256">
        <v>1</v>
      </c>
      <c r="G61" s="599">
        <f>102135*F61</f>
        <v>102135</v>
      </c>
      <c r="H61" s="324">
        <v>1.85</v>
      </c>
      <c r="I61" s="599">
        <f>+H61*G61</f>
        <v>188949.75</v>
      </c>
      <c r="J61" s="970">
        <v>14</v>
      </c>
      <c r="K61" s="971"/>
      <c r="L61" s="596">
        <f>+I61/J61</f>
        <v>13496.410714285714</v>
      </c>
    </row>
    <row r="62" spans="1:12" s="198" customFormat="1" ht="12" thickBot="1">
      <c r="A62" s="972"/>
      <c r="B62" s="961"/>
      <c r="C62" s="961"/>
      <c r="D62" s="961"/>
      <c r="E62" s="961"/>
      <c r="F62" s="961"/>
      <c r="G62" s="240"/>
      <c r="H62" s="263"/>
      <c r="I62" s="240"/>
      <c r="J62" s="963"/>
      <c r="K62" s="960"/>
      <c r="L62" s="241"/>
    </row>
    <row r="63" spans="1:12" s="198" customFormat="1" ht="12.6" thickBot="1">
      <c r="A63" s="907" t="s">
        <v>19</v>
      </c>
      <c r="B63" s="908"/>
      <c r="C63" s="908"/>
      <c r="D63" s="908"/>
      <c r="E63" s="908"/>
      <c r="F63" s="908"/>
      <c r="G63" s="908"/>
      <c r="H63" s="908"/>
      <c r="I63" s="908"/>
      <c r="J63" s="908"/>
      <c r="K63" s="909"/>
      <c r="L63" s="312">
        <f>SUM(L60:L62)</f>
        <v>40488.967857142859</v>
      </c>
    </row>
    <row r="64" spans="1:12" s="198" customFormat="1" ht="8.25" customHeight="1" thickBot="1">
      <c r="A64" s="170"/>
      <c r="B64" s="158"/>
      <c r="C64" s="158"/>
      <c r="D64" s="158"/>
      <c r="E64" s="158"/>
      <c r="F64" s="158"/>
      <c r="G64" s="158"/>
      <c r="H64" s="158"/>
      <c r="I64" s="158"/>
      <c r="J64" s="158"/>
      <c r="K64" s="158"/>
      <c r="L64" s="159"/>
    </row>
    <row r="65" spans="1:12" s="198" customFormat="1" ht="12.6" thickBot="1">
      <c r="A65" s="907" t="s">
        <v>29</v>
      </c>
      <c r="B65" s="908"/>
      <c r="C65" s="908"/>
      <c r="D65" s="908"/>
      <c r="E65" s="908"/>
      <c r="F65" s="908"/>
      <c r="G65" s="908"/>
      <c r="H65" s="908"/>
      <c r="I65" s="908"/>
      <c r="J65" s="908"/>
      <c r="K65" s="909"/>
      <c r="L65" s="312">
        <f>+L63+L55+L47+L37</f>
        <v>313688.51625000004</v>
      </c>
    </row>
    <row r="66" spans="1:12" s="198" customFormat="1" ht="9" customHeight="1">
      <c r="A66" s="170"/>
      <c r="B66" s="158"/>
      <c r="C66" s="158"/>
      <c r="D66" s="158"/>
      <c r="E66" s="158"/>
      <c r="F66" s="158"/>
      <c r="G66" s="158"/>
      <c r="H66" s="158"/>
      <c r="I66" s="158"/>
      <c r="J66" s="158"/>
      <c r="K66" s="158"/>
      <c r="L66" s="159"/>
    </row>
    <row r="67" spans="1:12">
      <c r="A67" s="160" t="s">
        <v>30</v>
      </c>
      <c r="B67" s="161"/>
      <c r="C67" s="161"/>
      <c r="D67" s="161"/>
      <c r="E67" s="161"/>
      <c r="F67" s="161"/>
      <c r="G67" s="161"/>
      <c r="H67" s="161"/>
      <c r="I67" s="161"/>
      <c r="J67" s="161"/>
      <c r="K67" s="161"/>
      <c r="L67" s="162"/>
    </row>
    <row r="68" spans="1:12" s="198" customFormat="1" ht="3.75" customHeight="1" thickBot="1">
      <c r="A68" s="170"/>
      <c r="B68" s="158"/>
      <c r="C68" s="158"/>
      <c r="D68" s="158"/>
      <c r="E68" s="158"/>
      <c r="F68" s="158"/>
      <c r="G68" s="158"/>
      <c r="H68" s="158"/>
      <c r="I68" s="158"/>
      <c r="J68" s="158"/>
      <c r="K68" s="158"/>
      <c r="L68" s="159"/>
    </row>
    <row r="69" spans="1:12" s="198" customFormat="1" ht="12">
      <c r="A69" s="889" t="s">
        <v>10</v>
      </c>
      <c r="B69" s="890"/>
      <c r="C69" s="890"/>
      <c r="D69" s="890"/>
      <c r="E69" s="890"/>
      <c r="F69" s="890"/>
      <c r="G69" s="353"/>
      <c r="H69" s="355"/>
      <c r="I69" s="186" t="s">
        <v>31</v>
      </c>
      <c r="J69" s="923" t="s">
        <v>32</v>
      </c>
      <c r="K69" s="924"/>
      <c r="L69" s="188"/>
    </row>
    <row r="70" spans="1:12" s="198" customFormat="1" ht="11.4">
      <c r="A70" s="264" t="s">
        <v>97</v>
      </c>
      <c r="B70" s="265"/>
      <c r="C70" s="265"/>
      <c r="D70" s="265"/>
      <c r="E70" s="265"/>
      <c r="F70" s="265"/>
      <c r="G70" s="278"/>
      <c r="H70" s="279"/>
      <c r="I70" s="272">
        <v>0.2</v>
      </c>
      <c r="J70" s="973">
        <f>+L65*I70</f>
        <v>62737.703250000013</v>
      </c>
      <c r="K70" s="974"/>
      <c r="L70" s="273"/>
    </row>
    <row r="71" spans="1:12" s="198" customFormat="1" ht="11.4">
      <c r="A71" s="255" t="s">
        <v>33</v>
      </c>
      <c r="B71" s="256"/>
      <c r="C71" s="256"/>
      <c r="D71" s="256"/>
      <c r="E71" s="256"/>
      <c r="F71" s="256"/>
      <c r="G71" s="280"/>
      <c r="H71" s="281"/>
      <c r="I71" s="274">
        <v>0.05</v>
      </c>
      <c r="J71" s="975">
        <f>+L65*I71</f>
        <v>15684.425812500003</v>
      </c>
      <c r="K71" s="976"/>
      <c r="L71" s="275"/>
    </row>
    <row r="72" spans="1:12" s="198" customFormat="1" ht="12" thickBot="1">
      <c r="A72" s="359" t="s">
        <v>34</v>
      </c>
      <c r="B72" s="360"/>
      <c r="C72" s="360"/>
      <c r="D72" s="360"/>
      <c r="E72" s="360"/>
      <c r="F72" s="360"/>
      <c r="G72" s="282"/>
      <c r="H72" s="283"/>
      <c r="I72" s="276">
        <v>0.05</v>
      </c>
      <c r="J72" s="977">
        <f>+L65*I72</f>
        <v>15684.425812500003</v>
      </c>
      <c r="K72" s="978"/>
      <c r="L72" s="277"/>
    </row>
    <row r="73" spans="1:12" s="198" customFormat="1" ht="12.6" thickBot="1">
      <c r="A73" s="907" t="s">
        <v>19</v>
      </c>
      <c r="B73" s="908"/>
      <c r="C73" s="908"/>
      <c r="D73" s="908"/>
      <c r="E73" s="908"/>
      <c r="F73" s="908"/>
      <c r="G73" s="908"/>
      <c r="H73" s="908"/>
      <c r="I73" s="908"/>
      <c r="J73" s="908"/>
      <c r="K73" s="909"/>
      <c r="L73" s="312">
        <f>SUM(J70:K72)</f>
        <v>94106.554875000016</v>
      </c>
    </row>
    <row r="74" spans="1:12" s="198" customFormat="1" ht="7.5" customHeight="1" thickBot="1">
      <c r="A74" s="170"/>
      <c r="B74" s="158"/>
      <c r="C74" s="158"/>
      <c r="D74" s="158"/>
      <c r="E74" s="158"/>
      <c r="F74" s="158"/>
      <c r="G74" s="158"/>
      <c r="H74" s="158"/>
      <c r="I74" s="158"/>
      <c r="J74" s="158"/>
      <c r="K74" s="158"/>
      <c r="L74" s="159"/>
    </row>
    <row r="75" spans="1:12" s="198" customFormat="1" ht="12.6" thickBot="1">
      <c r="A75" s="907" t="s">
        <v>35</v>
      </c>
      <c r="B75" s="908"/>
      <c r="C75" s="908"/>
      <c r="D75" s="908"/>
      <c r="E75" s="908"/>
      <c r="F75" s="908"/>
      <c r="G75" s="908"/>
      <c r="H75" s="908"/>
      <c r="I75" s="908"/>
      <c r="J75" s="908"/>
      <c r="K75" s="909"/>
      <c r="L75" s="312">
        <f>ROUND(L65+L73,0)</f>
        <v>407795</v>
      </c>
    </row>
    <row r="76" spans="1:12">
      <c r="A76" s="60"/>
      <c r="B76" s="61"/>
      <c r="C76" s="61"/>
      <c r="D76" s="61"/>
      <c r="E76" s="61"/>
      <c r="F76" s="61"/>
      <c r="G76" s="61"/>
      <c r="H76" s="61"/>
      <c r="I76" s="61"/>
      <c r="J76" s="61"/>
      <c r="K76" s="61"/>
      <c r="L76" s="62"/>
    </row>
    <row r="77" spans="1:12">
      <c r="A77" s="67"/>
      <c r="B77" s="58"/>
      <c r="C77" s="58"/>
      <c r="D77" s="58"/>
      <c r="E77" s="58"/>
      <c r="F77" s="58"/>
      <c r="G77" s="58"/>
      <c r="H77" s="58"/>
      <c r="I77" s="58"/>
      <c r="J77" s="58"/>
      <c r="K77" s="58"/>
      <c r="L77" s="63"/>
    </row>
    <row r="78" spans="1:12" s="198" customFormat="1" ht="11.4">
      <c r="A78" s="197"/>
      <c r="D78" s="199" t="s">
        <v>36</v>
      </c>
      <c r="E78" s="199"/>
      <c r="F78" s="199"/>
      <c r="G78" s="199"/>
      <c r="H78" s="199"/>
      <c r="L78" s="200"/>
    </row>
    <row r="79" spans="1:12" s="198" customFormat="1" ht="11.4">
      <c r="A79" s="197"/>
      <c r="D79" s="198" t="s">
        <v>37</v>
      </c>
      <c r="L79" s="200"/>
    </row>
    <row r="80" spans="1:12">
      <c r="A80" s="67"/>
      <c r="B80" s="58"/>
      <c r="C80" s="58"/>
      <c r="D80" s="58" t="s">
        <v>38</v>
      </c>
      <c r="E80" s="58"/>
      <c r="F80" s="58"/>
      <c r="G80" s="58"/>
      <c r="H80" s="58"/>
      <c r="I80" s="58"/>
      <c r="J80" s="58"/>
      <c r="K80" s="58"/>
      <c r="L80" s="63"/>
    </row>
    <row r="81" spans="1:12">
      <c r="A81" s="67"/>
      <c r="B81" s="58"/>
      <c r="C81" s="58"/>
      <c r="D81" s="58" t="s">
        <v>39</v>
      </c>
      <c r="E81" s="58"/>
      <c r="F81" s="58"/>
      <c r="G81" s="58"/>
      <c r="H81" s="58"/>
      <c r="I81" s="58"/>
      <c r="J81" s="58"/>
      <c r="K81" s="58"/>
      <c r="L81" s="63"/>
    </row>
    <row r="82" spans="1:12" ht="13.8" thickBot="1">
      <c r="A82" s="67"/>
      <c r="B82" s="58"/>
      <c r="C82" s="58"/>
      <c r="D82" s="58"/>
      <c r="E82" s="58" t="s">
        <v>40</v>
      </c>
      <c r="F82" s="58"/>
      <c r="G82" s="58"/>
      <c r="H82" s="58"/>
      <c r="I82" s="58"/>
      <c r="J82" s="58"/>
      <c r="K82" s="58"/>
      <c r="L82" s="63"/>
    </row>
    <row r="83" spans="1:12">
      <c r="A83" s="284" t="s">
        <v>98</v>
      </c>
      <c r="B83" s="285"/>
      <c r="C83" s="285"/>
      <c r="D83" s="285"/>
      <c r="E83" s="285"/>
      <c r="F83" s="285"/>
      <c r="G83" s="285"/>
      <c r="H83" s="285"/>
      <c r="I83" s="285"/>
      <c r="J83" s="285"/>
      <c r="K83" s="285"/>
      <c r="L83" s="286"/>
    </row>
    <row r="84" spans="1:12">
      <c r="A84" s="364"/>
      <c r="B84" s="365"/>
      <c r="C84" s="365"/>
      <c r="D84" s="365"/>
      <c r="E84" s="365"/>
      <c r="F84" s="365"/>
      <c r="G84" s="365"/>
      <c r="H84" s="365"/>
      <c r="I84" s="365"/>
      <c r="J84" s="365"/>
      <c r="K84" s="365"/>
      <c r="L84" s="287"/>
    </row>
    <row r="85" spans="1:12" ht="13.8" thickBot="1">
      <c r="A85" s="79"/>
      <c r="B85" s="80"/>
      <c r="C85" s="80"/>
      <c r="D85" s="80"/>
      <c r="E85" s="80"/>
      <c r="F85" s="80"/>
      <c r="G85" s="80"/>
      <c r="H85" s="80"/>
      <c r="I85" s="80"/>
      <c r="J85" s="80"/>
      <c r="K85" s="80"/>
      <c r="L85" s="288"/>
    </row>
    <row r="86" spans="1:12">
      <c r="A86" s="210"/>
      <c r="B86" s="59"/>
      <c r="C86" s="59"/>
      <c r="D86" s="59"/>
      <c r="E86" s="59"/>
      <c r="F86" s="59"/>
      <c r="G86" s="59"/>
      <c r="H86" s="59"/>
      <c r="I86" s="59"/>
      <c r="J86" s="59"/>
      <c r="K86" s="59"/>
      <c r="L86" s="211"/>
    </row>
    <row r="87" spans="1:12">
      <c r="A87" s="113" t="s">
        <v>99</v>
      </c>
      <c r="B87" s="65"/>
      <c r="C87" s="65"/>
      <c r="D87" s="65"/>
      <c r="E87" s="65"/>
      <c r="F87" s="65"/>
      <c r="G87" s="65"/>
      <c r="H87" s="65"/>
      <c r="I87" s="65"/>
      <c r="J87" s="65"/>
      <c r="K87" s="65"/>
      <c r="L87" s="66"/>
    </row>
    <row r="88" spans="1:12" s="6" customFormat="1" ht="17.25" customHeight="1">
      <c r="A88" s="925" t="s">
        <v>100</v>
      </c>
      <c r="B88" s="926"/>
      <c r="C88" s="926"/>
      <c r="D88" s="926"/>
      <c r="E88" s="926"/>
      <c r="F88" s="926"/>
      <c r="G88" s="926"/>
      <c r="H88" s="926"/>
      <c r="I88" s="926"/>
      <c r="J88" s="926"/>
      <c r="K88" s="926"/>
      <c r="L88" s="927"/>
    </row>
    <row r="89" spans="1:12" s="6" customFormat="1" ht="17.25" customHeight="1">
      <c r="A89" s="925"/>
      <c r="B89" s="926"/>
      <c r="C89" s="926"/>
      <c r="D89" s="926"/>
      <c r="E89" s="926"/>
      <c r="F89" s="926"/>
      <c r="G89" s="926"/>
      <c r="H89" s="926"/>
      <c r="I89" s="926"/>
      <c r="J89" s="926"/>
      <c r="K89" s="926"/>
      <c r="L89" s="927"/>
    </row>
    <row r="90" spans="1:12" s="6" customFormat="1" ht="27" customHeight="1">
      <c r="A90" s="936" t="s">
        <v>101</v>
      </c>
      <c r="B90" s="937"/>
      <c r="C90" s="937"/>
      <c r="D90" s="937"/>
      <c r="E90" s="937"/>
      <c r="F90" s="937"/>
      <c r="G90" s="937"/>
      <c r="H90" s="937"/>
      <c r="I90" s="937"/>
      <c r="J90" s="937"/>
      <c r="K90" s="937"/>
      <c r="L90" s="938"/>
    </row>
    <row r="91" spans="1:12">
      <c r="A91" s="356"/>
      <c r="B91" s="357"/>
      <c r="C91" s="357"/>
      <c r="D91" s="357"/>
      <c r="E91" s="357"/>
      <c r="F91" s="357"/>
      <c r="G91" s="357"/>
      <c r="H91" s="357"/>
      <c r="I91" s="357"/>
      <c r="J91" s="357"/>
      <c r="K91" s="357"/>
      <c r="L91" s="358"/>
    </row>
    <row r="92" spans="1:12">
      <c r="A92" s="356"/>
      <c r="B92" s="357"/>
      <c r="C92" s="357"/>
      <c r="D92" s="357"/>
      <c r="E92" s="357"/>
      <c r="F92" s="357"/>
      <c r="G92" s="357"/>
      <c r="H92" s="357"/>
      <c r="I92" s="357"/>
      <c r="J92" s="357"/>
      <c r="K92" s="357"/>
      <c r="L92" s="358"/>
    </row>
    <row r="93" spans="1:12">
      <c r="A93" s="113"/>
      <c r="B93" s="65"/>
      <c r="C93" s="65"/>
      <c r="D93" s="65"/>
      <c r="E93" s="65"/>
      <c r="F93" s="65"/>
      <c r="G93" s="65"/>
      <c r="H93" s="65"/>
      <c r="I93" s="65"/>
      <c r="J93" s="65"/>
      <c r="K93" s="65"/>
      <c r="L93" s="66"/>
    </row>
    <row r="94" spans="1:12" s="198" customFormat="1" ht="11.4">
      <c r="A94" s="197"/>
      <c r="D94" s="198" t="s">
        <v>36</v>
      </c>
      <c r="E94" s="199"/>
      <c r="L94" s="200"/>
    </row>
    <row r="95" spans="1:12" s="198" customFormat="1" ht="11.4">
      <c r="A95" s="197"/>
      <c r="D95" s="215" t="s">
        <v>37</v>
      </c>
      <c r="F95" s="215"/>
      <c r="G95" s="215"/>
      <c r="H95" s="215"/>
      <c r="L95" s="200"/>
    </row>
    <row r="96" spans="1:12">
      <c r="A96" s="67"/>
      <c r="B96" s="58"/>
      <c r="C96" s="58"/>
      <c r="D96" s="72" t="s">
        <v>41</v>
      </c>
      <c r="E96" s="58"/>
      <c r="F96" s="72"/>
      <c r="G96" s="72"/>
      <c r="H96" s="72"/>
      <c r="I96" s="58"/>
      <c r="J96" s="58"/>
      <c r="K96" s="58"/>
      <c r="L96" s="63"/>
    </row>
    <row r="97" spans="1:12">
      <c r="A97" s="73"/>
      <c r="B97" s="65"/>
      <c r="C97" s="65"/>
      <c r="D97" s="58" t="s">
        <v>39</v>
      </c>
      <c r="E97" s="58"/>
      <c r="F97" s="58"/>
      <c r="G97" s="58"/>
      <c r="H97" s="58"/>
      <c r="I97" s="65"/>
      <c r="J97" s="65"/>
      <c r="K97" s="65"/>
      <c r="L97" s="66"/>
    </row>
    <row r="98" spans="1:12" ht="13.5" customHeight="1">
      <c r="A98" s="73"/>
      <c r="B98" s="65"/>
      <c r="C98" s="65"/>
      <c r="D98" s="65"/>
      <c r="E98" s="58"/>
      <c r="F98" s="58"/>
      <c r="G98" s="58"/>
      <c r="H98" s="58"/>
      <c r="I98" s="65"/>
      <c r="J98" s="65"/>
      <c r="K98" s="65"/>
      <c r="L98" s="66"/>
    </row>
    <row r="99" spans="1:12">
      <c r="A99" s="8" t="s">
        <v>102</v>
      </c>
      <c r="B99" s="9"/>
      <c r="C99" s="9"/>
      <c r="D99" s="58"/>
      <c r="E99" s="58"/>
      <c r="F99" s="58"/>
      <c r="G99" s="58"/>
      <c r="H99" s="928"/>
      <c r="I99" s="928"/>
      <c r="J99" s="928"/>
      <c r="K99" s="928"/>
      <c r="L99" s="929"/>
    </row>
    <row r="100" spans="1:12" ht="13.8" thickBot="1">
      <c r="A100" s="216" t="s">
        <v>103</v>
      </c>
      <c r="B100" s="77"/>
      <c r="C100" s="77"/>
      <c r="D100" s="70"/>
      <c r="E100" s="70"/>
      <c r="F100" s="70"/>
      <c r="G100" s="70"/>
      <c r="H100" s="930"/>
      <c r="I100" s="930"/>
      <c r="J100" s="930"/>
      <c r="K100" s="930"/>
      <c r="L100" s="931"/>
    </row>
  </sheetData>
  <mergeCells count="64">
    <mergeCell ref="J5:J6"/>
    <mergeCell ref="K5:K6"/>
    <mergeCell ref="L5:L6"/>
    <mergeCell ref="B6:H6"/>
    <mergeCell ref="J1:L2"/>
    <mergeCell ref="B2:H2"/>
    <mergeCell ref="B3:H3"/>
    <mergeCell ref="I3:I4"/>
    <mergeCell ref="J3:L4"/>
    <mergeCell ref="B4:H4"/>
    <mergeCell ref="J35:K35"/>
    <mergeCell ref="J12:L12"/>
    <mergeCell ref="B30:H30"/>
    <mergeCell ref="J30:K30"/>
    <mergeCell ref="A34:F34"/>
    <mergeCell ref="G34:H34"/>
    <mergeCell ref="J34:K34"/>
    <mergeCell ref="A15:A16"/>
    <mergeCell ref="B15:K16"/>
    <mergeCell ref="A27:L27"/>
    <mergeCell ref="B29:H29"/>
    <mergeCell ref="J29:K29"/>
    <mergeCell ref="A10:D10"/>
    <mergeCell ref="G10:H10"/>
    <mergeCell ref="A1:A6"/>
    <mergeCell ref="B1:H1"/>
    <mergeCell ref="I1:I2"/>
    <mergeCell ref="B5:H5"/>
    <mergeCell ref="I5:I6"/>
    <mergeCell ref="A51:E51"/>
    <mergeCell ref="J51:K51"/>
    <mergeCell ref="G36:H36"/>
    <mergeCell ref="J36:K36"/>
    <mergeCell ref="A37:K37"/>
    <mergeCell ref="A41:G41"/>
    <mergeCell ref="J41:K41"/>
    <mergeCell ref="J42:K42"/>
    <mergeCell ref="J43:K43"/>
    <mergeCell ref="J45:K45"/>
    <mergeCell ref="J46:K46"/>
    <mergeCell ref="A47:K47"/>
    <mergeCell ref="A65:K65"/>
    <mergeCell ref="J52:K52"/>
    <mergeCell ref="J53:K53"/>
    <mergeCell ref="J54:K54"/>
    <mergeCell ref="A55:K55"/>
    <mergeCell ref="A59:F59"/>
    <mergeCell ref="J59:K59"/>
    <mergeCell ref="A75:K75"/>
    <mergeCell ref="A88:L89"/>
    <mergeCell ref="A90:L90"/>
    <mergeCell ref="H99:L100"/>
    <mergeCell ref="J44:K44"/>
    <mergeCell ref="A69:F69"/>
    <mergeCell ref="J69:K69"/>
    <mergeCell ref="J70:K70"/>
    <mergeCell ref="J71:K71"/>
    <mergeCell ref="J72:K72"/>
    <mergeCell ref="A73:K73"/>
    <mergeCell ref="J60:K60"/>
    <mergeCell ref="J61:K61"/>
    <mergeCell ref="A62:F62"/>
    <mergeCell ref="J62:K62"/>
    <mergeCell ref="A63:K63"/>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109569"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109569"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96"/>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252" width="11.44140625" style="58"/>
    <col min="253" max="253" width="22.6640625" style="58" customWidth="1"/>
    <col min="254" max="254" width="15.44140625" style="58" customWidth="1"/>
    <col min="255" max="255" width="7.33203125" style="58" customWidth="1"/>
    <col min="256" max="256" width="11.44140625" style="58"/>
    <col min="257" max="257" width="5.6640625" style="58" customWidth="1"/>
    <col min="258" max="258" width="9.5546875" style="58" customWidth="1"/>
    <col min="259" max="259" width="14" style="58" customWidth="1"/>
    <col min="260" max="260" width="16.33203125" style="58" customWidth="1"/>
    <col min="261" max="261" width="15.88671875" style="58" customWidth="1"/>
    <col min="262" max="262" width="11.6640625" style="58" customWidth="1"/>
    <col min="263" max="263" width="8.33203125" style="58" customWidth="1"/>
    <col min="264" max="264" width="16.5546875" style="58" customWidth="1"/>
    <col min="265" max="508" width="11.44140625" style="58"/>
    <col min="509" max="509" width="22.6640625" style="58" customWidth="1"/>
    <col min="510" max="510" width="15.44140625" style="58" customWidth="1"/>
    <col min="511" max="511" width="7.33203125" style="58" customWidth="1"/>
    <col min="512" max="512" width="11.44140625" style="58"/>
    <col min="513" max="513" width="5.6640625" style="58" customWidth="1"/>
    <col min="514" max="514" width="9.5546875" style="58" customWidth="1"/>
    <col min="515" max="515" width="14" style="58" customWidth="1"/>
    <col min="516" max="516" width="16.33203125" style="58" customWidth="1"/>
    <col min="517" max="517" width="15.88671875" style="58" customWidth="1"/>
    <col min="518" max="518" width="11.6640625" style="58" customWidth="1"/>
    <col min="519" max="519" width="8.33203125" style="58" customWidth="1"/>
    <col min="520" max="520" width="16.5546875" style="58" customWidth="1"/>
    <col min="521" max="764" width="11.44140625" style="58"/>
    <col min="765" max="765" width="22.6640625" style="58" customWidth="1"/>
    <col min="766" max="766" width="15.44140625" style="58" customWidth="1"/>
    <col min="767" max="767" width="7.33203125" style="58" customWidth="1"/>
    <col min="768" max="768" width="11.44140625" style="58"/>
    <col min="769" max="769" width="5.6640625" style="58" customWidth="1"/>
    <col min="770" max="770" width="9.5546875" style="58" customWidth="1"/>
    <col min="771" max="771" width="14" style="58" customWidth="1"/>
    <col min="772" max="772" width="16.33203125" style="58" customWidth="1"/>
    <col min="773" max="773" width="15.88671875" style="58" customWidth="1"/>
    <col min="774" max="774" width="11.6640625" style="58" customWidth="1"/>
    <col min="775" max="775" width="8.33203125" style="58" customWidth="1"/>
    <col min="776" max="776" width="16.5546875" style="58" customWidth="1"/>
    <col min="777" max="1020" width="11.44140625" style="58"/>
    <col min="1021" max="1021" width="22.6640625" style="58" customWidth="1"/>
    <col min="1022" max="1022" width="15.44140625" style="58" customWidth="1"/>
    <col min="1023" max="1023" width="7.33203125" style="58" customWidth="1"/>
    <col min="1024" max="1024" width="11.44140625" style="58"/>
    <col min="1025" max="1025" width="5.6640625" style="58" customWidth="1"/>
    <col min="1026" max="1026" width="9.5546875" style="58" customWidth="1"/>
    <col min="1027" max="1027" width="14" style="58" customWidth="1"/>
    <col min="1028" max="1028" width="16.33203125" style="58" customWidth="1"/>
    <col min="1029" max="1029" width="15.88671875" style="58" customWidth="1"/>
    <col min="1030" max="1030" width="11.6640625" style="58" customWidth="1"/>
    <col min="1031" max="1031" width="8.33203125" style="58" customWidth="1"/>
    <col min="1032" max="1032" width="16.5546875" style="58" customWidth="1"/>
    <col min="1033" max="1276" width="11.44140625" style="58"/>
    <col min="1277" max="1277" width="22.6640625" style="58" customWidth="1"/>
    <col min="1278" max="1278" width="15.44140625" style="58" customWidth="1"/>
    <col min="1279" max="1279" width="7.33203125" style="58" customWidth="1"/>
    <col min="1280" max="1280" width="11.44140625" style="58"/>
    <col min="1281" max="1281" width="5.6640625" style="58" customWidth="1"/>
    <col min="1282" max="1282" width="9.5546875" style="58" customWidth="1"/>
    <col min="1283" max="1283" width="14" style="58" customWidth="1"/>
    <col min="1284" max="1284" width="16.33203125" style="58" customWidth="1"/>
    <col min="1285" max="1285" width="15.88671875" style="58" customWidth="1"/>
    <col min="1286" max="1286" width="11.6640625" style="58" customWidth="1"/>
    <col min="1287" max="1287" width="8.33203125" style="58" customWidth="1"/>
    <col min="1288" max="1288" width="16.5546875" style="58" customWidth="1"/>
    <col min="1289" max="1532" width="11.44140625" style="58"/>
    <col min="1533" max="1533" width="22.6640625" style="58" customWidth="1"/>
    <col min="1534" max="1534" width="15.44140625" style="58" customWidth="1"/>
    <col min="1535" max="1535" width="7.33203125" style="58" customWidth="1"/>
    <col min="1536" max="1536" width="11.44140625" style="58"/>
    <col min="1537" max="1537" width="5.6640625" style="58" customWidth="1"/>
    <col min="1538" max="1538" width="9.5546875" style="58" customWidth="1"/>
    <col min="1539" max="1539" width="14" style="58" customWidth="1"/>
    <col min="1540" max="1540" width="16.33203125" style="58" customWidth="1"/>
    <col min="1541" max="1541" width="15.88671875" style="58" customWidth="1"/>
    <col min="1542" max="1542" width="11.6640625" style="58" customWidth="1"/>
    <col min="1543" max="1543" width="8.33203125" style="58" customWidth="1"/>
    <col min="1544" max="1544" width="16.5546875" style="58" customWidth="1"/>
    <col min="1545" max="1788" width="11.44140625" style="58"/>
    <col min="1789" max="1789" width="22.6640625" style="58" customWidth="1"/>
    <col min="1790" max="1790" width="15.44140625" style="58" customWidth="1"/>
    <col min="1791" max="1791" width="7.33203125" style="58" customWidth="1"/>
    <col min="1792" max="1792" width="11.44140625" style="58"/>
    <col min="1793" max="1793" width="5.6640625" style="58" customWidth="1"/>
    <col min="1794" max="1794" width="9.5546875" style="58" customWidth="1"/>
    <col min="1795" max="1795" width="14" style="58" customWidth="1"/>
    <col min="1796" max="1796" width="16.33203125" style="58" customWidth="1"/>
    <col min="1797" max="1797" width="15.88671875" style="58" customWidth="1"/>
    <col min="1798" max="1798" width="11.6640625" style="58" customWidth="1"/>
    <col min="1799" max="1799" width="8.33203125" style="58" customWidth="1"/>
    <col min="1800" max="1800" width="16.5546875" style="58" customWidth="1"/>
    <col min="1801" max="2044" width="11.44140625" style="58"/>
    <col min="2045" max="2045" width="22.6640625" style="58" customWidth="1"/>
    <col min="2046" max="2046" width="15.44140625" style="58" customWidth="1"/>
    <col min="2047" max="2047" width="7.33203125" style="58" customWidth="1"/>
    <col min="2048" max="2048" width="11.44140625" style="58"/>
    <col min="2049" max="2049" width="5.6640625" style="58" customWidth="1"/>
    <col min="2050" max="2050" width="9.5546875" style="58" customWidth="1"/>
    <col min="2051" max="2051" width="14" style="58" customWidth="1"/>
    <col min="2052" max="2052" width="16.33203125" style="58" customWidth="1"/>
    <col min="2053" max="2053" width="15.88671875" style="58" customWidth="1"/>
    <col min="2054" max="2054" width="11.6640625" style="58" customWidth="1"/>
    <col min="2055" max="2055" width="8.33203125" style="58" customWidth="1"/>
    <col min="2056" max="2056" width="16.5546875" style="58" customWidth="1"/>
    <col min="2057" max="2300" width="11.44140625" style="58"/>
    <col min="2301" max="2301" width="22.6640625" style="58" customWidth="1"/>
    <col min="2302" max="2302" width="15.44140625" style="58" customWidth="1"/>
    <col min="2303" max="2303" width="7.33203125" style="58" customWidth="1"/>
    <col min="2304" max="2304" width="11.44140625" style="58"/>
    <col min="2305" max="2305" width="5.6640625" style="58" customWidth="1"/>
    <col min="2306" max="2306" width="9.5546875" style="58" customWidth="1"/>
    <col min="2307" max="2307" width="14" style="58" customWidth="1"/>
    <col min="2308" max="2308" width="16.33203125" style="58" customWidth="1"/>
    <col min="2309" max="2309" width="15.88671875" style="58" customWidth="1"/>
    <col min="2310" max="2310" width="11.6640625" style="58" customWidth="1"/>
    <col min="2311" max="2311" width="8.33203125" style="58" customWidth="1"/>
    <col min="2312" max="2312" width="16.5546875" style="58" customWidth="1"/>
    <col min="2313" max="2556" width="11.44140625" style="58"/>
    <col min="2557" max="2557" width="22.6640625" style="58" customWidth="1"/>
    <col min="2558" max="2558" width="15.44140625" style="58" customWidth="1"/>
    <col min="2559" max="2559" width="7.33203125" style="58" customWidth="1"/>
    <col min="2560" max="2560" width="11.44140625" style="58"/>
    <col min="2561" max="2561" width="5.6640625" style="58" customWidth="1"/>
    <col min="2562" max="2562" width="9.5546875" style="58" customWidth="1"/>
    <col min="2563" max="2563" width="14" style="58" customWidth="1"/>
    <col min="2564" max="2564" width="16.33203125" style="58" customWidth="1"/>
    <col min="2565" max="2565" width="15.88671875" style="58" customWidth="1"/>
    <col min="2566" max="2566" width="11.6640625" style="58" customWidth="1"/>
    <col min="2567" max="2567" width="8.33203125" style="58" customWidth="1"/>
    <col min="2568" max="2568" width="16.5546875" style="58" customWidth="1"/>
    <col min="2569" max="2812" width="11.44140625" style="58"/>
    <col min="2813" max="2813" width="22.6640625" style="58" customWidth="1"/>
    <col min="2814" max="2814" width="15.44140625" style="58" customWidth="1"/>
    <col min="2815" max="2815" width="7.33203125" style="58" customWidth="1"/>
    <col min="2816" max="2816" width="11.44140625" style="58"/>
    <col min="2817" max="2817" width="5.6640625" style="58" customWidth="1"/>
    <col min="2818" max="2818" width="9.5546875" style="58" customWidth="1"/>
    <col min="2819" max="2819" width="14" style="58" customWidth="1"/>
    <col min="2820" max="2820" width="16.33203125" style="58" customWidth="1"/>
    <col min="2821" max="2821" width="15.88671875" style="58" customWidth="1"/>
    <col min="2822" max="2822" width="11.6640625" style="58" customWidth="1"/>
    <col min="2823" max="2823" width="8.33203125" style="58" customWidth="1"/>
    <col min="2824" max="2824" width="16.5546875" style="58" customWidth="1"/>
    <col min="2825" max="3068" width="11.44140625" style="58"/>
    <col min="3069" max="3069" width="22.6640625" style="58" customWidth="1"/>
    <col min="3070" max="3070" width="15.44140625" style="58" customWidth="1"/>
    <col min="3071" max="3071" width="7.33203125" style="58" customWidth="1"/>
    <col min="3072" max="3072" width="11.44140625" style="58"/>
    <col min="3073" max="3073" width="5.6640625" style="58" customWidth="1"/>
    <col min="3074" max="3074" width="9.5546875" style="58" customWidth="1"/>
    <col min="3075" max="3075" width="14" style="58" customWidth="1"/>
    <col min="3076" max="3076" width="16.33203125" style="58" customWidth="1"/>
    <col min="3077" max="3077" width="15.88671875" style="58" customWidth="1"/>
    <col min="3078" max="3078" width="11.6640625" style="58" customWidth="1"/>
    <col min="3079" max="3079" width="8.33203125" style="58" customWidth="1"/>
    <col min="3080" max="3080" width="16.5546875" style="58" customWidth="1"/>
    <col min="3081" max="3324" width="11.44140625" style="58"/>
    <col min="3325" max="3325" width="22.6640625" style="58" customWidth="1"/>
    <col min="3326" max="3326" width="15.44140625" style="58" customWidth="1"/>
    <col min="3327" max="3327" width="7.33203125" style="58" customWidth="1"/>
    <col min="3328" max="3328" width="11.44140625" style="58"/>
    <col min="3329" max="3329" width="5.6640625" style="58" customWidth="1"/>
    <col min="3330" max="3330" width="9.5546875" style="58" customWidth="1"/>
    <col min="3331" max="3331" width="14" style="58" customWidth="1"/>
    <col min="3332" max="3332" width="16.33203125" style="58" customWidth="1"/>
    <col min="3333" max="3333" width="15.88671875" style="58" customWidth="1"/>
    <col min="3334" max="3334" width="11.6640625" style="58" customWidth="1"/>
    <col min="3335" max="3335" width="8.33203125" style="58" customWidth="1"/>
    <col min="3336" max="3336" width="16.5546875" style="58" customWidth="1"/>
    <col min="3337" max="3580" width="11.44140625" style="58"/>
    <col min="3581" max="3581" width="22.6640625" style="58" customWidth="1"/>
    <col min="3582" max="3582" width="15.44140625" style="58" customWidth="1"/>
    <col min="3583" max="3583" width="7.33203125" style="58" customWidth="1"/>
    <col min="3584" max="3584" width="11.44140625" style="58"/>
    <col min="3585" max="3585" width="5.6640625" style="58" customWidth="1"/>
    <col min="3586" max="3586" width="9.5546875" style="58" customWidth="1"/>
    <col min="3587" max="3587" width="14" style="58" customWidth="1"/>
    <col min="3588" max="3588" width="16.33203125" style="58" customWidth="1"/>
    <col min="3589" max="3589" width="15.88671875" style="58" customWidth="1"/>
    <col min="3590" max="3590" width="11.6640625" style="58" customWidth="1"/>
    <col min="3591" max="3591" width="8.33203125" style="58" customWidth="1"/>
    <col min="3592" max="3592" width="16.5546875" style="58" customWidth="1"/>
    <col min="3593" max="3836" width="11.44140625" style="58"/>
    <col min="3837" max="3837" width="22.6640625" style="58" customWidth="1"/>
    <col min="3838" max="3838" width="15.44140625" style="58" customWidth="1"/>
    <col min="3839" max="3839" width="7.33203125" style="58" customWidth="1"/>
    <col min="3840" max="3840" width="11.44140625" style="58"/>
    <col min="3841" max="3841" width="5.6640625" style="58" customWidth="1"/>
    <col min="3842" max="3842" width="9.5546875" style="58" customWidth="1"/>
    <col min="3843" max="3843" width="14" style="58" customWidth="1"/>
    <col min="3844" max="3844" width="16.33203125" style="58" customWidth="1"/>
    <col min="3845" max="3845" width="15.88671875" style="58" customWidth="1"/>
    <col min="3846" max="3846" width="11.6640625" style="58" customWidth="1"/>
    <col min="3847" max="3847" width="8.33203125" style="58" customWidth="1"/>
    <col min="3848" max="3848" width="16.5546875" style="58" customWidth="1"/>
    <col min="3849" max="4092" width="11.44140625" style="58"/>
    <col min="4093" max="4093" width="22.6640625" style="58" customWidth="1"/>
    <col min="4094" max="4094" width="15.44140625" style="58" customWidth="1"/>
    <col min="4095" max="4095" width="7.33203125" style="58" customWidth="1"/>
    <col min="4096" max="4096" width="11.44140625" style="58"/>
    <col min="4097" max="4097" width="5.6640625" style="58" customWidth="1"/>
    <col min="4098" max="4098" width="9.5546875" style="58" customWidth="1"/>
    <col min="4099" max="4099" width="14" style="58" customWidth="1"/>
    <col min="4100" max="4100" width="16.33203125" style="58" customWidth="1"/>
    <col min="4101" max="4101" width="15.88671875" style="58" customWidth="1"/>
    <col min="4102" max="4102" width="11.6640625" style="58" customWidth="1"/>
    <col min="4103" max="4103" width="8.33203125" style="58" customWidth="1"/>
    <col min="4104" max="4104" width="16.5546875" style="58" customWidth="1"/>
    <col min="4105" max="4348" width="11.44140625" style="58"/>
    <col min="4349" max="4349" width="22.6640625" style="58" customWidth="1"/>
    <col min="4350" max="4350" width="15.44140625" style="58" customWidth="1"/>
    <col min="4351" max="4351" width="7.33203125" style="58" customWidth="1"/>
    <col min="4352" max="4352" width="11.44140625" style="58"/>
    <col min="4353" max="4353" width="5.6640625" style="58" customWidth="1"/>
    <col min="4354" max="4354" width="9.5546875" style="58" customWidth="1"/>
    <col min="4355" max="4355" width="14" style="58" customWidth="1"/>
    <col min="4356" max="4356" width="16.33203125" style="58" customWidth="1"/>
    <col min="4357" max="4357" width="15.88671875" style="58" customWidth="1"/>
    <col min="4358" max="4358" width="11.6640625" style="58" customWidth="1"/>
    <col min="4359" max="4359" width="8.33203125" style="58" customWidth="1"/>
    <col min="4360" max="4360" width="16.5546875" style="58" customWidth="1"/>
    <col min="4361" max="4604" width="11.44140625" style="58"/>
    <col min="4605" max="4605" width="22.6640625" style="58" customWidth="1"/>
    <col min="4606" max="4606" width="15.44140625" style="58" customWidth="1"/>
    <col min="4607" max="4607" width="7.33203125" style="58" customWidth="1"/>
    <col min="4608" max="4608" width="11.44140625" style="58"/>
    <col min="4609" max="4609" width="5.6640625" style="58" customWidth="1"/>
    <col min="4610" max="4610" width="9.5546875" style="58" customWidth="1"/>
    <col min="4611" max="4611" width="14" style="58" customWidth="1"/>
    <col min="4612" max="4612" width="16.33203125" style="58" customWidth="1"/>
    <col min="4613" max="4613" width="15.88671875" style="58" customWidth="1"/>
    <col min="4614" max="4614" width="11.6640625" style="58" customWidth="1"/>
    <col min="4615" max="4615" width="8.33203125" style="58" customWidth="1"/>
    <col min="4616" max="4616" width="16.5546875" style="58" customWidth="1"/>
    <col min="4617" max="4860" width="11.44140625" style="58"/>
    <col min="4861" max="4861" width="22.6640625" style="58" customWidth="1"/>
    <col min="4862" max="4862" width="15.44140625" style="58" customWidth="1"/>
    <col min="4863" max="4863" width="7.33203125" style="58" customWidth="1"/>
    <col min="4864" max="4864" width="11.44140625" style="58"/>
    <col min="4865" max="4865" width="5.6640625" style="58" customWidth="1"/>
    <col min="4866" max="4866" width="9.5546875" style="58" customWidth="1"/>
    <col min="4867" max="4867" width="14" style="58" customWidth="1"/>
    <col min="4868" max="4868" width="16.33203125" style="58" customWidth="1"/>
    <col min="4869" max="4869" width="15.88671875" style="58" customWidth="1"/>
    <col min="4870" max="4870" width="11.6640625" style="58" customWidth="1"/>
    <col min="4871" max="4871" width="8.33203125" style="58" customWidth="1"/>
    <col min="4872" max="4872" width="16.5546875" style="58" customWidth="1"/>
    <col min="4873" max="5116" width="11.44140625" style="58"/>
    <col min="5117" max="5117" width="22.6640625" style="58" customWidth="1"/>
    <col min="5118" max="5118" width="15.44140625" style="58" customWidth="1"/>
    <col min="5119" max="5119" width="7.33203125" style="58" customWidth="1"/>
    <col min="5120" max="5120" width="11.44140625" style="58"/>
    <col min="5121" max="5121" width="5.6640625" style="58" customWidth="1"/>
    <col min="5122" max="5122" width="9.5546875" style="58" customWidth="1"/>
    <col min="5123" max="5123" width="14" style="58" customWidth="1"/>
    <col min="5124" max="5124" width="16.33203125" style="58" customWidth="1"/>
    <col min="5125" max="5125" width="15.88671875" style="58" customWidth="1"/>
    <col min="5126" max="5126" width="11.6640625" style="58" customWidth="1"/>
    <col min="5127" max="5127" width="8.33203125" style="58" customWidth="1"/>
    <col min="5128" max="5128" width="16.5546875" style="58" customWidth="1"/>
    <col min="5129" max="5372" width="11.44140625" style="58"/>
    <col min="5373" max="5373" width="22.6640625" style="58" customWidth="1"/>
    <col min="5374" max="5374" width="15.44140625" style="58" customWidth="1"/>
    <col min="5375" max="5375" width="7.33203125" style="58" customWidth="1"/>
    <col min="5376" max="5376" width="11.44140625" style="58"/>
    <col min="5377" max="5377" width="5.6640625" style="58" customWidth="1"/>
    <col min="5378" max="5378" width="9.5546875" style="58" customWidth="1"/>
    <col min="5379" max="5379" width="14" style="58" customWidth="1"/>
    <col min="5380" max="5380" width="16.33203125" style="58" customWidth="1"/>
    <col min="5381" max="5381" width="15.88671875" style="58" customWidth="1"/>
    <col min="5382" max="5382" width="11.6640625" style="58" customWidth="1"/>
    <col min="5383" max="5383" width="8.33203125" style="58" customWidth="1"/>
    <col min="5384" max="5384" width="16.5546875" style="58" customWidth="1"/>
    <col min="5385" max="5628" width="11.44140625" style="58"/>
    <col min="5629" max="5629" width="22.6640625" style="58" customWidth="1"/>
    <col min="5630" max="5630" width="15.44140625" style="58" customWidth="1"/>
    <col min="5631" max="5631" width="7.33203125" style="58" customWidth="1"/>
    <col min="5632" max="5632" width="11.44140625" style="58"/>
    <col min="5633" max="5633" width="5.6640625" style="58" customWidth="1"/>
    <col min="5634" max="5634" width="9.5546875" style="58" customWidth="1"/>
    <col min="5635" max="5635" width="14" style="58" customWidth="1"/>
    <col min="5636" max="5636" width="16.33203125" style="58" customWidth="1"/>
    <col min="5637" max="5637" width="15.88671875" style="58" customWidth="1"/>
    <col min="5638" max="5638" width="11.6640625" style="58" customWidth="1"/>
    <col min="5639" max="5639" width="8.33203125" style="58" customWidth="1"/>
    <col min="5640" max="5640" width="16.5546875" style="58" customWidth="1"/>
    <col min="5641" max="5884" width="11.44140625" style="58"/>
    <col min="5885" max="5885" width="22.6640625" style="58" customWidth="1"/>
    <col min="5886" max="5886" width="15.44140625" style="58" customWidth="1"/>
    <col min="5887" max="5887" width="7.33203125" style="58" customWidth="1"/>
    <col min="5888" max="5888" width="11.44140625" style="58"/>
    <col min="5889" max="5889" width="5.6640625" style="58" customWidth="1"/>
    <col min="5890" max="5890" width="9.5546875" style="58" customWidth="1"/>
    <col min="5891" max="5891" width="14" style="58" customWidth="1"/>
    <col min="5892" max="5892" width="16.33203125" style="58" customWidth="1"/>
    <col min="5893" max="5893" width="15.88671875" style="58" customWidth="1"/>
    <col min="5894" max="5894" width="11.6640625" style="58" customWidth="1"/>
    <col min="5895" max="5895" width="8.33203125" style="58" customWidth="1"/>
    <col min="5896" max="5896" width="16.5546875" style="58" customWidth="1"/>
    <col min="5897" max="6140" width="11.44140625" style="58"/>
    <col min="6141" max="6141" width="22.6640625" style="58" customWidth="1"/>
    <col min="6142" max="6142" width="15.44140625" style="58" customWidth="1"/>
    <col min="6143" max="6143" width="7.33203125" style="58" customWidth="1"/>
    <col min="6144" max="6144" width="11.44140625" style="58"/>
    <col min="6145" max="6145" width="5.6640625" style="58" customWidth="1"/>
    <col min="6146" max="6146" width="9.5546875" style="58" customWidth="1"/>
    <col min="6147" max="6147" width="14" style="58" customWidth="1"/>
    <col min="6148" max="6148" width="16.33203125" style="58" customWidth="1"/>
    <col min="6149" max="6149" width="15.88671875" style="58" customWidth="1"/>
    <col min="6150" max="6150" width="11.6640625" style="58" customWidth="1"/>
    <col min="6151" max="6151" width="8.33203125" style="58" customWidth="1"/>
    <col min="6152" max="6152" width="16.5546875" style="58" customWidth="1"/>
    <col min="6153" max="6396" width="11.44140625" style="58"/>
    <col min="6397" max="6397" width="22.6640625" style="58" customWidth="1"/>
    <col min="6398" max="6398" width="15.44140625" style="58" customWidth="1"/>
    <col min="6399" max="6399" width="7.33203125" style="58" customWidth="1"/>
    <col min="6400" max="6400" width="11.44140625" style="58"/>
    <col min="6401" max="6401" width="5.6640625" style="58" customWidth="1"/>
    <col min="6402" max="6402" width="9.5546875" style="58" customWidth="1"/>
    <col min="6403" max="6403" width="14" style="58" customWidth="1"/>
    <col min="6404" max="6404" width="16.33203125" style="58" customWidth="1"/>
    <col min="6405" max="6405" width="15.88671875" style="58" customWidth="1"/>
    <col min="6406" max="6406" width="11.6640625" style="58" customWidth="1"/>
    <col min="6407" max="6407" width="8.33203125" style="58" customWidth="1"/>
    <col min="6408" max="6408" width="16.5546875" style="58" customWidth="1"/>
    <col min="6409" max="6652" width="11.44140625" style="58"/>
    <col min="6653" max="6653" width="22.6640625" style="58" customWidth="1"/>
    <col min="6654" max="6654" width="15.44140625" style="58" customWidth="1"/>
    <col min="6655" max="6655" width="7.33203125" style="58" customWidth="1"/>
    <col min="6656" max="6656" width="11.44140625" style="58"/>
    <col min="6657" max="6657" width="5.6640625" style="58" customWidth="1"/>
    <col min="6658" max="6658" width="9.5546875" style="58" customWidth="1"/>
    <col min="6659" max="6659" width="14" style="58" customWidth="1"/>
    <col min="6660" max="6660" width="16.33203125" style="58" customWidth="1"/>
    <col min="6661" max="6661" width="15.88671875" style="58" customWidth="1"/>
    <col min="6662" max="6662" width="11.6640625" style="58" customWidth="1"/>
    <col min="6663" max="6663" width="8.33203125" style="58" customWidth="1"/>
    <col min="6664" max="6664" width="16.5546875" style="58" customWidth="1"/>
    <col min="6665" max="6908" width="11.44140625" style="58"/>
    <col min="6909" max="6909" width="22.6640625" style="58" customWidth="1"/>
    <col min="6910" max="6910" width="15.44140625" style="58" customWidth="1"/>
    <col min="6911" max="6911" width="7.33203125" style="58" customWidth="1"/>
    <col min="6912" max="6912" width="11.44140625" style="58"/>
    <col min="6913" max="6913" width="5.6640625" style="58" customWidth="1"/>
    <col min="6914" max="6914" width="9.5546875" style="58" customWidth="1"/>
    <col min="6915" max="6915" width="14" style="58" customWidth="1"/>
    <col min="6916" max="6916" width="16.33203125" style="58" customWidth="1"/>
    <col min="6917" max="6917" width="15.88671875" style="58" customWidth="1"/>
    <col min="6918" max="6918" width="11.6640625" style="58" customWidth="1"/>
    <col min="6919" max="6919" width="8.33203125" style="58" customWidth="1"/>
    <col min="6920" max="6920" width="16.5546875" style="58" customWidth="1"/>
    <col min="6921" max="7164" width="11.44140625" style="58"/>
    <col min="7165" max="7165" width="22.6640625" style="58" customWidth="1"/>
    <col min="7166" max="7166" width="15.44140625" style="58" customWidth="1"/>
    <col min="7167" max="7167" width="7.33203125" style="58" customWidth="1"/>
    <col min="7168" max="7168" width="11.44140625" style="58"/>
    <col min="7169" max="7169" width="5.6640625" style="58" customWidth="1"/>
    <col min="7170" max="7170" width="9.5546875" style="58" customWidth="1"/>
    <col min="7171" max="7171" width="14" style="58" customWidth="1"/>
    <col min="7172" max="7172" width="16.33203125" style="58" customWidth="1"/>
    <col min="7173" max="7173" width="15.88671875" style="58" customWidth="1"/>
    <col min="7174" max="7174" width="11.6640625" style="58" customWidth="1"/>
    <col min="7175" max="7175" width="8.33203125" style="58" customWidth="1"/>
    <col min="7176" max="7176" width="16.5546875" style="58" customWidth="1"/>
    <col min="7177" max="7420" width="11.44140625" style="58"/>
    <col min="7421" max="7421" width="22.6640625" style="58" customWidth="1"/>
    <col min="7422" max="7422" width="15.44140625" style="58" customWidth="1"/>
    <col min="7423" max="7423" width="7.33203125" style="58" customWidth="1"/>
    <col min="7424" max="7424" width="11.44140625" style="58"/>
    <col min="7425" max="7425" width="5.6640625" style="58" customWidth="1"/>
    <col min="7426" max="7426" width="9.5546875" style="58" customWidth="1"/>
    <col min="7427" max="7427" width="14" style="58" customWidth="1"/>
    <col min="7428" max="7428" width="16.33203125" style="58" customWidth="1"/>
    <col min="7429" max="7429" width="15.88671875" style="58" customWidth="1"/>
    <col min="7430" max="7430" width="11.6640625" style="58" customWidth="1"/>
    <col min="7431" max="7431" width="8.33203125" style="58" customWidth="1"/>
    <col min="7432" max="7432" width="16.5546875" style="58" customWidth="1"/>
    <col min="7433" max="7676" width="11.44140625" style="58"/>
    <col min="7677" max="7677" width="22.6640625" style="58" customWidth="1"/>
    <col min="7678" max="7678" width="15.44140625" style="58" customWidth="1"/>
    <col min="7679" max="7679" width="7.33203125" style="58" customWidth="1"/>
    <col min="7680" max="7680" width="11.44140625" style="58"/>
    <col min="7681" max="7681" width="5.6640625" style="58" customWidth="1"/>
    <col min="7682" max="7682" width="9.5546875" style="58" customWidth="1"/>
    <col min="7683" max="7683" width="14" style="58" customWidth="1"/>
    <col min="7684" max="7684" width="16.33203125" style="58" customWidth="1"/>
    <col min="7685" max="7685" width="15.88671875" style="58" customWidth="1"/>
    <col min="7686" max="7686" width="11.6640625" style="58" customWidth="1"/>
    <col min="7687" max="7687" width="8.33203125" style="58" customWidth="1"/>
    <col min="7688" max="7688" width="16.5546875" style="58" customWidth="1"/>
    <col min="7689" max="7932" width="11.44140625" style="58"/>
    <col min="7933" max="7933" width="22.6640625" style="58" customWidth="1"/>
    <col min="7934" max="7934" width="15.44140625" style="58" customWidth="1"/>
    <col min="7935" max="7935" width="7.33203125" style="58" customWidth="1"/>
    <col min="7936" max="7936" width="11.44140625" style="58"/>
    <col min="7937" max="7937" width="5.6640625" style="58" customWidth="1"/>
    <col min="7938" max="7938" width="9.5546875" style="58" customWidth="1"/>
    <col min="7939" max="7939" width="14" style="58" customWidth="1"/>
    <col min="7940" max="7940" width="16.33203125" style="58" customWidth="1"/>
    <col min="7941" max="7941" width="15.88671875" style="58" customWidth="1"/>
    <col min="7942" max="7942" width="11.6640625" style="58" customWidth="1"/>
    <col min="7943" max="7943" width="8.33203125" style="58" customWidth="1"/>
    <col min="7944" max="7944" width="16.5546875" style="58" customWidth="1"/>
    <col min="7945" max="8188" width="11.44140625" style="58"/>
    <col min="8189" max="8189" width="22.6640625" style="58" customWidth="1"/>
    <col min="8190" max="8190" width="15.44140625" style="58" customWidth="1"/>
    <col min="8191" max="8191" width="7.33203125" style="58" customWidth="1"/>
    <col min="8192" max="8192" width="11.44140625" style="58"/>
    <col min="8193" max="8193" width="5.6640625" style="58" customWidth="1"/>
    <col min="8194" max="8194" width="9.5546875" style="58" customWidth="1"/>
    <col min="8195" max="8195" width="14" style="58" customWidth="1"/>
    <col min="8196" max="8196" width="16.33203125" style="58" customWidth="1"/>
    <col min="8197" max="8197" width="15.88671875" style="58" customWidth="1"/>
    <col min="8198" max="8198" width="11.6640625" style="58" customWidth="1"/>
    <col min="8199" max="8199" width="8.33203125" style="58" customWidth="1"/>
    <col min="8200" max="8200" width="16.5546875" style="58" customWidth="1"/>
    <col min="8201" max="8444" width="11.44140625" style="58"/>
    <col min="8445" max="8445" width="22.6640625" style="58" customWidth="1"/>
    <col min="8446" max="8446" width="15.44140625" style="58" customWidth="1"/>
    <col min="8447" max="8447" width="7.33203125" style="58" customWidth="1"/>
    <col min="8448" max="8448" width="11.44140625" style="58"/>
    <col min="8449" max="8449" width="5.6640625" style="58" customWidth="1"/>
    <col min="8450" max="8450" width="9.5546875" style="58" customWidth="1"/>
    <col min="8451" max="8451" width="14" style="58" customWidth="1"/>
    <col min="8452" max="8452" width="16.33203125" style="58" customWidth="1"/>
    <col min="8453" max="8453" width="15.88671875" style="58" customWidth="1"/>
    <col min="8454" max="8454" width="11.6640625" style="58" customWidth="1"/>
    <col min="8455" max="8455" width="8.33203125" style="58" customWidth="1"/>
    <col min="8456" max="8456" width="16.5546875" style="58" customWidth="1"/>
    <col min="8457" max="8700" width="11.44140625" style="58"/>
    <col min="8701" max="8701" width="22.6640625" style="58" customWidth="1"/>
    <col min="8702" max="8702" width="15.44140625" style="58" customWidth="1"/>
    <col min="8703" max="8703" width="7.33203125" style="58" customWidth="1"/>
    <col min="8704" max="8704" width="11.44140625" style="58"/>
    <col min="8705" max="8705" width="5.6640625" style="58" customWidth="1"/>
    <col min="8706" max="8706" width="9.5546875" style="58" customWidth="1"/>
    <col min="8707" max="8707" width="14" style="58" customWidth="1"/>
    <col min="8708" max="8708" width="16.33203125" style="58" customWidth="1"/>
    <col min="8709" max="8709" width="15.88671875" style="58" customWidth="1"/>
    <col min="8710" max="8710" width="11.6640625" style="58" customWidth="1"/>
    <col min="8711" max="8711" width="8.33203125" style="58" customWidth="1"/>
    <col min="8712" max="8712" width="16.5546875" style="58" customWidth="1"/>
    <col min="8713" max="8956" width="11.44140625" style="58"/>
    <col min="8957" max="8957" width="22.6640625" style="58" customWidth="1"/>
    <col min="8958" max="8958" width="15.44140625" style="58" customWidth="1"/>
    <col min="8959" max="8959" width="7.33203125" style="58" customWidth="1"/>
    <col min="8960" max="8960" width="11.44140625" style="58"/>
    <col min="8961" max="8961" width="5.6640625" style="58" customWidth="1"/>
    <col min="8962" max="8962" width="9.5546875" style="58" customWidth="1"/>
    <col min="8963" max="8963" width="14" style="58" customWidth="1"/>
    <col min="8964" max="8964" width="16.33203125" style="58" customWidth="1"/>
    <col min="8965" max="8965" width="15.88671875" style="58" customWidth="1"/>
    <col min="8966" max="8966" width="11.6640625" style="58" customWidth="1"/>
    <col min="8967" max="8967" width="8.33203125" style="58" customWidth="1"/>
    <col min="8968" max="8968" width="16.5546875" style="58" customWidth="1"/>
    <col min="8969" max="9212" width="11.44140625" style="58"/>
    <col min="9213" max="9213" width="22.6640625" style="58" customWidth="1"/>
    <col min="9214" max="9214" width="15.44140625" style="58" customWidth="1"/>
    <col min="9215" max="9215" width="7.33203125" style="58" customWidth="1"/>
    <col min="9216" max="9216" width="11.44140625" style="58"/>
    <col min="9217" max="9217" width="5.6640625" style="58" customWidth="1"/>
    <col min="9218" max="9218" width="9.5546875" style="58" customWidth="1"/>
    <col min="9219" max="9219" width="14" style="58" customWidth="1"/>
    <col min="9220" max="9220" width="16.33203125" style="58" customWidth="1"/>
    <col min="9221" max="9221" width="15.88671875" style="58" customWidth="1"/>
    <col min="9222" max="9222" width="11.6640625" style="58" customWidth="1"/>
    <col min="9223" max="9223" width="8.33203125" style="58" customWidth="1"/>
    <col min="9224" max="9224" width="16.5546875" style="58" customWidth="1"/>
    <col min="9225" max="9468" width="11.44140625" style="58"/>
    <col min="9469" max="9469" width="22.6640625" style="58" customWidth="1"/>
    <col min="9470" max="9470" width="15.44140625" style="58" customWidth="1"/>
    <col min="9471" max="9471" width="7.33203125" style="58" customWidth="1"/>
    <col min="9472" max="9472" width="11.44140625" style="58"/>
    <col min="9473" max="9473" width="5.6640625" style="58" customWidth="1"/>
    <col min="9474" max="9474" width="9.5546875" style="58" customWidth="1"/>
    <col min="9475" max="9475" width="14" style="58" customWidth="1"/>
    <col min="9476" max="9476" width="16.33203125" style="58" customWidth="1"/>
    <col min="9477" max="9477" width="15.88671875" style="58" customWidth="1"/>
    <col min="9478" max="9478" width="11.6640625" style="58" customWidth="1"/>
    <col min="9479" max="9479" width="8.33203125" style="58" customWidth="1"/>
    <col min="9480" max="9480" width="16.5546875" style="58" customWidth="1"/>
    <col min="9481" max="9724" width="11.44140625" style="58"/>
    <col min="9725" max="9725" width="22.6640625" style="58" customWidth="1"/>
    <col min="9726" max="9726" width="15.44140625" style="58" customWidth="1"/>
    <col min="9727" max="9727" width="7.33203125" style="58" customWidth="1"/>
    <col min="9728" max="9728" width="11.44140625" style="58"/>
    <col min="9729" max="9729" width="5.6640625" style="58" customWidth="1"/>
    <col min="9730" max="9730" width="9.5546875" style="58" customWidth="1"/>
    <col min="9731" max="9731" width="14" style="58" customWidth="1"/>
    <col min="9732" max="9732" width="16.33203125" style="58" customWidth="1"/>
    <col min="9733" max="9733" width="15.88671875" style="58" customWidth="1"/>
    <col min="9734" max="9734" width="11.6640625" style="58" customWidth="1"/>
    <col min="9735" max="9735" width="8.33203125" style="58" customWidth="1"/>
    <col min="9736" max="9736" width="16.5546875" style="58" customWidth="1"/>
    <col min="9737" max="9980" width="11.44140625" style="58"/>
    <col min="9981" max="9981" width="22.6640625" style="58" customWidth="1"/>
    <col min="9982" max="9982" width="15.44140625" style="58" customWidth="1"/>
    <col min="9983" max="9983" width="7.33203125" style="58" customWidth="1"/>
    <col min="9984" max="9984" width="11.44140625" style="58"/>
    <col min="9985" max="9985" width="5.6640625" style="58" customWidth="1"/>
    <col min="9986" max="9986" width="9.5546875" style="58" customWidth="1"/>
    <col min="9987" max="9987" width="14" style="58" customWidth="1"/>
    <col min="9988" max="9988" width="16.33203125" style="58" customWidth="1"/>
    <col min="9989" max="9989" width="15.88671875" style="58" customWidth="1"/>
    <col min="9990" max="9990" width="11.6640625" style="58" customWidth="1"/>
    <col min="9991" max="9991" width="8.33203125" style="58" customWidth="1"/>
    <col min="9992" max="9992" width="16.5546875" style="58" customWidth="1"/>
    <col min="9993" max="10236" width="11.44140625" style="58"/>
    <col min="10237" max="10237" width="22.6640625" style="58" customWidth="1"/>
    <col min="10238" max="10238" width="15.44140625" style="58" customWidth="1"/>
    <col min="10239" max="10239" width="7.33203125" style="58" customWidth="1"/>
    <col min="10240" max="10240" width="11.44140625" style="58"/>
    <col min="10241" max="10241" width="5.6640625" style="58" customWidth="1"/>
    <col min="10242" max="10242" width="9.5546875" style="58" customWidth="1"/>
    <col min="10243" max="10243" width="14" style="58" customWidth="1"/>
    <col min="10244" max="10244" width="16.33203125" style="58" customWidth="1"/>
    <col min="10245" max="10245" width="15.88671875" style="58" customWidth="1"/>
    <col min="10246" max="10246" width="11.6640625" style="58" customWidth="1"/>
    <col min="10247" max="10247" width="8.33203125" style="58" customWidth="1"/>
    <col min="10248" max="10248" width="16.5546875" style="58" customWidth="1"/>
    <col min="10249" max="10492" width="11.44140625" style="58"/>
    <col min="10493" max="10493" width="22.6640625" style="58" customWidth="1"/>
    <col min="10494" max="10494" width="15.44140625" style="58" customWidth="1"/>
    <col min="10495" max="10495" width="7.33203125" style="58" customWidth="1"/>
    <col min="10496" max="10496" width="11.44140625" style="58"/>
    <col min="10497" max="10497" width="5.6640625" style="58" customWidth="1"/>
    <col min="10498" max="10498" width="9.5546875" style="58" customWidth="1"/>
    <col min="10499" max="10499" width="14" style="58" customWidth="1"/>
    <col min="10500" max="10500" width="16.33203125" style="58" customWidth="1"/>
    <col min="10501" max="10501" width="15.88671875" style="58" customWidth="1"/>
    <col min="10502" max="10502" width="11.6640625" style="58" customWidth="1"/>
    <col min="10503" max="10503" width="8.33203125" style="58" customWidth="1"/>
    <col min="10504" max="10504" width="16.5546875" style="58" customWidth="1"/>
    <col min="10505" max="10748" width="11.44140625" style="58"/>
    <col min="10749" max="10749" width="22.6640625" style="58" customWidth="1"/>
    <col min="10750" max="10750" width="15.44140625" style="58" customWidth="1"/>
    <col min="10751" max="10751" width="7.33203125" style="58" customWidth="1"/>
    <col min="10752" max="10752" width="11.44140625" style="58"/>
    <col min="10753" max="10753" width="5.6640625" style="58" customWidth="1"/>
    <col min="10754" max="10754" width="9.5546875" style="58" customWidth="1"/>
    <col min="10755" max="10755" width="14" style="58" customWidth="1"/>
    <col min="10756" max="10756" width="16.33203125" style="58" customWidth="1"/>
    <col min="10757" max="10757" width="15.88671875" style="58" customWidth="1"/>
    <col min="10758" max="10758" width="11.6640625" style="58" customWidth="1"/>
    <col min="10759" max="10759" width="8.33203125" style="58" customWidth="1"/>
    <col min="10760" max="10760" width="16.5546875" style="58" customWidth="1"/>
    <col min="10761" max="11004" width="11.44140625" style="58"/>
    <col min="11005" max="11005" width="22.6640625" style="58" customWidth="1"/>
    <col min="11006" max="11006" width="15.44140625" style="58" customWidth="1"/>
    <col min="11007" max="11007" width="7.33203125" style="58" customWidth="1"/>
    <col min="11008" max="11008" width="11.44140625" style="58"/>
    <col min="11009" max="11009" width="5.6640625" style="58" customWidth="1"/>
    <col min="11010" max="11010" width="9.5546875" style="58" customWidth="1"/>
    <col min="11011" max="11011" width="14" style="58" customWidth="1"/>
    <col min="11012" max="11012" width="16.33203125" style="58" customWidth="1"/>
    <col min="11013" max="11013" width="15.88671875" style="58" customWidth="1"/>
    <col min="11014" max="11014" width="11.6640625" style="58" customWidth="1"/>
    <col min="11015" max="11015" width="8.33203125" style="58" customWidth="1"/>
    <col min="11016" max="11016" width="16.5546875" style="58" customWidth="1"/>
    <col min="11017" max="11260" width="11.44140625" style="58"/>
    <col min="11261" max="11261" width="22.6640625" style="58" customWidth="1"/>
    <col min="11262" max="11262" width="15.44140625" style="58" customWidth="1"/>
    <col min="11263" max="11263" width="7.33203125" style="58" customWidth="1"/>
    <col min="11264" max="11264" width="11.44140625" style="58"/>
    <col min="11265" max="11265" width="5.6640625" style="58" customWidth="1"/>
    <col min="11266" max="11266" width="9.5546875" style="58" customWidth="1"/>
    <col min="11267" max="11267" width="14" style="58" customWidth="1"/>
    <col min="11268" max="11268" width="16.33203125" style="58" customWidth="1"/>
    <col min="11269" max="11269" width="15.88671875" style="58" customWidth="1"/>
    <col min="11270" max="11270" width="11.6640625" style="58" customWidth="1"/>
    <col min="11271" max="11271" width="8.33203125" style="58" customWidth="1"/>
    <col min="11272" max="11272" width="16.5546875" style="58" customWidth="1"/>
    <col min="11273" max="11516" width="11.44140625" style="58"/>
    <col min="11517" max="11517" width="22.6640625" style="58" customWidth="1"/>
    <col min="11518" max="11518" width="15.44140625" style="58" customWidth="1"/>
    <col min="11519" max="11519" width="7.33203125" style="58" customWidth="1"/>
    <col min="11520" max="11520" width="11.44140625" style="58"/>
    <col min="11521" max="11521" width="5.6640625" style="58" customWidth="1"/>
    <col min="11522" max="11522" width="9.5546875" style="58" customWidth="1"/>
    <col min="11523" max="11523" width="14" style="58" customWidth="1"/>
    <col min="11524" max="11524" width="16.33203125" style="58" customWidth="1"/>
    <col min="11525" max="11525" width="15.88671875" style="58" customWidth="1"/>
    <col min="11526" max="11526" width="11.6640625" style="58" customWidth="1"/>
    <col min="11527" max="11527" width="8.33203125" style="58" customWidth="1"/>
    <col min="11528" max="11528" width="16.5546875" style="58" customWidth="1"/>
    <col min="11529" max="11772" width="11.44140625" style="58"/>
    <col min="11773" max="11773" width="22.6640625" style="58" customWidth="1"/>
    <col min="11774" max="11774" width="15.44140625" style="58" customWidth="1"/>
    <col min="11775" max="11775" width="7.33203125" style="58" customWidth="1"/>
    <col min="11776" max="11776" width="11.44140625" style="58"/>
    <col min="11777" max="11777" width="5.6640625" style="58" customWidth="1"/>
    <col min="11778" max="11778" width="9.5546875" style="58" customWidth="1"/>
    <col min="11779" max="11779" width="14" style="58" customWidth="1"/>
    <col min="11780" max="11780" width="16.33203125" style="58" customWidth="1"/>
    <col min="11781" max="11781" width="15.88671875" style="58" customWidth="1"/>
    <col min="11782" max="11782" width="11.6640625" style="58" customWidth="1"/>
    <col min="11783" max="11783" width="8.33203125" style="58" customWidth="1"/>
    <col min="11784" max="11784" width="16.5546875" style="58" customWidth="1"/>
    <col min="11785" max="12028" width="11.44140625" style="58"/>
    <col min="12029" max="12029" width="22.6640625" style="58" customWidth="1"/>
    <col min="12030" max="12030" width="15.44140625" style="58" customWidth="1"/>
    <col min="12031" max="12031" width="7.33203125" style="58" customWidth="1"/>
    <col min="12032" max="12032" width="11.44140625" style="58"/>
    <col min="12033" max="12033" width="5.6640625" style="58" customWidth="1"/>
    <col min="12034" max="12034" width="9.5546875" style="58" customWidth="1"/>
    <col min="12035" max="12035" width="14" style="58" customWidth="1"/>
    <col min="12036" max="12036" width="16.33203125" style="58" customWidth="1"/>
    <col min="12037" max="12037" width="15.88671875" style="58" customWidth="1"/>
    <col min="12038" max="12038" width="11.6640625" style="58" customWidth="1"/>
    <col min="12039" max="12039" width="8.33203125" style="58" customWidth="1"/>
    <col min="12040" max="12040" width="16.5546875" style="58" customWidth="1"/>
    <col min="12041" max="12284" width="11.44140625" style="58"/>
    <col min="12285" max="12285" width="22.6640625" style="58" customWidth="1"/>
    <col min="12286" max="12286" width="15.44140625" style="58" customWidth="1"/>
    <col min="12287" max="12287" width="7.33203125" style="58" customWidth="1"/>
    <col min="12288" max="12288" width="11.44140625" style="58"/>
    <col min="12289" max="12289" width="5.6640625" style="58" customWidth="1"/>
    <col min="12290" max="12290" width="9.5546875" style="58" customWidth="1"/>
    <col min="12291" max="12291" width="14" style="58" customWidth="1"/>
    <col min="12292" max="12292" width="16.33203125" style="58" customWidth="1"/>
    <col min="12293" max="12293" width="15.88671875" style="58" customWidth="1"/>
    <col min="12294" max="12294" width="11.6640625" style="58" customWidth="1"/>
    <col min="12295" max="12295" width="8.33203125" style="58" customWidth="1"/>
    <col min="12296" max="12296" width="16.5546875" style="58" customWidth="1"/>
    <col min="12297" max="12540" width="11.44140625" style="58"/>
    <col min="12541" max="12541" width="22.6640625" style="58" customWidth="1"/>
    <col min="12542" max="12542" width="15.44140625" style="58" customWidth="1"/>
    <col min="12543" max="12543" width="7.33203125" style="58" customWidth="1"/>
    <col min="12544" max="12544" width="11.44140625" style="58"/>
    <col min="12545" max="12545" width="5.6640625" style="58" customWidth="1"/>
    <col min="12546" max="12546" width="9.5546875" style="58" customWidth="1"/>
    <col min="12547" max="12547" width="14" style="58" customWidth="1"/>
    <col min="12548" max="12548" width="16.33203125" style="58" customWidth="1"/>
    <col min="12549" max="12549" width="15.88671875" style="58" customWidth="1"/>
    <col min="12550" max="12550" width="11.6640625" style="58" customWidth="1"/>
    <col min="12551" max="12551" width="8.33203125" style="58" customWidth="1"/>
    <col min="12552" max="12552" width="16.5546875" style="58" customWidth="1"/>
    <col min="12553" max="12796" width="11.44140625" style="58"/>
    <col min="12797" max="12797" width="22.6640625" style="58" customWidth="1"/>
    <col min="12798" max="12798" width="15.44140625" style="58" customWidth="1"/>
    <col min="12799" max="12799" width="7.33203125" style="58" customWidth="1"/>
    <col min="12800" max="12800" width="11.44140625" style="58"/>
    <col min="12801" max="12801" width="5.6640625" style="58" customWidth="1"/>
    <col min="12802" max="12802" width="9.5546875" style="58" customWidth="1"/>
    <col min="12803" max="12803" width="14" style="58" customWidth="1"/>
    <col min="12804" max="12804" width="16.33203125" style="58" customWidth="1"/>
    <col min="12805" max="12805" width="15.88671875" style="58" customWidth="1"/>
    <col min="12806" max="12806" width="11.6640625" style="58" customWidth="1"/>
    <col min="12807" max="12807" width="8.33203125" style="58" customWidth="1"/>
    <col min="12808" max="12808" width="16.5546875" style="58" customWidth="1"/>
    <col min="12809" max="13052" width="11.44140625" style="58"/>
    <col min="13053" max="13053" width="22.6640625" style="58" customWidth="1"/>
    <col min="13054" max="13054" width="15.44140625" style="58" customWidth="1"/>
    <col min="13055" max="13055" width="7.33203125" style="58" customWidth="1"/>
    <col min="13056" max="13056" width="11.44140625" style="58"/>
    <col min="13057" max="13057" width="5.6640625" style="58" customWidth="1"/>
    <col min="13058" max="13058" width="9.5546875" style="58" customWidth="1"/>
    <col min="13059" max="13059" width="14" style="58" customWidth="1"/>
    <col min="13060" max="13060" width="16.33203125" style="58" customWidth="1"/>
    <col min="13061" max="13061" width="15.88671875" style="58" customWidth="1"/>
    <col min="13062" max="13062" width="11.6640625" style="58" customWidth="1"/>
    <col min="13063" max="13063" width="8.33203125" style="58" customWidth="1"/>
    <col min="13064" max="13064" width="16.5546875" style="58" customWidth="1"/>
    <col min="13065" max="13308" width="11.44140625" style="58"/>
    <col min="13309" max="13309" width="22.6640625" style="58" customWidth="1"/>
    <col min="13310" max="13310" width="15.44140625" style="58" customWidth="1"/>
    <col min="13311" max="13311" width="7.33203125" style="58" customWidth="1"/>
    <col min="13312" max="13312" width="11.44140625" style="58"/>
    <col min="13313" max="13313" width="5.6640625" style="58" customWidth="1"/>
    <col min="13314" max="13314" width="9.5546875" style="58" customWidth="1"/>
    <col min="13315" max="13315" width="14" style="58" customWidth="1"/>
    <col min="13316" max="13316" width="16.33203125" style="58" customWidth="1"/>
    <col min="13317" max="13317" width="15.88671875" style="58" customWidth="1"/>
    <col min="13318" max="13318" width="11.6640625" style="58" customWidth="1"/>
    <col min="13319" max="13319" width="8.33203125" style="58" customWidth="1"/>
    <col min="13320" max="13320" width="16.5546875" style="58" customWidth="1"/>
    <col min="13321" max="13564" width="11.44140625" style="58"/>
    <col min="13565" max="13565" width="22.6640625" style="58" customWidth="1"/>
    <col min="13566" max="13566" width="15.44140625" style="58" customWidth="1"/>
    <col min="13567" max="13567" width="7.33203125" style="58" customWidth="1"/>
    <col min="13568" max="13568" width="11.44140625" style="58"/>
    <col min="13569" max="13569" width="5.6640625" style="58" customWidth="1"/>
    <col min="13570" max="13570" width="9.5546875" style="58" customWidth="1"/>
    <col min="13571" max="13571" width="14" style="58" customWidth="1"/>
    <col min="13572" max="13572" width="16.33203125" style="58" customWidth="1"/>
    <col min="13573" max="13573" width="15.88671875" style="58" customWidth="1"/>
    <col min="13574" max="13574" width="11.6640625" style="58" customWidth="1"/>
    <col min="13575" max="13575" width="8.33203125" style="58" customWidth="1"/>
    <col min="13576" max="13576" width="16.5546875" style="58" customWidth="1"/>
    <col min="13577" max="13820" width="11.44140625" style="58"/>
    <col min="13821" max="13821" width="22.6640625" style="58" customWidth="1"/>
    <col min="13822" max="13822" width="15.44140625" style="58" customWidth="1"/>
    <col min="13823" max="13823" width="7.33203125" style="58" customWidth="1"/>
    <col min="13824" max="13824" width="11.44140625" style="58"/>
    <col min="13825" max="13825" width="5.6640625" style="58" customWidth="1"/>
    <col min="13826" max="13826" width="9.5546875" style="58" customWidth="1"/>
    <col min="13827" max="13827" width="14" style="58" customWidth="1"/>
    <col min="13828" max="13828" width="16.33203125" style="58" customWidth="1"/>
    <col min="13829" max="13829" width="15.88671875" style="58" customWidth="1"/>
    <col min="13830" max="13830" width="11.6640625" style="58" customWidth="1"/>
    <col min="13831" max="13831" width="8.33203125" style="58" customWidth="1"/>
    <col min="13832" max="13832" width="16.5546875" style="58" customWidth="1"/>
    <col min="13833" max="14076" width="11.44140625" style="58"/>
    <col min="14077" max="14077" width="22.6640625" style="58" customWidth="1"/>
    <col min="14078" max="14078" width="15.44140625" style="58" customWidth="1"/>
    <col min="14079" max="14079" width="7.33203125" style="58" customWidth="1"/>
    <col min="14080" max="14080" width="11.44140625" style="58"/>
    <col min="14081" max="14081" width="5.6640625" style="58" customWidth="1"/>
    <col min="14082" max="14082" width="9.5546875" style="58" customWidth="1"/>
    <col min="14083" max="14083" width="14" style="58" customWidth="1"/>
    <col min="14084" max="14084" width="16.33203125" style="58" customWidth="1"/>
    <col min="14085" max="14085" width="15.88671875" style="58" customWidth="1"/>
    <col min="14086" max="14086" width="11.6640625" style="58" customWidth="1"/>
    <col min="14087" max="14087" width="8.33203125" style="58" customWidth="1"/>
    <col min="14088" max="14088" width="16.5546875" style="58" customWidth="1"/>
    <col min="14089" max="14332" width="11.44140625" style="58"/>
    <col min="14333" max="14333" width="22.6640625" style="58" customWidth="1"/>
    <col min="14334" max="14334" width="15.44140625" style="58" customWidth="1"/>
    <col min="14335" max="14335" width="7.33203125" style="58" customWidth="1"/>
    <col min="14336" max="14336" width="11.44140625" style="58"/>
    <col min="14337" max="14337" width="5.6640625" style="58" customWidth="1"/>
    <col min="14338" max="14338" width="9.5546875" style="58" customWidth="1"/>
    <col min="14339" max="14339" width="14" style="58" customWidth="1"/>
    <col min="14340" max="14340" width="16.33203125" style="58" customWidth="1"/>
    <col min="14341" max="14341" width="15.88671875" style="58" customWidth="1"/>
    <col min="14342" max="14342" width="11.6640625" style="58" customWidth="1"/>
    <col min="14343" max="14343" width="8.33203125" style="58" customWidth="1"/>
    <col min="14344" max="14344" width="16.5546875" style="58" customWidth="1"/>
    <col min="14345" max="14588" width="11.44140625" style="58"/>
    <col min="14589" max="14589" width="22.6640625" style="58" customWidth="1"/>
    <col min="14590" max="14590" width="15.44140625" style="58" customWidth="1"/>
    <col min="14591" max="14591" width="7.33203125" style="58" customWidth="1"/>
    <col min="14592" max="14592" width="11.44140625" style="58"/>
    <col min="14593" max="14593" width="5.6640625" style="58" customWidth="1"/>
    <col min="14594" max="14594" width="9.5546875" style="58" customWidth="1"/>
    <col min="14595" max="14595" width="14" style="58" customWidth="1"/>
    <col min="14596" max="14596" width="16.33203125" style="58" customWidth="1"/>
    <col min="14597" max="14597" width="15.88671875" style="58" customWidth="1"/>
    <col min="14598" max="14598" width="11.6640625" style="58" customWidth="1"/>
    <col min="14599" max="14599" width="8.33203125" style="58" customWidth="1"/>
    <col min="14600" max="14600" width="16.5546875" style="58" customWidth="1"/>
    <col min="14601" max="14844" width="11.44140625" style="58"/>
    <col min="14845" max="14845" width="22.6640625" style="58" customWidth="1"/>
    <col min="14846" max="14846" width="15.44140625" style="58" customWidth="1"/>
    <col min="14847" max="14847" width="7.33203125" style="58" customWidth="1"/>
    <col min="14848" max="14848" width="11.44140625" style="58"/>
    <col min="14849" max="14849" width="5.6640625" style="58" customWidth="1"/>
    <col min="14850" max="14850" width="9.5546875" style="58" customWidth="1"/>
    <col min="14851" max="14851" width="14" style="58" customWidth="1"/>
    <col min="14852" max="14852" width="16.33203125" style="58" customWidth="1"/>
    <col min="14853" max="14853" width="15.88671875" style="58" customWidth="1"/>
    <col min="14854" max="14854" width="11.6640625" style="58" customWidth="1"/>
    <col min="14855" max="14855" width="8.33203125" style="58" customWidth="1"/>
    <col min="14856" max="14856" width="16.5546875" style="58" customWidth="1"/>
    <col min="14857" max="15100" width="11.44140625" style="58"/>
    <col min="15101" max="15101" width="22.6640625" style="58" customWidth="1"/>
    <col min="15102" max="15102" width="15.44140625" style="58" customWidth="1"/>
    <col min="15103" max="15103" width="7.33203125" style="58" customWidth="1"/>
    <col min="15104" max="15104" width="11.44140625" style="58"/>
    <col min="15105" max="15105" width="5.6640625" style="58" customWidth="1"/>
    <col min="15106" max="15106" width="9.5546875" style="58" customWidth="1"/>
    <col min="15107" max="15107" width="14" style="58" customWidth="1"/>
    <col min="15108" max="15108" width="16.33203125" style="58" customWidth="1"/>
    <col min="15109" max="15109" width="15.88671875" style="58" customWidth="1"/>
    <col min="15110" max="15110" width="11.6640625" style="58" customWidth="1"/>
    <col min="15111" max="15111" width="8.33203125" style="58" customWidth="1"/>
    <col min="15112" max="15112" width="16.5546875" style="58" customWidth="1"/>
    <col min="15113" max="15356" width="11.44140625" style="58"/>
    <col min="15357" max="15357" width="22.6640625" style="58" customWidth="1"/>
    <col min="15358" max="15358" width="15.44140625" style="58" customWidth="1"/>
    <col min="15359" max="15359" width="7.33203125" style="58" customWidth="1"/>
    <col min="15360" max="15360" width="11.44140625" style="58"/>
    <col min="15361" max="15361" width="5.6640625" style="58" customWidth="1"/>
    <col min="15362" max="15362" width="9.5546875" style="58" customWidth="1"/>
    <col min="15363" max="15363" width="14" style="58" customWidth="1"/>
    <col min="15364" max="15364" width="16.33203125" style="58" customWidth="1"/>
    <col min="15365" max="15365" width="15.88671875" style="58" customWidth="1"/>
    <col min="15366" max="15366" width="11.6640625" style="58" customWidth="1"/>
    <col min="15367" max="15367" width="8.33203125" style="58" customWidth="1"/>
    <col min="15368" max="15368" width="16.5546875" style="58" customWidth="1"/>
    <col min="15369" max="15612" width="11.44140625" style="58"/>
    <col min="15613" max="15613" width="22.6640625" style="58" customWidth="1"/>
    <col min="15614" max="15614" width="15.44140625" style="58" customWidth="1"/>
    <col min="15615" max="15615" width="7.33203125" style="58" customWidth="1"/>
    <col min="15616" max="15616" width="11.44140625" style="58"/>
    <col min="15617" max="15617" width="5.6640625" style="58" customWidth="1"/>
    <col min="15618" max="15618" width="9.5546875" style="58" customWidth="1"/>
    <col min="15619" max="15619" width="14" style="58" customWidth="1"/>
    <col min="15620" max="15620" width="16.33203125" style="58" customWidth="1"/>
    <col min="15621" max="15621" width="15.88671875" style="58" customWidth="1"/>
    <col min="15622" max="15622" width="11.6640625" style="58" customWidth="1"/>
    <col min="15623" max="15623" width="8.33203125" style="58" customWidth="1"/>
    <col min="15624" max="15624" width="16.5546875" style="58" customWidth="1"/>
    <col min="15625" max="15868" width="11.44140625" style="58"/>
    <col min="15869" max="15869" width="22.6640625" style="58" customWidth="1"/>
    <col min="15870" max="15870" width="15.44140625" style="58" customWidth="1"/>
    <col min="15871" max="15871" width="7.33203125" style="58" customWidth="1"/>
    <col min="15872" max="15872" width="11.44140625" style="58"/>
    <col min="15873" max="15873" width="5.6640625" style="58" customWidth="1"/>
    <col min="15874" max="15874" width="9.5546875" style="58" customWidth="1"/>
    <col min="15875" max="15875" width="14" style="58" customWidth="1"/>
    <col min="15876" max="15876" width="16.33203125" style="58" customWidth="1"/>
    <col min="15877" max="15877" width="15.88671875" style="58" customWidth="1"/>
    <col min="15878" max="15878" width="11.6640625" style="58" customWidth="1"/>
    <col min="15879" max="15879" width="8.33203125" style="58" customWidth="1"/>
    <col min="15880" max="15880" width="16.5546875" style="58" customWidth="1"/>
    <col min="15881" max="16124" width="11.44140625" style="58"/>
    <col min="16125" max="16125" width="22.6640625" style="58" customWidth="1"/>
    <col min="16126" max="16126" width="15.44140625" style="58" customWidth="1"/>
    <col min="16127" max="16127" width="7.33203125" style="58" customWidth="1"/>
    <col min="16128" max="16128" width="11.44140625" style="58"/>
    <col min="16129" max="16129" width="5.6640625" style="58" customWidth="1"/>
    <col min="16130" max="16130" width="9.5546875" style="58" customWidth="1"/>
    <col min="16131" max="16131" width="14" style="58" customWidth="1"/>
    <col min="16132" max="16132" width="16.33203125" style="58" customWidth="1"/>
    <col min="16133" max="16133" width="15.88671875" style="58" customWidth="1"/>
    <col min="16134" max="16134" width="11.6640625" style="58" customWidth="1"/>
    <col min="16135" max="16135" width="8.33203125" style="58" customWidth="1"/>
    <col min="16136" max="16136" width="16.5546875" style="58" customWidth="1"/>
    <col min="16137"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39.75" customHeight="1" thickBot="1">
      <c r="A30" s="295" t="s">
        <v>127</v>
      </c>
      <c r="B30" s="1079" t="s">
        <v>128</v>
      </c>
      <c r="C30" s="1080"/>
      <c r="D30" s="1080"/>
      <c r="E30" s="1080"/>
      <c r="F30" s="1080"/>
      <c r="G30" s="1080"/>
      <c r="H30" s="1081"/>
      <c r="I30" s="236"/>
      <c r="J30" s="949" t="s">
        <v>75</v>
      </c>
      <c r="K30" s="950"/>
      <c r="L30" s="555">
        <f>+'Presupuesto oficial'!H41</f>
        <v>1250</v>
      </c>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5" s="68" customFormat="1" ht="3.75" customHeight="1" thickBot="1">
      <c r="A33" s="147"/>
      <c r="B33" s="135"/>
      <c r="C33" s="135"/>
      <c r="D33" s="135"/>
      <c r="E33" s="135"/>
      <c r="F33" s="135"/>
      <c r="G33" s="148"/>
      <c r="H33" s="148"/>
      <c r="I33" s="135"/>
      <c r="J33" s="135"/>
      <c r="K33" s="135"/>
      <c r="L33" s="136"/>
    </row>
    <row r="34" spans="1:15" s="198" customFormat="1" ht="12">
      <c r="A34" s="889" t="s">
        <v>10</v>
      </c>
      <c r="B34" s="890"/>
      <c r="C34" s="890"/>
      <c r="D34" s="890"/>
      <c r="E34" s="890"/>
      <c r="F34" s="891"/>
      <c r="G34" s="892" t="s">
        <v>15</v>
      </c>
      <c r="H34" s="893"/>
      <c r="I34" s="149" t="s">
        <v>16</v>
      </c>
      <c r="J34" s="894" t="s">
        <v>17</v>
      </c>
      <c r="K34" s="891"/>
      <c r="L34" s="150" t="s">
        <v>18</v>
      </c>
    </row>
    <row r="35" spans="1:15" s="305" customFormat="1" ht="12.75" customHeight="1">
      <c r="A35" s="347" t="s">
        <v>240</v>
      </c>
      <c r="B35" s="78"/>
      <c r="C35" s="78"/>
      <c r="D35" s="78"/>
      <c r="E35" s="78"/>
      <c r="F35" s="301"/>
      <c r="G35" s="341"/>
      <c r="H35" s="299"/>
      <c r="I35" s="313">
        <v>117230</v>
      </c>
      <c r="J35" s="968">
        <v>60</v>
      </c>
      <c r="K35" s="969"/>
      <c r="L35" s="302">
        <f>+I35/J35</f>
        <v>1953.8333333333333</v>
      </c>
      <c r="N35" s="305">
        <v>6</v>
      </c>
      <c r="O35" s="305">
        <v>1</v>
      </c>
    </row>
    <row r="36" spans="1:15" s="305" customFormat="1" ht="12.75" customHeight="1">
      <c r="A36" s="347"/>
      <c r="B36" s="332"/>
      <c r="C36" s="332"/>
      <c r="D36" s="332"/>
      <c r="E36" s="332"/>
      <c r="F36" s="333"/>
      <c r="G36" s="340"/>
      <c r="H36" s="335"/>
      <c r="I36" s="336"/>
      <c r="J36" s="970"/>
      <c r="K36" s="971"/>
      <c r="L36" s="339"/>
    </row>
    <row r="37" spans="1:15" s="198" customFormat="1" ht="12" thickBot="1">
      <c r="A37" s="260"/>
      <c r="B37" s="261"/>
      <c r="C37" s="261"/>
      <c r="D37" s="261"/>
      <c r="E37" s="261"/>
      <c r="F37" s="262"/>
      <c r="G37" s="961"/>
      <c r="H37" s="962"/>
      <c r="I37" s="314"/>
      <c r="J37" s="963"/>
      <c r="K37" s="960"/>
      <c r="L37" s="315"/>
    </row>
    <row r="38" spans="1:15" s="198" customFormat="1" ht="12.6" thickBot="1">
      <c r="A38" s="907" t="s">
        <v>19</v>
      </c>
      <c r="B38" s="908"/>
      <c r="C38" s="908"/>
      <c r="D38" s="908"/>
      <c r="E38" s="908"/>
      <c r="F38" s="908"/>
      <c r="G38" s="908"/>
      <c r="H38" s="908"/>
      <c r="I38" s="908"/>
      <c r="J38" s="908"/>
      <c r="K38" s="909"/>
      <c r="L38" s="312">
        <f>SUM(L35:L37)</f>
        <v>1953.8333333333333</v>
      </c>
    </row>
    <row r="39" spans="1:15" s="198" customFormat="1" ht="12">
      <c r="A39" s="157"/>
      <c r="B39" s="158"/>
      <c r="C39" s="158"/>
      <c r="D39" s="158"/>
      <c r="E39" s="158"/>
      <c r="F39" s="158"/>
      <c r="G39" s="158"/>
      <c r="H39" s="158"/>
      <c r="I39" s="158"/>
      <c r="J39" s="158"/>
      <c r="K39" s="158"/>
      <c r="L39" s="159"/>
    </row>
    <row r="40" spans="1:15">
      <c r="A40" s="160" t="s">
        <v>20</v>
      </c>
      <c r="B40" s="161"/>
      <c r="C40" s="161"/>
      <c r="D40" s="161"/>
      <c r="E40" s="161"/>
      <c r="F40" s="161"/>
      <c r="G40" s="161"/>
      <c r="H40" s="161"/>
      <c r="I40" s="161"/>
      <c r="J40" s="161"/>
      <c r="K40" s="161"/>
      <c r="L40" s="162"/>
    </row>
    <row r="41" spans="1:15" s="198" customFormat="1" ht="3.75" customHeight="1" thickBot="1">
      <c r="A41" s="163"/>
      <c r="B41" s="164"/>
      <c r="C41" s="164"/>
      <c r="D41" s="164"/>
      <c r="E41" s="164"/>
      <c r="F41" s="164"/>
      <c r="G41" s="164"/>
      <c r="H41" s="158"/>
      <c r="I41" s="158"/>
      <c r="J41" s="158"/>
      <c r="K41" s="158"/>
      <c r="L41" s="159"/>
    </row>
    <row r="42" spans="1:15" s="198" customFormat="1" ht="12">
      <c r="A42" s="889" t="s">
        <v>10</v>
      </c>
      <c r="B42" s="890"/>
      <c r="C42" s="890"/>
      <c r="D42" s="890"/>
      <c r="E42" s="890"/>
      <c r="F42" s="890"/>
      <c r="G42" s="891"/>
      <c r="H42" s="165" t="s">
        <v>12</v>
      </c>
      <c r="I42" s="149" t="s">
        <v>13</v>
      </c>
      <c r="J42" s="894" t="s">
        <v>21</v>
      </c>
      <c r="K42" s="891"/>
      <c r="L42" s="150" t="s">
        <v>18</v>
      </c>
    </row>
    <row r="43" spans="1:15" s="198" customFormat="1" ht="12.75" customHeight="1">
      <c r="A43" s="351"/>
      <c r="B43" s="265"/>
      <c r="C43" s="265"/>
      <c r="D43" s="265"/>
      <c r="E43" s="265"/>
      <c r="F43" s="265"/>
      <c r="G43" s="299"/>
      <c r="H43" s="296"/>
      <c r="I43" s="342"/>
      <c r="J43" s="964"/>
      <c r="K43" s="965"/>
      <c r="L43" s="318"/>
    </row>
    <row r="44" spans="1:15" s="198" customFormat="1" ht="12" thickBot="1">
      <c r="A44" s="260"/>
      <c r="B44" s="261"/>
      <c r="C44" s="261"/>
      <c r="D44" s="261"/>
      <c r="E44" s="261"/>
      <c r="F44" s="261"/>
      <c r="G44" s="262"/>
      <c r="H44" s="263"/>
      <c r="I44" s="240"/>
      <c r="J44" s="963"/>
      <c r="K44" s="960"/>
      <c r="L44" s="320"/>
    </row>
    <row r="45" spans="1:15" s="198" customFormat="1" ht="12.6" thickBot="1">
      <c r="A45" s="907" t="s">
        <v>19</v>
      </c>
      <c r="B45" s="908"/>
      <c r="C45" s="908"/>
      <c r="D45" s="908"/>
      <c r="E45" s="908"/>
      <c r="F45" s="908"/>
      <c r="G45" s="908"/>
      <c r="H45" s="908"/>
      <c r="I45" s="908"/>
      <c r="J45" s="908"/>
      <c r="K45" s="909"/>
      <c r="L45" s="312">
        <f>SUM(L43:L44)</f>
        <v>0</v>
      </c>
      <c r="M45" s="348"/>
    </row>
    <row r="46" spans="1:15" s="198" customFormat="1" ht="11.4">
      <c r="A46" s="170"/>
      <c r="B46" s="158"/>
      <c r="C46" s="158"/>
      <c r="D46" s="158"/>
      <c r="E46" s="158"/>
      <c r="F46" s="158"/>
      <c r="G46" s="158"/>
      <c r="H46" s="158"/>
      <c r="I46" s="158"/>
      <c r="J46" s="158"/>
      <c r="K46" s="158"/>
      <c r="L46" s="159"/>
    </row>
    <row r="47" spans="1:15" s="198" customFormat="1">
      <c r="A47" s="160" t="s">
        <v>22</v>
      </c>
      <c r="B47" s="166"/>
      <c r="C47" s="166"/>
      <c r="D47" s="166"/>
      <c r="E47" s="166"/>
      <c r="F47" s="166"/>
      <c r="G47" s="166"/>
      <c r="H47" s="166"/>
      <c r="I47" s="166"/>
      <c r="J47" s="166"/>
      <c r="K47" s="166"/>
      <c r="L47" s="171"/>
    </row>
    <row r="48" spans="1:15" s="198" customFormat="1" ht="3.75" customHeight="1" thickBot="1">
      <c r="A48" s="170"/>
      <c r="B48" s="158"/>
      <c r="C48" s="158"/>
      <c r="D48" s="158"/>
      <c r="E48" s="158"/>
      <c r="F48" s="158"/>
      <c r="G48" s="158"/>
      <c r="H48" s="158"/>
      <c r="I48" s="158"/>
      <c r="J48" s="158"/>
      <c r="K48" s="158"/>
      <c r="L48" s="159"/>
    </row>
    <row r="49" spans="1:12" s="198" customFormat="1" ht="36" customHeight="1">
      <c r="A49" s="914" t="s">
        <v>23</v>
      </c>
      <c r="B49" s="915"/>
      <c r="C49" s="915"/>
      <c r="D49" s="915"/>
      <c r="E49" s="916"/>
      <c r="F49" s="172" t="s">
        <v>12</v>
      </c>
      <c r="G49" s="173" t="s">
        <v>107</v>
      </c>
      <c r="H49" s="174" t="s">
        <v>108</v>
      </c>
      <c r="I49" s="173" t="s">
        <v>109</v>
      </c>
      <c r="J49" s="917" t="s">
        <v>24</v>
      </c>
      <c r="K49" s="916"/>
      <c r="L49" s="175" t="s">
        <v>18</v>
      </c>
    </row>
    <row r="50" spans="1:12" s="198" customFormat="1">
      <c r="A50" s="351"/>
      <c r="B50" s="265"/>
      <c r="C50" s="265"/>
      <c r="D50" s="265"/>
      <c r="E50" s="265"/>
      <c r="F50" s="316"/>
      <c r="G50" s="238"/>
      <c r="H50" s="267"/>
      <c r="I50" s="238"/>
      <c r="J50" s="1100"/>
      <c r="K50" s="1101"/>
      <c r="L50" s="310"/>
    </row>
    <row r="51" spans="1:12" s="198" customFormat="1" ht="12" thickBot="1">
      <c r="A51" s="260"/>
      <c r="B51" s="261"/>
      <c r="C51" s="261"/>
      <c r="D51" s="261"/>
      <c r="E51" s="261"/>
      <c r="F51" s="269"/>
      <c r="G51" s="240"/>
      <c r="H51" s="263"/>
      <c r="I51" s="240"/>
      <c r="J51" s="966"/>
      <c r="K51" s="967"/>
      <c r="L51" s="315"/>
    </row>
    <row r="52" spans="1:12" s="198" customFormat="1" ht="12.6" thickBot="1">
      <c r="A52" s="918" t="s">
        <v>19</v>
      </c>
      <c r="B52" s="919"/>
      <c r="C52" s="919"/>
      <c r="D52" s="919"/>
      <c r="E52" s="919"/>
      <c r="F52" s="919"/>
      <c r="G52" s="919"/>
      <c r="H52" s="919"/>
      <c r="I52" s="919"/>
      <c r="J52" s="919"/>
      <c r="K52" s="920"/>
      <c r="L52" s="323">
        <f>SUM(L50:L51)</f>
        <v>0</v>
      </c>
    </row>
    <row r="53" spans="1:12" s="198" customFormat="1" ht="11.4">
      <c r="A53" s="170"/>
      <c r="B53" s="158"/>
      <c r="C53" s="158"/>
      <c r="D53" s="158"/>
      <c r="E53" s="158"/>
      <c r="F53" s="158"/>
      <c r="G53" s="158"/>
      <c r="H53" s="158"/>
      <c r="I53" s="158"/>
      <c r="J53" s="158"/>
      <c r="K53" s="158"/>
      <c r="L53" s="159"/>
    </row>
    <row r="54" spans="1:12">
      <c r="A54" s="160" t="s">
        <v>25</v>
      </c>
      <c r="B54" s="161"/>
      <c r="C54" s="161"/>
      <c r="D54" s="161"/>
      <c r="E54" s="161"/>
      <c r="F54" s="161"/>
      <c r="G54" s="161"/>
      <c r="H54" s="161"/>
      <c r="I54" s="161"/>
      <c r="J54" s="161"/>
      <c r="K54" s="161"/>
      <c r="L54" s="162"/>
    </row>
    <row r="55" spans="1:12" s="198" customFormat="1" ht="3.75" customHeight="1" thickBot="1">
      <c r="A55" s="170"/>
      <c r="B55" s="158"/>
      <c r="C55" s="158"/>
      <c r="D55" s="158"/>
      <c r="E55" s="158"/>
      <c r="F55" s="158"/>
      <c r="G55" s="158"/>
      <c r="H55" s="158"/>
      <c r="I55" s="158"/>
      <c r="J55" s="158"/>
      <c r="K55" s="158"/>
      <c r="L55" s="159"/>
    </row>
    <row r="56" spans="1:12" s="198" customFormat="1" ht="25.5" customHeight="1">
      <c r="A56" s="914" t="s">
        <v>10</v>
      </c>
      <c r="B56" s="915"/>
      <c r="C56" s="915"/>
      <c r="D56" s="915"/>
      <c r="E56" s="915"/>
      <c r="F56" s="916"/>
      <c r="G56" s="172" t="s">
        <v>26</v>
      </c>
      <c r="H56" s="174" t="s">
        <v>27</v>
      </c>
      <c r="I56" s="173" t="s">
        <v>28</v>
      </c>
      <c r="J56" s="921" t="s">
        <v>17</v>
      </c>
      <c r="K56" s="922"/>
      <c r="L56" s="183" t="s">
        <v>18</v>
      </c>
    </row>
    <row r="57" spans="1:12" s="198" customFormat="1" ht="11.4">
      <c r="A57" s="264"/>
      <c r="B57" s="265"/>
      <c r="C57" s="265"/>
      <c r="D57" s="265"/>
      <c r="E57" s="265"/>
      <c r="F57" s="299"/>
      <c r="G57" s="308"/>
      <c r="H57" s="306"/>
      <c r="I57" s="308"/>
      <c r="J57" s="968"/>
      <c r="K57" s="969"/>
      <c r="L57" s="310"/>
    </row>
    <row r="58" spans="1:12" s="198" customFormat="1" ht="12" thickBot="1">
      <c r="A58" s="972"/>
      <c r="B58" s="961"/>
      <c r="C58" s="961"/>
      <c r="D58" s="961"/>
      <c r="E58" s="961"/>
      <c r="F58" s="961"/>
      <c r="G58" s="240"/>
      <c r="H58" s="263"/>
      <c r="I58" s="240"/>
      <c r="J58" s="963"/>
      <c r="K58" s="960"/>
      <c r="L58" s="241"/>
    </row>
    <row r="59" spans="1:12" s="198" customFormat="1" ht="12.6" thickBot="1">
      <c r="A59" s="907" t="s">
        <v>19</v>
      </c>
      <c r="B59" s="908"/>
      <c r="C59" s="908"/>
      <c r="D59" s="908"/>
      <c r="E59" s="908"/>
      <c r="F59" s="908"/>
      <c r="G59" s="908"/>
      <c r="H59" s="908"/>
      <c r="I59" s="908"/>
      <c r="J59" s="908"/>
      <c r="K59" s="909"/>
      <c r="L59" s="312">
        <f>SUM(L57:L58)</f>
        <v>0</v>
      </c>
    </row>
    <row r="60" spans="1:12" s="198" customFormat="1" ht="8.25" customHeight="1" thickBot="1">
      <c r="A60" s="170"/>
      <c r="B60" s="158"/>
      <c r="C60" s="158"/>
      <c r="D60" s="158"/>
      <c r="E60" s="158"/>
      <c r="F60" s="158"/>
      <c r="G60" s="158"/>
      <c r="H60" s="158"/>
      <c r="I60" s="158"/>
      <c r="J60" s="158"/>
      <c r="K60" s="158"/>
      <c r="L60" s="159"/>
    </row>
    <row r="61" spans="1:12" s="198" customFormat="1" ht="12.6" thickBot="1">
      <c r="A61" s="907" t="s">
        <v>29</v>
      </c>
      <c r="B61" s="908"/>
      <c r="C61" s="908"/>
      <c r="D61" s="908"/>
      <c r="E61" s="908"/>
      <c r="F61" s="908"/>
      <c r="G61" s="908"/>
      <c r="H61" s="908"/>
      <c r="I61" s="908"/>
      <c r="J61" s="908"/>
      <c r="K61" s="909"/>
      <c r="L61" s="312">
        <f>+L59+L52+L45+L38</f>
        <v>1953.8333333333333</v>
      </c>
    </row>
    <row r="62" spans="1:12" s="198" customFormat="1" ht="9" customHeight="1">
      <c r="A62" s="170"/>
      <c r="B62" s="158"/>
      <c r="C62" s="158"/>
      <c r="D62" s="158"/>
      <c r="E62" s="158"/>
      <c r="F62" s="158"/>
      <c r="G62" s="158"/>
      <c r="H62" s="158"/>
      <c r="I62" s="158"/>
      <c r="J62" s="158"/>
      <c r="K62" s="158"/>
      <c r="L62" s="159"/>
    </row>
    <row r="63" spans="1:12">
      <c r="A63" s="160" t="s">
        <v>30</v>
      </c>
      <c r="B63" s="161"/>
      <c r="C63" s="161"/>
      <c r="D63" s="161"/>
      <c r="E63" s="161"/>
      <c r="F63" s="161"/>
      <c r="G63" s="161"/>
      <c r="H63" s="161"/>
      <c r="I63" s="161"/>
      <c r="J63" s="161"/>
      <c r="K63" s="161"/>
      <c r="L63" s="162"/>
    </row>
    <row r="64" spans="1:12" s="198" customFormat="1" ht="3.75" customHeight="1" thickBot="1">
      <c r="A64" s="170"/>
      <c r="B64" s="158"/>
      <c r="C64" s="158"/>
      <c r="D64" s="158"/>
      <c r="E64" s="158"/>
      <c r="F64" s="158"/>
      <c r="G64" s="158"/>
      <c r="H64" s="158"/>
      <c r="I64" s="158"/>
      <c r="J64" s="158"/>
      <c r="K64" s="158"/>
      <c r="L64" s="159"/>
    </row>
    <row r="65" spans="1:12" s="198" customFormat="1" ht="12">
      <c r="A65" s="889" t="s">
        <v>10</v>
      </c>
      <c r="B65" s="890"/>
      <c r="C65" s="890"/>
      <c r="D65" s="890"/>
      <c r="E65" s="890"/>
      <c r="F65" s="890"/>
      <c r="G65" s="184"/>
      <c r="H65" s="187"/>
      <c r="I65" s="186" t="s">
        <v>31</v>
      </c>
      <c r="J65" s="923" t="s">
        <v>32</v>
      </c>
      <c r="K65" s="924"/>
      <c r="L65" s="188"/>
    </row>
    <row r="66" spans="1:12" s="198" customFormat="1" ht="11.4">
      <c r="A66" s="264" t="s">
        <v>97</v>
      </c>
      <c r="B66" s="265"/>
      <c r="C66" s="265"/>
      <c r="D66" s="265"/>
      <c r="E66" s="265"/>
      <c r="F66" s="265"/>
      <c r="G66" s="278"/>
      <c r="H66" s="279"/>
      <c r="I66" s="272">
        <v>0.2</v>
      </c>
      <c r="J66" s="973">
        <f>+L61*I66</f>
        <v>390.76666666666665</v>
      </c>
      <c r="K66" s="974"/>
      <c r="L66" s="273"/>
    </row>
    <row r="67" spans="1:12" s="198" customFormat="1" ht="11.4">
      <c r="A67" s="255" t="s">
        <v>33</v>
      </c>
      <c r="B67" s="256"/>
      <c r="C67" s="256"/>
      <c r="D67" s="256"/>
      <c r="E67" s="256"/>
      <c r="F67" s="256"/>
      <c r="G67" s="280"/>
      <c r="H67" s="281"/>
      <c r="I67" s="274">
        <v>0.05</v>
      </c>
      <c r="J67" s="975">
        <f>+L61*I67</f>
        <v>97.691666666666663</v>
      </c>
      <c r="K67" s="976"/>
      <c r="L67" s="275"/>
    </row>
    <row r="68" spans="1:12" s="198" customFormat="1" ht="12" thickBot="1">
      <c r="A68" s="260" t="s">
        <v>34</v>
      </c>
      <c r="B68" s="261"/>
      <c r="C68" s="261"/>
      <c r="D68" s="261"/>
      <c r="E68" s="261"/>
      <c r="F68" s="261"/>
      <c r="G68" s="282"/>
      <c r="H68" s="283"/>
      <c r="I68" s="276">
        <v>0.05</v>
      </c>
      <c r="J68" s="977">
        <f>+L61*I68</f>
        <v>97.691666666666663</v>
      </c>
      <c r="K68" s="978"/>
      <c r="L68" s="277"/>
    </row>
    <row r="69" spans="1:12" s="198" customFormat="1" ht="12.6" thickBot="1">
      <c r="A69" s="907" t="s">
        <v>19</v>
      </c>
      <c r="B69" s="908"/>
      <c r="C69" s="908"/>
      <c r="D69" s="908"/>
      <c r="E69" s="908"/>
      <c r="F69" s="908"/>
      <c r="G69" s="908"/>
      <c r="H69" s="908"/>
      <c r="I69" s="908"/>
      <c r="J69" s="908"/>
      <c r="K69" s="909"/>
      <c r="L69" s="312">
        <f>SUM(J66:K68)</f>
        <v>586.15</v>
      </c>
    </row>
    <row r="70" spans="1:12" s="198" customFormat="1" ht="7.5" customHeight="1" thickBot="1">
      <c r="A70" s="170"/>
      <c r="B70" s="158"/>
      <c r="C70" s="158"/>
      <c r="D70" s="158"/>
      <c r="E70" s="158"/>
      <c r="F70" s="158"/>
      <c r="G70" s="158"/>
      <c r="H70" s="158"/>
      <c r="I70" s="158"/>
      <c r="J70" s="158"/>
      <c r="K70" s="158"/>
      <c r="L70" s="159"/>
    </row>
    <row r="71" spans="1:12" s="198" customFormat="1" ht="12.6" thickBot="1">
      <c r="A71" s="907" t="s">
        <v>35</v>
      </c>
      <c r="B71" s="908"/>
      <c r="C71" s="908"/>
      <c r="D71" s="908"/>
      <c r="E71" s="908"/>
      <c r="F71" s="908"/>
      <c r="G71" s="908"/>
      <c r="H71" s="908"/>
      <c r="I71" s="908"/>
      <c r="J71" s="908"/>
      <c r="K71" s="909"/>
      <c r="L71" s="312">
        <f>ROUND(L61+L69,0)</f>
        <v>2540</v>
      </c>
    </row>
    <row r="72" spans="1:12">
      <c r="A72" s="60"/>
      <c r="B72" s="61"/>
      <c r="C72" s="61"/>
      <c r="D72" s="61"/>
      <c r="E72" s="61"/>
      <c r="F72" s="61"/>
      <c r="G72" s="61"/>
      <c r="H72" s="61"/>
      <c r="I72" s="61"/>
      <c r="J72" s="61"/>
      <c r="K72" s="61"/>
      <c r="L72" s="62"/>
    </row>
    <row r="73" spans="1:12">
      <c r="A73" s="67"/>
      <c r="B73" s="58"/>
      <c r="C73" s="58"/>
      <c r="D73" s="58"/>
      <c r="E73" s="58"/>
      <c r="F73" s="58"/>
      <c r="G73" s="58"/>
      <c r="H73" s="58"/>
      <c r="I73" s="58"/>
      <c r="J73" s="58"/>
      <c r="K73" s="58"/>
      <c r="L73" s="63"/>
    </row>
    <row r="74" spans="1:12" s="198" customFormat="1" ht="11.4">
      <c r="A74" s="197"/>
      <c r="D74" s="199" t="s">
        <v>36</v>
      </c>
      <c r="E74" s="199"/>
      <c r="F74" s="199"/>
      <c r="G74" s="199"/>
      <c r="H74" s="199"/>
      <c r="L74" s="200"/>
    </row>
    <row r="75" spans="1:12" s="198" customFormat="1" ht="11.4">
      <c r="A75" s="197"/>
      <c r="D75" s="198" t="s">
        <v>37</v>
      </c>
      <c r="L75" s="200"/>
    </row>
    <row r="76" spans="1:12">
      <c r="A76" s="67"/>
      <c r="B76" s="58"/>
      <c r="C76" s="58"/>
      <c r="D76" s="58" t="s">
        <v>38</v>
      </c>
      <c r="E76" s="58"/>
      <c r="F76" s="58"/>
      <c r="G76" s="58"/>
      <c r="H76" s="58"/>
      <c r="I76" s="58"/>
      <c r="J76" s="58"/>
      <c r="K76" s="58"/>
      <c r="L76" s="63"/>
    </row>
    <row r="77" spans="1:12">
      <c r="A77" s="67"/>
      <c r="B77" s="58"/>
      <c r="C77" s="58"/>
      <c r="D77" s="58" t="s">
        <v>39</v>
      </c>
      <c r="E77" s="58"/>
      <c r="F77" s="58"/>
      <c r="G77" s="58"/>
      <c r="H77" s="58"/>
      <c r="I77" s="58"/>
      <c r="J77" s="58"/>
      <c r="K77" s="58"/>
      <c r="L77" s="63"/>
    </row>
    <row r="78" spans="1:12" ht="13.8" thickBot="1">
      <c r="A78" s="67"/>
      <c r="B78" s="58"/>
      <c r="C78" s="58"/>
      <c r="D78" s="58"/>
      <c r="E78" s="58" t="s">
        <v>40</v>
      </c>
      <c r="F78" s="58"/>
      <c r="G78" s="58"/>
      <c r="H78" s="58"/>
      <c r="I78" s="58"/>
      <c r="J78" s="58"/>
      <c r="K78" s="58"/>
      <c r="L78" s="63"/>
    </row>
    <row r="79" spans="1:12">
      <c r="A79" s="284" t="s">
        <v>98</v>
      </c>
      <c r="B79" s="285"/>
      <c r="C79" s="285"/>
      <c r="D79" s="285"/>
      <c r="E79" s="285"/>
      <c r="F79" s="285"/>
      <c r="G79" s="285"/>
      <c r="H79" s="285"/>
      <c r="I79" s="285"/>
      <c r="J79" s="285"/>
      <c r="K79" s="285"/>
      <c r="L79" s="286"/>
    </row>
    <row r="80" spans="1:12">
      <c r="A80" s="74"/>
      <c r="B80" s="75"/>
      <c r="C80" s="75"/>
      <c r="D80" s="75"/>
      <c r="E80" s="75"/>
      <c r="F80" s="75"/>
      <c r="G80" s="75"/>
      <c r="H80" s="75"/>
      <c r="I80" s="75"/>
      <c r="J80" s="75"/>
      <c r="K80" s="75"/>
      <c r="L80" s="287"/>
    </row>
    <row r="81" spans="1:12" ht="13.8" thickBot="1">
      <c r="A81" s="79"/>
      <c r="B81" s="80"/>
      <c r="C81" s="80"/>
      <c r="D81" s="80"/>
      <c r="E81" s="80"/>
      <c r="F81" s="80"/>
      <c r="G81" s="80"/>
      <c r="H81" s="80"/>
      <c r="I81" s="80"/>
      <c r="J81" s="80"/>
      <c r="K81" s="80"/>
      <c r="L81" s="288"/>
    </row>
    <row r="82" spans="1:12">
      <c r="A82" s="210"/>
      <c r="B82" s="59"/>
      <c r="C82" s="59"/>
      <c r="D82" s="59"/>
      <c r="E82" s="59"/>
      <c r="F82" s="59"/>
      <c r="G82" s="59"/>
      <c r="H82" s="59"/>
      <c r="I82" s="59"/>
      <c r="J82" s="59"/>
      <c r="K82" s="59"/>
      <c r="L82" s="211"/>
    </row>
    <row r="83" spans="1:12">
      <c r="A83" s="113" t="s">
        <v>99</v>
      </c>
      <c r="B83" s="65"/>
      <c r="C83" s="65"/>
      <c r="D83" s="65"/>
      <c r="E83" s="65"/>
      <c r="F83" s="65"/>
      <c r="G83" s="65"/>
      <c r="H83" s="65"/>
      <c r="I83" s="65"/>
      <c r="J83" s="65"/>
      <c r="K83" s="65"/>
      <c r="L83" s="66"/>
    </row>
    <row r="84" spans="1:12" s="6" customFormat="1" ht="17.25" customHeight="1">
      <c r="A84" s="925" t="s">
        <v>100</v>
      </c>
      <c r="B84" s="926"/>
      <c r="C84" s="926"/>
      <c r="D84" s="926"/>
      <c r="E84" s="926"/>
      <c r="F84" s="926"/>
      <c r="G84" s="926"/>
      <c r="H84" s="926"/>
      <c r="I84" s="926"/>
      <c r="J84" s="926"/>
      <c r="K84" s="926"/>
      <c r="L84" s="927"/>
    </row>
    <row r="85" spans="1:12" s="6" customFormat="1" ht="17.25" customHeight="1">
      <c r="A85" s="925"/>
      <c r="B85" s="926"/>
      <c r="C85" s="926"/>
      <c r="D85" s="926"/>
      <c r="E85" s="926"/>
      <c r="F85" s="926"/>
      <c r="G85" s="926"/>
      <c r="H85" s="926"/>
      <c r="I85" s="926"/>
      <c r="J85" s="926"/>
      <c r="K85" s="926"/>
      <c r="L85" s="927"/>
    </row>
    <row r="86" spans="1:12" s="6" customFormat="1" ht="27" customHeight="1">
      <c r="A86" s="936" t="s">
        <v>101</v>
      </c>
      <c r="B86" s="937"/>
      <c r="C86" s="937"/>
      <c r="D86" s="937"/>
      <c r="E86" s="937"/>
      <c r="F86" s="937"/>
      <c r="G86" s="937"/>
      <c r="H86" s="937"/>
      <c r="I86" s="937"/>
      <c r="J86" s="937"/>
      <c r="K86" s="937"/>
      <c r="L86" s="938"/>
    </row>
    <row r="87" spans="1:12">
      <c r="A87" s="212"/>
      <c r="B87" s="213"/>
      <c r="C87" s="213"/>
      <c r="D87" s="213"/>
      <c r="E87" s="213"/>
      <c r="F87" s="213"/>
      <c r="G87" s="213"/>
      <c r="H87" s="213"/>
      <c r="I87" s="213"/>
      <c r="J87" s="213"/>
      <c r="K87" s="213"/>
      <c r="L87" s="214"/>
    </row>
    <row r="88" spans="1:12">
      <c r="A88" s="212"/>
      <c r="B88" s="213"/>
      <c r="C88" s="213"/>
      <c r="D88" s="213"/>
      <c r="E88" s="213"/>
      <c r="F88" s="213"/>
      <c r="G88" s="213"/>
      <c r="H88" s="213"/>
      <c r="I88" s="213"/>
      <c r="J88" s="213"/>
      <c r="K88" s="213"/>
      <c r="L88" s="214"/>
    </row>
    <row r="89" spans="1:12">
      <c r="A89" s="113"/>
      <c r="B89" s="65"/>
      <c r="C89" s="65"/>
      <c r="D89" s="65"/>
      <c r="E89" s="65"/>
      <c r="F89" s="65"/>
      <c r="G89" s="65"/>
      <c r="H89" s="65"/>
      <c r="I89" s="65"/>
      <c r="J89" s="65"/>
      <c r="K89" s="65"/>
      <c r="L89" s="66"/>
    </row>
    <row r="90" spans="1:12" s="198" customFormat="1" ht="11.4">
      <c r="A90" s="197"/>
      <c r="D90" s="198" t="s">
        <v>36</v>
      </c>
      <c r="E90" s="199"/>
      <c r="L90" s="200"/>
    </row>
    <row r="91" spans="1:12" s="198" customFormat="1" ht="11.4">
      <c r="A91" s="197"/>
      <c r="D91" s="215" t="s">
        <v>37</v>
      </c>
      <c r="F91" s="215"/>
      <c r="G91" s="215"/>
      <c r="H91" s="215"/>
      <c r="L91" s="200"/>
    </row>
    <row r="92" spans="1:12">
      <c r="A92" s="67"/>
      <c r="B92" s="58"/>
      <c r="C92" s="58"/>
      <c r="D92" s="72" t="s">
        <v>41</v>
      </c>
      <c r="E92" s="58"/>
      <c r="F92" s="72"/>
      <c r="G92" s="72"/>
      <c r="H92" s="72"/>
      <c r="I92" s="58"/>
      <c r="J92" s="58"/>
      <c r="K92" s="58"/>
      <c r="L92" s="63"/>
    </row>
    <row r="93" spans="1:12">
      <c r="A93" s="73"/>
      <c r="B93" s="65"/>
      <c r="C93" s="65"/>
      <c r="D93" s="58" t="s">
        <v>39</v>
      </c>
      <c r="E93" s="58"/>
      <c r="F93" s="58"/>
      <c r="G93" s="58"/>
      <c r="H93" s="58"/>
      <c r="I93" s="65"/>
      <c r="J93" s="65"/>
      <c r="K93" s="65"/>
      <c r="L93" s="66"/>
    </row>
    <row r="94" spans="1:12" ht="13.5" customHeight="1">
      <c r="A94" s="73"/>
      <c r="B94" s="65"/>
      <c r="C94" s="65"/>
      <c r="D94" s="65"/>
      <c r="E94" s="58"/>
      <c r="F94" s="58"/>
      <c r="G94" s="58"/>
      <c r="H94" s="58"/>
      <c r="I94" s="65"/>
      <c r="J94" s="65"/>
      <c r="K94" s="65"/>
      <c r="L94" s="66"/>
    </row>
    <row r="95" spans="1:12">
      <c r="A95" s="8" t="s">
        <v>102</v>
      </c>
      <c r="B95" s="9"/>
      <c r="C95" s="9"/>
      <c r="D95" s="58"/>
      <c r="E95" s="58"/>
      <c r="F95" s="58"/>
      <c r="G95" s="58"/>
      <c r="H95" s="928"/>
      <c r="I95" s="928"/>
      <c r="J95" s="928"/>
      <c r="K95" s="928"/>
      <c r="L95" s="929"/>
    </row>
    <row r="96" spans="1:12" ht="13.8" thickBot="1">
      <c r="A96" s="216" t="s">
        <v>103</v>
      </c>
      <c r="B96" s="77"/>
      <c r="C96" s="77"/>
      <c r="D96" s="70"/>
      <c r="E96" s="70"/>
      <c r="F96" s="70"/>
      <c r="G96" s="70"/>
      <c r="H96" s="930"/>
      <c r="I96" s="930"/>
      <c r="J96" s="930"/>
      <c r="K96" s="930"/>
      <c r="L96" s="931"/>
    </row>
  </sheetData>
  <mergeCells count="60">
    <mergeCell ref="J5:J6"/>
    <mergeCell ref="K5:K6"/>
    <mergeCell ref="L5:L6"/>
    <mergeCell ref="B6:H6"/>
    <mergeCell ref="J1:L2"/>
    <mergeCell ref="B2:H2"/>
    <mergeCell ref="B3:H3"/>
    <mergeCell ref="I3:I4"/>
    <mergeCell ref="J3:L4"/>
    <mergeCell ref="B4:H4"/>
    <mergeCell ref="J35:K35"/>
    <mergeCell ref="J12:L12"/>
    <mergeCell ref="B30:H30"/>
    <mergeCell ref="J30:K30"/>
    <mergeCell ref="A34:F34"/>
    <mergeCell ref="G34:H34"/>
    <mergeCell ref="J34:K34"/>
    <mergeCell ref="A15:A16"/>
    <mergeCell ref="B15:K16"/>
    <mergeCell ref="A27:L27"/>
    <mergeCell ref="B29:H29"/>
    <mergeCell ref="J29:K29"/>
    <mergeCell ref="A10:D10"/>
    <mergeCell ref="G10:H10"/>
    <mergeCell ref="A1:A6"/>
    <mergeCell ref="B1:H1"/>
    <mergeCell ref="I1:I2"/>
    <mergeCell ref="B5:H5"/>
    <mergeCell ref="I5:I6"/>
    <mergeCell ref="J36:K36"/>
    <mergeCell ref="G37:H37"/>
    <mergeCell ref="J37:K37"/>
    <mergeCell ref="A38:K38"/>
    <mergeCell ref="A42:G42"/>
    <mergeCell ref="J42:K42"/>
    <mergeCell ref="J43:K43"/>
    <mergeCell ref="J44:K44"/>
    <mergeCell ref="A45:K45"/>
    <mergeCell ref="A49:E49"/>
    <mergeCell ref="J49:K49"/>
    <mergeCell ref="J50:K50"/>
    <mergeCell ref="J51:K51"/>
    <mergeCell ref="A52:K52"/>
    <mergeCell ref="A56:F56"/>
    <mergeCell ref="J56:K56"/>
    <mergeCell ref="J57:K57"/>
    <mergeCell ref="A58:F58"/>
    <mergeCell ref="J58:K58"/>
    <mergeCell ref="A59:K59"/>
    <mergeCell ref="A61:K61"/>
    <mergeCell ref="A71:K71"/>
    <mergeCell ref="A84:L85"/>
    <mergeCell ref="A86:L86"/>
    <mergeCell ref="H95:L96"/>
    <mergeCell ref="A65:F65"/>
    <mergeCell ref="J65:K65"/>
    <mergeCell ref="J66:K66"/>
    <mergeCell ref="J67:K67"/>
    <mergeCell ref="J68:K68"/>
    <mergeCell ref="A69:K69"/>
  </mergeCells>
  <printOptions horizontalCentered="1"/>
  <pageMargins left="0" right="0" top="0.35433070866141736"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83969"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83969"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Q95"/>
  <sheetViews>
    <sheetView workbookViewId="0">
      <selection activeCell="J8" sqref="J8:L8"/>
    </sheetView>
  </sheetViews>
  <sheetFormatPr baseColWidth="10" defaultRowHeight="13.2"/>
  <cols>
    <col min="1" max="1" width="22.6640625" style="64" customWidth="1"/>
    <col min="2" max="2" width="15.44140625" style="64" customWidth="1"/>
    <col min="3" max="3" width="7.33203125" style="64" customWidth="1"/>
    <col min="4" max="4" width="11.44140625" style="64"/>
    <col min="5" max="5" width="5.6640625" style="64" customWidth="1"/>
    <col min="6" max="6" width="9.5546875" style="64" customWidth="1"/>
    <col min="7" max="7" width="14" style="64" customWidth="1"/>
    <col min="8" max="8" width="16.33203125" style="64" customWidth="1"/>
    <col min="9" max="9" width="15.88671875" style="64" customWidth="1"/>
    <col min="10" max="10" width="11.6640625" style="64" customWidth="1"/>
    <col min="11" max="11" width="8.33203125" style="64" customWidth="1"/>
    <col min="12" max="12" width="16.5546875" style="64" customWidth="1"/>
    <col min="13" max="14" width="11.44140625" style="58"/>
    <col min="15" max="15" width="12" style="58" bestFit="1" customWidth="1"/>
    <col min="16" max="16" width="7.109375" style="58" customWidth="1"/>
    <col min="17" max="256" width="11.44140625" style="58"/>
    <col min="257" max="257" width="22.6640625" style="58" customWidth="1"/>
    <col min="258" max="258" width="15.44140625" style="58" customWidth="1"/>
    <col min="259" max="259" width="7.33203125" style="58" customWidth="1"/>
    <col min="260" max="260" width="11.44140625" style="58"/>
    <col min="261" max="261" width="5.6640625" style="58" customWidth="1"/>
    <col min="262" max="262" width="9.5546875" style="58" customWidth="1"/>
    <col min="263" max="263" width="14" style="58" customWidth="1"/>
    <col min="264" max="264" width="16.33203125" style="58" customWidth="1"/>
    <col min="265" max="265" width="15.88671875" style="58" customWidth="1"/>
    <col min="266" max="266" width="11.6640625" style="58" customWidth="1"/>
    <col min="267" max="267" width="8.33203125" style="58" customWidth="1"/>
    <col min="268" max="268" width="16.5546875" style="58" customWidth="1"/>
    <col min="269" max="512" width="11.44140625" style="58"/>
    <col min="513" max="513" width="22.6640625" style="58" customWidth="1"/>
    <col min="514" max="514" width="15.44140625" style="58" customWidth="1"/>
    <col min="515" max="515" width="7.33203125" style="58" customWidth="1"/>
    <col min="516" max="516" width="11.44140625" style="58"/>
    <col min="517" max="517" width="5.6640625" style="58" customWidth="1"/>
    <col min="518" max="518" width="9.5546875" style="58" customWidth="1"/>
    <col min="519" max="519" width="14" style="58" customWidth="1"/>
    <col min="520" max="520" width="16.33203125" style="58" customWidth="1"/>
    <col min="521" max="521" width="15.88671875" style="58" customWidth="1"/>
    <col min="522" max="522" width="11.6640625" style="58" customWidth="1"/>
    <col min="523" max="523" width="8.33203125" style="58" customWidth="1"/>
    <col min="524" max="524" width="16.5546875" style="58" customWidth="1"/>
    <col min="525" max="768" width="11.44140625" style="58"/>
    <col min="769" max="769" width="22.6640625" style="58" customWidth="1"/>
    <col min="770" max="770" width="15.44140625" style="58" customWidth="1"/>
    <col min="771" max="771" width="7.33203125" style="58" customWidth="1"/>
    <col min="772" max="772" width="11.44140625" style="58"/>
    <col min="773" max="773" width="5.6640625" style="58" customWidth="1"/>
    <col min="774" max="774" width="9.5546875" style="58" customWidth="1"/>
    <col min="775" max="775" width="14" style="58" customWidth="1"/>
    <col min="776" max="776" width="16.33203125" style="58" customWidth="1"/>
    <col min="777" max="777" width="15.88671875" style="58" customWidth="1"/>
    <col min="778" max="778" width="11.6640625" style="58" customWidth="1"/>
    <col min="779" max="779" width="8.33203125" style="58" customWidth="1"/>
    <col min="780" max="780" width="16.5546875" style="58" customWidth="1"/>
    <col min="781" max="1024" width="11.44140625" style="58"/>
    <col min="1025" max="1025" width="22.6640625" style="58" customWidth="1"/>
    <col min="1026" max="1026" width="15.44140625" style="58" customWidth="1"/>
    <col min="1027" max="1027" width="7.33203125" style="58" customWidth="1"/>
    <col min="1028" max="1028" width="11.44140625" style="58"/>
    <col min="1029" max="1029" width="5.6640625" style="58" customWidth="1"/>
    <col min="1030" max="1030" width="9.5546875" style="58" customWidth="1"/>
    <col min="1031" max="1031" width="14" style="58" customWidth="1"/>
    <col min="1032" max="1032" width="16.33203125" style="58" customWidth="1"/>
    <col min="1033" max="1033" width="15.88671875" style="58" customWidth="1"/>
    <col min="1034" max="1034" width="11.6640625" style="58" customWidth="1"/>
    <col min="1035" max="1035" width="8.33203125" style="58" customWidth="1"/>
    <col min="1036" max="1036" width="16.5546875" style="58" customWidth="1"/>
    <col min="1037" max="1280" width="11.44140625" style="58"/>
    <col min="1281" max="1281" width="22.6640625" style="58" customWidth="1"/>
    <col min="1282" max="1282" width="15.44140625" style="58" customWidth="1"/>
    <col min="1283" max="1283" width="7.33203125" style="58" customWidth="1"/>
    <col min="1284" max="1284" width="11.44140625" style="58"/>
    <col min="1285" max="1285" width="5.6640625" style="58" customWidth="1"/>
    <col min="1286" max="1286" width="9.5546875" style="58" customWidth="1"/>
    <col min="1287" max="1287" width="14" style="58" customWidth="1"/>
    <col min="1288" max="1288" width="16.33203125" style="58" customWidth="1"/>
    <col min="1289" max="1289" width="15.88671875" style="58" customWidth="1"/>
    <col min="1290" max="1290" width="11.6640625" style="58" customWidth="1"/>
    <col min="1291" max="1291" width="8.33203125" style="58" customWidth="1"/>
    <col min="1292" max="1292" width="16.5546875" style="58" customWidth="1"/>
    <col min="1293" max="1536" width="11.44140625" style="58"/>
    <col min="1537" max="1537" width="22.6640625" style="58" customWidth="1"/>
    <col min="1538" max="1538" width="15.44140625" style="58" customWidth="1"/>
    <col min="1539" max="1539" width="7.33203125" style="58" customWidth="1"/>
    <col min="1540" max="1540" width="11.44140625" style="58"/>
    <col min="1541" max="1541" width="5.6640625" style="58" customWidth="1"/>
    <col min="1542" max="1542" width="9.5546875" style="58" customWidth="1"/>
    <col min="1543" max="1543" width="14" style="58" customWidth="1"/>
    <col min="1544" max="1544" width="16.33203125" style="58" customWidth="1"/>
    <col min="1545" max="1545" width="15.88671875" style="58" customWidth="1"/>
    <col min="1546" max="1546" width="11.6640625" style="58" customWidth="1"/>
    <col min="1547" max="1547" width="8.33203125" style="58" customWidth="1"/>
    <col min="1548" max="1548" width="16.5546875" style="58" customWidth="1"/>
    <col min="1549" max="1792" width="11.44140625" style="58"/>
    <col min="1793" max="1793" width="22.6640625" style="58" customWidth="1"/>
    <col min="1794" max="1794" width="15.44140625" style="58" customWidth="1"/>
    <col min="1795" max="1795" width="7.33203125" style="58" customWidth="1"/>
    <col min="1796" max="1796" width="11.44140625" style="58"/>
    <col min="1797" max="1797" width="5.6640625" style="58" customWidth="1"/>
    <col min="1798" max="1798" width="9.5546875" style="58" customWidth="1"/>
    <col min="1799" max="1799" width="14" style="58" customWidth="1"/>
    <col min="1800" max="1800" width="16.33203125" style="58" customWidth="1"/>
    <col min="1801" max="1801" width="15.88671875" style="58" customWidth="1"/>
    <col min="1802" max="1802" width="11.6640625" style="58" customWidth="1"/>
    <col min="1803" max="1803" width="8.33203125" style="58" customWidth="1"/>
    <col min="1804" max="1804" width="16.5546875" style="58" customWidth="1"/>
    <col min="1805" max="2048" width="11.44140625" style="58"/>
    <col min="2049" max="2049" width="22.6640625" style="58" customWidth="1"/>
    <col min="2050" max="2050" width="15.44140625" style="58" customWidth="1"/>
    <col min="2051" max="2051" width="7.33203125" style="58" customWidth="1"/>
    <col min="2052" max="2052" width="11.44140625" style="58"/>
    <col min="2053" max="2053" width="5.6640625" style="58" customWidth="1"/>
    <col min="2054" max="2054" width="9.5546875" style="58" customWidth="1"/>
    <col min="2055" max="2055" width="14" style="58" customWidth="1"/>
    <col min="2056" max="2056" width="16.33203125" style="58" customWidth="1"/>
    <col min="2057" max="2057" width="15.88671875" style="58" customWidth="1"/>
    <col min="2058" max="2058" width="11.6640625" style="58" customWidth="1"/>
    <col min="2059" max="2059" width="8.33203125" style="58" customWidth="1"/>
    <col min="2060" max="2060" width="16.5546875" style="58" customWidth="1"/>
    <col min="2061" max="2304" width="11.44140625" style="58"/>
    <col min="2305" max="2305" width="22.6640625" style="58" customWidth="1"/>
    <col min="2306" max="2306" width="15.44140625" style="58" customWidth="1"/>
    <col min="2307" max="2307" width="7.33203125" style="58" customWidth="1"/>
    <col min="2308" max="2308" width="11.44140625" style="58"/>
    <col min="2309" max="2309" width="5.6640625" style="58" customWidth="1"/>
    <col min="2310" max="2310" width="9.5546875" style="58" customWidth="1"/>
    <col min="2311" max="2311" width="14" style="58" customWidth="1"/>
    <col min="2312" max="2312" width="16.33203125" style="58" customWidth="1"/>
    <col min="2313" max="2313" width="15.88671875" style="58" customWidth="1"/>
    <col min="2314" max="2314" width="11.6640625" style="58" customWidth="1"/>
    <col min="2315" max="2315" width="8.33203125" style="58" customWidth="1"/>
    <col min="2316" max="2316" width="16.5546875" style="58" customWidth="1"/>
    <col min="2317" max="2560" width="11.44140625" style="58"/>
    <col min="2561" max="2561" width="22.6640625" style="58" customWidth="1"/>
    <col min="2562" max="2562" width="15.44140625" style="58" customWidth="1"/>
    <col min="2563" max="2563" width="7.33203125" style="58" customWidth="1"/>
    <col min="2564" max="2564" width="11.44140625" style="58"/>
    <col min="2565" max="2565" width="5.6640625" style="58" customWidth="1"/>
    <col min="2566" max="2566" width="9.5546875" style="58" customWidth="1"/>
    <col min="2567" max="2567" width="14" style="58" customWidth="1"/>
    <col min="2568" max="2568" width="16.33203125" style="58" customWidth="1"/>
    <col min="2569" max="2569" width="15.88671875" style="58" customWidth="1"/>
    <col min="2570" max="2570" width="11.6640625" style="58" customWidth="1"/>
    <col min="2571" max="2571" width="8.33203125" style="58" customWidth="1"/>
    <col min="2572" max="2572" width="16.5546875" style="58" customWidth="1"/>
    <col min="2573" max="2816" width="11.44140625" style="58"/>
    <col min="2817" max="2817" width="22.6640625" style="58" customWidth="1"/>
    <col min="2818" max="2818" width="15.44140625" style="58" customWidth="1"/>
    <col min="2819" max="2819" width="7.33203125" style="58" customWidth="1"/>
    <col min="2820" max="2820" width="11.44140625" style="58"/>
    <col min="2821" max="2821" width="5.6640625" style="58" customWidth="1"/>
    <col min="2822" max="2822" width="9.5546875" style="58" customWidth="1"/>
    <col min="2823" max="2823" width="14" style="58" customWidth="1"/>
    <col min="2824" max="2824" width="16.33203125" style="58" customWidth="1"/>
    <col min="2825" max="2825" width="15.88671875" style="58" customWidth="1"/>
    <col min="2826" max="2826" width="11.6640625" style="58" customWidth="1"/>
    <col min="2827" max="2827" width="8.33203125" style="58" customWidth="1"/>
    <col min="2828" max="2828" width="16.5546875" style="58" customWidth="1"/>
    <col min="2829" max="3072" width="11.44140625" style="58"/>
    <col min="3073" max="3073" width="22.6640625" style="58" customWidth="1"/>
    <col min="3074" max="3074" width="15.44140625" style="58" customWidth="1"/>
    <col min="3075" max="3075" width="7.33203125" style="58" customWidth="1"/>
    <col min="3076" max="3076" width="11.44140625" style="58"/>
    <col min="3077" max="3077" width="5.6640625" style="58" customWidth="1"/>
    <col min="3078" max="3078" width="9.5546875" style="58" customWidth="1"/>
    <col min="3079" max="3079" width="14" style="58" customWidth="1"/>
    <col min="3080" max="3080" width="16.33203125" style="58" customWidth="1"/>
    <col min="3081" max="3081" width="15.88671875" style="58" customWidth="1"/>
    <col min="3082" max="3082" width="11.6640625" style="58" customWidth="1"/>
    <col min="3083" max="3083" width="8.33203125" style="58" customWidth="1"/>
    <col min="3084" max="3084" width="16.5546875" style="58" customWidth="1"/>
    <col min="3085" max="3328" width="11.44140625" style="58"/>
    <col min="3329" max="3329" width="22.6640625" style="58" customWidth="1"/>
    <col min="3330" max="3330" width="15.44140625" style="58" customWidth="1"/>
    <col min="3331" max="3331" width="7.33203125" style="58" customWidth="1"/>
    <col min="3332" max="3332" width="11.44140625" style="58"/>
    <col min="3333" max="3333" width="5.6640625" style="58" customWidth="1"/>
    <col min="3334" max="3334" width="9.5546875" style="58" customWidth="1"/>
    <col min="3335" max="3335" width="14" style="58" customWidth="1"/>
    <col min="3336" max="3336" width="16.33203125" style="58" customWidth="1"/>
    <col min="3337" max="3337" width="15.88671875" style="58" customWidth="1"/>
    <col min="3338" max="3338" width="11.6640625" style="58" customWidth="1"/>
    <col min="3339" max="3339" width="8.33203125" style="58" customWidth="1"/>
    <col min="3340" max="3340" width="16.5546875" style="58" customWidth="1"/>
    <col min="3341" max="3584" width="11.44140625" style="58"/>
    <col min="3585" max="3585" width="22.6640625" style="58" customWidth="1"/>
    <col min="3586" max="3586" width="15.44140625" style="58" customWidth="1"/>
    <col min="3587" max="3587" width="7.33203125" style="58" customWidth="1"/>
    <col min="3588" max="3588" width="11.44140625" style="58"/>
    <col min="3589" max="3589" width="5.6640625" style="58" customWidth="1"/>
    <col min="3590" max="3590" width="9.5546875" style="58" customWidth="1"/>
    <col min="3591" max="3591" width="14" style="58" customWidth="1"/>
    <col min="3592" max="3592" width="16.33203125" style="58" customWidth="1"/>
    <col min="3593" max="3593" width="15.88671875" style="58" customWidth="1"/>
    <col min="3594" max="3594" width="11.6640625" style="58" customWidth="1"/>
    <col min="3595" max="3595" width="8.33203125" style="58" customWidth="1"/>
    <col min="3596" max="3596" width="16.5546875" style="58" customWidth="1"/>
    <col min="3597" max="3840" width="11.44140625" style="58"/>
    <col min="3841" max="3841" width="22.6640625" style="58" customWidth="1"/>
    <col min="3842" max="3842" width="15.44140625" style="58" customWidth="1"/>
    <col min="3843" max="3843" width="7.33203125" style="58" customWidth="1"/>
    <col min="3844" max="3844" width="11.44140625" style="58"/>
    <col min="3845" max="3845" width="5.6640625" style="58" customWidth="1"/>
    <col min="3846" max="3846" width="9.5546875" style="58" customWidth="1"/>
    <col min="3847" max="3847" width="14" style="58" customWidth="1"/>
    <col min="3848" max="3848" width="16.33203125" style="58" customWidth="1"/>
    <col min="3849" max="3849" width="15.88671875" style="58" customWidth="1"/>
    <col min="3850" max="3850" width="11.6640625" style="58" customWidth="1"/>
    <col min="3851" max="3851" width="8.33203125" style="58" customWidth="1"/>
    <col min="3852" max="3852" width="16.5546875" style="58" customWidth="1"/>
    <col min="3853" max="4096" width="11.44140625" style="58"/>
    <col min="4097" max="4097" width="22.6640625" style="58" customWidth="1"/>
    <col min="4098" max="4098" width="15.44140625" style="58" customWidth="1"/>
    <col min="4099" max="4099" width="7.33203125" style="58" customWidth="1"/>
    <col min="4100" max="4100" width="11.44140625" style="58"/>
    <col min="4101" max="4101" width="5.6640625" style="58" customWidth="1"/>
    <col min="4102" max="4102" width="9.5546875" style="58" customWidth="1"/>
    <col min="4103" max="4103" width="14" style="58" customWidth="1"/>
    <col min="4104" max="4104" width="16.33203125" style="58" customWidth="1"/>
    <col min="4105" max="4105" width="15.88671875" style="58" customWidth="1"/>
    <col min="4106" max="4106" width="11.6640625" style="58" customWidth="1"/>
    <col min="4107" max="4107" width="8.33203125" style="58" customWidth="1"/>
    <col min="4108" max="4108" width="16.5546875" style="58" customWidth="1"/>
    <col min="4109" max="4352" width="11.44140625" style="58"/>
    <col min="4353" max="4353" width="22.6640625" style="58" customWidth="1"/>
    <col min="4354" max="4354" width="15.44140625" style="58" customWidth="1"/>
    <col min="4355" max="4355" width="7.33203125" style="58" customWidth="1"/>
    <col min="4356" max="4356" width="11.44140625" style="58"/>
    <col min="4357" max="4357" width="5.6640625" style="58" customWidth="1"/>
    <col min="4358" max="4358" width="9.5546875" style="58" customWidth="1"/>
    <col min="4359" max="4359" width="14" style="58" customWidth="1"/>
    <col min="4360" max="4360" width="16.33203125" style="58" customWidth="1"/>
    <col min="4361" max="4361" width="15.88671875" style="58" customWidth="1"/>
    <col min="4362" max="4362" width="11.6640625" style="58" customWidth="1"/>
    <col min="4363" max="4363" width="8.33203125" style="58" customWidth="1"/>
    <col min="4364" max="4364" width="16.5546875" style="58" customWidth="1"/>
    <col min="4365" max="4608" width="11.44140625" style="58"/>
    <col min="4609" max="4609" width="22.6640625" style="58" customWidth="1"/>
    <col min="4610" max="4610" width="15.44140625" style="58" customWidth="1"/>
    <col min="4611" max="4611" width="7.33203125" style="58" customWidth="1"/>
    <col min="4612" max="4612" width="11.44140625" style="58"/>
    <col min="4613" max="4613" width="5.6640625" style="58" customWidth="1"/>
    <col min="4614" max="4614" width="9.5546875" style="58" customWidth="1"/>
    <col min="4615" max="4615" width="14" style="58" customWidth="1"/>
    <col min="4616" max="4616" width="16.33203125" style="58" customWidth="1"/>
    <col min="4617" max="4617" width="15.88671875" style="58" customWidth="1"/>
    <col min="4618" max="4618" width="11.6640625" style="58" customWidth="1"/>
    <col min="4619" max="4619" width="8.33203125" style="58" customWidth="1"/>
    <col min="4620" max="4620" width="16.5546875" style="58" customWidth="1"/>
    <col min="4621" max="4864" width="11.44140625" style="58"/>
    <col min="4865" max="4865" width="22.6640625" style="58" customWidth="1"/>
    <col min="4866" max="4866" width="15.44140625" style="58" customWidth="1"/>
    <col min="4867" max="4867" width="7.33203125" style="58" customWidth="1"/>
    <col min="4868" max="4868" width="11.44140625" style="58"/>
    <col min="4869" max="4869" width="5.6640625" style="58" customWidth="1"/>
    <col min="4870" max="4870" width="9.5546875" style="58" customWidth="1"/>
    <col min="4871" max="4871" width="14" style="58" customWidth="1"/>
    <col min="4872" max="4872" width="16.33203125" style="58" customWidth="1"/>
    <col min="4873" max="4873" width="15.88671875" style="58" customWidth="1"/>
    <col min="4874" max="4874" width="11.6640625" style="58" customWidth="1"/>
    <col min="4875" max="4875" width="8.33203125" style="58" customWidth="1"/>
    <col min="4876" max="4876" width="16.5546875" style="58" customWidth="1"/>
    <col min="4877" max="5120" width="11.44140625" style="58"/>
    <col min="5121" max="5121" width="22.6640625" style="58" customWidth="1"/>
    <col min="5122" max="5122" width="15.44140625" style="58" customWidth="1"/>
    <col min="5123" max="5123" width="7.33203125" style="58" customWidth="1"/>
    <col min="5124" max="5124" width="11.44140625" style="58"/>
    <col min="5125" max="5125" width="5.6640625" style="58" customWidth="1"/>
    <col min="5126" max="5126" width="9.5546875" style="58" customWidth="1"/>
    <col min="5127" max="5127" width="14" style="58" customWidth="1"/>
    <col min="5128" max="5128" width="16.33203125" style="58" customWidth="1"/>
    <col min="5129" max="5129" width="15.88671875" style="58" customWidth="1"/>
    <col min="5130" max="5130" width="11.6640625" style="58" customWidth="1"/>
    <col min="5131" max="5131" width="8.33203125" style="58" customWidth="1"/>
    <col min="5132" max="5132" width="16.5546875" style="58" customWidth="1"/>
    <col min="5133" max="5376" width="11.44140625" style="58"/>
    <col min="5377" max="5377" width="22.6640625" style="58" customWidth="1"/>
    <col min="5378" max="5378" width="15.44140625" style="58" customWidth="1"/>
    <col min="5379" max="5379" width="7.33203125" style="58" customWidth="1"/>
    <col min="5380" max="5380" width="11.44140625" style="58"/>
    <col min="5381" max="5381" width="5.6640625" style="58" customWidth="1"/>
    <col min="5382" max="5382" width="9.5546875" style="58" customWidth="1"/>
    <col min="5383" max="5383" width="14" style="58" customWidth="1"/>
    <col min="5384" max="5384" width="16.33203125" style="58" customWidth="1"/>
    <col min="5385" max="5385" width="15.88671875" style="58" customWidth="1"/>
    <col min="5386" max="5386" width="11.6640625" style="58" customWidth="1"/>
    <col min="5387" max="5387" width="8.33203125" style="58" customWidth="1"/>
    <col min="5388" max="5388" width="16.5546875" style="58" customWidth="1"/>
    <col min="5389" max="5632" width="11.44140625" style="58"/>
    <col min="5633" max="5633" width="22.6640625" style="58" customWidth="1"/>
    <col min="5634" max="5634" width="15.44140625" style="58" customWidth="1"/>
    <col min="5635" max="5635" width="7.33203125" style="58" customWidth="1"/>
    <col min="5636" max="5636" width="11.44140625" style="58"/>
    <col min="5637" max="5637" width="5.6640625" style="58" customWidth="1"/>
    <col min="5638" max="5638" width="9.5546875" style="58" customWidth="1"/>
    <col min="5639" max="5639" width="14" style="58" customWidth="1"/>
    <col min="5640" max="5640" width="16.33203125" style="58" customWidth="1"/>
    <col min="5641" max="5641" width="15.88671875" style="58" customWidth="1"/>
    <col min="5642" max="5642" width="11.6640625" style="58" customWidth="1"/>
    <col min="5643" max="5643" width="8.33203125" style="58" customWidth="1"/>
    <col min="5644" max="5644" width="16.5546875" style="58" customWidth="1"/>
    <col min="5645" max="5888" width="11.44140625" style="58"/>
    <col min="5889" max="5889" width="22.6640625" style="58" customWidth="1"/>
    <col min="5890" max="5890" width="15.44140625" style="58" customWidth="1"/>
    <col min="5891" max="5891" width="7.33203125" style="58" customWidth="1"/>
    <col min="5892" max="5892" width="11.44140625" style="58"/>
    <col min="5893" max="5893" width="5.6640625" style="58" customWidth="1"/>
    <col min="5894" max="5894" width="9.5546875" style="58" customWidth="1"/>
    <col min="5895" max="5895" width="14" style="58" customWidth="1"/>
    <col min="5896" max="5896" width="16.33203125" style="58" customWidth="1"/>
    <col min="5897" max="5897" width="15.88671875" style="58" customWidth="1"/>
    <col min="5898" max="5898" width="11.6640625" style="58" customWidth="1"/>
    <col min="5899" max="5899" width="8.33203125" style="58" customWidth="1"/>
    <col min="5900" max="5900" width="16.5546875" style="58" customWidth="1"/>
    <col min="5901" max="6144" width="11.44140625" style="58"/>
    <col min="6145" max="6145" width="22.6640625" style="58" customWidth="1"/>
    <col min="6146" max="6146" width="15.44140625" style="58" customWidth="1"/>
    <col min="6147" max="6147" width="7.33203125" style="58" customWidth="1"/>
    <col min="6148" max="6148" width="11.44140625" style="58"/>
    <col min="6149" max="6149" width="5.6640625" style="58" customWidth="1"/>
    <col min="6150" max="6150" width="9.5546875" style="58" customWidth="1"/>
    <col min="6151" max="6151" width="14" style="58" customWidth="1"/>
    <col min="6152" max="6152" width="16.33203125" style="58" customWidth="1"/>
    <col min="6153" max="6153" width="15.88671875" style="58" customWidth="1"/>
    <col min="6154" max="6154" width="11.6640625" style="58" customWidth="1"/>
    <col min="6155" max="6155" width="8.33203125" style="58" customWidth="1"/>
    <col min="6156" max="6156" width="16.5546875" style="58" customWidth="1"/>
    <col min="6157" max="6400" width="11.44140625" style="58"/>
    <col min="6401" max="6401" width="22.6640625" style="58" customWidth="1"/>
    <col min="6402" max="6402" width="15.44140625" style="58" customWidth="1"/>
    <col min="6403" max="6403" width="7.33203125" style="58" customWidth="1"/>
    <col min="6404" max="6404" width="11.44140625" style="58"/>
    <col min="6405" max="6405" width="5.6640625" style="58" customWidth="1"/>
    <col min="6406" max="6406" width="9.5546875" style="58" customWidth="1"/>
    <col min="6407" max="6407" width="14" style="58" customWidth="1"/>
    <col min="6408" max="6408" width="16.33203125" style="58" customWidth="1"/>
    <col min="6409" max="6409" width="15.88671875" style="58" customWidth="1"/>
    <col min="6410" max="6410" width="11.6640625" style="58" customWidth="1"/>
    <col min="6411" max="6411" width="8.33203125" style="58" customWidth="1"/>
    <col min="6412" max="6412" width="16.5546875" style="58" customWidth="1"/>
    <col min="6413" max="6656" width="11.44140625" style="58"/>
    <col min="6657" max="6657" width="22.6640625" style="58" customWidth="1"/>
    <col min="6658" max="6658" width="15.44140625" style="58" customWidth="1"/>
    <col min="6659" max="6659" width="7.33203125" style="58" customWidth="1"/>
    <col min="6660" max="6660" width="11.44140625" style="58"/>
    <col min="6661" max="6661" width="5.6640625" style="58" customWidth="1"/>
    <col min="6662" max="6662" width="9.5546875" style="58" customWidth="1"/>
    <col min="6663" max="6663" width="14" style="58" customWidth="1"/>
    <col min="6664" max="6664" width="16.33203125" style="58" customWidth="1"/>
    <col min="6665" max="6665" width="15.88671875" style="58" customWidth="1"/>
    <col min="6666" max="6666" width="11.6640625" style="58" customWidth="1"/>
    <col min="6667" max="6667" width="8.33203125" style="58" customWidth="1"/>
    <col min="6668" max="6668" width="16.5546875" style="58" customWidth="1"/>
    <col min="6669" max="6912" width="11.44140625" style="58"/>
    <col min="6913" max="6913" width="22.6640625" style="58" customWidth="1"/>
    <col min="6914" max="6914" width="15.44140625" style="58" customWidth="1"/>
    <col min="6915" max="6915" width="7.33203125" style="58" customWidth="1"/>
    <col min="6916" max="6916" width="11.44140625" style="58"/>
    <col min="6917" max="6917" width="5.6640625" style="58" customWidth="1"/>
    <col min="6918" max="6918" width="9.5546875" style="58" customWidth="1"/>
    <col min="6919" max="6919" width="14" style="58" customWidth="1"/>
    <col min="6920" max="6920" width="16.33203125" style="58" customWidth="1"/>
    <col min="6921" max="6921" width="15.88671875" style="58" customWidth="1"/>
    <col min="6922" max="6922" width="11.6640625" style="58" customWidth="1"/>
    <col min="6923" max="6923" width="8.33203125" style="58" customWidth="1"/>
    <col min="6924" max="6924" width="16.5546875" style="58" customWidth="1"/>
    <col min="6925" max="7168" width="11.44140625" style="58"/>
    <col min="7169" max="7169" width="22.6640625" style="58" customWidth="1"/>
    <col min="7170" max="7170" width="15.44140625" style="58" customWidth="1"/>
    <col min="7171" max="7171" width="7.33203125" style="58" customWidth="1"/>
    <col min="7172" max="7172" width="11.44140625" style="58"/>
    <col min="7173" max="7173" width="5.6640625" style="58" customWidth="1"/>
    <col min="7174" max="7174" width="9.5546875" style="58" customWidth="1"/>
    <col min="7175" max="7175" width="14" style="58" customWidth="1"/>
    <col min="7176" max="7176" width="16.33203125" style="58" customWidth="1"/>
    <col min="7177" max="7177" width="15.88671875" style="58" customWidth="1"/>
    <col min="7178" max="7178" width="11.6640625" style="58" customWidth="1"/>
    <col min="7179" max="7179" width="8.33203125" style="58" customWidth="1"/>
    <col min="7180" max="7180" width="16.5546875" style="58" customWidth="1"/>
    <col min="7181" max="7424" width="11.44140625" style="58"/>
    <col min="7425" max="7425" width="22.6640625" style="58" customWidth="1"/>
    <col min="7426" max="7426" width="15.44140625" style="58" customWidth="1"/>
    <col min="7427" max="7427" width="7.33203125" style="58" customWidth="1"/>
    <col min="7428" max="7428" width="11.44140625" style="58"/>
    <col min="7429" max="7429" width="5.6640625" style="58" customWidth="1"/>
    <col min="7430" max="7430" width="9.5546875" style="58" customWidth="1"/>
    <col min="7431" max="7431" width="14" style="58" customWidth="1"/>
    <col min="7432" max="7432" width="16.33203125" style="58" customWidth="1"/>
    <col min="7433" max="7433" width="15.88671875" style="58" customWidth="1"/>
    <col min="7434" max="7434" width="11.6640625" style="58" customWidth="1"/>
    <col min="7435" max="7435" width="8.33203125" style="58" customWidth="1"/>
    <col min="7436" max="7436" width="16.5546875" style="58" customWidth="1"/>
    <col min="7437" max="7680" width="11.44140625" style="58"/>
    <col min="7681" max="7681" width="22.6640625" style="58" customWidth="1"/>
    <col min="7682" max="7682" width="15.44140625" style="58" customWidth="1"/>
    <col min="7683" max="7683" width="7.33203125" style="58" customWidth="1"/>
    <col min="7684" max="7684" width="11.44140625" style="58"/>
    <col min="7685" max="7685" width="5.6640625" style="58" customWidth="1"/>
    <col min="7686" max="7686" width="9.5546875" style="58" customWidth="1"/>
    <col min="7687" max="7687" width="14" style="58" customWidth="1"/>
    <col min="7688" max="7688" width="16.33203125" style="58" customWidth="1"/>
    <col min="7689" max="7689" width="15.88671875" style="58" customWidth="1"/>
    <col min="7690" max="7690" width="11.6640625" style="58" customWidth="1"/>
    <col min="7691" max="7691" width="8.33203125" style="58" customWidth="1"/>
    <col min="7692" max="7692" width="16.5546875" style="58" customWidth="1"/>
    <col min="7693" max="7936" width="11.44140625" style="58"/>
    <col min="7937" max="7937" width="22.6640625" style="58" customWidth="1"/>
    <col min="7938" max="7938" width="15.44140625" style="58" customWidth="1"/>
    <col min="7939" max="7939" width="7.33203125" style="58" customWidth="1"/>
    <col min="7940" max="7940" width="11.44140625" style="58"/>
    <col min="7941" max="7941" width="5.6640625" style="58" customWidth="1"/>
    <col min="7942" max="7942" width="9.5546875" style="58" customWidth="1"/>
    <col min="7943" max="7943" width="14" style="58" customWidth="1"/>
    <col min="7944" max="7944" width="16.33203125" style="58" customWidth="1"/>
    <col min="7945" max="7945" width="15.88671875" style="58" customWidth="1"/>
    <col min="7946" max="7946" width="11.6640625" style="58" customWidth="1"/>
    <col min="7947" max="7947" width="8.33203125" style="58" customWidth="1"/>
    <col min="7948" max="7948" width="16.5546875" style="58" customWidth="1"/>
    <col min="7949" max="8192" width="11.44140625" style="58"/>
    <col min="8193" max="8193" width="22.6640625" style="58" customWidth="1"/>
    <col min="8194" max="8194" width="15.44140625" style="58" customWidth="1"/>
    <col min="8195" max="8195" width="7.33203125" style="58" customWidth="1"/>
    <col min="8196" max="8196" width="11.44140625" style="58"/>
    <col min="8197" max="8197" width="5.6640625" style="58" customWidth="1"/>
    <col min="8198" max="8198" width="9.5546875" style="58" customWidth="1"/>
    <col min="8199" max="8199" width="14" style="58" customWidth="1"/>
    <col min="8200" max="8200" width="16.33203125" style="58" customWidth="1"/>
    <col min="8201" max="8201" width="15.88671875" style="58" customWidth="1"/>
    <col min="8202" max="8202" width="11.6640625" style="58" customWidth="1"/>
    <col min="8203" max="8203" width="8.33203125" style="58" customWidth="1"/>
    <col min="8204" max="8204" width="16.5546875" style="58" customWidth="1"/>
    <col min="8205" max="8448" width="11.44140625" style="58"/>
    <col min="8449" max="8449" width="22.6640625" style="58" customWidth="1"/>
    <col min="8450" max="8450" width="15.44140625" style="58" customWidth="1"/>
    <col min="8451" max="8451" width="7.33203125" style="58" customWidth="1"/>
    <col min="8452" max="8452" width="11.44140625" style="58"/>
    <col min="8453" max="8453" width="5.6640625" style="58" customWidth="1"/>
    <col min="8454" max="8454" width="9.5546875" style="58" customWidth="1"/>
    <col min="8455" max="8455" width="14" style="58" customWidth="1"/>
    <col min="8456" max="8456" width="16.33203125" style="58" customWidth="1"/>
    <col min="8457" max="8457" width="15.88671875" style="58" customWidth="1"/>
    <col min="8458" max="8458" width="11.6640625" style="58" customWidth="1"/>
    <col min="8459" max="8459" width="8.33203125" style="58" customWidth="1"/>
    <col min="8460" max="8460" width="16.5546875" style="58" customWidth="1"/>
    <col min="8461" max="8704" width="11.44140625" style="58"/>
    <col min="8705" max="8705" width="22.6640625" style="58" customWidth="1"/>
    <col min="8706" max="8706" width="15.44140625" style="58" customWidth="1"/>
    <col min="8707" max="8707" width="7.33203125" style="58" customWidth="1"/>
    <col min="8708" max="8708" width="11.44140625" style="58"/>
    <col min="8709" max="8709" width="5.6640625" style="58" customWidth="1"/>
    <col min="8710" max="8710" width="9.5546875" style="58" customWidth="1"/>
    <col min="8711" max="8711" width="14" style="58" customWidth="1"/>
    <col min="8712" max="8712" width="16.33203125" style="58" customWidth="1"/>
    <col min="8713" max="8713" width="15.88671875" style="58" customWidth="1"/>
    <col min="8714" max="8714" width="11.6640625" style="58" customWidth="1"/>
    <col min="8715" max="8715" width="8.33203125" style="58" customWidth="1"/>
    <col min="8716" max="8716" width="16.5546875" style="58" customWidth="1"/>
    <col min="8717" max="8960" width="11.44140625" style="58"/>
    <col min="8961" max="8961" width="22.6640625" style="58" customWidth="1"/>
    <col min="8962" max="8962" width="15.44140625" style="58" customWidth="1"/>
    <col min="8963" max="8963" width="7.33203125" style="58" customWidth="1"/>
    <col min="8964" max="8964" width="11.44140625" style="58"/>
    <col min="8965" max="8965" width="5.6640625" style="58" customWidth="1"/>
    <col min="8966" max="8966" width="9.5546875" style="58" customWidth="1"/>
    <col min="8967" max="8967" width="14" style="58" customWidth="1"/>
    <col min="8968" max="8968" width="16.33203125" style="58" customWidth="1"/>
    <col min="8969" max="8969" width="15.88671875" style="58" customWidth="1"/>
    <col min="8970" max="8970" width="11.6640625" style="58" customWidth="1"/>
    <col min="8971" max="8971" width="8.33203125" style="58" customWidth="1"/>
    <col min="8972" max="8972" width="16.5546875" style="58" customWidth="1"/>
    <col min="8973" max="9216" width="11.44140625" style="58"/>
    <col min="9217" max="9217" width="22.6640625" style="58" customWidth="1"/>
    <col min="9218" max="9218" width="15.44140625" style="58" customWidth="1"/>
    <col min="9219" max="9219" width="7.33203125" style="58" customWidth="1"/>
    <col min="9220" max="9220" width="11.44140625" style="58"/>
    <col min="9221" max="9221" width="5.6640625" style="58" customWidth="1"/>
    <col min="9222" max="9222" width="9.5546875" style="58" customWidth="1"/>
    <col min="9223" max="9223" width="14" style="58" customWidth="1"/>
    <col min="9224" max="9224" width="16.33203125" style="58" customWidth="1"/>
    <col min="9225" max="9225" width="15.88671875" style="58" customWidth="1"/>
    <col min="9226" max="9226" width="11.6640625" style="58" customWidth="1"/>
    <col min="9227" max="9227" width="8.33203125" style="58" customWidth="1"/>
    <col min="9228" max="9228" width="16.5546875" style="58" customWidth="1"/>
    <col min="9229" max="9472" width="11.44140625" style="58"/>
    <col min="9473" max="9473" width="22.6640625" style="58" customWidth="1"/>
    <col min="9474" max="9474" width="15.44140625" style="58" customWidth="1"/>
    <col min="9475" max="9475" width="7.33203125" style="58" customWidth="1"/>
    <col min="9476" max="9476" width="11.44140625" style="58"/>
    <col min="9477" max="9477" width="5.6640625" style="58" customWidth="1"/>
    <col min="9478" max="9478" width="9.5546875" style="58" customWidth="1"/>
    <col min="9479" max="9479" width="14" style="58" customWidth="1"/>
    <col min="9480" max="9480" width="16.33203125" style="58" customWidth="1"/>
    <col min="9481" max="9481" width="15.88671875" style="58" customWidth="1"/>
    <col min="9482" max="9482" width="11.6640625" style="58" customWidth="1"/>
    <col min="9483" max="9483" width="8.33203125" style="58" customWidth="1"/>
    <col min="9484" max="9484" width="16.5546875" style="58" customWidth="1"/>
    <col min="9485" max="9728" width="11.44140625" style="58"/>
    <col min="9729" max="9729" width="22.6640625" style="58" customWidth="1"/>
    <col min="9730" max="9730" width="15.44140625" style="58" customWidth="1"/>
    <col min="9731" max="9731" width="7.33203125" style="58" customWidth="1"/>
    <col min="9732" max="9732" width="11.44140625" style="58"/>
    <col min="9733" max="9733" width="5.6640625" style="58" customWidth="1"/>
    <col min="9734" max="9734" width="9.5546875" style="58" customWidth="1"/>
    <col min="9735" max="9735" width="14" style="58" customWidth="1"/>
    <col min="9736" max="9736" width="16.33203125" style="58" customWidth="1"/>
    <col min="9737" max="9737" width="15.88671875" style="58" customWidth="1"/>
    <col min="9738" max="9738" width="11.6640625" style="58" customWidth="1"/>
    <col min="9739" max="9739" width="8.33203125" style="58" customWidth="1"/>
    <col min="9740" max="9740" width="16.5546875" style="58" customWidth="1"/>
    <col min="9741" max="9984" width="11.44140625" style="58"/>
    <col min="9985" max="9985" width="22.6640625" style="58" customWidth="1"/>
    <col min="9986" max="9986" width="15.44140625" style="58" customWidth="1"/>
    <col min="9987" max="9987" width="7.33203125" style="58" customWidth="1"/>
    <col min="9988" max="9988" width="11.44140625" style="58"/>
    <col min="9989" max="9989" width="5.6640625" style="58" customWidth="1"/>
    <col min="9990" max="9990" width="9.5546875" style="58" customWidth="1"/>
    <col min="9991" max="9991" width="14" style="58" customWidth="1"/>
    <col min="9992" max="9992" width="16.33203125" style="58" customWidth="1"/>
    <col min="9993" max="9993" width="15.88671875" style="58" customWidth="1"/>
    <col min="9994" max="9994" width="11.6640625" style="58" customWidth="1"/>
    <col min="9995" max="9995" width="8.33203125" style="58" customWidth="1"/>
    <col min="9996" max="9996" width="16.5546875" style="58" customWidth="1"/>
    <col min="9997" max="10240" width="11.44140625" style="58"/>
    <col min="10241" max="10241" width="22.6640625" style="58" customWidth="1"/>
    <col min="10242" max="10242" width="15.44140625" style="58" customWidth="1"/>
    <col min="10243" max="10243" width="7.33203125" style="58" customWidth="1"/>
    <col min="10244" max="10244" width="11.44140625" style="58"/>
    <col min="10245" max="10245" width="5.6640625" style="58" customWidth="1"/>
    <col min="10246" max="10246" width="9.5546875" style="58" customWidth="1"/>
    <col min="10247" max="10247" width="14" style="58" customWidth="1"/>
    <col min="10248" max="10248" width="16.33203125" style="58" customWidth="1"/>
    <col min="10249" max="10249" width="15.88671875" style="58" customWidth="1"/>
    <col min="10250" max="10250" width="11.6640625" style="58" customWidth="1"/>
    <col min="10251" max="10251" width="8.33203125" style="58" customWidth="1"/>
    <col min="10252" max="10252" width="16.5546875" style="58" customWidth="1"/>
    <col min="10253" max="10496" width="11.44140625" style="58"/>
    <col min="10497" max="10497" width="22.6640625" style="58" customWidth="1"/>
    <col min="10498" max="10498" width="15.44140625" style="58" customWidth="1"/>
    <col min="10499" max="10499" width="7.33203125" style="58" customWidth="1"/>
    <col min="10500" max="10500" width="11.44140625" style="58"/>
    <col min="10501" max="10501" width="5.6640625" style="58" customWidth="1"/>
    <col min="10502" max="10502" width="9.5546875" style="58" customWidth="1"/>
    <col min="10503" max="10503" width="14" style="58" customWidth="1"/>
    <col min="10504" max="10504" width="16.33203125" style="58" customWidth="1"/>
    <col min="10505" max="10505" width="15.88671875" style="58" customWidth="1"/>
    <col min="10506" max="10506" width="11.6640625" style="58" customWidth="1"/>
    <col min="10507" max="10507" width="8.33203125" style="58" customWidth="1"/>
    <col min="10508" max="10508" width="16.5546875" style="58" customWidth="1"/>
    <col min="10509" max="10752" width="11.44140625" style="58"/>
    <col min="10753" max="10753" width="22.6640625" style="58" customWidth="1"/>
    <col min="10754" max="10754" width="15.44140625" style="58" customWidth="1"/>
    <col min="10755" max="10755" width="7.33203125" style="58" customWidth="1"/>
    <col min="10756" max="10756" width="11.44140625" style="58"/>
    <col min="10757" max="10757" width="5.6640625" style="58" customWidth="1"/>
    <col min="10758" max="10758" width="9.5546875" style="58" customWidth="1"/>
    <col min="10759" max="10759" width="14" style="58" customWidth="1"/>
    <col min="10760" max="10760" width="16.33203125" style="58" customWidth="1"/>
    <col min="10761" max="10761" width="15.88671875" style="58" customWidth="1"/>
    <col min="10762" max="10762" width="11.6640625" style="58" customWidth="1"/>
    <col min="10763" max="10763" width="8.33203125" style="58" customWidth="1"/>
    <col min="10764" max="10764" width="16.5546875" style="58" customWidth="1"/>
    <col min="10765" max="11008" width="11.44140625" style="58"/>
    <col min="11009" max="11009" width="22.6640625" style="58" customWidth="1"/>
    <col min="11010" max="11010" width="15.44140625" style="58" customWidth="1"/>
    <col min="11011" max="11011" width="7.33203125" style="58" customWidth="1"/>
    <col min="11012" max="11012" width="11.44140625" style="58"/>
    <col min="11013" max="11013" width="5.6640625" style="58" customWidth="1"/>
    <col min="11014" max="11014" width="9.5546875" style="58" customWidth="1"/>
    <col min="11015" max="11015" width="14" style="58" customWidth="1"/>
    <col min="11016" max="11016" width="16.33203125" style="58" customWidth="1"/>
    <col min="11017" max="11017" width="15.88671875" style="58" customWidth="1"/>
    <col min="11018" max="11018" width="11.6640625" style="58" customWidth="1"/>
    <col min="11019" max="11019" width="8.33203125" style="58" customWidth="1"/>
    <col min="11020" max="11020" width="16.5546875" style="58" customWidth="1"/>
    <col min="11021" max="11264" width="11.44140625" style="58"/>
    <col min="11265" max="11265" width="22.6640625" style="58" customWidth="1"/>
    <col min="11266" max="11266" width="15.44140625" style="58" customWidth="1"/>
    <col min="11267" max="11267" width="7.33203125" style="58" customWidth="1"/>
    <col min="11268" max="11268" width="11.44140625" style="58"/>
    <col min="11269" max="11269" width="5.6640625" style="58" customWidth="1"/>
    <col min="11270" max="11270" width="9.5546875" style="58" customWidth="1"/>
    <col min="11271" max="11271" width="14" style="58" customWidth="1"/>
    <col min="11272" max="11272" width="16.33203125" style="58" customWidth="1"/>
    <col min="11273" max="11273" width="15.88671875" style="58" customWidth="1"/>
    <col min="11274" max="11274" width="11.6640625" style="58" customWidth="1"/>
    <col min="11275" max="11275" width="8.33203125" style="58" customWidth="1"/>
    <col min="11276" max="11276" width="16.5546875" style="58" customWidth="1"/>
    <col min="11277" max="11520" width="11.44140625" style="58"/>
    <col min="11521" max="11521" width="22.6640625" style="58" customWidth="1"/>
    <col min="11522" max="11522" width="15.44140625" style="58" customWidth="1"/>
    <col min="11523" max="11523" width="7.33203125" style="58" customWidth="1"/>
    <col min="11524" max="11524" width="11.44140625" style="58"/>
    <col min="11525" max="11525" width="5.6640625" style="58" customWidth="1"/>
    <col min="11526" max="11526" width="9.5546875" style="58" customWidth="1"/>
    <col min="11527" max="11527" width="14" style="58" customWidth="1"/>
    <col min="11528" max="11528" width="16.33203125" style="58" customWidth="1"/>
    <col min="11529" max="11529" width="15.88671875" style="58" customWidth="1"/>
    <col min="11530" max="11530" width="11.6640625" style="58" customWidth="1"/>
    <col min="11531" max="11531" width="8.33203125" style="58" customWidth="1"/>
    <col min="11532" max="11532" width="16.5546875" style="58" customWidth="1"/>
    <col min="11533" max="11776" width="11.44140625" style="58"/>
    <col min="11777" max="11777" width="22.6640625" style="58" customWidth="1"/>
    <col min="11778" max="11778" width="15.44140625" style="58" customWidth="1"/>
    <col min="11779" max="11779" width="7.33203125" style="58" customWidth="1"/>
    <col min="11780" max="11780" width="11.44140625" style="58"/>
    <col min="11781" max="11781" width="5.6640625" style="58" customWidth="1"/>
    <col min="11782" max="11782" width="9.5546875" style="58" customWidth="1"/>
    <col min="11783" max="11783" width="14" style="58" customWidth="1"/>
    <col min="11784" max="11784" width="16.33203125" style="58" customWidth="1"/>
    <col min="11785" max="11785" width="15.88671875" style="58" customWidth="1"/>
    <col min="11786" max="11786" width="11.6640625" style="58" customWidth="1"/>
    <col min="11787" max="11787" width="8.33203125" style="58" customWidth="1"/>
    <col min="11788" max="11788" width="16.5546875" style="58" customWidth="1"/>
    <col min="11789" max="12032" width="11.44140625" style="58"/>
    <col min="12033" max="12033" width="22.6640625" style="58" customWidth="1"/>
    <col min="12034" max="12034" width="15.44140625" style="58" customWidth="1"/>
    <col min="12035" max="12035" width="7.33203125" style="58" customWidth="1"/>
    <col min="12036" max="12036" width="11.44140625" style="58"/>
    <col min="12037" max="12037" width="5.6640625" style="58" customWidth="1"/>
    <col min="12038" max="12038" width="9.5546875" style="58" customWidth="1"/>
    <col min="12039" max="12039" width="14" style="58" customWidth="1"/>
    <col min="12040" max="12040" width="16.33203125" style="58" customWidth="1"/>
    <col min="12041" max="12041" width="15.88671875" style="58" customWidth="1"/>
    <col min="12042" max="12042" width="11.6640625" style="58" customWidth="1"/>
    <col min="12043" max="12043" width="8.33203125" style="58" customWidth="1"/>
    <col min="12044" max="12044" width="16.5546875" style="58" customWidth="1"/>
    <col min="12045" max="12288" width="11.44140625" style="58"/>
    <col min="12289" max="12289" width="22.6640625" style="58" customWidth="1"/>
    <col min="12290" max="12290" width="15.44140625" style="58" customWidth="1"/>
    <col min="12291" max="12291" width="7.33203125" style="58" customWidth="1"/>
    <col min="12292" max="12292" width="11.44140625" style="58"/>
    <col min="12293" max="12293" width="5.6640625" style="58" customWidth="1"/>
    <col min="12294" max="12294" width="9.5546875" style="58" customWidth="1"/>
    <col min="12295" max="12295" width="14" style="58" customWidth="1"/>
    <col min="12296" max="12296" width="16.33203125" style="58" customWidth="1"/>
    <col min="12297" max="12297" width="15.88671875" style="58" customWidth="1"/>
    <col min="12298" max="12298" width="11.6640625" style="58" customWidth="1"/>
    <col min="12299" max="12299" width="8.33203125" style="58" customWidth="1"/>
    <col min="12300" max="12300" width="16.5546875" style="58" customWidth="1"/>
    <col min="12301" max="12544" width="11.44140625" style="58"/>
    <col min="12545" max="12545" width="22.6640625" style="58" customWidth="1"/>
    <col min="12546" max="12546" width="15.44140625" style="58" customWidth="1"/>
    <col min="12547" max="12547" width="7.33203125" style="58" customWidth="1"/>
    <col min="12548" max="12548" width="11.44140625" style="58"/>
    <col min="12549" max="12549" width="5.6640625" style="58" customWidth="1"/>
    <col min="12550" max="12550" width="9.5546875" style="58" customWidth="1"/>
    <col min="12551" max="12551" width="14" style="58" customWidth="1"/>
    <col min="12552" max="12552" width="16.33203125" style="58" customWidth="1"/>
    <col min="12553" max="12553" width="15.88671875" style="58" customWidth="1"/>
    <col min="12554" max="12554" width="11.6640625" style="58" customWidth="1"/>
    <col min="12555" max="12555" width="8.33203125" style="58" customWidth="1"/>
    <col min="12556" max="12556" width="16.5546875" style="58" customWidth="1"/>
    <col min="12557" max="12800" width="11.44140625" style="58"/>
    <col min="12801" max="12801" width="22.6640625" style="58" customWidth="1"/>
    <col min="12802" max="12802" width="15.44140625" style="58" customWidth="1"/>
    <col min="12803" max="12803" width="7.33203125" style="58" customWidth="1"/>
    <col min="12804" max="12804" width="11.44140625" style="58"/>
    <col min="12805" max="12805" width="5.6640625" style="58" customWidth="1"/>
    <col min="12806" max="12806" width="9.5546875" style="58" customWidth="1"/>
    <col min="12807" max="12807" width="14" style="58" customWidth="1"/>
    <col min="12808" max="12808" width="16.33203125" style="58" customWidth="1"/>
    <col min="12809" max="12809" width="15.88671875" style="58" customWidth="1"/>
    <col min="12810" max="12810" width="11.6640625" style="58" customWidth="1"/>
    <col min="12811" max="12811" width="8.33203125" style="58" customWidth="1"/>
    <col min="12812" max="12812" width="16.5546875" style="58" customWidth="1"/>
    <col min="12813" max="13056" width="11.44140625" style="58"/>
    <col min="13057" max="13057" width="22.6640625" style="58" customWidth="1"/>
    <col min="13058" max="13058" width="15.44140625" style="58" customWidth="1"/>
    <col min="13059" max="13059" width="7.33203125" style="58" customWidth="1"/>
    <col min="13060" max="13060" width="11.44140625" style="58"/>
    <col min="13061" max="13061" width="5.6640625" style="58" customWidth="1"/>
    <col min="13062" max="13062" width="9.5546875" style="58" customWidth="1"/>
    <col min="13063" max="13063" width="14" style="58" customWidth="1"/>
    <col min="13064" max="13064" width="16.33203125" style="58" customWidth="1"/>
    <col min="13065" max="13065" width="15.88671875" style="58" customWidth="1"/>
    <col min="13066" max="13066" width="11.6640625" style="58" customWidth="1"/>
    <col min="13067" max="13067" width="8.33203125" style="58" customWidth="1"/>
    <col min="13068" max="13068" width="16.5546875" style="58" customWidth="1"/>
    <col min="13069" max="13312" width="11.44140625" style="58"/>
    <col min="13313" max="13313" width="22.6640625" style="58" customWidth="1"/>
    <col min="13314" max="13314" width="15.44140625" style="58" customWidth="1"/>
    <col min="13315" max="13315" width="7.33203125" style="58" customWidth="1"/>
    <col min="13316" max="13316" width="11.44140625" style="58"/>
    <col min="13317" max="13317" width="5.6640625" style="58" customWidth="1"/>
    <col min="13318" max="13318" width="9.5546875" style="58" customWidth="1"/>
    <col min="13319" max="13319" width="14" style="58" customWidth="1"/>
    <col min="13320" max="13320" width="16.33203125" style="58" customWidth="1"/>
    <col min="13321" max="13321" width="15.88671875" style="58" customWidth="1"/>
    <col min="13322" max="13322" width="11.6640625" style="58" customWidth="1"/>
    <col min="13323" max="13323" width="8.33203125" style="58" customWidth="1"/>
    <col min="13324" max="13324" width="16.5546875" style="58" customWidth="1"/>
    <col min="13325" max="13568" width="11.44140625" style="58"/>
    <col min="13569" max="13569" width="22.6640625" style="58" customWidth="1"/>
    <col min="13570" max="13570" width="15.44140625" style="58" customWidth="1"/>
    <col min="13571" max="13571" width="7.33203125" style="58" customWidth="1"/>
    <col min="13572" max="13572" width="11.44140625" style="58"/>
    <col min="13573" max="13573" width="5.6640625" style="58" customWidth="1"/>
    <col min="13574" max="13574" width="9.5546875" style="58" customWidth="1"/>
    <col min="13575" max="13575" width="14" style="58" customWidth="1"/>
    <col min="13576" max="13576" width="16.33203125" style="58" customWidth="1"/>
    <col min="13577" max="13577" width="15.88671875" style="58" customWidth="1"/>
    <col min="13578" max="13578" width="11.6640625" style="58" customWidth="1"/>
    <col min="13579" max="13579" width="8.33203125" style="58" customWidth="1"/>
    <col min="13580" max="13580" width="16.5546875" style="58" customWidth="1"/>
    <col min="13581" max="13824" width="11.44140625" style="58"/>
    <col min="13825" max="13825" width="22.6640625" style="58" customWidth="1"/>
    <col min="13826" max="13826" width="15.44140625" style="58" customWidth="1"/>
    <col min="13827" max="13827" width="7.33203125" style="58" customWidth="1"/>
    <col min="13828" max="13828" width="11.44140625" style="58"/>
    <col min="13829" max="13829" width="5.6640625" style="58" customWidth="1"/>
    <col min="13830" max="13830" width="9.5546875" style="58" customWidth="1"/>
    <col min="13831" max="13831" width="14" style="58" customWidth="1"/>
    <col min="13832" max="13832" width="16.33203125" style="58" customWidth="1"/>
    <col min="13833" max="13833" width="15.88671875" style="58" customWidth="1"/>
    <col min="13834" max="13834" width="11.6640625" style="58" customWidth="1"/>
    <col min="13835" max="13835" width="8.33203125" style="58" customWidth="1"/>
    <col min="13836" max="13836" width="16.5546875" style="58" customWidth="1"/>
    <col min="13837" max="14080" width="11.44140625" style="58"/>
    <col min="14081" max="14081" width="22.6640625" style="58" customWidth="1"/>
    <col min="14082" max="14082" width="15.44140625" style="58" customWidth="1"/>
    <col min="14083" max="14083" width="7.33203125" style="58" customWidth="1"/>
    <col min="14084" max="14084" width="11.44140625" style="58"/>
    <col min="14085" max="14085" width="5.6640625" style="58" customWidth="1"/>
    <col min="14086" max="14086" width="9.5546875" style="58" customWidth="1"/>
    <col min="14087" max="14087" width="14" style="58" customWidth="1"/>
    <col min="14088" max="14088" width="16.33203125" style="58" customWidth="1"/>
    <col min="14089" max="14089" width="15.88671875" style="58" customWidth="1"/>
    <col min="14090" max="14090" width="11.6640625" style="58" customWidth="1"/>
    <col min="14091" max="14091" width="8.33203125" style="58" customWidth="1"/>
    <col min="14092" max="14092" width="16.5546875" style="58" customWidth="1"/>
    <col min="14093" max="14336" width="11.44140625" style="58"/>
    <col min="14337" max="14337" width="22.6640625" style="58" customWidth="1"/>
    <col min="14338" max="14338" width="15.44140625" style="58" customWidth="1"/>
    <col min="14339" max="14339" width="7.33203125" style="58" customWidth="1"/>
    <col min="14340" max="14340" width="11.44140625" style="58"/>
    <col min="14341" max="14341" width="5.6640625" style="58" customWidth="1"/>
    <col min="14342" max="14342" width="9.5546875" style="58" customWidth="1"/>
    <col min="14343" max="14343" width="14" style="58" customWidth="1"/>
    <col min="14344" max="14344" width="16.33203125" style="58" customWidth="1"/>
    <col min="14345" max="14345" width="15.88671875" style="58" customWidth="1"/>
    <col min="14346" max="14346" width="11.6640625" style="58" customWidth="1"/>
    <col min="14347" max="14347" width="8.33203125" style="58" customWidth="1"/>
    <col min="14348" max="14348" width="16.5546875" style="58" customWidth="1"/>
    <col min="14349" max="14592" width="11.44140625" style="58"/>
    <col min="14593" max="14593" width="22.6640625" style="58" customWidth="1"/>
    <col min="14594" max="14594" width="15.44140625" style="58" customWidth="1"/>
    <col min="14595" max="14595" width="7.33203125" style="58" customWidth="1"/>
    <col min="14596" max="14596" width="11.44140625" style="58"/>
    <col min="14597" max="14597" width="5.6640625" style="58" customWidth="1"/>
    <col min="14598" max="14598" width="9.5546875" style="58" customWidth="1"/>
    <col min="14599" max="14599" width="14" style="58" customWidth="1"/>
    <col min="14600" max="14600" width="16.33203125" style="58" customWidth="1"/>
    <col min="14601" max="14601" width="15.88671875" style="58" customWidth="1"/>
    <col min="14602" max="14602" width="11.6640625" style="58" customWidth="1"/>
    <col min="14603" max="14603" width="8.33203125" style="58" customWidth="1"/>
    <col min="14604" max="14604" width="16.5546875" style="58" customWidth="1"/>
    <col min="14605" max="14848" width="11.44140625" style="58"/>
    <col min="14849" max="14849" width="22.6640625" style="58" customWidth="1"/>
    <col min="14850" max="14850" width="15.44140625" style="58" customWidth="1"/>
    <col min="14851" max="14851" width="7.33203125" style="58" customWidth="1"/>
    <col min="14852" max="14852" width="11.44140625" style="58"/>
    <col min="14853" max="14853" width="5.6640625" style="58" customWidth="1"/>
    <col min="14854" max="14854" width="9.5546875" style="58" customWidth="1"/>
    <col min="14855" max="14855" width="14" style="58" customWidth="1"/>
    <col min="14856" max="14856" width="16.33203125" style="58" customWidth="1"/>
    <col min="14857" max="14857" width="15.88671875" style="58" customWidth="1"/>
    <col min="14858" max="14858" width="11.6640625" style="58" customWidth="1"/>
    <col min="14859" max="14859" width="8.33203125" style="58" customWidth="1"/>
    <col min="14860" max="14860" width="16.5546875" style="58" customWidth="1"/>
    <col min="14861" max="15104" width="11.44140625" style="58"/>
    <col min="15105" max="15105" width="22.6640625" style="58" customWidth="1"/>
    <col min="15106" max="15106" width="15.44140625" style="58" customWidth="1"/>
    <col min="15107" max="15107" width="7.33203125" style="58" customWidth="1"/>
    <col min="15108" max="15108" width="11.44140625" style="58"/>
    <col min="15109" max="15109" width="5.6640625" style="58" customWidth="1"/>
    <col min="15110" max="15110" width="9.5546875" style="58" customWidth="1"/>
    <col min="15111" max="15111" width="14" style="58" customWidth="1"/>
    <col min="15112" max="15112" width="16.33203125" style="58" customWidth="1"/>
    <col min="15113" max="15113" width="15.88671875" style="58" customWidth="1"/>
    <col min="15114" max="15114" width="11.6640625" style="58" customWidth="1"/>
    <col min="15115" max="15115" width="8.33203125" style="58" customWidth="1"/>
    <col min="15116" max="15116" width="16.5546875" style="58" customWidth="1"/>
    <col min="15117" max="15360" width="11.44140625" style="58"/>
    <col min="15361" max="15361" width="22.6640625" style="58" customWidth="1"/>
    <col min="15362" max="15362" width="15.44140625" style="58" customWidth="1"/>
    <col min="15363" max="15363" width="7.33203125" style="58" customWidth="1"/>
    <col min="15364" max="15364" width="11.44140625" style="58"/>
    <col min="15365" max="15365" width="5.6640625" style="58" customWidth="1"/>
    <col min="15366" max="15366" width="9.5546875" style="58" customWidth="1"/>
    <col min="15367" max="15367" width="14" style="58" customWidth="1"/>
    <col min="15368" max="15368" width="16.33203125" style="58" customWidth="1"/>
    <col min="15369" max="15369" width="15.88671875" style="58" customWidth="1"/>
    <col min="15370" max="15370" width="11.6640625" style="58" customWidth="1"/>
    <col min="15371" max="15371" width="8.33203125" style="58" customWidth="1"/>
    <col min="15372" max="15372" width="16.5546875" style="58" customWidth="1"/>
    <col min="15373" max="15616" width="11.44140625" style="58"/>
    <col min="15617" max="15617" width="22.6640625" style="58" customWidth="1"/>
    <col min="15618" max="15618" width="15.44140625" style="58" customWidth="1"/>
    <col min="15619" max="15619" width="7.33203125" style="58" customWidth="1"/>
    <col min="15620" max="15620" width="11.44140625" style="58"/>
    <col min="15621" max="15621" width="5.6640625" style="58" customWidth="1"/>
    <col min="15622" max="15622" width="9.5546875" style="58" customWidth="1"/>
    <col min="15623" max="15623" width="14" style="58" customWidth="1"/>
    <col min="15624" max="15624" width="16.33203125" style="58" customWidth="1"/>
    <col min="15625" max="15625" width="15.88671875" style="58" customWidth="1"/>
    <col min="15626" max="15626" width="11.6640625" style="58" customWidth="1"/>
    <col min="15627" max="15627" width="8.33203125" style="58" customWidth="1"/>
    <col min="15628" max="15628" width="16.5546875" style="58" customWidth="1"/>
    <col min="15629" max="15872" width="11.44140625" style="58"/>
    <col min="15873" max="15873" width="22.6640625" style="58" customWidth="1"/>
    <col min="15874" max="15874" width="15.44140625" style="58" customWidth="1"/>
    <col min="15875" max="15875" width="7.33203125" style="58" customWidth="1"/>
    <col min="15876" max="15876" width="11.44140625" style="58"/>
    <col min="15877" max="15877" width="5.6640625" style="58" customWidth="1"/>
    <col min="15878" max="15878" width="9.5546875" style="58" customWidth="1"/>
    <col min="15879" max="15879" width="14" style="58" customWidth="1"/>
    <col min="15880" max="15880" width="16.33203125" style="58" customWidth="1"/>
    <col min="15881" max="15881" width="15.88671875" style="58" customWidth="1"/>
    <col min="15882" max="15882" width="11.6640625" style="58" customWidth="1"/>
    <col min="15883" max="15883" width="8.33203125" style="58" customWidth="1"/>
    <col min="15884" max="15884" width="16.5546875" style="58" customWidth="1"/>
    <col min="15885" max="16128" width="11.44140625" style="58"/>
    <col min="16129" max="16129" width="22.6640625" style="58" customWidth="1"/>
    <col min="16130" max="16130" width="15.44140625" style="58" customWidth="1"/>
    <col min="16131" max="16131" width="7.33203125" style="58" customWidth="1"/>
    <col min="16132" max="16132" width="11.44140625" style="58"/>
    <col min="16133" max="16133" width="5.6640625" style="58" customWidth="1"/>
    <col min="16134" max="16134" width="9.5546875" style="58" customWidth="1"/>
    <col min="16135" max="16135" width="14" style="58" customWidth="1"/>
    <col min="16136" max="16136" width="16.33203125" style="58" customWidth="1"/>
    <col min="16137" max="16137" width="15.88671875" style="58" customWidth="1"/>
    <col min="16138" max="16138" width="11.6640625" style="58" customWidth="1"/>
    <col min="16139" max="16139" width="8.33203125" style="58" customWidth="1"/>
    <col min="16140" max="16140" width="16.5546875" style="58" customWidth="1"/>
    <col min="16141" max="16384" width="11.44140625" style="58"/>
  </cols>
  <sheetData>
    <row r="1" spans="1:12">
      <c r="A1" s="834"/>
      <c r="B1" s="837"/>
      <c r="C1" s="838"/>
      <c r="D1" s="838"/>
      <c r="E1" s="838"/>
      <c r="F1" s="838"/>
      <c r="G1" s="838"/>
      <c r="H1" s="839"/>
      <c r="I1" s="846" t="s">
        <v>0</v>
      </c>
      <c r="J1" s="941" t="s">
        <v>204</v>
      </c>
      <c r="K1" s="942"/>
      <c r="L1" s="943"/>
    </row>
    <row r="2" spans="1:12">
      <c r="A2" s="835"/>
      <c r="B2" s="859" t="s">
        <v>1</v>
      </c>
      <c r="C2" s="860"/>
      <c r="D2" s="860"/>
      <c r="E2" s="860"/>
      <c r="F2" s="860"/>
      <c r="G2" s="860"/>
      <c r="H2" s="861"/>
      <c r="I2" s="847"/>
      <c r="J2" s="944"/>
      <c r="K2" s="945"/>
      <c r="L2" s="946"/>
    </row>
    <row r="3" spans="1:12">
      <c r="A3" s="835"/>
      <c r="B3" s="840" t="s">
        <v>209</v>
      </c>
      <c r="C3" s="841"/>
      <c r="D3" s="841"/>
      <c r="E3" s="841"/>
      <c r="F3" s="841"/>
      <c r="G3" s="841"/>
      <c r="H3" s="842"/>
      <c r="I3" s="851" t="s">
        <v>2</v>
      </c>
      <c r="J3" s="863">
        <v>1</v>
      </c>
      <c r="K3" s="864"/>
      <c r="L3" s="865"/>
    </row>
    <row r="4" spans="1:12">
      <c r="A4" s="835"/>
      <c r="B4" s="840" t="s">
        <v>84</v>
      </c>
      <c r="C4" s="841"/>
      <c r="D4" s="841"/>
      <c r="E4" s="841"/>
      <c r="F4" s="841"/>
      <c r="G4" s="841"/>
      <c r="H4" s="842"/>
      <c r="I4" s="862"/>
      <c r="J4" s="866"/>
      <c r="K4" s="867"/>
      <c r="L4" s="868"/>
    </row>
    <row r="5" spans="1:12">
      <c r="A5" s="835"/>
      <c r="B5" s="848" t="s">
        <v>85</v>
      </c>
      <c r="C5" s="849"/>
      <c r="D5" s="849"/>
      <c r="E5" s="849"/>
      <c r="F5" s="849"/>
      <c r="G5" s="849"/>
      <c r="H5" s="850"/>
      <c r="I5" s="851" t="s">
        <v>3</v>
      </c>
      <c r="J5" s="869">
        <v>1</v>
      </c>
      <c r="K5" s="869" t="s">
        <v>4</v>
      </c>
      <c r="L5" s="871">
        <v>1</v>
      </c>
    </row>
    <row r="6" spans="1:12" ht="13.5" customHeight="1" thickBot="1">
      <c r="A6" s="836"/>
      <c r="B6" s="843"/>
      <c r="C6" s="844"/>
      <c r="D6" s="844"/>
      <c r="E6" s="844"/>
      <c r="F6" s="844"/>
      <c r="G6" s="844"/>
      <c r="H6" s="845"/>
      <c r="I6" s="852"/>
      <c r="J6" s="870"/>
      <c r="K6" s="870"/>
      <c r="L6" s="872"/>
    </row>
    <row r="7" spans="1:12" s="103" customFormat="1" ht="8.4" thickBot="1">
      <c r="A7" s="99"/>
      <c r="B7" s="100"/>
      <c r="C7" s="100"/>
      <c r="D7" s="100"/>
      <c r="E7" s="100"/>
      <c r="F7" s="100"/>
      <c r="G7" s="100"/>
      <c r="H7" s="100"/>
      <c r="I7" s="100"/>
      <c r="J7" s="101"/>
      <c r="K7" s="101"/>
      <c r="L7" s="102"/>
    </row>
    <row r="8" spans="1:12" ht="21.9" customHeight="1">
      <c r="A8" s="104"/>
      <c r="B8" s="409"/>
      <c r="C8" s="409"/>
      <c r="D8" s="409"/>
      <c r="E8" s="409"/>
      <c r="F8" s="105"/>
      <c r="G8" s="409"/>
      <c r="H8" s="409"/>
      <c r="I8" s="106" t="s">
        <v>5</v>
      </c>
      <c r="J8" s="107">
        <v>16</v>
      </c>
      <c r="K8" s="107">
        <v>5</v>
      </c>
      <c r="L8" s="108">
        <v>2023</v>
      </c>
    </row>
    <row r="9" spans="1:12" s="7" customFormat="1" ht="10.199999999999999">
      <c r="A9" s="109"/>
      <c r="B9" s="397"/>
      <c r="C9" s="397"/>
      <c r="D9" s="397"/>
      <c r="E9" s="397"/>
      <c r="F9" s="53"/>
      <c r="G9" s="397"/>
      <c r="H9" s="397"/>
      <c r="I9" s="110"/>
      <c r="J9" s="111" t="s">
        <v>86</v>
      </c>
      <c r="K9" s="111" t="s">
        <v>87</v>
      </c>
      <c r="L9" s="112" t="s">
        <v>88</v>
      </c>
    </row>
    <row r="10" spans="1:12" ht="27.75" customHeight="1">
      <c r="A10" s="832" t="s">
        <v>105</v>
      </c>
      <c r="B10" s="833"/>
      <c r="C10" s="833"/>
      <c r="D10" s="833"/>
      <c r="E10" s="225"/>
      <c r="F10" s="226"/>
      <c r="G10" s="833" t="s">
        <v>89</v>
      </c>
      <c r="H10" s="833"/>
      <c r="I10" s="1"/>
      <c r="J10" s="2"/>
      <c r="K10" s="2"/>
      <c r="L10" s="3"/>
    </row>
    <row r="11" spans="1:12" ht="24" customHeight="1">
      <c r="A11" s="229" t="s">
        <v>6</v>
      </c>
      <c r="B11" s="228" t="s">
        <v>239</v>
      </c>
      <c r="C11" s="228"/>
      <c r="D11" s="228"/>
      <c r="E11" s="228"/>
      <c r="F11" s="228"/>
      <c r="G11" s="228"/>
      <c r="H11" s="58"/>
      <c r="I11" s="224" t="s">
        <v>104</v>
      </c>
      <c r="J11" s="223" t="s">
        <v>42</v>
      </c>
      <c r="K11" s="223"/>
      <c r="L11" s="66"/>
    </row>
    <row r="12" spans="1:12" ht="13.8" thickBot="1">
      <c r="A12" s="114"/>
      <c r="B12" s="115"/>
      <c r="C12" s="561"/>
      <c r="D12" s="561"/>
      <c r="E12" s="561"/>
      <c r="F12" s="115"/>
      <c r="G12" s="561"/>
      <c r="H12" s="115"/>
      <c r="I12" s="561"/>
      <c r="J12" s="873"/>
      <c r="K12" s="873"/>
      <c r="L12" s="874"/>
    </row>
    <row r="13" spans="1:12">
      <c r="A13" s="60"/>
      <c r="B13" s="61"/>
      <c r="C13" s="61"/>
      <c r="D13" s="61"/>
      <c r="E13" s="61"/>
      <c r="F13" s="61"/>
      <c r="G13" s="61"/>
      <c r="H13" s="61"/>
      <c r="I13" s="61"/>
      <c r="J13" s="61"/>
      <c r="K13" s="61"/>
      <c r="L13" s="62"/>
    </row>
    <row r="14" spans="1:12">
      <c r="A14" s="4" t="s">
        <v>7</v>
      </c>
      <c r="B14" s="116"/>
      <c r="C14" s="117" t="s">
        <v>4</v>
      </c>
      <c r="D14" s="118"/>
      <c r="E14" s="58"/>
      <c r="F14" s="119"/>
      <c r="G14" s="119"/>
      <c r="H14" s="119"/>
      <c r="I14" s="119"/>
      <c r="J14" s="119"/>
      <c r="K14" s="119"/>
      <c r="L14" s="63"/>
    </row>
    <row r="15" spans="1:12" ht="24.75" customHeight="1">
      <c r="A15" s="883" t="s">
        <v>106</v>
      </c>
      <c r="B15" s="884" t="s">
        <v>241</v>
      </c>
      <c r="C15" s="885"/>
      <c r="D15" s="885"/>
      <c r="E15" s="885"/>
      <c r="F15" s="885"/>
      <c r="G15" s="885"/>
      <c r="H15" s="885"/>
      <c r="I15" s="885"/>
      <c r="J15" s="885"/>
      <c r="K15" s="885"/>
      <c r="L15" s="63"/>
    </row>
    <row r="16" spans="1:12" ht="24.75" customHeight="1">
      <c r="A16" s="883"/>
      <c r="B16" s="886"/>
      <c r="C16" s="886"/>
      <c r="D16" s="886"/>
      <c r="E16" s="886"/>
      <c r="F16" s="886"/>
      <c r="G16" s="886"/>
      <c r="H16" s="886"/>
      <c r="I16" s="886"/>
      <c r="J16" s="886"/>
      <c r="K16" s="886"/>
      <c r="L16" s="63"/>
    </row>
    <row r="17" spans="1:12" ht="6" customHeight="1">
      <c r="A17" s="5"/>
      <c r="B17" s="6"/>
      <c r="C17" s="122"/>
      <c r="D17" s="122"/>
      <c r="E17" s="122"/>
      <c r="F17" s="122"/>
      <c r="G17" s="122"/>
      <c r="H17" s="122"/>
      <c r="I17" s="122"/>
      <c r="J17" s="122"/>
      <c r="K17" s="122"/>
      <c r="L17" s="123"/>
    </row>
    <row r="18" spans="1:12" ht="18" customHeight="1">
      <c r="A18" s="230" t="s">
        <v>205</v>
      </c>
      <c r="B18" s="227" t="s">
        <v>242</v>
      </c>
      <c r="C18" s="120"/>
      <c r="D18" s="120"/>
      <c r="E18" s="120"/>
      <c r="F18" s="120"/>
      <c r="G18" s="71"/>
      <c r="H18" s="117"/>
      <c r="I18" s="120"/>
      <c r="J18" s="120"/>
      <c r="K18" s="120"/>
      <c r="L18" s="124"/>
    </row>
    <row r="19" spans="1:12" ht="4.5" customHeight="1">
      <c r="A19" s="5"/>
      <c r="B19" s="6"/>
      <c r="C19" s="122"/>
      <c r="D19" s="122"/>
      <c r="E19" s="122"/>
      <c r="F19" s="122"/>
      <c r="G19" s="122"/>
      <c r="H19" s="122"/>
      <c r="I19" s="122"/>
      <c r="J19" s="122"/>
      <c r="K19" s="122"/>
      <c r="L19" s="123"/>
    </row>
    <row r="20" spans="1:12" ht="18.75" customHeight="1">
      <c r="A20" s="5" t="s">
        <v>90</v>
      </c>
      <c r="B20" s="121"/>
      <c r="C20" s="563"/>
      <c r="D20" s="563"/>
      <c r="E20" s="563"/>
      <c r="F20" s="563"/>
      <c r="G20" s="563"/>
      <c r="H20" s="563"/>
      <c r="I20" s="563"/>
      <c r="J20" s="563"/>
      <c r="K20" s="563"/>
      <c r="L20" s="125"/>
    </row>
    <row r="21" spans="1:12" ht="3.75" customHeight="1">
      <c r="A21" s="5"/>
      <c r="B21" s="6"/>
      <c r="C21" s="65"/>
      <c r="D21" s="65"/>
      <c r="E21" s="65"/>
      <c r="F21" s="65"/>
      <c r="G21" s="65"/>
      <c r="H21" s="65"/>
      <c r="I21" s="65"/>
      <c r="J21" s="65"/>
      <c r="K21" s="65"/>
      <c r="L21" s="66"/>
    </row>
    <row r="22" spans="1:12" ht="18" customHeight="1">
      <c r="A22" s="5" t="s">
        <v>91</v>
      </c>
      <c r="B22" s="121"/>
      <c r="C22" s="563"/>
      <c r="D22" s="563"/>
      <c r="E22" s="563"/>
      <c r="F22" s="563"/>
      <c r="G22" s="563"/>
      <c r="H22" s="563"/>
      <c r="I22" s="564" t="s">
        <v>92</v>
      </c>
      <c r="J22" s="126"/>
      <c r="K22" s="564" t="s">
        <v>4</v>
      </c>
      <c r="L22" s="127"/>
    </row>
    <row r="23" spans="1:12" ht="3.75" customHeight="1">
      <c r="A23" s="5"/>
      <c r="B23" s="6"/>
      <c r="C23" s="65"/>
      <c r="D23" s="65"/>
      <c r="E23" s="65"/>
      <c r="F23" s="65"/>
      <c r="G23" s="65"/>
      <c r="H23" s="65"/>
      <c r="I23" s="65"/>
      <c r="J23" s="65"/>
      <c r="K23" s="65"/>
      <c r="L23" s="66"/>
    </row>
    <row r="24" spans="1:12" ht="19.5" customHeight="1">
      <c r="A24" s="5" t="s">
        <v>93</v>
      </c>
      <c r="B24" s="6"/>
      <c r="C24" s="65"/>
      <c r="D24" s="65"/>
      <c r="E24" s="303"/>
      <c r="F24" s="71"/>
      <c r="G24" s="563"/>
      <c r="H24" s="563"/>
      <c r="I24" s="58"/>
      <c r="J24" s="65"/>
      <c r="K24" s="65"/>
      <c r="L24" s="66"/>
    </row>
    <row r="25" spans="1:12" s="131" customFormat="1" ht="10.199999999999999">
      <c r="A25" s="128"/>
      <c r="B25" s="129"/>
      <c r="C25" s="130"/>
      <c r="D25" s="130"/>
      <c r="E25" s="133"/>
      <c r="F25" s="111" t="s">
        <v>86</v>
      </c>
      <c r="G25" s="111" t="s">
        <v>87</v>
      </c>
      <c r="H25" s="111" t="s">
        <v>88</v>
      </c>
      <c r="J25" s="130"/>
      <c r="K25" s="130"/>
      <c r="L25" s="132"/>
    </row>
    <row r="26" spans="1:12" ht="12.75" customHeight="1">
      <c r="A26" s="67"/>
      <c r="B26" s="119"/>
      <c r="C26" s="119"/>
      <c r="D26" s="119"/>
      <c r="E26" s="119"/>
      <c r="F26" s="119"/>
      <c r="G26" s="119"/>
      <c r="H26" s="119"/>
      <c r="I26" s="119"/>
      <c r="J26" s="119"/>
      <c r="K26" s="119"/>
      <c r="L26" s="63"/>
    </row>
    <row r="27" spans="1:12" ht="13.8">
      <c r="A27" s="875" t="s">
        <v>8</v>
      </c>
      <c r="B27" s="876"/>
      <c r="C27" s="876"/>
      <c r="D27" s="876"/>
      <c r="E27" s="876"/>
      <c r="F27" s="876"/>
      <c r="G27" s="876"/>
      <c r="H27" s="876"/>
      <c r="I27" s="876"/>
      <c r="J27" s="876"/>
      <c r="K27" s="876"/>
      <c r="L27" s="877"/>
    </row>
    <row r="28" spans="1:12" ht="13.8" thickBot="1">
      <c r="A28" s="134"/>
      <c r="B28" s="135"/>
      <c r="C28" s="135"/>
      <c r="D28" s="135"/>
      <c r="E28" s="135"/>
      <c r="F28" s="135"/>
      <c r="G28" s="135"/>
      <c r="H28" s="135"/>
      <c r="I28" s="135"/>
      <c r="J28" s="135"/>
      <c r="K28" s="135"/>
      <c r="L28" s="136"/>
    </row>
    <row r="29" spans="1:12" ht="26.4">
      <c r="A29" s="231" t="s">
        <v>9</v>
      </c>
      <c r="B29" s="953" t="s">
        <v>10</v>
      </c>
      <c r="C29" s="954"/>
      <c r="D29" s="954"/>
      <c r="E29" s="954"/>
      <c r="F29" s="954"/>
      <c r="G29" s="954"/>
      <c r="H29" s="955"/>
      <c r="I29" s="232" t="s">
        <v>11</v>
      </c>
      <c r="J29" s="956" t="s">
        <v>12</v>
      </c>
      <c r="K29" s="957"/>
      <c r="L29" s="231" t="s">
        <v>13</v>
      </c>
    </row>
    <row r="30" spans="1:12" s="304" customFormat="1" ht="39.75" customHeight="1" thickBot="1">
      <c r="A30" s="295" t="s">
        <v>74</v>
      </c>
      <c r="B30" s="1079" t="s">
        <v>129</v>
      </c>
      <c r="C30" s="1080"/>
      <c r="D30" s="1080"/>
      <c r="E30" s="1080"/>
      <c r="F30" s="1080"/>
      <c r="G30" s="1080"/>
      <c r="H30" s="1081"/>
      <c r="I30" s="236"/>
      <c r="J30" s="949" t="s">
        <v>75</v>
      </c>
      <c r="K30" s="950"/>
      <c r="L30" s="558">
        <f>+'Presupuesto oficial'!H42</f>
        <v>26820.5</v>
      </c>
    </row>
    <row r="31" spans="1:12">
      <c r="A31" s="134"/>
      <c r="B31" s="135"/>
      <c r="C31" s="135"/>
      <c r="D31" s="135"/>
      <c r="E31" s="135"/>
      <c r="F31" s="135"/>
      <c r="G31" s="135"/>
      <c r="H31" s="135"/>
      <c r="I31" s="135"/>
      <c r="J31" s="135"/>
      <c r="K31" s="135"/>
      <c r="L31" s="136"/>
    </row>
    <row r="32" spans="1:12">
      <c r="A32" s="144" t="s">
        <v>14</v>
      </c>
      <c r="B32" s="145"/>
      <c r="C32" s="145"/>
      <c r="D32" s="145"/>
      <c r="E32" s="145"/>
      <c r="F32" s="145"/>
      <c r="G32" s="145"/>
      <c r="H32" s="145"/>
      <c r="I32" s="145"/>
      <c r="J32" s="145"/>
      <c r="K32" s="145"/>
      <c r="L32" s="146"/>
    </row>
    <row r="33" spans="1:17" s="68" customFormat="1" ht="3.75" customHeight="1" thickBot="1">
      <c r="A33" s="147"/>
      <c r="B33" s="135"/>
      <c r="C33" s="135"/>
      <c r="D33" s="135"/>
      <c r="E33" s="135"/>
      <c r="F33" s="135"/>
      <c r="G33" s="148"/>
      <c r="H33" s="148"/>
      <c r="I33" s="135"/>
      <c r="J33" s="135"/>
      <c r="K33" s="135"/>
      <c r="L33" s="136"/>
    </row>
    <row r="34" spans="1:17" s="198" customFormat="1" ht="12">
      <c r="A34" s="889" t="s">
        <v>10</v>
      </c>
      <c r="B34" s="890"/>
      <c r="C34" s="890"/>
      <c r="D34" s="890"/>
      <c r="E34" s="890"/>
      <c r="F34" s="891"/>
      <c r="G34" s="892" t="s">
        <v>15</v>
      </c>
      <c r="H34" s="893"/>
      <c r="I34" s="149" t="s">
        <v>16</v>
      </c>
      <c r="J34" s="894" t="s">
        <v>17</v>
      </c>
      <c r="K34" s="891"/>
      <c r="L34" s="150" t="s">
        <v>18</v>
      </c>
    </row>
    <row r="35" spans="1:17" s="305" customFormat="1" ht="12.75" customHeight="1">
      <c r="A35" s="347" t="s">
        <v>240</v>
      </c>
      <c r="B35" s="78"/>
      <c r="C35" s="78"/>
      <c r="D35" s="78"/>
      <c r="E35" s="78"/>
      <c r="F35" s="301"/>
      <c r="G35" s="341"/>
      <c r="H35" s="299"/>
      <c r="I35" s="556">
        <v>117230</v>
      </c>
      <c r="J35" s="968">
        <v>60</v>
      </c>
      <c r="K35" s="969"/>
      <c r="L35" s="590">
        <f>+I35/J35</f>
        <v>1953.8333333333333</v>
      </c>
    </row>
    <row r="36" spans="1:17" s="198" customFormat="1" ht="12" thickBot="1">
      <c r="A36" s="260"/>
      <c r="B36" s="261"/>
      <c r="C36" s="261"/>
      <c r="D36" s="261"/>
      <c r="E36" s="261"/>
      <c r="F36" s="262"/>
      <c r="G36" s="961"/>
      <c r="H36" s="962"/>
      <c r="I36" s="314"/>
      <c r="J36" s="963"/>
      <c r="K36" s="960"/>
      <c r="L36" s="315"/>
    </row>
    <row r="37" spans="1:17" s="198" customFormat="1" ht="12.6" thickBot="1">
      <c r="A37" s="907" t="s">
        <v>19</v>
      </c>
      <c r="B37" s="908"/>
      <c r="C37" s="908"/>
      <c r="D37" s="908"/>
      <c r="E37" s="908"/>
      <c r="F37" s="908"/>
      <c r="G37" s="908"/>
      <c r="H37" s="908"/>
      <c r="I37" s="908"/>
      <c r="J37" s="908"/>
      <c r="K37" s="909"/>
      <c r="L37" s="312">
        <f>SUM(L35:L36)</f>
        <v>1953.8333333333333</v>
      </c>
    </row>
    <row r="38" spans="1:17" s="198" customFormat="1" ht="12">
      <c r="A38" s="157"/>
      <c r="B38" s="158"/>
      <c r="C38" s="158"/>
      <c r="D38" s="158"/>
      <c r="E38" s="158"/>
      <c r="F38" s="158"/>
      <c r="G38" s="158"/>
      <c r="H38" s="158"/>
      <c r="I38" s="158"/>
      <c r="J38" s="158"/>
      <c r="K38" s="158"/>
      <c r="L38" s="159"/>
    </row>
    <row r="39" spans="1:17">
      <c r="A39" s="160" t="s">
        <v>20</v>
      </c>
      <c r="B39" s="161"/>
      <c r="C39" s="161"/>
      <c r="D39" s="161"/>
      <c r="E39" s="161"/>
      <c r="F39" s="161"/>
      <c r="G39" s="161"/>
      <c r="H39" s="161"/>
      <c r="I39" s="161"/>
      <c r="J39" s="161"/>
      <c r="K39" s="161"/>
      <c r="L39" s="162"/>
      <c r="O39" s="68"/>
      <c r="P39" s="68"/>
      <c r="Q39" s="68"/>
    </row>
    <row r="40" spans="1:17" s="198" customFormat="1" ht="3.75" customHeight="1" thickBot="1">
      <c r="A40" s="163"/>
      <c r="B40" s="164"/>
      <c r="C40" s="164"/>
      <c r="D40" s="164"/>
      <c r="E40" s="164"/>
      <c r="F40" s="164"/>
      <c r="G40" s="164"/>
      <c r="H40" s="158"/>
      <c r="I40" s="158"/>
      <c r="J40" s="158"/>
      <c r="K40" s="158"/>
      <c r="L40" s="159"/>
      <c r="O40" s="352"/>
      <c r="P40" s="352"/>
      <c r="Q40" s="352"/>
    </row>
    <row r="41" spans="1:17" s="198" customFormat="1" ht="12">
      <c r="A41" s="889" t="s">
        <v>10</v>
      </c>
      <c r="B41" s="890"/>
      <c r="C41" s="890"/>
      <c r="D41" s="890"/>
      <c r="E41" s="890"/>
      <c r="F41" s="890"/>
      <c r="G41" s="891"/>
      <c r="H41" s="165" t="s">
        <v>12</v>
      </c>
      <c r="I41" s="149" t="s">
        <v>13</v>
      </c>
      <c r="J41" s="894" t="s">
        <v>21</v>
      </c>
      <c r="K41" s="891"/>
      <c r="L41" s="150" t="s">
        <v>18</v>
      </c>
      <c r="O41" s="289"/>
      <c r="P41" s="289"/>
      <c r="Q41" s="352"/>
    </row>
    <row r="42" spans="1:17" s="198" customFormat="1" ht="12.75" customHeight="1">
      <c r="A42" s="351"/>
      <c r="B42" s="265"/>
      <c r="C42" s="265"/>
      <c r="D42" s="265"/>
      <c r="E42" s="265"/>
      <c r="F42" s="265"/>
      <c r="G42" s="299"/>
      <c r="H42" s="296"/>
      <c r="I42" s="342"/>
      <c r="J42" s="964"/>
      <c r="K42" s="965"/>
      <c r="L42" s="318"/>
      <c r="O42" s="290"/>
      <c r="P42" s="352"/>
      <c r="Q42" s="352"/>
    </row>
    <row r="43" spans="1:17" s="198" customFormat="1" ht="12" thickBot="1">
      <c r="A43" s="260"/>
      <c r="B43" s="261"/>
      <c r="C43" s="261"/>
      <c r="D43" s="261"/>
      <c r="E43" s="261"/>
      <c r="F43" s="261"/>
      <c r="G43" s="262"/>
      <c r="H43" s="263"/>
      <c r="I43" s="240"/>
      <c r="J43" s="963"/>
      <c r="K43" s="960"/>
      <c r="L43" s="320"/>
    </row>
    <row r="44" spans="1:17" s="198" customFormat="1" ht="12.6" thickBot="1">
      <c r="A44" s="907" t="s">
        <v>19</v>
      </c>
      <c r="B44" s="908"/>
      <c r="C44" s="908"/>
      <c r="D44" s="908"/>
      <c r="E44" s="908"/>
      <c r="F44" s="908"/>
      <c r="G44" s="908"/>
      <c r="H44" s="908"/>
      <c r="I44" s="908"/>
      <c r="J44" s="908"/>
      <c r="K44" s="909"/>
      <c r="L44" s="312">
        <f>SUM(L42:L43)</f>
        <v>0</v>
      </c>
      <c r="M44" s="348"/>
    </row>
    <row r="45" spans="1:17" s="198" customFormat="1" ht="11.4">
      <c r="A45" s="170"/>
      <c r="B45" s="158"/>
      <c r="C45" s="158"/>
      <c r="D45" s="158"/>
      <c r="E45" s="158"/>
      <c r="F45" s="158"/>
      <c r="G45" s="158"/>
      <c r="H45" s="158"/>
      <c r="I45" s="158"/>
      <c r="J45" s="158"/>
      <c r="K45" s="158"/>
      <c r="L45" s="159"/>
    </row>
    <row r="46" spans="1:17" s="198" customFormat="1">
      <c r="A46" s="160" t="s">
        <v>22</v>
      </c>
      <c r="B46" s="166"/>
      <c r="C46" s="166"/>
      <c r="D46" s="166"/>
      <c r="E46" s="166"/>
      <c r="F46" s="166"/>
      <c r="G46" s="166"/>
      <c r="H46" s="166"/>
      <c r="I46" s="166"/>
      <c r="J46" s="166"/>
      <c r="K46" s="166"/>
      <c r="L46" s="171"/>
    </row>
    <row r="47" spans="1:17" s="198" customFormat="1" ht="3.75" customHeight="1" thickBot="1">
      <c r="A47" s="170"/>
      <c r="B47" s="158"/>
      <c r="C47" s="158"/>
      <c r="D47" s="158"/>
      <c r="E47" s="158"/>
      <c r="F47" s="158"/>
      <c r="G47" s="158"/>
      <c r="H47" s="158"/>
      <c r="I47" s="158"/>
      <c r="J47" s="158"/>
      <c r="K47" s="158"/>
      <c r="L47" s="159"/>
    </row>
    <row r="48" spans="1:17" s="198" customFormat="1" ht="36" customHeight="1" thickBot="1">
      <c r="A48" s="914" t="s">
        <v>23</v>
      </c>
      <c r="B48" s="915"/>
      <c r="C48" s="915"/>
      <c r="D48" s="915"/>
      <c r="E48" s="916"/>
      <c r="F48" s="172" t="s">
        <v>12</v>
      </c>
      <c r="G48" s="173" t="s">
        <v>107</v>
      </c>
      <c r="H48" s="174" t="s">
        <v>108</v>
      </c>
      <c r="I48" s="173" t="s">
        <v>109</v>
      </c>
      <c r="J48" s="917" t="s">
        <v>24</v>
      </c>
      <c r="K48" s="916"/>
      <c r="L48" s="175" t="s">
        <v>18</v>
      </c>
    </row>
    <row r="49" spans="1:16" s="198" customFormat="1">
      <c r="A49" s="351"/>
      <c r="B49" s="265"/>
      <c r="C49" s="265"/>
      <c r="D49" s="265"/>
      <c r="E49" s="265"/>
      <c r="F49" s="316"/>
      <c r="G49" s="238"/>
      <c r="H49" s="267"/>
      <c r="I49" s="238"/>
      <c r="J49" s="1100"/>
      <c r="K49" s="1101"/>
      <c r="L49" s="310"/>
      <c r="N49" s="325"/>
      <c r="O49" s="326"/>
      <c r="P49" s="327"/>
    </row>
    <row r="50" spans="1:16" s="198" customFormat="1" ht="12" thickBot="1">
      <c r="A50" s="260"/>
      <c r="B50" s="261"/>
      <c r="C50" s="261"/>
      <c r="D50" s="261"/>
      <c r="E50" s="261"/>
      <c r="F50" s="269"/>
      <c r="G50" s="240"/>
      <c r="H50" s="263"/>
      <c r="I50" s="240"/>
      <c r="J50" s="966"/>
      <c r="K50" s="967"/>
      <c r="L50" s="315"/>
      <c r="N50" s="328" t="s">
        <v>110</v>
      </c>
      <c r="O50" s="307">
        <v>828116</v>
      </c>
      <c r="P50" s="200"/>
    </row>
    <row r="51" spans="1:16" s="198" customFormat="1" ht="12.6" thickBot="1">
      <c r="A51" s="918" t="s">
        <v>19</v>
      </c>
      <c r="B51" s="919"/>
      <c r="C51" s="919"/>
      <c r="D51" s="919"/>
      <c r="E51" s="919"/>
      <c r="F51" s="919"/>
      <c r="G51" s="919"/>
      <c r="H51" s="919"/>
      <c r="I51" s="919"/>
      <c r="J51" s="919"/>
      <c r="K51" s="920"/>
      <c r="L51" s="323">
        <f>SUM(L49:L50)</f>
        <v>0</v>
      </c>
      <c r="N51" s="197"/>
      <c r="O51" s="307">
        <f>+O50/30</f>
        <v>27603.866666666665</v>
      </c>
      <c r="P51" s="200"/>
    </row>
    <row r="52" spans="1:16" s="198" customFormat="1" ht="12" thickBot="1">
      <c r="A52" s="170"/>
      <c r="B52" s="158"/>
      <c r="C52" s="158"/>
      <c r="D52" s="158"/>
      <c r="E52" s="158"/>
      <c r="F52" s="158"/>
      <c r="G52" s="158"/>
      <c r="H52" s="158"/>
      <c r="I52" s="158"/>
      <c r="J52" s="158"/>
      <c r="K52" s="158"/>
      <c r="L52" s="159"/>
      <c r="N52" s="329"/>
      <c r="O52" s="330"/>
      <c r="P52" s="331"/>
    </row>
    <row r="53" spans="1:16">
      <c r="A53" s="160" t="s">
        <v>25</v>
      </c>
      <c r="B53" s="161"/>
      <c r="C53" s="161"/>
      <c r="D53" s="161"/>
      <c r="E53" s="161"/>
      <c r="F53" s="161"/>
      <c r="G53" s="161"/>
      <c r="H53" s="161"/>
      <c r="I53" s="161"/>
      <c r="J53" s="161"/>
      <c r="K53" s="161"/>
      <c r="L53" s="162"/>
    </row>
    <row r="54" spans="1:16" s="198" customFormat="1" ht="3.75" customHeight="1" thickBot="1">
      <c r="A54" s="170"/>
      <c r="B54" s="158"/>
      <c r="C54" s="158"/>
      <c r="D54" s="158"/>
      <c r="E54" s="158"/>
      <c r="F54" s="158"/>
      <c r="G54" s="158"/>
      <c r="H54" s="158"/>
      <c r="I54" s="158"/>
      <c r="J54" s="158"/>
      <c r="K54" s="158"/>
      <c r="L54" s="159"/>
    </row>
    <row r="55" spans="1:16" s="198" customFormat="1" ht="25.5" customHeight="1">
      <c r="A55" s="914" t="s">
        <v>10</v>
      </c>
      <c r="B55" s="915"/>
      <c r="C55" s="915"/>
      <c r="D55" s="915"/>
      <c r="E55" s="915"/>
      <c r="F55" s="916"/>
      <c r="G55" s="172" t="s">
        <v>26</v>
      </c>
      <c r="H55" s="174" t="s">
        <v>27</v>
      </c>
      <c r="I55" s="173" t="s">
        <v>28</v>
      </c>
      <c r="J55" s="921" t="s">
        <v>17</v>
      </c>
      <c r="K55" s="922"/>
      <c r="L55" s="183" t="s">
        <v>18</v>
      </c>
    </row>
    <row r="56" spans="1:16" s="198" customFormat="1" ht="11.4">
      <c r="A56" s="264"/>
      <c r="B56" s="265"/>
      <c r="C56" s="265"/>
      <c r="D56" s="265"/>
      <c r="E56" s="265"/>
      <c r="F56" s="299"/>
      <c r="G56" s="308"/>
      <c r="H56" s="306"/>
      <c r="I56" s="308"/>
      <c r="J56" s="968"/>
      <c r="K56" s="969"/>
      <c r="L56" s="310"/>
    </row>
    <row r="57" spans="1:16" s="198" customFormat="1" ht="12" thickBot="1">
      <c r="A57" s="972"/>
      <c r="B57" s="961"/>
      <c r="C57" s="961"/>
      <c r="D57" s="961"/>
      <c r="E57" s="961"/>
      <c r="F57" s="961"/>
      <c r="G57" s="240"/>
      <c r="H57" s="263"/>
      <c r="I57" s="240"/>
      <c r="J57" s="963"/>
      <c r="K57" s="960"/>
      <c r="L57" s="241"/>
    </row>
    <row r="58" spans="1:16" s="198" customFormat="1" ht="12.6" thickBot="1">
      <c r="A58" s="907" t="s">
        <v>19</v>
      </c>
      <c r="B58" s="908"/>
      <c r="C58" s="908"/>
      <c r="D58" s="908"/>
      <c r="E58" s="908"/>
      <c r="F58" s="908"/>
      <c r="G58" s="908"/>
      <c r="H58" s="908"/>
      <c r="I58" s="908"/>
      <c r="J58" s="908"/>
      <c r="K58" s="909"/>
      <c r="L58" s="312">
        <f>SUM(L56:L57)</f>
        <v>0</v>
      </c>
    </row>
    <row r="59" spans="1:16" s="198" customFormat="1" ht="8.25" customHeight="1" thickBot="1">
      <c r="A59" s="170"/>
      <c r="B59" s="158"/>
      <c r="C59" s="158"/>
      <c r="D59" s="158"/>
      <c r="E59" s="158"/>
      <c r="F59" s="158"/>
      <c r="G59" s="158"/>
      <c r="H59" s="158"/>
      <c r="I59" s="158"/>
      <c r="J59" s="158"/>
      <c r="K59" s="158"/>
      <c r="L59" s="159"/>
    </row>
    <row r="60" spans="1:16" s="198" customFormat="1" ht="12.6" thickBot="1">
      <c r="A60" s="907" t="s">
        <v>29</v>
      </c>
      <c r="B60" s="908"/>
      <c r="C60" s="908"/>
      <c r="D60" s="908"/>
      <c r="E60" s="908"/>
      <c r="F60" s="908"/>
      <c r="G60" s="908"/>
      <c r="H60" s="908"/>
      <c r="I60" s="908"/>
      <c r="J60" s="908"/>
      <c r="K60" s="909"/>
      <c r="L60" s="312">
        <f>+L58+L51+L44+L37</f>
        <v>1953.8333333333333</v>
      </c>
    </row>
    <row r="61" spans="1:16" s="198" customFormat="1" ht="9" customHeight="1">
      <c r="A61" s="170"/>
      <c r="B61" s="158"/>
      <c r="C61" s="158"/>
      <c r="D61" s="158"/>
      <c r="E61" s="158"/>
      <c r="F61" s="158"/>
      <c r="G61" s="158"/>
      <c r="H61" s="158"/>
      <c r="I61" s="158"/>
      <c r="J61" s="158"/>
      <c r="K61" s="158"/>
      <c r="L61" s="159"/>
    </row>
    <row r="62" spans="1:16">
      <c r="A62" s="160" t="s">
        <v>30</v>
      </c>
      <c r="B62" s="161"/>
      <c r="C62" s="161"/>
      <c r="D62" s="161"/>
      <c r="E62" s="161"/>
      <c r="F62" s="161"/>
      <c r="G62" s="161"/>
      <c r="H62" s="161"/>
      <c r="I62" s="161"/>
      <c r="J62" s="161"/>
      <c r="K62" s="161"/>
      <c r="L62" s="162"/>
    </row>
    <row r="63" spans="1:16" s="198" customFormat="1" ht="3.75" customHeight="1" thickBot="1">
      <c r="A63" s="170"/>
      <c r="B63" s="158"/>
      <c r="C63" s="158"/>
      <c r="D63" s="158"/>
      <c r="E63" s="158"/>
      <c r="F63" s="158"/>
      <c r="G63" s="158"/>
      <c r="H63" s="158"/>
      <c r="I63" s="158"/>
      <c r="J63" s="158"/>
      <c r="K63" s="158"/>
      <c r="L63" s="159"/>
    </row>
    <row r="64" spans="1:16" s="198" customFormat="1" ht="12">
      <c r="A64" s="889" t="s">
        <v>10</v>
      </c>
      <c r="B64" s="890"/>
      <c r="C64" s="890"/>
      <c r="D64" s="890"/>
      <c r="E64" s="890"/>
      <c r="F64" s="890"/>
      <c r="G64" s="184"/>
      <c r="H64" s="187"/>
      <c r="I64" s="186" t="s">
        <v>31</v>
      </c>
      <c r="J64" s="923" t="s">
        <v>32</v>
      </c>
      <c r="K64" s="924"/>
      <c r="L64" s="188"/>
    </row>
    <row r="65" spans="1:12" s="198" customFormat="1" ht="11.4">
      <c r="A65" s="264" t="s">
        <v>97</v>
      </c>
      <c r="B65" s="265"/>
      <c r="C65" s="265"/>
      <c r="D65" s="265"/>
      <c r="E65" s="265"/>
      <c r="F65" s="265"/>
      <c r="G65" s="278"/>
      <c r="H65" s="279"/>
      <c r="I65" s="272">
        <v>0.2</v>
      </c>
      <c r="J65" s="973">
        <f>+L60*I65</f>
        <v>390.76666666666665</v>
      </c>
      <c r="K65" s="974"/>
      <c r="L65" s="273"/>
    </row>
    <row r="66" spans="1:12" s="198" customFormat="1" ht="11.4">
      <c r="A66" s="255" t="s">
        <v>33</v>
      </c>
      <c r="B66" s="256"/>
      <c r="C66" s="256"/>
      <c r="D66" s="256"/>
      <c r="E66" s="256"/>
      <c r="F66" s="256"/>
      <c r="G66" s="280"/>
      <c r="H66" s="281"/>
      <c r="I66" s="274">
        <v>0.05</v>
      </c>
      <c r="J66" s="975">
        <f>+L60*I66</f>
        <v>97.691666666666663</v>
      </c>
      <c r="K66" s="976"/>
      <c r="L66" s="275"/>
    </row>
    <row r="67" spans="1:12" s="198" customFormat="1" ht="12" thickBot="1">
      <c r="A67" s="260" t="s">
        <v>34</v>
      </c>
      <c r="B67" s="261"/>
      <c r="C67" s="261"/>
      <c r="D67" s="261"/>
      <c r="E67" s="261"/>
      <c r="F67" s="261"/>
      <c r="G67" s="282"/>
      <c r="H67" s="283"/>
      <c r="I67" s="276">
        <v>0.05</v>
      </c>
      <c r="J67" s="977">
        <f>+L60*I67</f>
        <v>97.691666666666663</v>
      </c>
      <c r="K67" s="978"/>
      <c r="L67" s="277"/>
    </row>
    <row r="68" spans="1:12" s="198" customFormat="1" ht="12.6" thickBot="1">
      <c r="A68" s="907" t="s">
        <v>19</v>
      </c>
      <c r="B68" s="908"/>
      <c r="C68" s="908"/>
      <c r="D68" s="908"/>
      <c r="E68" s="908"/>
      <c r="F68" s="908"/>
      <c r="G68" s="908"/>
      <c r="H68" s="908"/>
      <c r="I68" s="908"/>
      <c r="J68" s="908"/>
      <c r="K68" s="909"/>
      <c r="L68" s="312">
        <f>SUM(J65:K67)</f>
        <v>586.15</v>
      </c>
    </row>
    <row r="69" spans="1:12" s="198" customFormat="1" ht="7.5" customHeight="1" thickBot="1">
      <c r="A69" s="170"/>
      <c r="B69" s="158"/>
      <c r="C69" s="158"/>
      <c r="D69" s="158"/>
      <c r="E69" s="158"/>
      <c r="F69" s="158"/>
      <c r="G69" s="158"/>
      <c r="H69" s="158"/>
      <c r="I69" s="158"/>
      <c r="J69" s="158"/>
      <c r="K69" s="158"/>
      <c r="L69" s="159"/>
    </row>
    <row r="70" spans="1:12" s="198" customFormat="1" ht="12.6" thickBot="1">
      <c r="A70" s="907" t="s">
        <v>35</v>
      </c>
      <c r="B70" s="908"/>
      <c r="C70" s="908"/>
      <c r="D70" s="908"/>
      <c r="E70" s="908"/>
      <c r="F70" s="908"/>
      <c r="G70" s="908"/>
      <c r="H70" s="908"/>
      <c r="I70" s="908"/>
      <c r="J70" s="908"/>
      <c r="K70" s="909"/>
      <c r="L70" s="312">
        <f>ROUND(L60+L68,0)</f>
        <v>2540</v>
      </c>
    </row>
    <row r="71" spans="1:12">
      <c r="A71" s="60"/>
      <c r="B71" s="61"/>
      <c r="C71" s="61"/>
      <c r="D71" s="61"/>
      <c r="E71" s="61"/>
      <c r="F71" s="61"/>
      <c r="G71" s="61"/>
      <c r="H71" s="61"/>
      <c r="I71" s="61"/>
      <c r="J71" s="61"/>
      <c r="K71" s="61"/>
      <c r="L71" s="62"/>
    </row>
    <row r="72" spans="1:12">
      <c r="A72" s="67"/>
      <c r="B72" s="58"/>
      <c r="C72" s="58"/>
      <c r="D72" s="58"/>
      <c r="E72" s="58"/>
      <c r="F72" s="58"/>
      <c r="G72" s="58"/>
      <c r="H72" s="58"/>
      <c r="I72" s="58"/>
      <c r="J72" s="58"/>
      <c r="K72" s="58"/>
      <c r="L72" s="63"/>
    </row>
    <row r="73" spans="1:12" s="198" customFormat="1" ht="11.4">
      <c r="A73" s="197"/>
      <c r="D73" s="199" t="s">
        <v>36</v>
      </c>
      <c r="E73" s="199"/>
      <c r="F73" s="199"/>
      <c r="G73" s="199"/>
      <c r="H73" s="199"/>
      <c r="L73" s="200"/>
    </row>
    <row r="74" spans="1:12" s="198" customFormat="1" ht="11.4">
      <c r="A74" s="197"/>
      <c r="D74" s="198" t="s">
        <v>37</v>
      </c>
      <c r="L74" s="200"/>
    </row>
    <row r="75" spans="1:12">
      <c r="A75" s="67"/>
      <c r="B75" s="58"/>
      <c r="C75" s="58"/>
      <c r="D75" s="58" t="s">
        <v>38</v>
      </c>
      <c r="E75" s="58"/>
      <c r="F75" s="58"/>
      <c r="G75" s="58"/>
      <c r="H75" s="58"/>
      <c r="I75" s="58"/>
      <c r="J75" s="58"/>
      <c r="K75" s="58"/>
      <c r="L75" s="63"/>
    </row>
    <row r="76" spans="1:12">
      <c r="A76" s="67"/>
      <c r="B76" s="58"/>
      <c r="C76" s="58"/>
      <c r="D76" s="58" t="s">
        <v>39</v>
      </c>
      <c r="E76" s="58"/>
      <c r="F76" s="58"/>
      <c r="G76" s="58"/>
      <c r="H76" s="58"/>
      <c r="I76" s="58"/>
      <c r="J76" s="58"/>
      <c r="K76" s="58"/>
      <c r="L76" s="63"/>
    </row>
    <row r="77" spans="1:12" ht="13.8" thickBot="1">
      <c r="A77" s="67"/>
      <c r="B77" s="58"/>
      <c r="C77" s="58"/>
      <c r="D77" s="58"/>
      <c r="E77" s="58" t="s">
        <v>40</v>
      </c>
      <c r="F77" s="58"/>
      <c r="G77" s="58"/>
      <c r="H77" s="58"/>
      <c r="I77" s="58"/>
      <c r="J77" s="58"/>
      <c r="K77" s="58"/>
      <c r="L77" s="63"/>
    </row>
    <row r="78" spans="1:12">
      <c r="A78" s="284" t="s">
        <v>98</v>
      </c>
      <c r="B78" s="285"/>
      <c r="C78" s="285"/>
      <c r="D78" s="285"/>
      <c r="E78" s="285"/>
      <c r="F78" s="285"/>
      <c r="G78" s="285"/>
      <c r="H78" s="285"/>
      <c r="I78" s="285"/>
      <c r="J78" s="285"/>
      <c r="K78" s="285"/>
      <c r="L78" s="286"/>
    </row>
    <row r="79" spans="1:12">
      <c r="A79" s="74"/>
      <c r="B79" s="75"/>
      <c r="C79" s="75"/>
      <c r="D79" s="75"/>
      <c r="E79" s="75"/>
      <c r="F79" s="75"/>
      <c r="G79" s="75"/>
      <c r="H79" s="75"/>
      <c r="I79" s="75"/>
      <c r="J79" s="75"/>
      <c r="K79" s="75"/>
      <c r="L79" s="287"/>
    </row>
    <row r="80" spans="1:12" ht="13.8" thickBot="1">
      <c r="A80" s="79"/>
      <c r="B80" s="80"/>
      <c r="C80" s="80"/>
      <c r="D80" s="80"/>
      <c r="E80" s="80"/>
      <c r="F80" s="80"/>
      <c r="G80" s="80"/>
      <c r="H80" s="80"/>
      <c r="I80" s="80"/>
      <c r="J80" s="80"/>
      <c r="K80" s="80"/>
      <c r="L80" s="288"/>
    </row>
    <row r="81" spans="1:12">
      <c r="A81" s="210"/>
      <c r="B81" s="59"/>
      <c r="C81" s="59"/>
      <c r="D81" s="59"/>
      <c r="E81" s="59"/>
      <c r="F81" s="59"/>
      <c r="G81" s="59"/>
      <c r="H81" s="59"/>
      <c r="I81" s="59"/>
      <c r="J81" s="59"/>
      <c r="K81" s="59"/>
      <c r="L81" s="211"/>
    </row>
    <row r="82" spans="1:12">
      <c r="A82" s="113" t="s">
        <v>99</v>
      </c>
      <c r="B82" s="65"/>
      <c r="C82" s="65"/>
      <c r="D82" s="65"/>
      <c r="E82" s="65"/>
      <c r="F82" s="65"/>
      <c r="G82" s="65"/>
      <c r="H82" s="65"/>
      <c r="I82" s="65"/>
      <c r="J82" s="65"/>
      <c r="K82" s="65"/>
      <c r="L82" s="66"/>
    </row>
    <row r="83" spans="1:12" s="6" customFormat="1" ht="17.25" customHeight="1">
      <c r="A83" s="925" t="s">
        <v>100</v>
      </c>
      <c r="B83" s="926"/>
      <c r="C83" s="926"/>
      <c r="D83" s="926"/>
      <c r="E83" s="926"/>
      <c r="F83" s="926"/>
      <c r="G83" s="926"/>
      <c r="H83" s="926"/>
      <c r="I83" s="926"/>
      <c r="J83" s="926"/>
      <c r="K83" s="926"/>
      <c r="L83" s="927"/>
    </row>
    <row r="84" spans="1:12" s="6" customFormat="1" ht="17.25" customHeight="1">
      <c r="A84" s="925"/>
      <c r="B84" s="926"/>
      <c r="C84" s="926"/>
      <c r="D84" s="926"/>
      <c r="E84" s="926"/>
      <c r="F84" s="926"/>
      <c r="G84" s="926"/>
      <c r="H84" s="926"/>
      <c r="I84" s="926"/>
      <c r="J84" s="926"/>
      <c r="K84" s="926"/>
      <c r="L84" s="927"/>
    </row>
    <row r="85" spans="1:12" s="6" customFormat="1" ht="27" customHeight="1">
      <c r="A85" s="936" t="s">
        <v>101</v>
      </c>
      <c r="B85" s="937"/>
      <c r="C85" s="937"/>
      <c r="D85" s="937"/>
      <c r="E85" s="937"/>
      <c r="F85" s="937"/>
      <c r="G85" s="937"/>
      <c r="H85" s="937"/>
      <c r="I85" s="937"/>
      <c r="J85" s="937"/>
      <c r="K85" s="937"/>
      <c r="L85" s="938"/>
    </row>
    <row r="86" spans="1:12">
      <c r="A86" s="212"/>
      <c r="B86" s="213"/>
      <c r="C86" s="213"/>
      <c r="D86" s="213"/>
      <c r="E86" s="213"/>
      <c r="F86" s="213"/>
      <c r="G86" s="213"/>
      <c r="H86" s="213"/>
      <c r="I86" s="213"/>
      <c r="J86" s="213"/>
      <c r="K86" s="213"/>
      <c r="L86" s="214"/>
    </row>
    <row r="87" spans="1:12">
      <c r="A87" s="212"/>
      <c r="B87" s="213"/>
      <c r="C87" s="213"/>
      <c r="D87" s="213"/>
      <c r="E87" s="213"/>
      <c r="F87" s="213"/>
      <c r="G87" s="213"/>
      <c r="H87" s="213"/>
      <c r="I87" s="213"/>
      <c r="J87" s="213"/>
      <c r="K87" s="213"/>
      <c r="L87" s="214"/>
    </row>
    <row r="88" spans="1:12">
      <c r="A88" s="113"/>
      <c r="B88" s="65"/>
      <c r="C88" s="65"/>
      <c r="D88" s="65"/>
      <c r="E88" s="65"/>
      <c r="F88" s="65"/>
      <c r="G88" s="65"/>
      <c r="H88" s="65"/>
      <c r="I88" s="65"/>
      <c r="J88" s="65"/>
      <c r="K88" s="65"/>
      <c r="L88" s="66"/>
    </row>
    <row r="89" spans="1:12" s="198" customFormat="1" ht="11.4">
      <c r="A89" s="197"/>
      <c r="D89" s="198" t="s">
        <v>36</v>
      </c>
      <c r="E89" s="199"/>
      <c r="L89" s="200"/>
    </row>
    <row r="90" spans="1:12" s="198" customFormat="1" ht="11.4">
      <c r="A90" s="197"/>
      <c r="D90" s="215" t="s">
        <v>37</v>
      </c>
      <c r="F90" s="215"/>
      <c r="G90" s="215"/>
      <c r="H90" s="215"/>
      <c r="L90" s="200"/>
    </row>
    <row r="91" spans="1:12">
      <c r="A91" s="67"/>
      <c r="B91" s="58"/>
      <c r="C91" s="58"/>
      <c r="D91" s="72" t="s">
        <v>41</v>
      </c>
      <c r="E91" s="58"/>
      <c r="F91" s="72"/>
      <c r="G91" s="72"/>
      <c r="H91" s="72"/>
      <c r="I91" s="58"/>
      <c r="J91" s="58"/>
      <c r="K91" s="58"/>
      <c r="L91" s="63"/>
    </row>
    <row r="92" spans="1:12">
      <c r="A92" s="73"/>
      <c r="B92" s="65"/>
      <c r="C92" s="65"/>
      <c r="D92" s="58" t="s">
        <v>39</v>
      </c>
      <c r="E92" s="58"/>
      <c r="F92" s="58"/>
      <c r="G92" s="58"/>
      <c r="H92" s="58"/>
      <c r="I92" s="65"/>
      <c r="J92" s="65"/>
      <c r="K92" s="65"/>
      <c r="L92" s="66"/>
    </row>
    <row r="93" spans="1:12" ht="13.5" customHeight="1">
      <c r="A93" s="73"/>
      <c r="B93" s="65"/>
      <c r="C93" s="65"/>
      <c r="D93" s="65"/>
      <c r="E93" s="58"/>
      <c r="F93" s="58"/>
      <c r="G93" s="58"/>
      <c r="H93" s="58"/>
      <c r="I93" s="65"/>
      <c r="J93" s="65"/>
      <c r="K93" s="65"/>
      <c r="L93" s="66"/>
    </row>
    <row r="94" spans="1:12">
      <c r="A94" s="8" t="s">
        <v>102</v>
      </c>
      <c r="B94" s="9"/>
      <c r="C94" s="9"/>
      <c r="D94" s="58"/>
      <c r="E94" s="58"/>
      <c r="F94" s="58"/>
      <c r="G94" s="58"/>
      <c r="H94" s="928"/>
      <c r="I94" s="928"/>
      <c r="J94" s="928"/>
      <c r="K94" s="928"/>
      <c r="L94" s="929"/>
    </row>
    <row r="95" spans="1:12" ht="13.8" thickBot="1">
      <c r="A95" s="216" t="s">
        <v>103</v>
      </c>
      <c r="B95" s="77"/>
      <c r="C95" s="77"/>
      <c r="D95" s="70"/>
      <c r="E95" s="70"/>
      <c r="F95" s="70"/>
      <c r="G95" s="70"/>
      <c r="H95" s="930"/>
      <c r="I95" s="930"/>
      <c r="J95" s="930"/>
      <c r="K95" s="930"/>
      <c r="L95" s="931"/>
    </row>
  </sheetData>
  <mergeCells count="59">
    <mergeCell ref="J5:J6"/>
    <mergeCell ref="K5:K6"/>
    <mergeCell ref="L5:L6"/>
    <mergeCell ref="B6:H6"/>
    <mergeCell ref="J1:L2"/>
    <mergeCell ref="B2:H2"/>
    <mergeCell ref="B3:H3"/>
    <mergeCell ref="I3:I4"/>
    <mergeCell ref="J3:L4"/>
    <mergeCell ref="B4:H4"/>
    <mergeCell ref="J35:K35"/>
    <mergeCell ref="J12:L12"/>
    <mergeCell ref="B30:H30"/>
    <mergeCell ref="J30:K30"/>
    <mergeCell ref="A34:F34"/>
    <mergeCell ref="G34:H34"/>
    <mergeCell ref="J34:K34"/>
    <mergeCell ref="A15:A16"/>
    <mergeCell ref="B15:K16"/>
    <mergeCell ref="A27:L27"/>
    <mergeCell ref="B29:H29"/>
    <mergeCell ref="J29:K29"/>
    <mergeCell ref="A10:D10"/>
    <mergeCell ref="G10:H10"/>
    <mergeCell ref="A1:A6"/>
    <mergeCell ref="B1:H1"/>
    <mergeCell ref="I1:I2"/>
    <mergeCell ref="B5:H5"/>
    <mergeCell ref="I5:I6"/>
    <mergeCell ref="G36:H36"/>
    <mergeCell ref="J36:K36"/>
    <mergeCell ref="A37:K37"/>
    <mergeCell ref="A41:G41"/>
    <mergeCell ref="J41:K41"/>
    <mergeCell ref="J42:K42"/>
    <mergeCell ref="J43:K43"/>
    <mergeCell ref="A44:K44"/>
    <mergeCell ref="A48:E48"/>
    <mergeCell ref="J48:K48"/>
    <mergeCell ref="J49:K49"/>
    <mergeCell ref="J50:K50"/>
    <mergeCell ref="A51:K51"/>
    <mergeCell ref="A55:F55"/>
    <mergeCell ref="J55:K55"/>
    <mergeCell ref="J56:K56"/>
    <mergeCell ref="A57:F57"/>
    <mergeCell ref="J57:K57"/>
    <mergeCell ref="A58:K58"/>
    <mergeCell ref="A60:K60"/>
    <mergeCell ref="A70:K70"/>
    <mergeCell ref="A83:L84"/>
    <mergeCell ref="A85:L85"/>
    <mergeCell ref="H94:L95"/>
    <mergeCell ref="A64:F64"/>
    <mergeCell ref="J64:K64"/>
    <mergeCell ref="J65:K65"/>
    <mergeCell ref="J66:K66"/>
    <mergeCell ref="J67:K67"/>
    <mergeCell ref="A68:K68"/>
  </mergeCells>
  <printOptions horizontalCentered="1"/>
  <pageMargins left="0" right="0" top="0.15748031496062992" bottom="0" header="0.31496062992125984" footer="0.31496062992125984"/>
  <pageSetup scale="55" orientation="portrait" horizontalDpi="0" verticalDpi="0"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0</xdr:col>
                <xdr:colOff>213360</xdr:colOff>
                <xdr:row>0</xdr:row>
                <xdr:rowOff>22860</xdr:rowOff>
              </from>
              <to>
                <xdr:col>0</xdr:col>
                <xdr:colOff>1303020</xdr:colOff>
                <xdr:row>5</xdr:row>
                <xdr:rowOff>152400</xdr:rowOff>
              </to>
            </anchor>
          </objectPr>
        </oleObject>
      </mc:Choice>
      <mc:Fallback>
        <oleObject progId="PBrush" shapeId="8499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17</vt:i4>
      </vt:variant>
    </vt:vector>
  </HeadingPairs>
  <TitlesOfParts>
    <vt:vector size="34" baseType="lpstr">
      <vt:lpstr>Presupuesto oficial</vt:lpstr>
      <vt:lpstr>Propuesta economica</vt:lpstr>
      <vt:lpstr>APU</vt:lpstr>
      <vt:lpstr>CANALIZACION CAUCES</vt:lpstr>
      <vt:lpstr>REMOCION DERRUMBES</vt:lpstr>
      <vt:lpstr>MEJORAMIENTO SUBRASANTE</vt:lpstr>
      <vt:lpstr>EXCAV VARIAS COMUN</vt:lpstr>
      <vt:lpstr>EXCAV VARIAS A MANO</vt:lpstr>
      <vt:lpstr>RELLENO MAT RIO</vt:lpstr>
      <vt:lpstr>CONCRETO CLASE D</vt:lpstr>
      <vt:lpstr>CONCRETO CLASE F</vt:lpstr>
      <vt:lpstr>CONCRETO CLASE G</vt:lpstr>
      <vt:lpstr>ACERO DE REFUERZO</vt:lpstr>
      <vt:lpstr>TUBERIA 900 MM</vt:lpstr>
      <vt:lpstr>GAVIONES CLASE I</vt:lpstr>
      <vt:lpstr>TRANSPORTE EXCAV.</vt:lpstr>
      <vt:lpstr>TRANSPORTE DERRUMBES</vt:lpstr>
      <vt:lpstr>'ACERO DE REFUERZO'!Área_de_impresión</vt:lpstr>
      <vt:lpstr>APU!Área_de_impresión</vt:lpstr>
      <vt:lpstr>'CANALIZACION CAUCES'!Área_de_impresión</vt:lpstr>
      <vt:lpstr>'CONCRETO CLASE D'!Área_de_impresión</vt:lpstr>
      <vt:lpstr>'CONCRETO CLASE F'!Área_de_impresión</vt:lpstr>
      <vt:lpstr>'CONCRETO CLASE G'!Área_de_impresión</vt:lpstr>
      <vt:lpstr>'EXCAV VARIAS A MANO'!Área_de_impresión</vt:lpstr>
      <vt:lpstr>'EXCAV VARIAS COMUN'!Área_de_impresión</vt:lpstr>
      <vt:lpstr>'GAVIONES CLASE I'!Área_de_impresión</vt:lpstr>
      <vt:lpstr>'MEJORAMIENTO SUBRASANTE'!Área_de_impresión</vt:lpstr>
      <vt:lpstr>'Presupuesto oficial'!Área_de_impresión</vt:lpstr>
      <vt:lpstr>'RELLENO MAT RIO'!Área_de_impresión</vt:lpstr>
      <vt:lpstr>'REMOCION DERRUMBES'!Área_de_impresión</vt:lpstr>
      <vt:lpstr>'TRANSPORTE DERRUMBES'!Área_de_impresión</vt:lpstr>
      <vt:lpstr>'TRANSPORTE EXCAV.'!Área_de_impresión</vt:lpstr>
      <vt:lpstr>'TUBERIA 900 MM'!Área_de_impresión</vt:lpstr>
      <vt:lpstr>APU!Títulos_a_imprimir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amv2v</cp:lastModifiedBy>
  <cp:lastPrinted>2019-10-29T10:58:20Z</cp:lastPrinted>
  <dcterms:created xsi:type="dcterms:W3CDTF">2016-04-20T20:06:24Z</dcterms:created>
  <dcterms:modified xsi:type="dcterms:W3CDTF">2023-06-26T18:07:21Z</dcterms:modified>
  <cp:contentStatus/>
</cp:coreProperties>
</file>