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orjuela.ESPACIO\Documents\"/>
    </mc:Choice>
  </mc:AlternateContent>
  <bookViews>
    <workbookView xWindow="0" yWindow="0" windowWidth="24000" windowHeight="9735"/>
  </bookViews>
  <sheets>
    <sheet name="Hoj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2" l="1"/>
  <c r="H20" i="2" s="1"/>
  <c r="F19" i="2"/>
  <c r="H19" i="2" s="1"/>
  <c r="F18" i="2"/>
  <c r="H18" i="2" s="1"/>
  <c r="F17" i="2"/>
  <c r="H17" i="2" s="1"/>
  <c r="F16" i="2"/>
  <c r="H16" i="2" s="1"/>
  <c r="F15" i="2"/>
  <c r="H15" i="2" s="1"/>
  <c r="J8" i="2"/>
  <c r="I15" i="2" l="1"/>
  <c r="J15" i="2" s="1"/>
  <c r="I16" i="2"/>
  <c r="J16" i="2" s="1"/>
  <c r="I17" i="2"/>
  <c r="J17" i="2" s="1"/>
  <c r="I18" i="2"/>
  <c r="J18" i="2" s="1"/>
  <c r="I19" i="2"/>
  <c r="J19" i="2" s="1"/>
  <c r="I20" i="2"/>
  <c r="J20" i="2" s="1"/>
  <c r="F14" i="2"/>
  <c r="H14" i="2" s="1"/>
  <c r="F9" i="2"/>
  <c r="H9" i="2" s="1"/>
  <c r="F10" i="2"/>
  <c r="H10" i="2" s="1"/>
  <c r="F8" i="2"/>
  <c r="H8" i="2" s="1"/>
  <c r="I14" i="2" l="1"/>
  <c r="J14" i="2" s="1"/>
  <c r="J21" i="2"/>
  <c r="I9" i="2"/>
  <c r="J9" i="2" s="1"/>
  <c r="I10" i="2" l="1"/>
  <c r="J10" i="2" l="1"/>
  <c r="J11" i="2" s="1"/>
  <c r="J22" i="2" s="1"/>
</calcChain>
</file>

<file path=xl/sharedStrings.xml><?xml version="1.0" encoding="utf-8"?>
<sst xmlns="http://schemas.openxmlformats.org/spreadsheetml/2006/main" count="53" uniqueCount="38">
  <si>
    <t>OBJETO: PRESTACIÓN DEL SERVICIO DE VIGILANCIA Y SEGURIDAD INTEGRAL PARA LA PERMANENTE Y ADECUADA PROTECCIÓN DE LOS BIENES MUEBLES E INMUEBLES UBICADOS EN LAS INSTALACIONES DEL DADEP.</t>
  </si>
  <si>
    <t>ITEM</t>
  </si>
  <si>
    <t xml:space="preserve">  IVA
19 %</t>
  </si>
  <si>
    <t>SERVICIO DE VIGILANCIA 12 HORAS SIN ARMA LAS CUALES SE PODRÁN REQUERIR ENTRE LAS 6:00 A.M. A 6:00 P.M. DE LUNEAS A VIERNES SIN FESTIVOS SIN ARMA. SEGÚN NECESIDAD.</t>
  </si>
  <si>
    <t>SERVICIO DE VIGILANCIA 12 HORAS LAS CUALES SE PODRÁN REQUERIR ENTRE LAS 6:00 A.M. A 9:00 P.M. DE LUNEAS A VIERNES, SEGÚN LA NECESIDAD SIN FESTIVOS SIN ARMA</t>
  </si>
  <si>
    <t>SERVICIO DE VIGILANCIA 8 HORAS DIURNAS LOS SÁBADOS, SIN ARMA</t>
  </si>
  <si>
    <t>CAMARA IP TIPO BULLER - HD FIJA, A COLOR, 2 MEGAPIXELES, INFRARROJA 30 LED Y SOFWARE DE ADMINISTRACIÓN, SISTEMA DE ALIMENTACIÓN PoE.</t>
  </si>
  <si>
    <t>CAMARA IP - HD TIPO MINI DOMO 2 MEGAPIXELES, INFRARROJA 30 LEDS, SOFWARE DE ADMINISTRACIÓN, SISTEMA DE ALIMENTACIÓN PoE.</t>
  </si>
  <si>
    <t>MONITOR TIPO TELEVISOR LCD - HD DE 42 PULGADAS, MÍNIMO DE 1,280 P X 720 p, pantalla 16:9</t>
  </si>
  <si>
    <t>NVR - HD-SDI DE GRABACIÓN DIGITAL PARA 16 CÁMARAS, CON UNIDADES DE DISCO DURO SAS Y SATA CON CAPACIDAD MÍNIMA DE 4TB PARA ALMACENAMIENTO DE ADMINISTRACIÓN DE CÁMARAS IP, TARJETA DE RED 1 GB Y TARJETA DE VIDEO DE ÚLTIMA GENERACIÓN</t>
  </si>
  <si>
    <t>DETECTORES DE METALES MANUALES</t>
  </si>
  <si>
    <t>INSTALACIÓN Y CONFIGURACIÓN DE PUNTO DE RED - POR CÁMARA</t>
  </si>
  <si>
    <t>CERTIFICACIÓN DE PUNTO DE RED</t>
  </si>
  <si>
    <t>DESCRIPCIÓN</t>
  </si>
  <si>
    <t>CANTIDAD</t>
  </si>
  <si>
    <t>TOTAL MEDIOS TECNOLÓGICOS</t>
  </si>
  <si>
    <t>TOTAL PERSONAL</t>
  </si>
  <si>
    <t>TOTAL PROPUESTA</t>
  </si>
  <si>
    <t>Nombre:</t>
  </si>
  <si>
    <t>Dirección:</t>
  </si>
  <si>
    <t>Teléfono:</t>
  </si>
  <si>
    <t>FORMATO 2. OFERTA ECONÓMICA</t>
  </si>
  <si>
    <t>COSTO DIRECTO POR PUESTO/MES</t>
  </si>
  <si>
    <t xml:space="preserve">TOTAL COSTO DIRECTO  POR PUESTO </t>
  </si>
  <si>
    <t>TOTAL INDIVIDUAL MES</t>
  </si>
  <si>
    <t>N/A</t>
  </si>
  <si>
    <t>AIU (%)</t>
  </si>
  <si>
    <t>VALOR TOTAL</t>
  </si>
  <si>
    <t>SERVICIO DE VIGILANCIA</t>
  </si>
  <si>
    <t>MEDIOS TECNOLÓGICOS</t>
  </si>
  <si>
    <t>TOTAL COSTO EQUIPIO MES</t>
  </si>
  <si>
    <r>
      <rPr>
        <b/>
        <sz val="10"/>
        <color indexed="10"/>
        <rFont val="Trebuchet MS"/>
        <family val="2"/>
      </rPr>
      <t>NOTA 1</t>
    </r>
    <r>
      <rPr>
        <b/>
        <sz val="10"/>
        <rFont val="Trebuchet MS"/>
        <family val="2"/>
      </rPr>
      <t>:</t>
    </r>
    <r>
      <rPr>
        <sz val="10"/>
        <rFont val="Trebuchet MS"/>
        <family val="2"/>
      </rPr>
      <t xml:space="preserve"> Para los valores individuales y totales no utilizar centavos, pero tenga en cuenta que el servicio total no puede estar por debajo de las tarifas mínimas mensuales establecidas por la Ley. </t>
    </r>
  </si>
  <si>
    <r>
      <rPr>
        <b/>
        <sz val="10"/>
        <color indexed="10"/>
        <rFont val="Trebuchet MS"/>
        <family val="2"/>
      </rPr>
      <t>NOTA 3</t>
    </r>
    <r>
      <rPr>
        <b/>
        <sz val="10"/>
        <rFont val="Trebuchet MS"/>
        <family val="2"/>
      </rPr>
      <t xml:space="preserve">: </t>
    </r>
    <r>
      <rPr>
        <sz val="10"/>
        <rFont val="Trebuchet MS"/>
        <family val="2"/>
      </rPr>
      <t xml:space="preserve">El DADEP formuló el presente formato de Oferta Económica, de tal forma que el proponente solo deberá diligenciar los espacios en gris y automáticamente se calculan los demás valores de los ítems. No obstante, dicha formulación establecida en el presente formato, no excluye la verificación y corrección por parte de los proponentes.     </t>
    </r>
  </si>
  <si>
    <r>
      <rPr>
        <b/>
        <sz val="10"/>
        <color indexed="10"/>
        <rFont val="Trebuchet MS"/>
        <family val="2"/>
      </rPr>
      <t>NOTA 4</t>
    </r>
    <r>
      <rPr>
        <b/>
        <sz val="10"/>
        <rFont val="Trebuchet MS"/>
        <family val="2"/>
      </rPr>
      <t>:</t>
    </r>
    <r>
      <rPr>
        <sz val="10"/>
        <rFont val="Trebuchet MS"/>
        <family val="2"/>
      </rPr>
      <t xml:space="preserve"> Para el diligenciamiento del presente formato en lo referente al IVA, discriminar la tarifa y tener en cuenta lo establecido en el Estatuto Tributario (art. 462-1) y sus reformas. Para calcular la tarifa del 5% debe cumplir con la totalidad de los requisitos establecidos en la mencionada ley. </t>
    </r>
  </si>
  <si>
    <r>
      <rPr>
        <b/>
        <sz val="10"/>
        <color indexed="10"/>
        <rFont val="Trebuchet MS"/>
        <family val="2"/>
      </rPr>
      <t>NOTA 5:</t>
    </r>
    <r>
      <rPr>
        <b/>
        <sz val="10"/>
        <rFont val="Trebuchet MS"/>
        <family val="2"/>
      </rPr>
      <t xml:space="preserve"> </t>
    </r>
    <r>
      <rPr>
        <sz val="10"/>
        <rFont val="Trebuchet MS"/>
        <family val="2"/>
      </rPr>
      <t>Para el cálculo del A y S tenga en cuenta lo establecido en la Circular Externa SVSP No. 20194000000025 del 02 de enero de 2019, expedida por la Superintendencia de Vigilancia y Seguridad Privada, de acuerdo a la modalidad requerida: sin armas 8% y con armas 10%  solicitado por la entidad.</t>
    </r>
  </si>
  <si>
    <r>
      <rPr>
        <b/>
        <sz val="10"/>
        <color rgb="FFFF0000"/>
        <rFont val="Trebuchet MS"/>
        <family val="2"/>
      </rPr>
      <t xml:space="preserve">NOTA 6: </t>
    </r>
    <r>
      <rPr>
        <sz val="10"/>
        <rFont val="Trebuchet MS"/>
        <family val="2"/>
      </rPr>
      <t>El valor señalado en ¨Total costo equipo mes¨ no podrá sobrepasar el promedio establecido en el estudio de mercado que corresponde a $4.997.256 equivalente al costo mensual de los equipos, so pena de rechazo de la oferta económica.</t>
    </r>
    <r>
      <rPr>
        <sz val="10"/>
        <color indexed="10"/>
        <rFont val="Trebuchet MS"/>
        <family val="2"/>
      </rPr>
      <t xml:space="preserve"> </t>
    </r>
  </si>
  <si>
    <r>
      <rPr>
        <b/>
        <sz val="10"/>
        <color rgb="FFFF0000"/>
        <rFont val="Trebuchet MS"/>
        <family val="2"/>
      </rPr>
      <t>NOTA 2:</t>
    </r>
    <r>
      <rPr>
        <sz val="10"/>
        <rFont val="Trebuchet MS"/>
        <family val="2"/>
      </rPr>
      <t xml:space="preserve"> En virtud de que las cooperativas de seguridad poseen un descuento autorizado hasta por el 10% de la suma entre el servicio, la administración y la supervisión, y para ser equitativos, se aclara que para estas, la evaluación se efectuará con base en el valor de la oferta antes de aplicar dicho descuento.</t>
    </r>
  </si>
  <si>
    <t>Valor gastos Administrativos y de Supervisión ( 8,%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</si>
</sst>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Trebuchet MS"/>
      <family val="2"/>
    </font>
    <font>
      <b/>
      <sz val="14"/>
      <name val="Trebuchet MS"/>
      <family val="2"/>
    </font>
    <font>
      <sz val="11"/>
      <color theme="1"/>
      <name val="Arial"/>
      <family val="2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Trebuchet MS"/>
      <family val="2"/>
    </font>
    <font>
      <b/>
      <sz val="10"/>
      <color indexed="10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  <font>
      <sz val="10"/>
      <color indexed="10"/>
      <name val="Trebuchet MS"/>
      <family val="2"/>
    </font>
    <font>
      <sz val="10"/>
      <color rgb="FFFF0000"/>
      <name val="Trebuchet MS"/>
      <family val="2"/>
    </font>
    <font>
      <sz val="16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165" fontId="2" fillId="0" borderId="0" xfId="1" applyNumberFormat="1" applyFont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justify"/>
    </xf>
    <xf numFmtId="165" fontId="4" fillId="2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 wrapText="1"/>
    </xf>
    <xf numFmtId="165" fontId="5" fillId="2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justify" vertical="center"/>
    </xf>
    <xf numFmtId="165" fontId="4" fillId="2" borderId="1" xfId="1" applyNumberFormat="1" applyFont="1" applyFill="1" applyBorder="1" applyAlignment="1">
      <alignment vertical="center"/>
    </xf>
    <xf numFmtId="165" fontId="4" fillId="2" borderId="1" xfId="1" applyNumberFormat="1" applyFont="1" applyFill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165" fontId="7" fillId="0" borderId="0" xfId="1" applyNumberFormat="1" applyFont="1" applyAlignment="1">
      <alignment horizontal="center" vertical="center" wrapText="1"/>
    </xf>
    <xf numFmtId="165" fontId="3" fillId="4" borderId="6" xfId="1" applyNumberFormat="1" applyFont="1" applyFill="1" applyBorder="1" applyAlignment="1">
      <alignment horizontal="center" vertical="center" wrapText="1"/>
    </xf>
    <xf numFmtId="165" fontId="3" fillId="4" borderId="7" xfId="1" applyNumberFormat="1" applyFont="1" applyFill="1" applyBorder="1" applyAlignment="1">
      <alignment vertical="center" wrapText="1"/>
    </xf>
    <xf numFmtId="165" fontId="3" fillId="4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3" fillId="3" borderId="6" xfId="1" applyNumberFormat="1" applyFont="1" applyFill="1" applyBorder="1" applyAlignment="1">
      <alignment horizontal="center" vertical="center" wrapText="1"/>
    </xf>
    <xf numFmtId="165" fontId="3" fillId="3" borderId="7" xfId="1" applyNumberFormat="1" applyFont="1" applyFill="1" applyBorder="1" applyAlignment="1">
      <alignment vertical="center" wrapText="1"/>
    </xf>
    <xf numFmtId="9" fontId="14" fillId="0" borderId="1" xfId="2" applyFont="1" applyFill="1" applyBorder="1" applyAlignment="1">
      <alignment horizontal="center" vertical="center" wrapText="1"/>
    </xf>
    <xf numFmtId="165" fontId="3" fillId="4" borderId="9" xfId="1" applyNumberFormat="1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 vertical="center" wrapText="1"/>
    </xf>
    <xf numFmtId="165" fontId="3" fillId="0" borderId="2" xfId="1" applyNumberFormat="1" applyFont="1" applyFill="1" applyBorder="1" applyAlignment="1">
      <alignment horizontal="center" vertical="center" wrapText="1"/>
    </xf>
    <xf numFmtId="165" fontId="3" fillId="0" borderId="3" xfId="1" applyNumberFormat="1" applyFont="1" applyFill="1" applyBorder="1" applyAlignment="1">
      <alignment horizontal="center" vertical="center" wrapText="1"/>
    </xf>
    <xf numFmtId="165" fontId="3" fillId="0" borderId="4" xfId="1" applyNumberFormat="1" applyFont="1" applyFill="1" applyBorder="1" applyAlignment="1">
      <alignment horizontal="center" vertical="center" wrapText="1"/>
    </xf>
    <xf numFmtId="165" fontId="3" fillId="4" borderId="2" xfId="1" applyNumberFormat="1" applyFont="1" applyFill="1" applyBorder="1" applyAlignment="1">
      <alignment horizontal="center" vertical="center" wrapText="1"/>
    </xf>
    <xf numFmtId="165" fontId="3" fillId="4" borderId="3" xfId="1" applyNumberFormat="1" applyFont="1" applyFill="1" applyBorder="1" applyAlignment="1">
      <alignment horizontal="center" vertical="center" wrapText="1"/>
    </xf>
    <xf numFmtId="165" fontId="3" fillId="4" borderId="4" xfId="1" applyNumberFormat="1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>
      <alignment horizontal="left" vertical="center" wrapText="1"/>
    </xf>
    <xf numFmtId="0" fontId="11" fillId="6" borderId="4" xfId="0" applyFont="1" applyFill="1" applyBorder="1" applyAlignment="1">
      <alignment horizontal="left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3" fillId="0" borderId="5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 wrapText="1"/>
    </xf>
    <xf numFmtId="165" fontId="3" fillId="5" borderId="2" xfId="1" applyNumberFormat="1" applyFont="1" applyFill="1" applyBorder="1" applyAlignment="1">
      <alignment horizontal="center" vertical="center"/>
    </xf>
    <xf numFmtId="165" fontId="3" fillId="5" borderId="3" xfId="1" applyNumberFormat="1" applyFont="1" applyFill="1" applyBorder="1" applyAlignment="1">
      <alignment horizontal="center" vertical="center"/>
    </xf>
    <xf numFmtId="165" fontId="3" fillId="3" borderId="2" xfId="1" applyNumberFormat="1" applyFont="1" applyFill="1" applyBorder="1" applyAlignment="1">
      <alignment horizontal="center" vertical="center" wrapText="1"/>
    </xf>
    <xf numFmtId="165" fontId="3" fillId="3" borderId="3" xfId="1" applyNumberFormat="1" applyFont="1" applyFill="1" applyBorder="1" applyAlignment="1">
      <alignment horizontal="center" vertical="center" wrapText="1"/>
    </xf>
    <xf numFmtId="165" fontId="3" fillId="3" borderId="4" xfId="1" applyNumberFormat="1" applyFont="1" applyFill="1" applyBorder="1" applyAlignment="1">
      <alignment horizontal="center" vertical="center" wrapText="1"/>
    </xf>
    <xf numFmtId="165" fontId="3" fillId="0" borderId="2" xfId="1" applyNumberFormat="1" applyFont="1" applyFill="1" applyBorder="1" applyAlignment="1">
      <alignment horizontal="left" vertical="center" wrapText="1"/>
    </xf>
    <xf numFmtId="165" fontId="3" fillId="0" borderId="4" xfId="1" applyNumberFormat="1" applyFont="1" applyFill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7" zoomScale="77" zoomScaleNormal="77" workbookViewId="0">
      <selection activeCell="C9" sqref="C9"/>
    </sheetView>
  </sheetViews>
  <sheetFormatPr baseColWidth="10" defaultRowHeight="18.75" x14ac:dyDescent="0.25"/>
  <cols>
    <col min="1" max="1" width="14.42578125" style="13" customWidth="1"/>
    <col min="2" max="2" width="62" style="13" customWidth="1"/>
    <col min="3" max="3" width="16.140625" style="13" customWidth="1"/>
    <col min="4" max="4" width="20.85546875" style="13" customWidth="1"/>
    <col min="5" max="6" width="22.85546875" style="13" customWidth="1"/>
    <col min="7" max="7" width="20.85546875" style="13" customWidth="1"/>
    <col min="8" max="9" width="21.140625" style="13" customWidth="1"/>
    <col min="10" max="10" width="23.5703125" style="13" customWidth="1"/>
    <col min="11" max="16384" width="11.42578125" style="13"/>
  </cols>
  <sheetData>
    <row r="1" spans="1:10" s="1" customFormat="1" ht="18.75" customHeight="1" x14ac:dyDescent="0.25">
      <c r="A1" s="36" t="s">
        <v>21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1" customFormat="1" ht="45" customHeight="1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8"/>
    </row>
    <row r="3" spans="1:10" s="1" customFormat="1" x14ac:dyDescent="0.25">
      <c r="A3" s="43" t="s">
        <v>18</v>
      </c>
      <c r="B3" s="44"/>
      <c r="C3" s="26"/>
      <c r="D3" s="27"/>
      <c r="E3" s="27"/>
      <c r="F3" s="27"/>
      <c r="G3" s="27"/>
      <c r="H3" s="27"/>
      <c r="I3" s="27"/>
      <c r="J3" s="28"/>
    </row>
    <row r="4" spans="1:10" s="1" customFormat="1" x14ac:dyDescent="0.25">
      <c r="A4" s="43" t="s">
        <v>19</v>
      </c>
      <c r="B4" s="44"/>
      <c r="C4" s="26"/>
      <c r="D4" s="27"/>
      <c r="E4" s="27"/>
      <c r="F4" s="27"/>
      <c r="G4" s="27"/>
      <c r="H4" s="27"/>
      <c r="I4" s="27"/>
      <c r="J4" s="28"/>
    </row>
    <row r="5" spans="1:10" s="1" customFormat="1" x14ac:dyDescent="0.25">
      <c r="A5" s="43" t="s">
        <v>20</v>
      </c>
      <c r="B5" s="44"/>
      <c r="C5" s="26"/>
      <c r="D5" s="27"/>
      <c r="E5" s="27"/>
      <c r="F5" s="27"/>
      <c r="G5" s="27"/>
      <c r="H5" s="27"/>
      <c r="I5" s="27"/>
      <c r="J5" s="28"/>
    </row>
    <row r="6" spans="1:10" s="1" customFormat="1" x14ac:dyDescent="0.25">
      <c r="A6" s="29" t="s">
        <v>28</v>
      </c>
      <c r="B6" s="30"/>
      <c r="C6" s="30"/>
      <c r="D6" s="30"/>
      <c r="E6" s="30"/>
      <c r="F6" s="30"/>
      <c r="G6" s="30"/>
      <c r="H6" s="30"/>
      <c r="I6" s="30"/>
      <c r="J6" s="31"/>
    </row>
    <row r="7" spans="1:10" s="1" customFormat="1" ht="75" x14ac:dyDescent="0.25">
      <c r="A7" s="14" t="s">
        <v>1</v>
      </c>
      <c r="B7" s="14" t="s">
        <v>13</v>
      </c>
      <c r="C7" s="15" t="s">
        <v>14</v>
      </c>
      <c r="D7" s="16" t="s">
        <v>22</v>
      </c>
      <c r="E7" s="16" t="s">
        <v>37</v>
      </c>
      <c r="F7" s="16" t="s">
        <v>23</v>
      </c>
      <c r="G7" s="16" t="s">
        <v>26</v>
      </c>
      <c r="H7" s="21" t="s">
        <v>2</v>
      </c>
      <c r="I7" s="16" t="s">
        <v>24</v>
      </c>
      <c r="J7" s="16" t="s">
        <v>27</v>
      </c>
    </row>
    <row r="8" spans="1:10" s="6" customFormat="1" ht="45" customHeight="1" x14ac:dyDescent="0.2">
      <c r="A8" s="2">
        <v>1</v>
      </c>
      <c r="B8" s="3" t="s">
        <v>3</v>
      </c>
      <c r="C8" s="4">
        <v>1</v>
      </c>
      <c r="D8" s="5"/>
      <c r="E8" s="5"/>
      <c r="F8" s="5">
        <f>ROUND(D8+E8,0)</f>
        <v>0</v>
      </c>
      <c r="G8" s="20">
        <v>0.1</v>
      </c>
      <c r="H8" s="22">
        <f>+ROUND(F8*G8*19%,0)</f>
        <v>0</v>
      </c>
      <c r="I8" s="5">
        <v>0</v>
      </c>
      <c r="J8" s="5">
        <f>ROUND((C8*I8)*10,0)</f>
        <v>0</v>
      </c>
    </row>
    <row r="9" spans="1:10" s="6" customFormat="1" ht="44.25" customHeight="1" x14ac:dyDescent="0.2">
      <c r="A9" s="2">
        <v>2</v>
      </c>
      <c r="B9" s="3" t="s">
        <v>4</v>
      </c>
      <c r="C9" s="4">
        <v>1</v>
      </c>
      <c r="D9" s="5"/>
      <c r="E9" s="5"/>
      <c r="F9" s="5">
        <f t="shared" ref="F9:F10" si="0">ROUND(D9+E9,0)</f>
        <v>0</v>
      </c>
      <c r="G9" s="20">
        <v>0.1</v>
      </c>
      <c r="H9" s="22">
        <f>+ROUND(F9*G9*19%,0)</f>
        <v>0</v>
      </c>
      <c r="I9" s="5">
        <f t="shared" ref="I9:I10" si="1">+D9+H9</f>
        <v>0</v>
      </c>
      <c r="J9" s="5">
        <f>ROUND((C9*I9)*10,0)</f>
        <v>0</v>
      </c>
    </row>
    <row r="10" spans="1:10" s="6" customFormat="1" ht="28.5" x14ac:dyDescent="0.2">
      <c r="A10" s="2">
        <v>3</v>
      </c>
      <c r="B10" s="3" t="s">
        <v>5</v>
      </c>
      <c r="C10" s="4">
        <v>1</v>
      </c>
      <c r="D10" s="5"/>
      <c r="E10" s="5"/>
      <c r="F10" s="5">
        <f t="shared" si="0"/>
        <v>0</v>
      </c>
      <c r="G10" s="20">
        <v>0.1</v>
      </c>
      <c r="H10" s="22">
        <f>+ROUND(F10*G10*19%,0)</f>
        <v>0</v>
      </c>
      <c r="I10" s="5">
        <f t="shared" si="1"/>
        <v>0</v>
      </c>
      <c r="J10" s="5">
        <f>ROUND((C10*I10)*10,0)</f>
        <v>0</v>
      </c>
    </row>
    <row r="11" spans="1:10" s="6" customFormat="1" x14ac:dyDescent="0.25">
      <c r="A11" s="29" t="s">
        <v>16</v>
      </c>
      <c r="B11" s="30"/>
      <c r="C11" s="30"/>
      <c r="D11" s="30"/>
      <c r="E11" s="30"/>
      <c r="F11" s="30"/>
      <c r="G11" s="30"/>
      <c r="H11" s="30"/>
      <c r="I11" s="30"/>
      <c r="J11" s="17">
        <f>+J8+J9+J10</f>
        <v>0</v>
      </c>
    </row>
    <row r="12" spans="1:10" s="7" customFormat="1" ht="18.75" customHeight="1" x14ac:dyDescent="0.25">
      <c r="A12" s="35" t="s">
        <v>29</v>
      </c>
      <c r="B12" s="35"/>
      <c r="C12" s="35"/>
      <c r="D12" s="35"/>
      <c r="E12" s="35"/>
      <c r="F12" s="35"/>
      <c r="G12" s="35"/>
      <c r="H12" s="35"/>
      <c r="I12" s="35"/>
      <c r="J12" s="35"/>
    </row>
    <row r="13" spans="1:10" s="7" customFormat="1" ht="63.75" customHeight="1" x14ac:dyDescent="0.25">
      <c r="A13" s="18" t="s">
        <v>1</v>
      </c>
      <c r="B13" s="18" t="s">
        <v>13</v>
      </c>
      <c r="C13" s="19" t="s">
        <v>14</v>
      </c>
      <c r="D13" s="18" t="s">
        <v>22</v>
      </c>
      <c r="E13" s="18" t="s">
        <v>25</v>
      </c>
      <c r="F13" s="18" t="s">
        <v>23</v>
      </c>
      <c r="G13" s="18" t="s">
        <v>26</v>
      </c>
      <c r="H13" s="18" t="s">
        <v>2</v>
      </c>
      <c r="I13" s="18" t="s">
        <v>30</v>
      </c>
      <c r="J13" s="18" t="s">
        <v>27</v>
      </c>
    </row>
    <row r="14" spans="1:10" s="6" customFormat="1" ht="42.75" x14ac:dyDescent="0.25">
      <c r="A14" s="2">
        <v>4</v>
      </c>
      <c r="B14" s="8" t="s">
        <v>6</v>
      </c>
      <c r="C14" s="4">
        <v>22</v>
      </c>
      <c r="D14" s="5"/>
      <c r="E14" s="5" t="s">
        <v>25</v>
      </c>
      <c r="F14" s="5">
        <f>+D14</f>
        <v>0</v>
      </c>
      <c r="G14" s="20">
        <v>0.1</v>
      </c>
      <c r="H14" s="22">
        <f>+ROUND(F14*G14*19%,0)</f>
        <v>0</v>
      </c>
      <c r="I14" s="5">
        <f>ROUND(F14+H14,0)</f>
        <v>0</v>
      </c>
      <c r="J14" s="5">
        <f t="shared" ref="J14:J20" si="2">ROUND((C14*I14),0)*10</f>
        <v>0</v>
      </c>
    </row>
    <row r="15" spans="1:10" s="6" customFormat="1" ht="42.75" x14ac:dyDescent="0.25">
      <c r="A15" s="2">
        <v>6</v>
      </c>
      <c r="B15" s="8" t="s">
        <v>7</v>
      </c>
      <c r="C15" s="4">
        <v>11</v>
      </c>
      <c r="D15" s="5"/>
      <c r="E15" s="5" t="s">
        <v>25</v>
      </c>
      <c r="F15" s="5">
        <f t="shared" ref="F15:F20" si="3">+D15</f>
        <v>0</v>
      </c>
      <c r="G15" s="20">
        <v>0.1</v>
      </c>
      <c r="H15" s="22">
        <f t="shared" ref="H15:H20" si="4">+ROUND(F15*G15*19%,0)</f>
        <v>0</v>
      </c>
      <c r="I15" s="5">
        <f t="shared" ref="I15:I20" si="5">ROUND(F15+H15,0)</f>
        <v>0</v>
      </c>
      <c r="J15" s="5">
        <f t="shared" si="2"/>
        <v>0</v>
      </c>
    </row>
    <row r="16" spans="1:10" s="6" customFormat="1" ht="28.5" x14ac:dyDescent="0.25">
      <c r="A16" s="2">
        <v>7</v>
      </c>
      <c r="B16" s="8" t="s">
        <v>8</v>
      </c>
      <c r="C16" s="4">
        <v>3</v>
      </c>
      <c r="D16" s="5"/>
      <c r="E16" s="5" t="s">
        <v>25</v>
      </c>
      <c r="F16" s="5">
        <f t="shared" si="3"/>
        <v>0</v>
      </c>
      <c r="G16" s="20">
        <v>0.1</v>
      </c>
      <c r="H16" s="22">
        <f t="shared" si="4"/>
        <v>0</v>
      </c>
      <c r="I16" s="5">
        <f t="shared" si="5"/>
        <v>0</v>
      </c>
      <c r="J16" s="5">
        <f t="shared" si="2"/>
        <v>0</v>
      </c>
    </row>
    <row r="17" spans="1:10" s="6" customFormat="1" ht="71.25" x14ac:dyDescent="0.25">
      <c r="A17" s="2">
        <v>8</v>
      </c>
      <c r="B17" s="8" t="s">
        <v>9</v>
      </c>
      <c r="C17" s="4">
        <v>3</v>
      </c>
      <c r="D17" s="5"/>
      <c r="E17" s="5" t="s">
        <v>25</v>
      </c>
      <c r="F17" s="5">
        <f t="shared" si="3"/>
        <v>0</v>
      </c>
      <c r="G17" s="20">
        <v>0.1</v>
      </c>
      <c r="H17" s="22">
        <f t="shared" si="4"/>
        <v>0</v>
      </c>
      <c r="I17" s="5">
        <f t="shared" si="5"/>
        <v>0</v>
      </c>
      <c r="J17" s="5">
        <f t="shared" si="2"/>
        <v>0</v>
      </c>
    </row>
    <row r="18" spans="1:10" s="6" customFormat="1" ht="21" x14ac:dyDescent="0.25">
      <c r="A18" s="2">
        <v>9</v>
      </c>
      <c r="B18" s="9" t="s">
        <v>10</v>
      </c>
      <c r="C18" s="4">
        <v>2</v>
      </c>
      <c r="D18" s="5"/>
      <c r="E18" s="5" t="s">
        <v>25</v>
      </c>
      <c r="F18" s="5">
        <f t="shared" si="3"/>
        <v>0</v>
      </c>
      <c r="G18" s="20">
        <v>0.1</v>
      </c>
      <c r="H18" s="22">
        <f t="shared" si="4"/>
        <v>0</v>
      </c>
      <c r="I18" s="5">
        <f t="shared" si="5"/>
        <v>0</v>
      </c>
      <c r="J18" s="5">
        <f t="shared" si="2"/>
        <v>0</v>
      </c>
    </row>
    <row r="19" spans="1:10" s="6" customFormat="1" ht="28.5" x14ac:dyDescent="0.25">
      <c r="A19" s="2">
        <v>10</v>
      </c>
      <c r="B19" s="10" t="s">
        <v>11</v>
      </c>
      <c r="C19" s="4">
        <v>1</v>
      </c>
      <c r="D19" s="5"/>
      <c r="E19" s="5" t="s">
        <v>25</v>
      </c>
      <c r="F19" s="5">
        <f t="shared" si="3"/>
        <v>0</v>
      </c>
      <c r="G19" s="20">
        <v>0.1</v>
      </c>
      <c r="H19" s="22">
        <f t="shared" si="4"/>
        <v>0</v>
      </c>
      <c r="I19" s="5">
        <f t="shared" si="5"/>
        <v>0</v>
      </c>
      <c r="J19" s="5">
        <f t="shared" si="2"/>
        <v>0</v>
      </c>
    </row>
    <row r="20" spans="1:10" s="6" customFormat="1" ht="21" x14ac:dyDescent="0.25">
      <c r="A20" s="2">
        <v>11</v>
      </c>
      <c r="B20" s="8" t="s">
        <v>12</v>
      </c>
      <c r="C20" s="4">
        <v>1</v>
      </c>
      <c r="D20" s="5"/>
      <c r="E20" s="5" t="s">
        <v>25</v>
      </c>
      <c r="F20" s="5">
        <f t="shared" si="3"/>
        <v>0</v>
      </c>
      <c r="G20" s="20">
        <v>0.1</v>
      </c>
      <c r="H20" s="22">
        <f t="shared" si="4"/>
        <v>0</v>
      </c>
      <c r="I20" s="5">
        <f t="shared" si="5"/>
        <v>0</v>
      </c>
      <c r="J20" s="5">
        <f t="shared" si="2"/>
        <v>0</v>
      </c>
    </row>
    <row r="21" spans="1:10" s="6" customFormat="1" x14ac:dyDescent="0.25">
      <c r="A21" s="40" t="s">
        <v>15</v>
      </c>
      <c r="B21" s="41"/>
      <c r="C21" s="41"/>
      <c r="D21" s="41"/>
      <c r="E21" s="41"/>
      <c r="F21" s="41"/>
      <c r="G21" s="41"/>
      <c r="H21" s="41"/>
      <c r="I21" s="42"/>
      <c r="J21" s="5">
        <f>+SUM(J14:J20)</f>
        <v>0</v>
      </c>
    </row>
    <row r="22" spans="1:10" s="12" customFormat="1" x14ac:dyDescent="0.25">
      <c r="A22" s="38" t="s">
        <v>17</v>
      </c>
      <c r="B22" s="39"/>
      <c r="C22" s="39"/>
      <c r="D22" s="39"/>
      <c r="E22" s="39"/>
      <c r="F22" s="39"/>
      <c r="G22" s="39"/>
      <c r="H22" s="39"/>
      <c r="I22" s="39"/>
      <c r="J22" s="11">
        <f>SUM(J8:J20)</f>
        <v>0</v>
      </c>
    </row>
    <row r="24" spans="1:10" ht="34.5" customHeight="1" x14ac:dyDescent="0.25">
      <c r="A24" s="32" t="s">
        <v>31</v>
      </c>
      <c r="B24" s="33"/>
      <c r="C24" s="33"/>
      <c r="D24" s="33"/>
      <c r="E24" s="33"/>
      <c r="F24" s="33"/>
      <c r="G24" s="33"/>
      <c r="H24" s="33"/>
      <c r="I24" s="33"/>
      <c r="J24" s="34"/>
    </row>
    <row r="25" spans="1:10" ht="34.5" customHeight="1" x14ac:dyDescent="0.25">
      <c r="A25" s="32" t="s">
        <v>36</v>
      </c>
      <c r="B25" s="33"/>
      <c r="C25" s="33"/>
      <c r="D25" s="33"/>
      <c r="E25" s="33"/>
      <c r="F25" s="33"/>
      <c r="G25" s="33"/>
      <c r="H25" s="33"/>
      <c r="I25" s="33"/>
      <c r="J25" s="34"/>
    </row>
    <row r="26" spans="1:10" ht="39" customHeight="1" x14ac:dyDescent="0.25">
      <c r="A26" s="32" t="s">
        <v>32</v>
      </c>
      <c r="B26" s="33"/>
      <c r="C26" s="33"/>
      <c r="D26" s="33"/>
      <c r="E26" s="33"/>
      <c r="F26" s="33"/>
      <c r="G26" s="33"/>
      <c r="H26" s="33"/>
      <c r="I26" s="33"/>
      <c r="J26" s="34"/>
    </row>
    <row r="27" spans="1:10" ht="35.25" customHeight="1" x14ac:dyDescent="0.25">
      <c r="A27" s="32" t="s">
        <v>33</v>
      </c>
      <c r="B27" s="33"/>
      <c r="C27" s="33"/>
      <c r="D27" s="33"/>
      <c r="E27" s="33"/>
      <c r="F27" s="33"/>
      <c r="G27" s="33"/>
      <c r="H27" s="33"/>
      <c r="I27" s="33"/>
      <c r="J27" s="34"/>
    </row>
    <row r="28" spans="1:10" ht="35.25" customHeight="1" x14ac:dyDescent="0.25">
      <c r="A28" s="32" t="s">
        <v>34</v>
      </c>
      <c r="B28" s="33"/>
      <c r="C28" s="33"/>
      <c r="D28" s="33"/>
      <c r="E28" s="33"/>
      <c r="F28" s="33"/>
      <c r="G28" s="33"/>
      <c r="H28" s="33"/>
      <c r="I28" s="33"/>
      <c r="J28" s="34"/>
    </row>
    <row r="29" spans="1:10" ht="42.75" customHeight="1" x14ac:dyDescent="0.25">
      <c r="A29" s="23" t="s">
        <v>35</v>
      </c>
      <c r="B29" s="24"/>
      <c r="C29" s="24"/>
      <c r="D29" s="24"/>
      <c r="E29" s="24"/>
      <c r="F29" s="24"/>
      <c r="G29" s="24"/>
      <c r="H29" s="24"/>
      <c r="I29" s="24"/>
      <c r="J29" s="25"/>
    </row>
  </sheetData>
  <protectedRanges>
    <protectedRange password="C67C" sqref="D12:G12 D22:G22" name="Rango1" securityDescriptor="O:WDG:WDD:(A;;CC;;;WD)"/>
    <protectedRange password="C67C" sqref="D8:F11" name="Rango1_1" securityDescriptor="O:WDG:WDD:(A;;CC;;;WD)"/>
    <protectedRange password="C67C" sqref="D14:F21" name="Rango1_2" securityDescriptor="O:WDG:WDD:(A;;CC;;;WD)"/>
    <protectedRange password="C67C" sqref="G8:G11 G14:G20" name="Rango1_3" securityDescriptor="O:WDG:WDD:(A;;CC;;;WD)"/>
    <protectedRange password="C67C" sqref="G21" name="Rango1_4" securityDescriptor="O:WDG:WDD:(A;;CC;;;WD)"/>
    <protectedRange password="C67C" sqref="H8:H11 H14:H20" name="Rango1_5" securityDescriptor="O:WDG:WDD:(A;;CC;;;WD)"/>
    <protectedRange password="C67C" sqref="H21" name="Rango1_6" securityDescriptor="O:WDG:WDD:(A;;CC;;;WD)"/>
    <protectedRange password="C67C" sqref="I8:I11" name="Rango1_7" securityDescriptor="O:WDG:WDD:(A;;CC;;;WD)"/>
    <protectedRange password="C67C" sqref="I14:I21" name="Rango1_8" securityDescriptor="O:WDG:WDD:(A;;CC;;;WD)"/>
    <protectedRange password="C67C" sqref="J21" name="Rango1_10" securityDescriptor="O:WDG:WDD:(A;;CC;;;WD)"/>
    <protectedRange password="C67C" sqref="C8:C11" name="Rango1_11" securityDescriptor="O:WDG:WDD:(A;;CC;;;WD)"/>
    <protectedRange password="C67C" sqref="C14:C21" name="Rango1_12" securityDescriptor="O:WDG:WDD:(A;;CC;;;WD)"/>
  </protectedRanges>
  <mergeCells count="19">
    <mergeCell ref="A1:J1"/>
    <mergeCell ref="A22:I22"/>
    <mergeCell ref="A11:I11"/>
    <mergeCell ref="A21:I21"/>
    <mergeCell ref="A3:B3"/>
    <mergeCell ref="A4:B4"/>
    <mergeCell ref="A5:B5"/>
    <mergeCell ref="C3:J3"/>
    <mergeCell ref="C4:J4"/>
    <mergeCell ref="C5:J5"/>
    <mergeCell ref="A29:J29"/>
    <mergeCell ref="A2:J2"/>
    <mergeCell ref="A6:J6"/>
    <mergeCell ref="A24:J24"/>
    <mergeCell ref="A26:J26"/>
    <mergeCell ref="A27:J27"/>
    <mergeCell ref="A28:J28"/>
    <mergeCell ref="A12:J12"/>
    <mergeCell ref="A25:J25"/>
  </mergeCells>
  <pageMargins left="0.31496062992125984" right="0.31496062992125984" top="0.74803149606299213" bottom="0.74803149606299213" header="0.31496062992125984" footer="0.31496062992125984"/>
  <pageSetup scale="5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Cecilia Suna Ladino</dc:creator>
  <cp:lastModifiedBy>jorjuela</cp:lastModifiedBy>
  <cp:lastPrinted>2019-09-10T19:17:01Z</cp:lastPrinted>
  <dcterms:created xsi:type="dcterms:W3CDTF">2019-06-27T13:01:13Z</dcterms:created>
  <dcterms:modified xsi:type="dcterms:W3CDTF">2019-09-11T23:25:51Z</dcterms:modified>
</cp:coreProperties>
</file>