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C:\Users\EdwinG\Desktop\EDWIN CONTRATOS\CONTRATOS 2019\MENAJE\"/>
    </mc:Choice>
  </mc:AlternateContent>
  <xr:revisionPtr revIDLastSave="0" documentId="13_ncr:1_{4718C137-D61B-4106-B15D-B2DDCF271789}" xr6:coauthVersionLast="41" xr6:coauthVersionMax="41" xr10:uidLastSave="{00000000-0000-0000-0000-000000000000}"/>
  <bookViews>
    <workbookView xWindow="-120" yWindow="-120" windowWidth="29040" windowHeight="15840" tabRatio="875" activeTab="3" xr2:uid="{00000000-000D-0000-FFFF-FFFF00000000}"/>
  </bookViews>
  <sheets>
    <sheet name="LOTE I 971" sheetId="2" r:id="rId1"/>
    <sheet name="LOTE II 1104" sheetId="5" r:id="rId2"/>
    <sheet name="CDP" sheetId="6" r:id="rId3"/>
    <sheet name="MODELO OFERTA ECONOMICA LOTE I" sheetId="7" r:id="rId4"/>
    <sheet name="MODELO OFERTA ECONOMICA LOTE II" sheetId="8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9" i="8" l="1"/>
  <c r="F4" i="8"/>
  <c r="F5" i="8"/>
  <c r="G5" i="8" s="1"/>
  <c r="F6" i="8"/>
  <c r="G6" i="8"/>
  <c r="F7" i="8"/>
  <c r="G7" i="8" s="1"/>
  <c r="F8" i="8"/>
  <c r="G8" i="8"/>
  <c r="F9" i="8"/>
  <c r="G9" i="8" s="1"/>
  <c r="F10" i="8"/>
  <c r="G10" i="8"/>
  <c r="F11" i="8"/>
  <c r="G11" i="8" s="1"/>
  <c r="F12" i="8"/>
  <c r="G12" i="8"/>
  <c r="F13" i="8"/>
  <c r="G13" i="8" s="1"/>
  <c r="F14" i="8"/>
  <c r="G14" i="8"/>
  <c r="F15" i="8"/>
  <c r="G15" i="8" s="1"/>
  <c r="F16" i="8"/>
  <c r="G16" i="8"/>
  <c r="F17" i="8"/>
  <c r="G17" i="8" s="1"/>
  <c r="F18" i="8"/>
  <c r="G18" i="8"/>
  <c r="F19" i="8"/>
  <c r="G19" i="8" s="1"/>
  <c r="F20" i="8"/>
  <c r="G20" i="8"/>
  <c r="F21" i="8"/>
  <c r="G21" i="8" s="1"/>
  <c r="F22" i="8"/>
  <c r="G22" i="8"/>
  <c r="F23" i="8"/>
  <c r="G23" i="8" s="1"/>
  <c r="F24" i="8"/>
  <c r="G24" i="8"/>
  <c r="F25" i="8"/>
  <c r="G25" i="8" s="1"/>
  <c r="F26" i="8"/>
  <c r="G26" i="8"/>
  <c r="F27" i="8"/>
  <c r="G27" i="8" s="1"/>
  <c r="F28" i="8"/>
  <c r="G28" i="8"/>
  <c r="F29" i="8"/>
  <c r="G29" i="8" s="1"/>
  <c r="F30" i="8"/>
  <c r="G30" i="8"/>
  <c r="F31" i="8"/>
  <c r="G31" i="8" s="1"/>
  <c r="F32" i="8"/>
  <c r="G32" i="8"/>
  <c r="F33" i="8"/>
  <c r="G33" i="8" s="1"/>
  <c r="F34" i="8"/>
  <c r="G34" i="8"/>
  <c r="F35" i="8"/>
  <c r="G35" i="8" s="1"/>
  <c r="F36" i="8"/>
  <c r="G36" i="8"/>
  <c r="F37" i="8"/>
  <c r="G37" i="8" s="1"/>
  <c r="F38" i="8"/>
  <c r="G38" i="8"/>
  <c r="F3" i="8"/>
  <c r="G3" i="8"/>
  <c r="H39" i="8"/>
  <c r="E102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3" i="7"/>
  <c r="G102" i="7" s="1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4" i="7"/>
  <c r="F5" i="7"/>
  <c r="F6" i="7"/>
  <c r="F7" i="7"/>
  <c r="F8" i="7"/>
  <c r="F9" i="7"/>
  <c r="F10" i="7"/>
  <c r="F11" i="7"/>
  <c r="F12" i="7"/>
  <c r="F13" i="7"/>
  <c r="F14" i="7"/>
  <c r="F3" i="7"/>
  <c r="F102" i="7" s="1"/>
  <c r="F39" i="8" l="1"/>
  <c r="G4" i="8"/>
  <c r="G39" i="8"/>
  <c r="Q23" i="5"/>
  <c r="F22" i="5"/>
  <c r="G22" i="5" s="1"/>
  <c r="J22" i="5"/>
  <c r="K22" i="5"/>
  <c r="R22" i="5"/>
  <c r="S22" i="5"/>
  <c r="R23" i="5"/>
  <c r="S23" i="5"/>
  <c r="R24" i="5"/>
  <c r="S24" i="5"/>
  <c r="Q22" i="5"/>
  <c r="N22" i="5"/>
  <c r="O22" i="5" s="1"/>
  <c r="P22" i="5" s="1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L5" i="2"/>
  <c r="L6" i="2"/>
  <c r="L7" i="2"/>
  <c r="L8" i="2"/>
  <c r="L103" i="2" s="1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K103" i="2"/>
  <c r="J103" i="2"/>
  <c r="I103" i="2"/>
  <c r="F103" i="2"/>
  <c r="G103" i="2"/>
  <c r="H103" i="2"/>
  <c r="M103" i="2"/>
  <c r="N103" i="2"/>
  <c r="O103" i="2"/>
  <c r="P103" i="2"/>
  <c r="E103" i="2"/>
  <c r="Q102" i="2"/>
  <c r="Q101" i="2"/>
  <c r="Q103" i="2" s="1"/>
  <c r="Q100" i="2"/>
  <c r="Q97" i="2"/>
  <c r="Q91" i="2"/>
  <c r="Q90" i="2"/>
  <c r="Q89" i="2"/>
  <c r="Q88" i="2"/>
  <c r="Q84" i="2"/>
  <c r="Q83" i="2"/>
  <c r="Q81" i="2"/>
  <c r="Q80" i="2"/>
  <c r="Q79" i="2"/>
  <c r="Q75" i="2"/>
  <c r="Q74" i="2"/>
  <c r="Q71" i="2"/>
  <c r="Q69" i="2"/>
  <c r="Q68" i="2"/>
  <c r="Q63" i="2"/>
  <c r="Q64" i="2"/>
  <c r="Q62" i="2"/>
  <c r="Q55" i="2"/>
  <c r="Q54" i="2"/>
  <c r="Q52" i="2"/>
  <c r="Q51" i="2"/>
  <c r="Q53" i="2"/>
  <c r="Q56" i="2"/>
  <c r="Q57" i="2"/>
  <c r="Q58" i="2"/>
  <c r="Q59" i="2"/>
  <c r="Q60" i="2"/>
  <c r="Q61" i="2"/>
  <c r="Q65" i="2"/>
  <c r="Q66" i="2"/>
  <c r="Q67" i="2"/>
  <c r="Q70" i="2"/>
  <c r="Q72" i="2"/>
  <c r="Q73" i="2"/>
  <c r="Q76" i="2"/>
  <c r="Q77" i="2"/>
  <c r="Q78" i="2"/>
  <c r="Q82" i="2"/>
  <c r="Q85" i="2"/>
  <c r="Q86" i="2"/>
  <c r="Q87" i="2"/>
  <c r="Q92" i="2"/>
  <c r="Q93" i="2"/>
  <c r="Q94" i="2"/>
  <c r="Q95" i="2"/>
  <c r="Q96" i="2"/>
  <c r="Q98" i="2"/>
  <c r="Q99" i="2"/>
  <c r="R49" i="2"/>
  <c r="R50" i="2"/>
  <c r="Q49" i="2"/>
  <c r="Q48" i="2"/>
  <c r="Q46" i="2"/>
  <c r="Q43" i="2"/>
  <c r="Q41" i="2"/>
  <c r="Q40" i="2"/>
  <c r="Q32" i="2"/>
  <c r="Q31" i="2"/>
  <c r="Q30" i="2"/>
  <c r="Q19" i="2"/>
  <c r="Q20" i="2"/>
  <c r="Q21" i="2"/>
  <c r="Q22" i="2"/>
  <c r="Q23" i="2"/>
  <c r="Q24" i="2"/>
  <c r="Q25" i="2"/>
  <c r="Q26" i="2"/>
  <c r="Q27" i="2"/>
  <c r="Q28" i="2"/>
  <c r="Q29" i="2"/>
  <c r="Q33" i="2"/>
  <c r="Q34" i="2"/>
  <c r="Q35" i="2"/>
  <c r="Q36" i="2"/>
  <c r="Q37" i="2"/>
  <c r="Q38" i="2"/>
  <c r="Q39" i="2"/>
  <c r="Q42" i="2"/>
  <c r="Q44" i="2"/>
  <c r="Q45" i="2"/>
  <c r="Q47" i="2"/>
  <c r="Q18" i="2"/>
  <c r="Q17" i="2"/>
  <c r="Q16" i="2"/>
  <c r="E17" i="2"/>
  <c r="F17" i="2" s="1"/>
  <c r="G17" i="2" s="1"/>
  <c r="Q6" i="2"/>
  <c r="Q5" i="2"/>
  <c r="Q4" i="2"/>
  <c r="Q15" i="2"/>
  <c r="Q14" i="2"/>
  <c r="Q13" i="2"/>
  <c r="Q12" i="2"/>
  <c r="Q11" i="2"/>
  <c r="Q10" i="2"/>
  <c r="Q9" i="2"/>
  <c r="Q8" i="2"/>
  <c r="Q7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4" i="2"/>
  <c r="R102" i="2" l="1"/>
  <c r="O101" i="2"/>
  <c r="O102" i="2"/>
  <c r="N101" i="2"/>
  <c r="N102" i="2"/>
  <c r="N72" i="2"/>
  <c r="N73" i="2"/>
  <c r="N74" i="2"/>
  <c r="N75" i="2"/>
  <c r="N65" i="2"/>
  <c r="O65" i="2"/>
  <c r="N61" i="2"/>
  <c r="O61" i="2" s="1"/>
  <c r="N16" i="2"/>
  <c r="O16" i="2" s="1"/>
  <c r="O49" i="2" l="1"/>
  <c r="O53" i="2"/>
  <c r="N49" i="2"/>
  <c r="N50" i="2"/>
  <c r="O50" i="2" s="1"/>
  <c r="N51" i="2"/>
  <c r="O51" i="2" s="1"/>
  <c r="N52" i="2"/>
  <c r="O52" i="2" s="1"/>
  <c r="N53" i="2"/>
  <c r="N54" i="2"/>
  <c r="O54" i="2" s="1"/>
  <c r="N55" i="2"/>
  <c r="O55" i="2" s="1"/>
  <c r="E87" i="2"/>
  <c r="F87" i="2" s="1"/>
  <c r="J87" i="2"/>
  <c r="K87" i="2" s="1"/>
  <c r="N87" i="2"/>
  <c r="O87" i="2" s="1"/>
  <c r="Q28" i="5"/>
  <c r="Q26" i="5"/>
  <c r="Q21" i="5"/>
  <c r="Q19" i="5"/>
  <c r="Q18" i="5"/>
  <c r="Q17" i="5"/>
  <c r="Q15" i="5"/>
  <c r="Q14" i="5"/>
  <c r="Q13" i="5"/>
  <c r="Q12" i="5"/>
  <c r="Q11" i="5"/>
  <c r="Q10" i="5"/>
  <c r="Q9" i="5"/>
  <c r="Q8" i="5"/>
  <c r="Q7" i="5"/>
  <c r="Q5" i="5"/>
  <c r="G87" i="2" l="1"/>
  <c r="A2" i="2"/>
  <c r="M40" i="5"/>
  <c r="J37" i="5"/>
  <c r="K37" i="5" s="1"/>
  <c r="J36" i="5"/>
  <c r="K36" i="5" s="1"/>
  <c r="J35" i="5"/>
  <c r="J33" i="5"/>
  <c r="K33" i="5" s="1"/>
  <c r="J32" i="5"/>
  <c r="K32" i="5" s="1"/>
  <c r="J29" i="5"/>
  <c r="K29" i="5" s="1"/>
  <c r="J28" i="5"/>
  <c r="K28" i="5" s="1"/>
  <c r="J25" i="5"/>
  <c r="K25" i="5" s="1"/>
  <c r="J24" i="5"/>
  <c r="K24" i="5" s="1"/>
  <c r="J20" i="5"/>
  <c r="K20" i="5" s="1"/>
  <c r="J19" i="5"/>
  <c r="K19" i="5" s="1"/>
  <c r="J16" i="5"/>
  <c r="K16" i="5" s="1"/>
  <c r="J15" i="5"/>
  <c r="K15" i="5" s="1"/>
  <c r="J12" i="5"/>
  <c r="K12" i="5" s="1"/>
  <c r="J11" i="5"/>
  <c r="K11" i="5" s="1"/>
  <c r="J8" i="5"/>
  <c r="K8" i="5" s="1"/>
  <c r="J7" i="5"/>
  <c r="K7" i="5" s="1"/>
  <c r="J4" i="5"/>
  <c r="K4" i="5" s="1"/>
  <c r="R101" i="2"/>
  <c r="S103" i="2" l="1"/>
  <c r="R103" i="2"/>
  <c r="R87" i="2"/>
  <c r="K38" i="5"/>
  <c r="K27" i="5"/>
  <c r="K14" i="5"/>
  <c r="J6" i="5"/>
  <c r="K6" i="5" s="1"/>
  <c r="J10" i="5"/>
  <c r="K10" i="5" s="1"/>
  <c r="J14" i="5"/>
  <c r="J18" i="5"/>
  <c r="K18" i="5" s="1"/>
  <c r="J23" i="5"/>
  <c r="K23" i="5" s="1"/>
  <c r="J27" i="5"/>
  <c r="J31" i="5"/>
  <c r="K31" i="5" s="1"/>
  <c r="J39" i="5"/>
  <c r="K39" i="5" s="1"/>
  <c r="J5" i="5"/>
  <c r="K5" i="5" s="1"/>
  <c r="J9" i="5"/>
  <c r="K9" i="5" s="1"/>
  <c r="J13" i="5"/>
  <c r="K13" i="5" s="1"/>
  <c r="J17" i="5"/>
  <c r="K17" i="5" s="1"/>
  <c r="J21" i="5"/>
  <c r="K21" i="5" s="1"/>
  <c r="J26" i="5"/>
  <c r="K26" i="5" s="1"/>
  <c r="J30" i="5"/>
  <c r="K30" i="5" s="1"/>
  <c r="J34" i="5"/>
  <c r="K34" i="5" s="1"/>
  <c r="K35" i="5"/>
  <c r="J38" i="5"/>
  <c r="J100" i="2"/>
  <c r="K100" i="2" s="1"/>
  <c r="J99" i="2"/>
  <c r="K99" i="2" s="1"/>
  <c r="J96" i="2"/>
  <c r="K96" i="2" s="1"/>
  <c r="J95" i="2"/>
  <c r="K95" i="2" s="1"/>
  <c r="J92" i="2"/>
  <c r="K92" i="2" s="1"/>
  <c r="J89" i="2"/>
  <c r="K89" i="2" s="1"/>
  <c r="J88" i="2"/>
  <c r="K88" i="2" s="1"/>
  <c r="J83" i="2"/>
  <c r="K83" i="2" s="1"/>
  <c r="J82" i="2"/>
  <c r="K82" i="2" s="1"/>
  <c r="J79" i="2"/>
  <c r="K79" i="2" s="1"/>
  <c r="J77" i="2"/>
  <c r="K77" i="2" s="1"/>
  <c r="J74" i="2"/>
  <c r="K74" i="2" s="1"/>
  <c r="J73" i="2"/>
  <c r="K73" i="2" s="1"/>
  <c r="J69" i="2"/>
  <c r="K69" i="2" s="1"/>
  <c r="J68" i="2"/>
  <c r="K68" i="2" s="1"/>
  <c r="J63" i="2"/>
  <c r="K63" i="2" s="1"/>
  <c r="J62" i="2"/>
  <c r="K62" i="2" s="1"/>
  <c r="J58" i="2"/>
  <c r="K58" i="2" s="1"/>
  <c r="J57" i="2"/>
  <c r="K57" i="2" s="1"/>
  <c r="J54" i="2"/>
  <c r="K54" i="2" s="1"/>
  <c r="J52" i="2"/>
  <c r="K52" i="2" s="1"/>
  <c r="J48" i="2"/>
  <c r="K48" i="2" s="1"/>
  <c r="J47" i="2"/>
  <c r="K47" i="2" s="1"/>
  <c r="J45" i="2"/>
  <c r="K45" i="2" s="1"/>
  <c r="J44" i="2"/>
  <c r="K44" i="2" s="1"/>
  <c r="J41" i="2"/>
  <c r="K41" i="2" s="1"/>
  <c r="J40" i="2"/>
  <c r="K40" i="2" s="1"/>
  <c r="J37" i="2"/>
  <c r="K37" i="2" s="1"/>
  <c r="J36" i="2"/>
  <c r="K36" i="2" s="1"/>
  <c r="J33" i="2"/>
  <c r="K33" i="2" s="1"/>
  <c r="J32" i="2"/>
  <c r="K32" i="2" s="1"/>
  <c r="J29" i="2"/>
  <c r="K29" i="2" s="1"/>
  <c r="J28" i="2"/>
  <c r="K28" i="2" s="1"/>
  <c r="J25" i="2"/>
  <c r="K25" i="2" s="1"/>
  <c r="J24" i="2"/>
  <c r="K24" i="2" s="1"/>
  <c r="J21" i="2"/>
  <c r="K21" i="2" s="1"/>
  <c r="J20" i="2"/>
  <c r="K20" i="2" s="1"/>
  <c r="J15" i="2"/>
  <c r="J12" i="2"/>
  <c r="J11" i="2"/>
  <c r="K11" i="2" s="1"/>
  <c r="J10" i="2"/>
  <c r="K10" i="2" s="1"/>
  <c r="J8" i="2"/>
  <c r="J7" i="2"/>
  <c r="K7" i="2" s="1"/>
  <c r="J4" i="2"/>
  <c r="K4" i="2" l="1"/>
  <c r="L4" i="2" s="1"/>
  <c r="J6" i="2"/>
  <c r="K6" i="2" s="1"/>
  <c r="J9" i="2"/>
  <c r="K9" i="2" s="1"/>
  <c r="K12" i="2"/>
  <c r="J14" i="2"/>
  <c r="K14" i="2" s="1"/>
  <c r="J18" i="2"/>
  <c r="K18" i="2" s="1"/>
  <c r="J22" i="2"/>
  <c r="K22" i="2" s="1"/>
  <c r="J26" i="2"/>
  <c r="K26" i="2" s="1"/>
  <c r="J30" i="2"/>
  <c r="K30" i="2" s="1"/>
  <c r="J34" i="2"/>
  <c r="K34" i="2" s="1"/>
  <c r="J38" i="2"/>
  <c r="K38" i="2" s="1"/>
  <c r="J42" i="2"/>
  <c r="K42" i="2" s="1"/>
  <c r="J50" i="2"/>
  <c r="K50" i="2" s="1"/>
  <c r="J55" i="2"/>
  <c r="K55" i="2" s="1"/>
  <c r="J59" i="2"/>
  <c r="K59" i="2" s="1"/>
  <c r="J64" i="2"/>
  <c r="K64" i="2" s="1"/>
  <c r="J70" i="2"/>
  <c r="K70" i="2" s="1"/>
  <c r="J75" i="2"/>
  <c r="K75" i="2" s="1"/>
  <c r="J80" i="2"/>
  <c r="K80" i="2" s="1"/>
  <c r="J84" i="2"/>
  <c r="K84" i="2" s="1"/>
  <c r="J90" i="2"/>
  <c r="K90" i="2" s="1"/>
  <c r="J93" i="2"/>
  <c r="K93" i="2" s="1"/>
  <c r="J98" i="2"/>
  <c r="K98" i="2" s="1"/>
  <c r="J5" i="2"/>
  <c r="K5" i="2" s="1"/>
  <c r="K8" i="2"/>
  <c r="J13" i="2"/>
  <c r="K13" i="2" s="1"/>
  <c r="K15" i="2"/>
  <c r="J19" i="2"/>
  <c r="K19" i="2" s="1"/>
  <c r="J23" i="2"/>
  <c r="K23" i="2" s="1"/>
  <c r="J27" i="2"/>
  <c r="K27" i="2" s="1"/>
  <c r="J31" i="2"/>
  <c r="K31" i="2" s="1"/>
  <c r="J35" i="2"/>
  <c r="K35" i="2" s="1"/>
  <c r="J39" i="2"/>
  <c r="K39" i="2" s="1"/>
  <c r="J43" i="2"/>
  <c r="K43" i="2" s="1"/>
  <c r="J46" i="2"/>
  <c r="K46" i="2" s="1"/>
  <c r="J51" i="2"/>
  <c r="K51" i="2" s="1"/>
  <c r="J56" i="2"/>
  <c r="K56" i="2" s="1"/>
  <c r="J60" i="2"/>
  <c r="K60" i="2" s="1"/>
  <c r="J66" i="2"/>
  <c r="K66" i="2" s="1"/>
  <c r="J71" i="2"/>
  <c r="K71" i="2" s="1"/>
  <c r="J76" i="2"/>
  <c r="K76" i="2" s="1"/>
  <c r="J81" i="2"/>
  <c r="K81" i="2" s="1"/>
  <c r="J91" i="2"/>
  <c r="K91" i="2" s="1"/>
  <c r="J94" i="2"/>
  <c r="K94" i="2" s="1"/>
  <c r="J97" i="2"/>
  <c r="K97" i="2" s="1"/>
  <c r="G10" i="6"/>
  <c r="G9" i="6"/>
  <c r="E5" i="5" l="1"/>
  <c r="E6" i="5"/>
  <c r="E7" i="5"/>
  <c r="R7" i="5" s="1"/>
  <c r="S7" i="5" s="1"/>
  <c r="E8" i="5"/>
  <c r="R8" i="5" s="1"/>
  <c r="S8" i="5" s="1"/>
  <c r="E9" i="5"/>
  <c r="E10" i="5"/>
  <c r="E11" i="5"/>
  <c r="R11" i="5" s="1"/>
  <c r="S11" i="5" s="1"/>
  <c r="E12" i="5"/>
  <c r="R12" i="5" s="1"/>
  <c r="S12" i="5" s="1"/>
  <c r="E13" i="5"/>
  <c r="R13" i="5" s="1"/>
  <c r="S13" i="5" s="1"/>
  <c r="E14" i="5"/>
  <c r="E15" i="5"/>
  <c r="R15" i="5" s="1"/>
  <c r="S15" i="5" s="1"/>
  <c r="E16" i="5"/>
  <c r="Q16" i="5" s="1"/>
  <c r="R16" i="5" s="1"/>
  <c r="S16" i="5" s="1"/>
  <c r="E17" i="5"/>
  <c r="R17" i="5" s="1"/>
  <c r="S17" i="5" s="1"/>
  <c r="E18" i="5"/>
  <c r="E19" i="5"/>
  <c r="E20" i="5"/>
  <c r="E21" i="5"/>
  <c r="R21" i="5" s="1"/>
  <c r="S21" i="5" s="1"/>
  <c r="E23" i="5"/>
  <c r="E24" i="5"/>
  <c r="E25" i="5"/>
  <c r="Q25" i="5" s="1"/>
  <c r="R25" i="5" s="1"/>
  <c r="S25" i="5" s="1"/>
  <c r="E26" i="5"/>
  <c r="R26" i="5" s="1"/>
  <c r="S26" i="5" s="1"/>
  <c r="E27" i="5"/>
  <c r="E28" i="5"/>
  <c r="R28" i="5" s="1"/>
  <c r="S28" i="5" s="1"/>
  <c r="E29" i="5"/>
  <c r="Q29" i="5" s="1"/>
  <c r="R29" i="5" s="1"/>
  <c r="S29" i="5" s="1"/>
  <c r="E30" i="5"/>
  <c r="Q30" i="5" s="1"/>
  <c r="R30" i="5" s="1"/>
  <c r="S30" i="5" s="1"/>
  <c r="E31" i="5"/>
  <c r="E32" i="5"/>
  <c r="Q32" i="5" s="1"/>
  <c r="R32" i="5" s="1"/>
  <c r="S32" i="5" s="1"/>
  <c r="E33" i="5"/>
  <c r="Q33" i="5" s="1"/>
  <c r="R33" i="5" s="1"/>
  <c r="S33" i="5" s="1"/>
  <c r="E34" i="5"/>
  <c r="Q34" i="5" s="1"/>
  <c r="R34" i="5" s="1"/>
  <c r="S34" i="5" s="1"/>
  <c r="E35" i="5"/>
  <c r="Q35" i="5" s="1"/>
  <c r="E36" i="5"/>
  <c r="E37" i="5"/>
  <c r="E38" i="5"/>
  <c r="Q38" i="5" s="1"/>
  <c r="R38" i="5" s="1"/>
  <c r="S38" i="5" s="1"/>
  <c r="E39" i="5"/>
  <c r="E4" i="5"/>
  <c r="Q4" i="5" s="1"/>
  <c r="N39" i="5"/>
  <c r="O39" i="5" s="1"/>
  <c r="P39" i="5" s="1"/>
  <c r="N38" i="5"/>
  <c r="O38" i="5" s="1"/>
  <c r="P38" i="5" s="1"/>
  <c r="N37" i="5"/>
  <c r="O37" i="5" s="1"/>
  <c r="P37" i="5" s="1"/>
  <c r="N36" i="5"/>
  <c r="O36" i="5" s="1"/>
  <c r="P36" i="5" s="1"/>
  <c r="N35" i="5"/>
  <c r="O35" i="5" s="1"/>
  <c r="P35" i="5" s="1"/>
  <c r="N34" i="5"/>
  <c r="O34" i="5" s="1"/>
  <c r="P34" i="5" s="1"/>
  <c r="N33" i="5"/>
  <c r="O33" i="5" s="1"/>
  <c r="P33" i="5" s="1"/>
  <c r="F33" i="5"/>
  <c r="G33" i="5" s="1"/>
  <c r="N32" i="5"/>
  <c r="O32" i="5" s="1"/>
  <c r="P32" i="5" s="1"/>
  <c r="F32" i="5"/>
  <c r="G32" i="5" s="1"/>
  <c r="N31" i="5"/>
  <c r="O31" i="5" s="1"/>
  <c r="P31" i="5" s="1"/>
  <c r="N30" i="5"/>
  <c r="O30" i="5" s="1"/>
  <c r="P30" i="5" s="1"/>
  <c r="N29" i="5"/>
  <c r="O29" i="5" s="1"/>
  <c r="P29" i="5" s="1"/>
  <c r="F29" i="5"/>
  <c r="G29" i="5" s="1"/>
  <c r="N28" i="5"/>
  <c r="O28" i="5" s="1"/>
  <c r="P28" i="5" s="1"/>
  <c r="F28" i="5"/>
  <c r="G28" i="5" s="1"/>
  <c r="N27" i="5"/>
  <c r="O27" i="5" s="1"/>
  <c r="P27" i="5" s="1"/>
  <c r="N26" i="5"/>
  <c r="O26" i="5" s="1"/>
  <c r="P26" i="5" s="1"/>
  <c r="N25" i="5"/>
  <c r="O25" i="5" s="1"/>
  <c r="P25" i="5" s="1"/>
  <c r="F25" i="5"/>
  <c r="G25" i="5" s="1"/>
  <c r="N24" i="5"/>
  <c r="O24" i="5" s="1"/>
  <c r="P24" i="5" s="1"/>
  <c r="N23" i="5"/>
  <c r="O23" i="5" s="1"/>
  <c r="P23" i="5" s="1"/>
  <c r="N21" i="5"/>
  <c r="O21" i="5" s="1"/>
  <c r="P21" i="5" s="1"/>
  <c r="N20" i="5"/>
  <c r="O20" i="5" s="1"/>
  <c r="P20" i="5" s="1"/>
  <c r="N19" i="5"/>
  <c r="O19" i="5" s="1"/>
  <c r="P19" i="5" s="1"/>
  <c r="N18" i="5"/>
  <c r="O18" i="5" s="1"/>
  <c r="P18" i="5" s="1"/>
  <c r="N17" i="5"/>
  <c r="O17" i="5" s="1"/>
  <c r="P17" i="5" s="1"/>
  <c r="N16" i="5"/>
  <c r="O16" i="5" s="1"/>
  <c r="P16" i="5" s="1"/>
  <c r="F16" i="5"/>
  <c r="G16" i="5" s="1"/>
  <c r="N15" i="5"/>
  <c r="O15" i="5" s="1"/>
  <c r="P15" i="5" s="1"/>
  <c r="F15" i="5"/>
  <c r="G15" i="5" s="1"/>
  <c r="N14" i="5"/>
  <c r="O14" i="5" s="1"/>
  <c r="P14" i="5" s="1"/>
  <c r="N13" i="5"/>
  <c r="O13" i="5" s="1"/>
  <c r="P13" i="5" s="1"/>
  <c r="N12" i="5"/>
  <c r="O12" i="5" s="1"/>
  <c r="P12" i="5" s="1"/>
  <c r="F12" i="5"/>
  <c r="G12" i="5" s="1"/>
  <c r="N11" i="5"/>
  <c r="O11" i="5" s="1"/>
  <c r="P11" i="5" s="1"/>
  <c r="F11" i="5"/>
  <c r="G11" i="5" s="1"/>
  <c r="N10" i="5"/>
  <c r="O10" i="5" s="1"/>
  <c r="P10" i="5" s="1"/>
  <c r="N9" i="5"/>
  <c r="O9" i="5" s="1"/>
  <c r="P9" i="5" s="1"/>
  <c r="N8" i="5"/>
  <c r="O8" i="5" s="1"/>
  <c r="P8" i="5" s="1"/>
  <c r="F8" i="5"/>
  <c r="G8" i="5" s="1"/>
  <c r="N7" i="5"/>
  <c r="O7" i="5" s="1"/>
  <c r="P7" i="5" s="1"/>
  <c r="F7" i="5"/>
  <c r="G7" i="5" s="1"/>
  <c r="N6" i="5"/>
  <c r="O6" i="5" s="1"/>
  <c r="P6" i="5" s="1"/>
  <c r="N5" i="5"/>
  <c r="N4" i="5"/>
  <c r="O4" i="5" s="1"/>
  <c r="P4" i="5" s="1"/>
  <c r="F4" i="5"/>
  <c r="G4" i="5" s="1"/>
  <c r="N5" i="2"/>
  <c r="O5" i="2" s="1"/>
  <c r="N6" i="2"/>
  <c r="O6" i="2" s="1"/>
  <c r="N7" i="2"/>
  <c r="O7" i="2" s="1"/>
  <c r="N8" i="2"/>
  <c r="O8" i="2" s="1"/>
  <c r="N9" i="2"/>
  <c r="O9" i="2" s="1"/>
  <c r="N10" i="2"/>
  <c r="O10" i="2" s="1"/>
  <c r="N11" i="2"/>
  <c r="O11" i="2" s="1"/>
  <c r="N12" i="2"/>
  <c r="O12" i="2" s="1"/>
  <c r="N13" i="2"/>
  <c r="O13" i="2" s="1"/>
  <c r="N14" i="2"/>
  <c r="O14" i="2" s="1"/>
  <c r="N15" i="2"/>
  <c r="O15" i="2" s="1"/>
  <c r="N18" i="2"/>
  <c r="O18" i="2" s="1"/>
  <c r="N19" i="2"/>
  <c r="O19" i="2" s="1"/>
  <c r="N20" i="2"/>
  <c r="O20" i="2" s="1"/>
  <c r="N21" i="2"/>
  <c r="O21" i="2" s="1"/>
  <c r="N22" i="2"/>
  <c r="O22" i="2" s="1"/>
  <c r="N23" i="2"/>
  <c r="O23" i="2" s="1"/>
  <c r="N24" i="2"/>
  <c r="O24" i="2" s="1"/>
  <c r="N25" i="2"/>
  <c r="O25" i="2" s="1"/>
  <c r="N26" i="2"/>
  <c r="O26" i="2" s="1"/>
  <c r="N27" i="2"/>
  <c r="O27" i="2" s="1"/>
  <c r="N28" i="2"/>
  <c r="O28" i="2" s="1"/>
  <c r="N29" i="2"/>
  <c r="O29" i="2" s="1"/>
  <c r="N30" i="2"/>
  <c r="O30" i="2" s="1"/>
  <c r="N31" i="2"/>
  <c r="O31" i="2" s="1"/>
  <c r="N32" i="2"/>
  <c r="O32" i="2" s="1"/>
  <c r="N33" i="2"/>
  <c r="O33" i="2" s="1"/>
  <c r="N34" i="2"/>
  <c r="O34" i="2" s="1"/>
  <c r="N35" i="2"/>
  <c r="O35" i="2" s="1"/>
  <c r="N36" i="2"/>
  <c r="O36" i="2" s="1"/>
  <c r="N37" i="2"/>
  <c r="O37" i="2" s="1"/>
  <c r="N38" i="2"/>
  <c r="O38" i="2" s="1"/>
  <c r="N39" i="2"/>
  <c r="O39" i="2" s="1"/>
  <c r="N40" i="2"/>
  <c r="O40" i="2" s="1"/>
  <c r="N41" i="2"/>
  <c r="O41" i="2" s="1"/>
  <c r="N42" i="2"/>
  <c r="O42" i="2" s="1"/>
  <c r="N43" i="2"/>
  <c r="O43" i="2" s="1"/>
  <c r="N44" i="2"/>
  <c r="O44" i="2" s="1"/>
  <c r="N45" i="2"/>
  <c r="O45" i="2" s="1"/>
  <c r="N46" i="2"/>
  <c r="O46" i="2" s="1"/>
  <c r="N47" i="2"/>
  <c r="O47" i="2" s="1"/>
  <c r="N48" i="2"/>
  <c r="O48" i="2" s="1"/>
  <c r="N56" i="2"/>
  <c r="O56" i="2" s="1"/>
  <c r="N57" i="2"/>
  <c r="O57" i="2" s="1"/>
  <c r="N58" i="2"/>
  <c r="O58" i="2" s="1"/>
  <c r="N59" i="2"/>
  <c r="O59" i="2" s="1"/>
  <c r="N60" i="2"/>
  <c r="O60" i="2" s="1"/>
  <c r="N62" i="2"/>
  <c r="O62" i="2" s="1"/>
  <c r="N63" i="2"/>
  <c r="O63" i="2" s="1"/>
  <c r="N64" i="2"/>
  <c r="O64" i="2" s="1"/>
  <c r="N66" i="2"/>
  <c r="O66" i="2" s="1"/>
  <c r="N68" i="2"/>
  <c r="O68" i="2" s="1"/>
  <c r="N69" i="2"/>
  <c r="O69" i="2" s="1"/>
  <c r="N70" i="2"/>
  <c r="O70" i="2" s="1"/>
  <c r="N71" i="2"/>
  <c r="O71" i="2" s="1"/>
  <c r="O73" i="2"/>
  <c r="O74" i="2"/>
  <c r="O75" i="2"/>
  <c r="N76" i="2"/>
  <c r="O76" i="2" s="1"/>
  <c r="N77" i="2"/>
  <c r="O77" i="2" s="1"/>
  <c r="N79" i="2"/>
  <c r="O79" i="2" s="1"/>
  <c r="N80" i="2"/>
  <c r="O80" i="2" s="1"/>
  <c r="N81" i="2"/>
  <c r="O81" i="2" s="1"/>
  <c r="N82" i="2"/>
  <c r="O82" i="2" s="1"/>
  <c r="N83" i="2"/>
  <c r="O83" i="2" s="1"/>
  <c r="N84" i="2"/>
  <c r="O84" i="2" s="1"/>
  <c r="N88" i="2"/>
  <c r="O88" i="2" s="1"/>
  <c r="N89" i="2"/>
  <c r="O89" i="2" s="1"/>
  <c r="N90" i="2"/>
  <c r="O90" i="2" s="1"/>
  <c r="N91" i="2"/>
  <c r="O91" i="2" s="1"/>
  <c r="N92" i="2"/>
  <c r="O92" i="2" s="1"/>
  <c r="N93" i="2"/>
  <c r="O93" i="2" s="1"/>
  <c r="N94" i="2"/>
  <c r="O94" i="2" s="1"/>
  <c r="N95" i="2"/>
  <c r="O95" i="2" s="1"/>
  <c r="N96" i="2"/>
  <c r="O96" i="2" s="1"/>
  <c r="N97" i="2"/>
  <c r="O97" i="2" s="1"/>
  <c r="N98" i="2"/>
  <c r="O98" i="2" s="1"/>
  <c r="N99" i="2"/>
  <c r="O99" i="2" s="1"/>
  <c r="N100" i="2"/>
  <c r="O100" i="2" s="1"/>
  <c r="N4" i="2"/>
  <c r="O4" i="2" s="1"/>
  <c r="E6" i="2"/>
  <c r="E7" i="2"/>
  <c r="E8" i="2"/>
  <c r="E9" i="2"/>
  <c r="E10" i="2"/>
  <c r="E11" i="2"/>
  <c r="E12" i="2"/>
  <c r="E13" i="2"/>
  <c r="E14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50" i="2"/>
  <c r="E51" i="2"/>
  <c r="E52" i="2"/>
  <c r="E54" i="2"/>
  <c r="E55" i="2"/>
  <c r="E56" i="2"/>
  <c r="E57" i="2"/>
  <c r="E58" i="2"/>
  <c r="E59" i="2"/>
  <c r="E60" i="2"/>
  <c r="E62" i="2"/>
  <c r="E63" i="2"/>
  <c r="E64" i="2"/>
  <c r="E66" i="2"/>
  <c r="E68" i="2"/>
  <c r="E69" i="2"/>
  <c r="E70" i="2"/>
  <c r="E71" i="2"/>
  <c r="E73" i="2"/>
  <c r="E74" i="2"/>
  <c r="E75" i="2"/>
  <c r="E76" i="2"/>
  <c r="E77" i="2"/>
  <c r="E79" i="2"/>
  <c r="E80" i="2"/>
  <c r="E81" i="2"/>
  <c r="E82" i="2"/>
  <c r="E83" i="2"/>
  <c r="E84" i="2"/>
  <c r="E88" i="2"/>
  <c r="E89" i="2"/>
  <c r="R89" i="2" s="1"/>
  <c r="E90" i="2"/>
  <c r="E91" i="2"/>
  <c r="E92" i="2"/>
  <c r="E93" i="2"/>
  <c r="E94" i="2"/>
  <c r="E95" i="2"/>
  <c r="E96" i="2"/>
  <c r="E97" i="2"/>
  <c r="E98" i="2"/>
  <c r="E99" i="2"/>
  <c r="E100" i="2"/>
  <c r="E5" i="2"/>
  <c r="E4" i="2"/>
  <c r="F39" i="5" l="1"/>
  <c r="G39" i="5" s="1"/>
  <c r="Q39" i="5"/>
  <c r="R35" i="5"/>
  <c r="S35" i="5"/>
  <c r="F31" i="5"/>
  <c r="Q31" i="5"/>
  <c r="F27" i="5"/>
  <c r="Q27" i="5"/>
  <c r="F23" i="5"/>
  <c r="G23" i="5" s="1"/>
  <c r="R18" i="5"/>
  <c r="S18" i="5" s="1"/>
  <c r="F14" i="5"/>
  <c r="F10" i="5"/>
  <c r="F6" i="5"/>
  <c r="G6" i="5" s="1"/>
  <c r="Q6" i="5"/>
  <c r="F35" i="5"/>
  <c r="F37" i="5"/>
  <c r="G37" i="5" s="1"/>
  <c r="Q37" i="5"/>
  <c r="R37" i="5" s="1"/>
  <c r="S37" i="5" s="1"/>
  <c r="F20" i="5"/>
  <c r="G20" i="5" s="1"/>
  <c r="Q20" i="5"/>
  <c r="R20" i="5" s="1"/>
  <c r="S20" i="5" s="1"/>
  <c r="F18" i="5"/>
  <c r="G18" i="5" s="1"/>
  <c r="R4" i="5"/>
  <c r="F36" i="5"/>
  <c r="G36" i="5" s="1"/>
  <c r="Q36" i="5"/>
  <c r="R36" i="5" s="1"/>
  <c r="S36" i="5" s="1"/>
  <c r="F24" i="5"/>
  <c r="G24" i="5" s="1"/>
  <c r="Q24" i="5"/>
  <c r="F19" i="5"/>
  <c r="G19" i="5" s="1"/>
  <c r="R19" i="5"/>
  <c r="S19" i="5" s="1"/>
  <c r="F9" i="5"/>
  <c r="G9" i="5" s="1"/>
  <c r="R9" i="5"/>
  <c r="S9" i="5" s="1"/>
  <c r="R5" i="5"/>
  <c r="S5" i="5" s="1"/>
  <c r="O5" i="5"/>
  <c r="N40" i="5"/>
  <c r="F94" i="2"/>
  <c r="G94" i="2" s="1"/>
  <c r="F76" i="2"/>
  <c r="F71" i="2"/>
  <c r="G71" i="2" s="1"/>
  <c r="F60" i="2"/>
  <c r="G60" i="2" s="1"/>
  <c r="F51" i="2"/>
  <c r="G51" i="2" s="1"/>
  <c r="F46" i="2"/>
  <c r="G46" i="2" s="1"/>
  <c r="F38" i="2"/>
  <c r="G38" i="2" s="1"/>
  <c r="F34" i="2"/>
  <c r="F26" i="2"/>
  <c r="G26" i="2" s="1"/>
  <c r="R4" i="2"/>
  <c r="S4" i="2" s="1"/>
  <c r="F97" i="2"/>
  <c r="G97" i="2" s="1"/>
  <c r="F93" i="2"/>
  <c r="G93" i="2" s="1"/>
  <c r="F90" i="2"/>
  <c r="G90" i="2" s="1"/>
  <c r="F84" i="2"/>
  <c r="G84" i="2" s="1"/>
  <c r="F80" i="2"/>
  <c r="G80" i="2" s="1"/>
  <c r="F75" i="2"/>
  <c r="G75" i="2" s="1"/>
  <c r="F70" i="2"/>
  <c r="G70" i="2" s="1"/>
  <c r="R70" i="2"/>
  <c r="F64" i="2"/>
  <c r="G64" i="2" s="1"/>
  <c r="R64" i="2"/>
  <c r="F59" i="2"/>
  <c r="G59" i="2" s="1"/>
  <c r="R59" i="2"/>
  <c r="F55" i="2"/>
  <c r="G55" i="2" s="1"/>
  <c r="F50" i="2"/>
  <c r="G50" i="2" s="1"/>
  <c r="Q50" i="2"/>
  <c r="F45" i="2"/>
  <c r="G45" i="2" s="1"/>
  <c r="R45" i="2"/>
  <c r="F41" i="2"/>
  <c r="G41" i="2" s="1"/>
  <c r="R41" i="2"/>
  <c r="F37" i="2"/>
  <c r="G37" i="2" s="1"/>
  <c r="F33" i="2"/>
  <c r="G33" i="2" s="1"/>
  <c r="R33" i="2"/>
  <c r="F29" i="2"/>
  <c r="G29" i="2" s="1"/>
  <c r="R25" i="2"/>
  <c r="F21" i="2"/>
  <c r="G21" i="2" s="1"/>
  <c r="F12" i="2"/>
  <c r="G12" i="2" s="1"/>
  <c r="R8" i="2"/>
  <c r="F98" i="2"/>
  <c r="G98" i="2" s="1"/>
  <c r="F81" i="2"/>
  <c r="G81" i="2" s="1"/>
  <c r="F56" i="2"/>
  <c r="G56" i="2" s="1"/>
  <c r="R30" i="2"/>
  <c r="F22" i="2"/>
  <c r="G22" i="2" s="1"/>
  <c r="F18" i="2"/>
  <c r="G18" i="2" s="1"/>
  <c r="F9" i="2"/>
  <c r="G9" i="2" s="1"/>
  <c r="F5" i="2"/>
  <c r="G5" i="2" s="1"/>
  <c r="F100" i="2"/>
  <c r="G100" i="2" s="1"/>
  <c r="R100" i="2"/>
  <c r="F96" i="2"/>
  <c r="G96" i="2" s="1"/>
  <c r="R96" i="2"/>
  <c r="F92" i="2"/>
  <c r="R92" i="2"/>
  <c r="F83" i="2"/>
  <c r="G83" i="2" s="1"/>
  <c r="R83" i="2"/>
  <c r="F79" i="2"/>
  <c r="G79" i="2" s="1"/>
  <c r="R79" i="2"/>
  <c r="F74" i="2"/>
  <c r="G74" i="2" s="1"/>
  <c r="R74" i="2"/>
  <c r="R69" i="2"/>
  <c r="F63" i="2"/>
  <c r="G63" i="2" s="1"/>
  <c r="F58" i="2"/>
  <c r="G58" i="2" s="1"/>
  <c r="F54" i="2"/>
  <c r="G54" i="2" s="1"/>
  <c r="F48" i="2"/>
  <c r="G48" i="2" s="1"/>
  <c r="F44" i="2"/>
  <c r="G44" i="2" s="1"/>
  <c r="F40" i="2"/>
  <c r="G40" i="2" s="1"/>
  <c r="F36" i="2"/>
  <c r="G36" i="2" s="1"/>
  <c r="R36" i="2"/>
  <c r="F32" i="2"/>
  <c r="G32" i="2" s="1"/>
  <c r="F28" i="2"/>
  <c r="G28" i="2" s="1"/>
  <c r="R24" i="2"/>
  <c r="F20" i="2"/>
  <c r="G20" i="2" s="1"/>
  <c r="F11" i="2"/>
  <c r="G11" i="2" s="1"/>
  <c r="F7" i="2"/>
  <c r="F91" i="2"/>
  <c r="G91" i="2" s="1"/>
  <c r="F66" i="2"/>
  <c r="G66" i="2" s="1"/>
  <c r="F42" i="2"/>
  <c r="G42" i="2" s="1"/>
  <c r="R13" i="2"/>
  <c r="F99" i="2"/>
  <c r="G99" i="2" s="1"/>
  <c r="F95" i="2"/>
  <c r="G95" i="2" s="1"/>
  <c r="R88" i="2"/>
  <c r="F82" i="2"/>
  <c r="G82" i="2" s="1"/>
  <c r="F77" i="2"/>
  <c r="G77" i="2" s="1"/>
  <c r="F73" i="2"/>
  <c r="G73" i="2" s="1"/>
  <c r="R68" i="2"/>
  <c r="F62" i="2"/>
  <c r="G62" i="2" s="1"/>
  <c r="R57" i="2"/>
  <c r="F52" i="2"/>
  <c r="G52" i="2" s="1"/>
  <c r="F47" i="2"/>
  <c r="G47" i="2" s="1"/>
  <c r="F43" i="2"/>
  <c r="G43" i="2" s="1"/>
  <c r="F39" i="2"/>
  <c r="G39" i="2" s="1"/>
  <c r="F35" i="2"/>
  <c r="G35" i="2" s="1"/>
  <c r="F31" i="2"/>
  <c r="G31" i="2" s="1"/>
  <c r="F27" i="2"/>
  <c r="G27" i="2" s="1"/>
  <c r="F23" i="2"/>
  <c r="G23" i="2" s="1"/>
  <c r="F19" i="2"/>
  <c r="G19" i="2" s="1"/>
  <c r="F14" i="2"/>
  <c r="G14" i="2" s="1"/>
  <c r="F10" i="2"/>
  <c r="G10" i="2" s="1"/>
  <c r="F6" i="2"/>
  <c r="G6" i="2" s="1"/>
  <c r="F17" i="5"/>
  <c r="G17" i="5" s="1"/>
  <c r="F21" i="5"/>
  <c r="G21" i="5" s="1"/>
  <c r="F26" i="5"/>
  <c r="G26" i="5" s="1"/>
  <c r="G10" i="5"/>
  <c r="G14" i="5"/>
  <c r="G27" i="5"/>
  <c r="G31" i="5"/>
  <c r="G35" i="5"/>
  <c r="F13" i="5"/>
  <c r="G13" i="5" s="1"/>
  <c r="F30" i="5"/>
  <c r="G30" i="5" s="1"/>
  <c r="F34" i="5"/>
  <c r="G34" i="5" s="1"/>
  <c r="F38" i="5"/>
  <c r="G38" i="5" s="1"/>
  <c r="F5" i="5"/>
  <c r="G5" i="5" s="1"/>
  <c r="G34" i="2"/>
  <c r="F4" i="2"/>
  <c r="G4" i="2" s="1"/>
  <c r="G92" i="2"/>
  <c r="F89" i="2"/>
  <c r="G89" i="2" s="1"/>
  <c r="F69" i="2"/>
  <c r="G69" i="2" s="1"/>
  <c r="F57" i="2"/>
  <c r="G57" i="2" s="1"/>
  <c r="F30" i="2"/>
  <c r="G30" i="2" s="1"/>
  <c r="F25" i="2"/>
  <c r="G25" i="2" s="1"/>
  <c r="F13" i="2"/>
  <c r="G13" i="2" s="1"/>
  <c r="F8" i="2"/>
  <c r="G8" i="2" s="1"/>
  <c r="F88" i="2"/>
  <c r="G88" i="2" s="1"/>
  <c r="F68" i="2"/>
  <c r="G68" i="2" s="1"/>
  <c r="F24" i="2"/>
  <c r="G24" i="2" s="1"/>
  <c r="G7" i="2"/>
  <c r="G76" i="2"/>
  <c r="S4" i="5" l="1"/>
  <c r="R6" i="5"/>
  <c r="S6" i="5"/>
  <c r="R14" i="5"/>
  <c r="S14" i="5" s="1"/>
  <c r="R31" i="5"/>
  <c r="S31" i="5"/>
  <c r="R39" i="5"/>
  <c r="S39" i="5"/>
  <c r="Q40" i="5"/>
  <c r="R10" i="5"/>
  <c r="S10" i="5" s="1"/>
  <c r="R27" i="5"/>
  <c r="S27" i="5"/>
  <c r="P5" i="5"/>
  <c r="O40" i="5"/>
  <c r="R10" i="2"/>
  <c r="R19" i="2"/>
  <c r="R27" i="2"/>
  <c r="R35" i="2"/>
  <c r="R43" i="2"/>
  <c r="R52" i="2"/>
  <c r="R73" i="2"/>
  <c r="R66" i="2"/>
  <c r="R20" i="2"/>
  <c r="R28" i="2"/>
  <c r="R44" i="2"/>
  <c r="R63" i="2"/>
  <c r="R5" i="2"/>
  <c r="R81" i="2"/>
  <c r="R15" i="2"/>
  <c r="R80" i="2"/>
  <c r="R97" i="2"/>
  <c r="R34" i="2"/>
  <c r="R46" i="2"/>
  <c r="R60" i="2"/>
  <c r="R76" i="2"/>
  <c r="R94" i="2"/>
  <c r="R6" i="2"/>
  <c r="R14" i="2"/>
  <c r="R23" i="2"/>
  <c r="R31" i="2"/>
  <c r="R39" i="2"/>
  <c r="R47" i="2"/>
  <c r="R77" i="2"/>
  <c r="R95" i="2"/>
  <c r="R42" i="2"/>
  <c r="R91" i="2"/>
  <c r="R11" i="2"/>
  <c r="R32" i="2"/>
  <c r="R40" i="2"/>
  <c r="R48" i="2"/>
  <c r="R58" i="2"/>
  <c r="R9" i="2"/>
  <c r="R22" i="2"/>
  <c r="R56" i="2"/>
  <c r="R98" i="2"/>
  <c r="R12" i="2"/>
  <c r="R21" i="2"/>
  <c r="R29" i="2"/>
  <c r="R37" i="2"/>
  <c r="R55" i="2"/>
  <c r="R75" i="2"/>
  <c r="R84" i="2"/>
  <c r="R93" i="2"/>
  <c r="R62" i="2"/>
  <c r="R82" i="2"/>
  <c r="R99" i="2"/>
  <c r="R7" i="2"/>
  <c r="R54" i="2"/>
  <c r="R18" i="2"/>
  <c r="R90" i="2"/>
  <c r="R26" i="2"/>
  <c r="R38" i="2"/>
  <c r="R51" i="2"/>
  <c r="R71" i="2"/>
  <c r="R40" i="5" l="1"/>
  <c r="S40" i="5"/>
</calcChain>
</file>

<file path=xl/sharedStrings.xml><?xml version="1.0" encoding="utf-8"?>
<sst xmlns="http://schemas.openxmlformats.org/spreadsheetml/2006/main" count="606" uniqueCount="158">
  <si>
    <t>Descripción</t>
  </si>
  <si>
    <t>Cantidad</t>
  </si>
  <si>
    <t>UN</t>
  </si>
  <si>
    <t>Afilador de cuchillos electrico</t>
  </si>
  <si>
    <t>Batidor manual, acero inoxidable</t>
  </si>
  <si>
    <t>Caneca plástica con tapa: Elaborado en polietileno, capacidad de 37L con tapa ajustable, recipiente de color claro. Con manijas laterales que faciliten su agarre.</t>
  </si>
  <si>
    <t>Iman para cuchillos - Barra magnética para cuchillos, de fácil instalación en pared, 40cm. Elaborado en acero inoxidable.</t>
  </si>
  <si>
    <t>Jarra Chocolatera: Capacidad de 1 L, elaborada en acero inoxidable, con mango ergonómico.</t>
  </si>
  <si>
    <t>Jarra Chocolatera: Capacidad de 2L, elaborada en acero inoxidable, con mango ergonómico.</t>
  </si>
  <si>
    <t>Jarra lechera: Recipiente de plástico con capacidad de 1L, con manija.</t>
  </si>
  <si>
    <t>Jarra lechera: Recipiente de plástico con capacidad de 2L, con manija.</t>
  </si>
  <si>
    <t xml:space="preserve">Jarras plásticas transparente con tapa: Elaborada en polipropileno, capacidad de  2.5 L, con medidor interno y manija. </t>
  </si>
  <si>
    <t>Jarras plásticas transparente con tapa: Elaborada en polipropileno, capacidad de  4 L, con medidor interno y manija.</t>
  </si>
  <si>
    <t>Juego de sartenes antihaderente: diámetro 18 - 20  - 24cm. Revestimiento en cerámica.</t>
  </si>
  <si>
    <t>Licuadora clásica pequeña: Color plateado, de tres velocidades, con cuchilla que tritura hielo y sistema All-Metal Drive, capacidad de 1,25L.</t>
  </si>
  <si>
    <t>Plato hondo para sopa: Elaborado en acero inoxidable 18/10, resistente, de 22cm de diámetro aproximados.</t>
  </si>
  <si>
    <t>Plato liso para seco: Elaborado en acero inoxidable 18/10, resistente, de 30cm de diámetro aproximados.</t>
  </si>
  <si>
    <t>Porta perro caliente: Elaborado en cartón. Grado alimenticio</t>
  </si>
  <si>
    <t>Termómetro análogo de punzón para alimentos:  Punzón vástago 5’’. Temperatura de -40 a  hasta 70ºC. Unidad de medida en grados centígrados , sistema para bolsillo incorporado. Calibración rápida y exacta. Sensor bimetálico para la exactitud constante.</t>
  </si>
  <si>
    <t>Termómetro análogo de punzón para alimentos: Punzón vástago 5’’. Temperatura de -10 a  hasta 110ºC. Unidad de medida en grados centígrados,  sistema para bolsillo incorporado.  Calibración rápida y exacta. Sensor bimetálico para la exactitud constante.</t>
  </si>
  <si>
    <t xml:space="preserve">Termo de Bomba con Palanca: Elaborado en acero inoxidable 3Lts, Con bomba de extracción de líquido accionada con palanca </t>
  </si>
  <si>
    <t>Juego de 6 tablas para picar de alta densidad: Dimensiones 51 x 38 x 1,25cm  de grosor, resina de alta densidad, de fácil limpieza, ambos lados utilizables, no producen daño a la cuchillería, colores por grupo de alimentos.</t>
  </si>
  <si>
    <t>IVA</t>
  </si>
  <si>
    <t>PRECIO UNITARIO SIN IVA</t>
  </si>
  <si>
    <t>PRECIO INCLUIDO IVA</t>
  </si>
  <si>
    <t>VALOR TOPE ESTABLECIDO ESTUDIO DE MERCADO</t>
  </si>
  <si>
    <t>CONTROL GROUP IND SAS NIT.: 900209975</t>
  </si>
  <si>
    <t xml:space="preserve">CI WARRIOS COMPANY SAS NIT: </t>
  </si>
  <si>
    <t>PROVEEDOR CONTROL GROUP IND SAS</t>
  </si>
  <si>
    <t>PROVEEDOR CI WARRIOS</t>
  </si>
  <si>
    <t>Unidad de Medida</t>
  </si>
  <si>
    <t>Abrelatas</t>
  </si>
  <si>
    <t>Balde plástico grande (12 litros)</t>
  </si>
  <si>
    <t>Bandeja plástica</t>
  </si>
  <si>
    <t>Balanza porcionadora eléctrica</t>
  </si>
  <si>
    <t>Báscula electrónica con plataforma industrial</t>
  </si>
  <si>
    <t>Caldero hondo aluminio fundido</t>
  </si>
  <si>
    <t>Caneca de Pedal de 30 Lts</t>
  </si>
  <si>
    <t>Torre Organizador de 3 puestos</t>
  </si>
  <si>
    <t xml:space="preserve">Coge ollas </t>
  </si>
  <si>
    <t>Colador metálico</t>
  </si>
  <si>
    <t>Cuchara de postre</t>
  </si>
  <si>
    <t>Cuchara de servir pastas</t>
  </si>
  <si>
    <t>Cuchara para servir</t>
  </si>
  <si>
    <t>Cuchara para sopa</t>
  </si>
  <si>
    <t>Cuchillo de mesa</t>
  </si>
  <si>
    <t>Embudo con Filtro</t>
  </si>
  <si>
    <t>Espumadera metálica</t>
  </si>
  <si>
    <t>Juego de cucharas medidoras de 1 a 8 onzas</t>
  </si>
  <si>
    <t>Olla en aluminio entre 32 a 35 cms de Diámetro</t>
  </si>
  <si>
    <t>Olla en aluminio entre 36 a 38 cms  de diámetro</t>
  </si>
  <si>
    <t>Paila de aluminio fundido</t>
  </si>
  <si>
    <t>Pinzas de acero entre 30 y 35 cms de largo</t>
  </si>
  <si>
    <t>Plato plástico liso diámetro entre 18 y 20  cm</t>
  </si>
  <si>
    <t>Platos plásticos hondos diámetro entre 18 y 20 cm</t>
  </si>
  <si>
    <t>Recipiente para Postres de 7 Onzas</t>
  </si>
  <si>
    <t>Rallador de aluminio calibre mínimo 20</t>
  </si>
  <si>
    <t>Rollo de Papel vinipel trasparente 30cms x 300 mts</t>
  </si>
  <si>
    <t>Dispensador de Condimentos</t>
  </si>
  <si>
    <t>Tenedor de cocina</t>
  </si>
  <si>
    <t>Tenedor de mesa</t>
  </si>
  <si>
    <t>Tijeras para cocina</t>
  </si>
  <si>
    <t>Tina plástica de 20 a 60 litros o Tanque</t>
  </si>
  <si>
    <t>Vaso plastico de Jugo 7 Onzas</t>
  </si>
  <si>
    <t>Vaso plastico de Jugo 10 Onzas</t>
  </si>
  <si>
    <t>Ítems</t>
  </si>
  <si>
    <t>COMERCIALIZADORA PROVEE&amp;MED SAS NIT.: 900795271-5</t>
  </si>
  <si>
    <t>ESTUDIO DE MERCADO "SUMINISTRO DE DOTACIÓN DE EQUIPOS Y MENAJE DE COCINA PARA DOTAR LAS UNIDADES DE PROTECCIÓN INTEGRAL (UPI) Y COMEDORES COMUNITARIOS QUE ESTÁN BAJO LA RESPONSABILIDAD DEL IDIPRON"</t>
  </si>
  <si>
    <t>Balanza porcionadora eléctrica: Capacidad de 5Kg, división minima de 0,01Kg, con adaptador de corriente eléctrica y bateria recargable. Elaborada en acero inoxidable de fácil limpieza.</t>
  </si>
  <si>
    <t>Balde plástico: Redondo con boquilla triangular para verter liquidos, con mango resistente y medidor de litros en el interior. Capacidad de 10L.</t>
  </si>
  <si>
    <t>Balde plástico: Redondo con boquilla triangular para verter liquidos, con mango resistente y medidor de litros en el interior. Capacidad de 12L.</t>
  </si>
  <si>
    <t>Bandeja para horno: Elaborada en aluminio</t>
  </si>
  <si>
    <t>Caneca plástica con tapa: Elaborado en polietileno, capacidad de 150L con tapa ajustable, recipiente de color claro. Con manijas laterales que faciliten su agarre.</t>
  </si>
  <si>
    <t>Caneca plástica con tapa: Elaborado en polietileno, capacidad de 110L con tapa ajustable, recipiente de color claro. Con manijas laterales que faciliten su agarre.</t>
  </si>
  <si>
    <t>Cuchara  de mesa para postre: En acero inoxidable</t>
  </si>
  <si>
    <t>Cucharon para servir sopa: Elaborada en acero inoxidable, con capacidad aproximada 6 onzas.</t>
  </si>
  <si>
    <t xml:space="preserve">Cuchillo para cocina de 5'':  Hoja en acero inoxidable  con filo liso. Mango en polipropileno. </t>
  </si>
  <si>
    <t>Cuchillo para cocina de  6": Hoja en acero inoxidable  con filo liso. Mango en polipropileno. (15 cm aprox).</t>
  </si>
  <si>
    <t>Cuchillo para cocina de  8": Hoja en acero inoxidable  con filo liso. Mango en polipropileno. (20cm aprox).</t>
  </si>
  <si>
    <t>Cuchillo para cocina de  10": Hoja en acero inoxidable  con filo liso. Mango en polipropileno. (25cm aprox).</t>
  </si>
  <si>
    <t>Escurrido de platos: Fabricado en acero inoxidable calibre 18, con canal recolector de agua, capacidad 60 platos.</t>
  </si>
  <si>
    <t>Espátula lisa: Diseñada para voltear los alimentos, hoja rígida de 7".  Elaborado en acero inoxidable 18/10.</t>
  </si>
  <si>
    <t>Estiba plástica para piso (alto impacto): Dimensiones aproximadas: alto 15  x largo 100  x  ancho 120cm. Estiba plástica para piso fabricada en polietileno de alta densidad, resistencia al impacto.</t>
  </si>
  <si>
    <t>Porta pizza: Elaborado en cartón. Grado alimenticio.</t>
  </si>
  <si>
    <t>Ponchera plástica: Recipiente elaborado en polipropileno con capacidad de 45L.</t>
  </si>
  <si>
    <t>Ponchera plástica: Recipiente elaborado en polipropileno con capacidad de 25L.</t>
  </si>
  <si>
    <t>Pataconera: Prensa manual, elaborado en acero inoxidable de alta resistencia, empleado para la elaboración de pataconas.</t>
  </si>
  <si>
    <t>Rallador: Elaborado en acero inoxidable, multifuncional 4 lados, resistente.</t>
  </si>
  <si>
    <t>Recipiente plástico con tapa: Para el almacenamiento de alimentos  elaborado en Polipropileno,  largo aproximado de  22cm (ideal para el almacenamiento de la mantequilla)</t>
  </si>
  <si>
    <t>Recipiente plástico con tapa: Para el almacenamiento de alimentos  elaborado en Polipropileno,  largo aproximado de  30cm (ideal para el almacenamiento de queso)</t>
  </si>
  <si>
    <t xml:space="preserve">Tazón plástico con banda antideslizante: Con capacidad 2.75L </t>
  </si>
  <si>
    <t>Tenedor plástica desechable: Descartable, grado alimenticio.</t>
  </si>
  <si>
    <t xml:space="preserve">Tazas medidoras para alimentos sólidos: Taza de  60 g/ 2  Onzas </t>
  </si>
  <si>
    <t>Tazas medidoras para alimentos sólidos: Taza de 60 g / 3  Onzas</t>
  </si>
  <si>
    <t>Tazas medidoras para alimentos sólidos: Taza de 180g / 6  Onzas</t>
  </si>
  <si>
    <t>Tazas medidoras para alimentos sólidos: Taza de 240g /8 Onzas</t>
  </si>
  <si>
    <t>Vaso plástico desechable: Con capacidad de 12 Onz, grado alimenticio.</t>
  </si>
  <si>
    <t>Vaso plástico: Elaborado en polipropileno, con capacidad aproximada de 12 onzas.</t>
  </si>
  <si>
    <t>Vaso metálico: Elaborado en acero inoxidable, con capacidad  aproximada de 12 onzas.</t>
  </si>
  <si>
    <t>Jarras plásticas con tapa 4,0 Lts</t>
  </si>
  <si>
    <t>Jarras plásticas con tapa 2,5 Lts</t>
  </si>
  <si>
    <t>ROVEE&amp;MED SA</t>
  </si>
  <si>
    <t>Bandeja de servicio plástica: Elaborada en polipropileno de alta densidad, texturizada, dimensiones: 47 x 36cm aproximados.</t>
  </si>
  <si>
    <t>Caja organizadora: Caja transparente plástica con tapa, manillas de transporte. Capacidad 15L.</t>
  </si>
  <si>
    <t xml:space="preserve">Azafate mediano por 10cm/ con tapa: Elaborado en acero inoxidable, troquelado sin soldadura, con bordes resondeados. </t>
  </si>
  <si>
    <t xml:space="preserve">Azafate mediano 6cm/ con tapa: Elaborado en acero inoxidable, troquelado sin soldadura, con bordes resondeados.  </t>
  </si>
  <si>
    <t xml:space="preserve">Azafate entero 10cm/ con tapa: Elaborado en acero inoxidable, troquelado sin soldadura, con bordes resondeados. </t>
  </si>
  <si>
    <t>Canastilla plástica para alimentos 30k: Sin perforaciones, apilable.</t>
  </si>
  <si>
    <t xml:space="preserve">Canastilla plástica para alimentos 40 k: Sin perforaciones, apilable. </t>
  </si>
  <si>
    <t>Canastilla plástica cónica tipo lechera: Ideal para el transporte de lácteos, 4 manijas cpacidad 20k</t>
  </si>
  <si>
    <t>Canastilla plástica para alimentos: Con fondo tapado y paredes perforadas, apilable,capacidad 40k</t>
  </si>
  <si>
    <t>Colador con mango plástico: Diámetro aproximado de 18cm, malla metálica.</t>
  </si>
  <si>
    <t>Colador chino industrial: Fabricado en acero inoxidable de malla fina, diámetro aproximado: 30,72</t>
  </si>
  <si>
    <t>Cuchara espaguetera: Elaborada en acero inoxidable,  30 cm de largo aprx.</t>
  </si>
  <si>
    <t>Cuchara  de mesa: De superficie lisa, mango y hoja en acero inoxidable , 19 cc largo aprox. de alto impacto y durabilidad.</t>
  </si>
  <si>
    <t>Cuchara plástica: De superficie lisa,  hoja y cuerpo en plástico resistente apto para alimentos. De alto impacto y durabilidad, 18 cmt de largo aprox..</t>
  </si>
  <si>
    <t>Cuchara plástica desechable: Descartable, grado alimenticio. 18 cms de largo aprox.</t>
  </si>
  <si>
    <t xml:space="preserve">Juego de cucharas porcionadora de alimentos: Elaborada en acero inoxidable, capacidad 2, 4, 6 y 8 onzas, especial para porcionar granos. </t>
  </si>
  <si>
    <t xml:space="preserve">Cuchara para servir: Elaborada en acero inoxidable 18/10. Mango ergonómico y ancho,  Con dimensiones aproximadas: largo  35,5 cm aprox. </t>
  </si>
  <si>
    <t>Cuchara para servir con agujeros: Cuchara con agujeros en su parte cóncava que permite drenar líquidos, así mismo mantener los sólidos. Elaborada en acero inoxidable 18/10. Mango ergonómico y ancho,  Con dimensiones aproximadas: largo  35,5 cm aprox.</t>
  </si>
  <si>
    <t>Dispensador de toallas de papel: Capacidad 300 toallas. Cerradura con llave, visor de carga de toallas, para instalar en pared.</t>
  </si>
  <si>
    <t>Dispensador de jabón líquido recargable: Para instalar en pared, capacidad 500ml. Fabricado en polímero resistente. Color blanco. Medidas aproximadas: alto 17 x largo 10,5 x ancho 9cm.</t>
  </si>
  <si>
    <t>Escurridor de verduras en plástico: Redondo, elaborado en material resistente, 17*30cm aproximados, capacidad min 11 lts..</t>
  </si>
  <si>
    <t>Espumadera: Elaborada en acero inoxidable 18/10, largo 53cm aproximados.</t>
  </si>
  <si>
    <t>Estiba plástica sobre piso: De alta resistencia y durabilidad, elaborado en polipropileno, dimensiones aproximadas: 60 x 60 x 2,5cm. Capacidad resistencia 2 toneladas.</t>
  </si>
  <si>
    <t>Exprimidor de limones manual: Exprimidor en acero inoxidable alta durabilidad, 6*20 cms aprox.</t>
  </si>
  <si>
    <t>Exprimidor de naranja manual: Exprimidor en acero inoxidable alta durabilidad, 7,8*22 cms aprox.</t>
  </si>
  <si>
    <t>Jarra Chocolatera: Capacidad de 7L, elaborada en acero inoxidable, con mango ergonómico.</t>
  </si>
  <si>
    <t>Juego x 5 tarros transparentes con tapa:  Elaborado en polipropileno, ideal para el almacenamiento de alimentos, capacidad: 5 L, 3L, 1,5L, 1 L, y 0,5L.</t>
  </si>
  <si>
    <t>Nevera o hielera portatil plastica. Capacidad min 51,10306</t>
  </si>
  <si>
    <t>Olla con tapa:  capacidad de 10L, elaborada en acero inoxidable calibre 18.</t>
  </si>
  <si>
    <t>Olla con tapa:  capacidad de 6,2L, elaborada en acero inoxidable calibre 18.</t>
  </si>
  <si>
    <t>Olla con tapa: capacidad de 3L, elaborada en acero inoxidable calibre 18.</t>
  </si>
  <si>
    <t xml:space="preserve">Organizador de cubiertos: Recipiente plástico PP, con 4 compartimientos profundos. </t>
  </si>
  <si>
    <t>Paila metalica, capacidad min 23,5 ltrs</t>
  </si>
  <si>
    <t>Pela papa manual: Mango de plástico polipropileno  y pelador de acero inoxidable. Medida aproximada largo23 cm.</t>
  </si>
  <si>
    <t>Pinza multiusos: Hoja y mango de acero inoxidable, lámina de acero inoxidable con protección engomada. Dimensiones aproximadas: 30 cms de largo.</t>
  </si>
  <si>
    <t>Plato hondo para sopa: Elaborado en material desechable, capacidad 30 onzas y 20 cms de diametro.</t>
  </si>
  <si>
    <t xml:space="preserve">Plato pando para seco: Elaborado en material desechable. </t>
  </si>
  <si>
    <t>Pocillo plástico: Elaborado en polipropileno, capacidad min 10 onzas.</t>
  </si>
  <si>
    <t>Pocillo porcelana con plato capacidad minima 240 ml</t>
  </si>
  <si>
    <t>Recipiente plástico con tapa: Para el almacenamiento de alimentos  elaborado en Polipropileno,  largo aproximado de  17cm (ideal para el almacenamiento de ajos)</t>
  </si>
  <si>
    <t>Tenedor de postre: acero inoxidable, 17,9 cms de largo aprox.</t>
  </si>
  <si>
    <t>Tenedor parrillero: Elaborado completamente en acero inoxidable resistente, largo aproximado de  40 a 45 cm.</t>
  </si>
  <si>
    <t>Carro para limpieza capacidad minima 35 lts</t>
  </si>
  <si>
    <t>Recipiente plastico con cuchara en polipropileno.</t>
  </si>
  <si>
    <t>Plato hondo porcelana capacidad min 500 ml</t>
  </si>
  <si>
    <t>Olla Caldero profesional 113L: De uso industrial.</t>
  </si>
  <si>
    <t>Olla Caldero profesional 98L: De uso industrial.</t>
  </si>
  <si>
    <t>Olla Caldero profesional 25L: De uso industrial.</t>
  </si>
  <si>
    <t xml:space="preserve">Olla de presion capcidad min 11 lts. </t>
  </si>
  <si>
    <t>FORMATO DE OFERTA "SUMINISTRO DE DOTACIÓN DE EQUIPOS Y MENAJE DE COCINA PARA DOTAR LAS UNIDADES DE PROTECCIÓN INTEGRAL (UPI) Y COMEDORES COMUNITARIOS QUE ESTÁN BAJO LA RESPONSABILIDAD DEL IDIPRON"</t>
  </si>
  <si>
    <t>VALOR TOTAL INCLUIDO IVA</t>
  </si>
  <si>
    <t>TOPE ESTABLECIDO ESTUDIO DE MERCADO</t>
  </si>
  <si>
    <t>OFERTA ECONOMICA "SUMINISTRO DE DOTACIÓN DE EQUIPOS Y MENAJE DE COCINA PARA DOTAR LAS UNIDADES DE PROTECCIÓN INTEGRAL (UPI) Y COMEDORES COMUNITARIOS QUE ESTÁN BAJO LA RESPONSABILIDAD DEL IDIPRON"</t>
  </si>
  <si>
    <t>OFERTA LOTE I: (NOMBRE PROVEEDOR)</t>
  </si>
  <si>
    <t>OFERTA LOTE II: (NOMBRE PROVEEDOR)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</si>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</sst>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(&quot;$&quot;\ * #,##0_);_(&quot;$&quot;\ * \(#,##0\);_(&quot;$&quot;\ * &quot;-&quot;_);_(@_)"/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#,##0.00\ \€"/>
    <numFmt numFmtId="165" formatCode="_(&quot;$&quot;\ * #,##0_);_(&quot;$&quot;\ * \(#,##0\);_(&quot;$&quot;\ * &quot;-&quot;??_);_(@_)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8"/>
      <color rgb="FF000000"/>
      <name val="Times New Roman"/>
      <family val="1"/>
    </font>
    <font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89">
    <xf numFmtId="0" fontId="0" fillId="0" borderId="0" xfId="0"/>
    <xf numFmtId="44" fontId="0" fillId="0" borderId="0" xfId="26" applyFont="1"/>
    <xf numFmtId="0" fontId="0" fillId="0" borderId="0" xfId="26" applyNumberFormat="1" applyFont="1"/>
    <xf numFmtId="0" fontId="5" fillId="7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 applyProtection="1">
      <alignment horizontal="center"/>
      <protection locked="0"/>
    </xf>
    <xf numFmtId="49" fontId="6" fillId="0" borderId="1" xfId="13" applyFont="1" applyBorder="1" applyAlignment="1">
      <alignment horizontal="center" vertical="center"/>
    </xf>
    <xf numFmtId="44" fontId="6" fillId="0" borderId="1" xfId="26" applyFont="1" applyBorder="1"/>
    <xf numFmtId="44" fontId="6" fillId="0" borderId="1" xfId="26" applyFont="1" applyBorder="1" applyProtection="1">
      <protection locked="0"/>
    </xf>
    <xf numFmtId="3" fontId="8" fillId="0" borderId="1" xfId="0" applyNumberFormat="1" applyFont="1" applyBorder="1" applyAlignment="1" applyProtection="1">
      <alignment vertical="center"/>
      <protection locked="0"/>
    </xf>
    <xf numFmtId="44" fontId="6" fillId="0" borderId="1" xfId="26" applyFont="1" applyBorder="1" applyAlignment="1">
      <alignment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0" fontId="6" fillId="0" borderId="1" xfId="0" applyFont="1" applyBorder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1" xfId="0" applyFont="1" applyFill="1" applyBorder="1" applyProtection="1">
      <protection locked="0"/>
    </xf>
    <xf numFmtId="44" fontId="6" fillId="0" borderId="1" xfId="26" applyFont="1" applyBorder="1" applyAlignment="1" applyProtection="1">
      <alignment vertical="center"/>
      <protection locked="0"/>
    </xf>
    <xf numFmtId="44" fontId="6" fillId="0" borderId="1" xfId="26" applyFont="1" applyBorder="1" applyAlignment="1" applyProtection="1">
      <alignment horizontal="center" vertical="center"/>
      <protection locked="0"/>
    </xf>
    <xf numFmtId="44" fontId="6" fillId="0" borderId="1" xfId="26" applyFont="1" applyFill="1" applyBorder="1"/>
    <xf numFmtId="44" fontId="6" fillId="0" borderId="0" xfId="0" applyNumberFormat="1" applyFont="1"/>
    <xf numFmtId="44" fontId="6" fillId="6" borderId="1" xfId="0" applyNumberFormat="1" applyFont="1" applyFill="1" applyBorder="1"/>
    <xf numFmtId="44" fontId="5" fillId="0" borderId="1" xfId="0" applyNumberFormat="1" applyFont="1" applyBorder="1"/>
    <xf numFmtId="44" fontId="6" fillId="0" borderId="1" xfId="0" applyNumberFormat="1" applyFont="1" applyBorder="1"/>
    <xf numFmtId="44" fontId="6" fillId="11" borderId="1" xfId="0" applyNumberFormat="1" applyFont="1" applyFill="1" applyBorder="1"/>
    <xf numFmtId="44" fontId="6" fillId="8" borderId="1" xfId="0" applyNumberFormat="1" applyFont="1" applyFill="1" applyBorder="1"/>
    <xf numFmtId="44" fontId="6" fillId="0" borderId="1" xfId="0" applyNumberFormat="1" applyFont="1" applyFill="1" applyBorder="1"/>
    <xf numFmtId="0" fontId="6" fillId="9" borderId="1" xfId="0" applyFont="1" applyFill="1" applyBorder="1"/>
    <xf numFmtId="0" fontId="5" fillId="11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horizontal="center"/>
    </xf>
    <xf numFmtId="3" fontId="6" fillId="0" borderId="0" xfId="0" applyNumberFormat="1" applyFont="1"/>
    <xf numFmtId="165" fontId="5" fillId="0" borderId="1" xfId="0" applyNumberFormat="1" applyFont="1" applyBorder="1"/>
    <xf numFmtId="0" fontId="5" fillId="11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49" fontId="6" fillId="0" borderId="1" xfId="13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justify" vertical="center" wrapText="1"/>
      <protection locked="0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horizontal="justify" vertical="center"/>
      <protection locked="0"/>
    </xf>
    <xf numFmtId="0" fontId="7" fillId="0" borderId="1" xfId="0" applyFont="1" applyBorder="1" applyProtection="1">
      <protection locked="0"/>
    </xf>
    <xf numFmtId="0" fontId="7" fillId="0" borderId="1" xfId="0" applyFont="1" applyBorder="1" applyAlignment="1" applyProtection="1">
      <alignment wrapText="1"/>
      <protection locked="0"/>
    </xf>
    <xf numFmtId="44" fontId="6" fillId="0" borderId="0" xfId="0" applyNumberFormat="1" applyFont="1" applyProtection="1">
      <protection locked="0"/>
    </xf>
    <xf numFmtId="0" fontId="5" fillId="11" borderId="1" xfId="0" applyFont="1" applyFill="1" applyBorder="1" applyAlignment="1" applyProtection="1">
      <alignment horizontal="center" vertical="center" wrapText="1"/>
    </xf>
    <xf numFmtId="165" fontId="6" fillId="11" borderId="1" xfId="0" applyNumberFormat="1" applyFont="1" applyFill="1" applyBorder="1" applyProtection="1"/>
    <xf numFmtId="0" fontId="6" fillId="0" borderId="0" xfId="0" applyFont="1" applyProtection="1"/>
    <xf numFmtId="165" fontId="6" fillId="11" borderId="1" xfId="26" applyNumberFormat="1" applyFont="1" applyFill="1" applyBorder="1" applyProtection="1"/>
    <xf numFmtId="44" fontId="6" fillId="12" borderId="1" xfId="26" applyFont="1" applyFill="1" applyBorder="1" applyProtection="1">
      <protection locked="0"/>
    </xf>
    <xf numFmtId="165" fontId="5" fillId="11" borderId="1" xfId="26" applyNumberFormat="1" applyFont="1" applyFill="1" applyBorder="1" applyProtection="1"/>
    <xf numFmtId="0" fontId="5" fillId="2" borderId="1" xfId="6" applyFont="1" applyBorder="1" applyProtection="1">
      <alignment horizontal="left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 wrapText="1"/>
    </xf>
    <xf numFmtId="0" fontId="5" fillId="11" borderId="3" xfId="6" applyFont="1" applyFill="1" applyBorder="1" applyAlignment="1" applyProtection="1">
      <alignment horizontal="center" vertical="center" wrapText="1"/>
    </xf>
    <xf numFmtId="0" fontId="5" fillId="11" borderId="4" xfId="6" applyFont="1" applyFill="1" applyBorder="1" applyAlignment="1" applyProtection="1">
      <alignment horizontal="center" vertical="center" wrapText="1"/>
    </xf>
    <xf numFmtId="0" fontId="5" fillId="11" borderId="5" xfId="6" applyFont="1" applyFill="1" applyBorder="1" applyAlignment="1" applyProtection="1">
      <alignment horizontal="center" vertical="center" wrapText="1"/>
    </xf>
    <xf numFmtId="0" fontId="5" fillId="11" borderId="1" xfId="6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 wrapText="1"/>
    </xf>
    <xf numFmtId="0" fontId="5" fillId="11" borderId="3" xfId="6" applyFont="1" applyFill="1" applyBorder="1" applyAlignment="1" applyProtection="1">
      <alignment horizontal="center" vertical="center" wrapText="1"/>
      <protection locked="0"/>
    </xf>
    <xf numFmtId="0" fontId="5" fillId="11" borderId="4" xfId="6" applyFont="1" applyFill="1" applyBorder="1" applyAlignment="1" applyProtection="1">
      <alignment horizontal="center" vertical="center" wrapText="1"/>
      <protection locked="0"/>
    </xf>
    <xf numFmtId="0" fontId="5" fillId="11" borderId="5" xfId="6" applyFont="1" applyFill="1" applyBorder="1" applyAlignment="1" applyProtection="1">
      <alignment horizontal="center" vertical="center" wrapText="1"/>
      <protection locked="0"/>
    </xf>
    <xf numFmtId="0" fontId="5" fillId="11" borderId="3" xfId="0" applyFont="1" applyFill="1" applyBorder="1" applyAlignment="1" applyProtection="1">
      <alignment horizontal="center" vertical="center" wrapText="1"/>
      <protection locked="0"/>
    </xf>
    <xf numFmtId="0" fontId="5" fillId="11" borderId="4" xfId="0" applyFont="1" applyFill="1" applyBorder="1" applyAlignment="1" applyProtection="1">
      <alignment horizontal="center" vertical="center" wrapText="1"/>
      <protection locked="0"/>
    </xf>
    <xf numFmtId="0" fontId="5" fillId="11" borderId="5" xfId="0" applyFont="1" applyFill="1" applyBorder="1" applyAlignment="1" applyProtection="1">
      <alignment horizontal="center" vertical="center" wrapText="1"/>
      <protection locked="0"/>
    </xf>
  </cellXfs>
  <cellStyles count="27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oneda" xfId="26" builtinId="4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S104"/>
  <sheetViews>
    <sheetView topLeftCell="A43" zoomScaleNormal="100" workbookViewId="0">
      <selection activeCell="Q45" sqref="Q45"/>
    </sheetView>
  </sheetViews>
  <sheetFormatPr baseColWidth="10" defaultColWidth="9.140625" defaultRowHeight="11.25" x14ac:dyDescent="0.2"/>
  <cols>
    <col min="1" max="1" width="5.5703125" style="26" customWidth="1"/>
    <col min="2" max="2" width="39" style="26" customWidth="1"/>
    <col min="3" max="3" width="10.5703125" style="27" bestFit="1" customWidth="1"/>
    <col min="4" max="4" width="8.42578125" style="27" bestFit="1" customWidth="1"/>
    <col min="5" max="16" width="13" style="25" hidden="1" customWidth="1"/>
    <col min="17" max="17" width="13.28515625" style="25" bestFit="1" customWidth="1"/>
    <col min="18" max="18" width="12.42578125" style="25" bestFit="1" customWidth="1"/>
    <col min="19" max="19" width="13.28515625" style="25" bestFit="1" customWidth="1"/>
    <col min="20" max="16384" width="9.140625" style="25"/>
  </cols>
  <sheetData>
    <row r="1" spans="1:19" x14ac:dyDescent="0.2">
      <c r="A1" s="66"/>
      <c r="B1" s="66"/>
      <c r="C1" s="66"/>
      <c r="D1" s="66"/>
      <c r="E1" s="22"/>
      <c r="F1" s="22"/>
      <c r="G1" s="22"/>
      <c r="H1" s="22">
        <v>1.19</v>
      </c>
      <c r="I1" s="22"/>
      <c r="J1" s="22"/>
      <c r="K1" s="22"/>
      <c r="L1" s="22">
        <v>1.19</v>
      </c>
      <c r="M1" s="22"/>
      <c r="N1" s="22"/>
      <c r="O1" s="22"/>
      <c r="P1" s="22"/>
      <c r="Q1" s="22"/>
      <c r="R1" s="22"/>
      <c r="S1" s="22"/>
    </row>
    <row r="2" spans="1:19" ht="52.5" customHeight="1" x14ac:dyDescent="0.2">
      <c r="A2" s="76" t="str">
        <f>+'LOTE II 1104'!A2:D2</f>
        <v>ESTUDIO DE MERCADO "SUMINISTRO DE DOTACIÓN DE EQUIPOS Y MENAJE DE COCINA PARA DOTAR LAS UNIDADES DE PROTECCIÓN INTEGRAL (UPI) Y COMEDORES COMUNITARIOS QUE ESTÁN BAJO LA RESPONSABILIDAD DEL IDIPRON"</v>
      </c>
      <c r="B2" s="77"/>
      <c r="C2" s="77"/>
      <c r="D2" s="78"/>
      <c r="E2" s="67" t="s">
        <v>26</v>
      </c>
      <c r="F2" s="68"/>
      <c r="G2" s="69"/>
      <c r="H2" s="3" t="s">
        <v>28</v>
      </c>
      <c r="I2" s="73" t="s">
        <v>66</v>
      </c>
      <c r="J2" s="74"/>
      <c r="K2" s="75"/>
      <c r="L2" s="3" t="s">
        <v>28</v>
      </c>
      <c r="M2" s="70" t="s">
        <v>27</v>
      </c>
      <c r="N2" s="71"/>
      <c r="O2" s="72"/>
      <c r="P2" s="3" t="s">
        <v>29</v>
      </c>
      <c r="Q2" s="73" t="s">
        <v>25</v>
      </c>
      <c r="R2" s="74"/>
      <c r="S2" s="75"/>
    </row>
    <row r="3" spans="1:19" ht="31.5" x14ac:dyDescent="0.2">
      <c r="A3" s="4" t="s">
        <v>157</v>
      </c>
      <c r="B3" s="4" t="s">
        <v>0</v>
      </c>
      <c r="C3" s="4" t="s">
        <v>1</v>
      </c>
      <c r="D3" s="4" t="s">
        <v>30</v>
      </c>
      <c r="E3" s="5" t="s">
        <v>23</v>
      </c>
      <c r="F3" s="5" t="s">
        <v>22</v>
      </c>
      <c r="G3" s="5" t="s">
        <v>24</v>
      </c>
      <c r="H3" s="3" t="s">
        <v>24</v>
      </c>
      <c r="I3" s="4" t="s">
        <v>23</v>
      </c>
      <c r="J3" s="4" t="s">
        <v>22</v>
      </c>
      <c r="K3" s="4" t="s">
        <v>24</v>
      </c>
      <c r="L3" s="3" t="s">
        <v>24</v>
      </c>
      <c r="M3" s="6" t="s">
        <v>23</v>
      </c>
      <c r="N3" s="6" t="s">
        <v>22</v>
      </c>
      <c r="O3" s="6" t="s">
        <v>24</v>
      </c>
      <c r="P3" s="3" t="s">
        <v>24</v>
      </c>
      <c r="Q3" s="4" t="s">
        <v>23</v>
      </c>
      <c r="R3" s="4" t="s">
        <v>22</v>
      </c>
      <c r="S3" s="4" t="s">
        <v>24</v>
      </c>
    </row>
    <row r="4" spans="1:19" x14ac:dyDescent="0.2">
      <c r="A4" s="7">
        <v>1</v>
      </c>
      <c r="B4" s="8" t="s">
        <v>3</v>
      </c>
      <c r="C4" s="9">
        <v>1</v>
      </c>
      <c r="D4" s="10" t="s">
        <v>2</v>
      </c>
      <c r="E4" s="11">
        <f t="shared" ref="E4:E36" si="0">+H4/$H$1</f>
        <v>126050.42016806723</v>
      </c>
      <c r="F4" s="11">
        <f>+E4*19%</f>
        <v>23949.579831932773</v>
      </c>
      <c r="G4" s="11">
        <f>+E4+F4</f>
        <v>150000</v>
      </c>
      <c r="H4" s="12">
        <v>150000</v>
      </c>
      <c r="I4" s="29">
        <v>50000</v>
      </c>
      <c r="J4" s="11">
        <f>+I4*19%</f>
        <v>9500</v>
      </c>
      <c r="K4" s="11">
        <f>+I4+J4</f>
        <v>59500</v>
      </c>
      <c r="L4" s="12">
        <f>+K4</f>
        <v>59500</v>
      </c>
      <c r="M4" s="11">
        <v>624000</v>
      </c>
      <c r="N4" s="11">
        <f>+M4*19%</f>
        <v>118560</v>
      </c>
      <c r="O4" s="11">
        <f>+M4+N4</f>
        <v>742560</v>
      </c>
      <c r="P4" s="11">
        <f>+O4</f>
        <v>742560</v>
      </c>
      <c r="Q4" s="11">
        <f>ROUND((GEOMEAN(E4,I4,M4)),0)</f>
        <v>157846</v>
      </c>
      <c r="R4" s="11">
        <f>+Q4*19%</f>
        <v>29990.74</v>
      </c>
      <c r="S4" s="11">
        <f>+Q4+R4</f>
        <v>187836.74</v>
      </c>
    </row>
    <row r="5" spans="1:19" ht="33.75" x14ac:dyDescent="0.2">
      <c r="A5" s="7">
        <v>2</v>
      </c>
      <c r="B5" s="8" t="s">
        <v>106</v>
      </c>
      <c r="C5" s="9">
        <v>1</v>
      </c>
      <c r="D5" s="10" t="s">
        <v>2</v>
      </c>
      <c r="E5" s="11">
        <f t="shared" si="0"/>
        <v>78739.495798319331</v>
      </c>
      <c r="F5" s="11">
        <f>+E5*19%</f>
        <v>14960.504201680673</v>
      </c>
      <c r="G5" s="11">
        <f>+E5+F5</f>
        <v>93700</v>
      </c>
      <c r="H5" s="12">
        <v>93700</v>
      </c>
      <c r="I5" s="29">
        <v>140000</v>
      </c>
      <c r="J5" s="11">
        <f>+I5*19%</f>
        <v>26600</v>
      </c>
      <c r="K5" s="11">
        <f>+I5+J5</f>
        <v>166600</v>
      </c>
      <c r="L5" s="12">
        <f t="shared" ref="L5:L68" si="1">+K5</f>
        <v>166600</v>
      </c>
      <c r="M5" s="11">
        <v>238000</v>
      </c>
      <c r="N5" s="11">
        <f t="shared" ref="N5:N72" si="2">+M5*19%</f>
        <v>45220</v>
      </c>
      <c r="O5" s="11">
        <f t="shared" ref="O5:O71" si="3">+M5+N5</f>
        <v>283220</v>
      </c>
      <c r="P5" s="11">
        <f t="shared" ref="P5:P68" si="4">+O5</f>
        <v>283220</v>
      </c>
      <c r="Q5" s="11">
        <f t="shared" ref="Q5:Q16" si="5">ROUND((GEOMEAN(E5,I5,M5)),0)</f>
        <v>137922</v>
      </c>
      <c r="R5" s="11">
        <f t="shared" ref="R5:R75" si="6">+Q5*19%</f>
        <v>26205.18</v>
      </c>
      <c r="S5" s="11">
        <f t="shared" ref="S5:S68" si="7">+Q5+R5</f>
        <v>164127.18</v>
      </c>
    </row>
    <row r="6" spans="1:19" ht="33.75" x14ac:dyDescent="0.2">
      <c r="A6" s="7">
        <v>3</v>
      </c>
      <c r="B6" s="8" t="s">
        <v>105</v>
      </c>
      <c r="C6" s="9">
        <v>1</v>
      </c>
      <c r="D6" s="10" t="s">
        <v>2</v>
      </c>
      <c r="E6" s="11">
        <f t="shared" si="0"/>
        <v>51008.403361344543</v>
      </c>
      <c r="F6" s="11">
        <f t="shared" ref="F6:F75" si="8">+E6*19%</f>
        <v>9691.5966386554628</v>
      </c>
      <c r="G6" s="11">
        <f t="shared" ref="G6:G75" si="9">+E6+F6</f>
        <v>60700.000000000007</v>
      </c>
      <c r="H6" s="12">
        <v>60700</v>
      </c>
      <c r="I6" s="29">
        <v>112000</v>
      </c>
      <c r="J6" s="11">
        <f t="shared" ref="J6:J75" si="10">+I6*19%</f>
        <v>21280</v>
      </c>
      <c r="K6" s="11">
        <f t="shared" ref="K6:K75" si="11">+I6+J6</f>
        <v>133280</v>
      </c>
      <c r="L6" s="12">
        <f t="shared" si="1"/>
        <v>133280</v>
      </c>
      <c r="M6" s="11">
        <v>175000</v>
      </c>
      <c r="N6" s="11">
        <f t="shared" si="2"/>
        <v>33250</v>
      </c>
      <c r="O6" s="11">
        <f t="shared" si="3"/>
        <v>208250</v>
      </c>
      <c r="P6" s="11">
        <f t="shared" si="4"/>
        <v>208250</v>
      </c>
      <c r="Q6" s="11">
        <f>ROUND((GEOMEAN(I6,M6)),0)</f>
        <v>140000</v>
      </c>
      <c r="R6" s="11">
        <f t="shared" si="6"/>
        <v>26600</v>
      </c>
      <c r="S6" s="11">
        <f t="shared" si="7"/>
        <v>166600</v>
      </c>
    </row>
    <row r="7" spans="1:19" ht="33.75" x14ac:dyDescent="0.2">
      <c r="A7" s="7">
        <v>4</v>
      </c>
      <c r="B7" s="8" t="s">
        <v>104</v>
      </c>
      <c r="C7" s="9">
        <v>1</v>
      </c>
      <c r="D7" s="10" t="s">
        <v>2</v>
      </c>
      <c r="E7" s="11">
        <f t="shared" si="0"/>
        <v>52521.008403361346</v>
      </c>
      <c r="F7" s="11">
        <f t="shared" si="8"/>
        <v>9978.9915966386561</v>
      </c>
      <c r="G7" s="11">
        <f t="shared" si="9"/>
        <v>62500</v>
      </c>
      <c r="H7" s="12">
        <v>62500</v>
      </c>
      <c r="I7" s="29">
        <v>92000</v>
      </c>
      <c r="J7" s="11">
        <f t="shared" si="10"/>
        <v>17480</v>
      </c>
      <c r="K7" s="11">
        <f t="shared" si="11"/>
        <v>109480</v>
      </c>
      <c r="L7" s="12">
        <f t="shared" si="1"/>
        <v>109480</v>
      </c>
      <c r="M7" s="11">
        <v>154000</v>
      </c>
      <c r="N7" s="11">
        <f t="shared" si="2"/>
        <v>29260</v>
      </c>
      <c r="O7" s="11">
        <f t="shared" si="3"/>
        <v>183260</v>
      </c>
      <c r="P7" s="11">
        <f t="shared" si="4"/>
        <v>183260</v>
      </c>
      <c r="Q7" s="11">
        <f t="shared" si="5"/>
        <v>90618</v>
      </c>
      <c r="R7" s="11">
        <f t="shared" si="6"/>
        <v>17217.420000000002</v>
      </c>
      <c r="S7" s="11">
        <f t="shared" si="7"/>
        <v>107835.42</v>
      </c>
    </row>
    <row r="8" spans="1:19" ht="45" x14ac:dyDescent="0.2">
      <c r="A8" s="7">
        <v>5</v>
      </c>
      <c r="B8" s="8" t="s">
        <v>68</v>
      </c>
      <c r="C8" s="9">
        <v>1</v>
      </c>
      <c r="D8" s="10" t="s">
        <v>2</v>
      </c>
      <c r="E8" s="11">
        <f t="shared" si="0"/>
        <v>420168.06722689077</v>
      </c>
      <c r="F8" s="11">
        <f t="shared" si="8"/>
        <v>79831.932773109249</v>
      </c>
      <c r="G8" s="11">
        <f t="shared" si="9"/>
        <v>500000</v>
      </c>
      <c r="H8" s="12">
        <v>500000</v>
      </c>
      <c r="I8" s="29">
        <v>160000</v>
      </c>
      <c r="J8" s="11">
        <f t="shared" si="10"/>
        <v>30400</v>
      </c>
      <c r="K8" s="11">
        <f t="shared" si="11"/>
        <v>190400</v>
      </c>
      <c r="L8" s="12">
        <f t="shared" si="1"/>
        <v>190400</v>
      </c>
      <c r="M8" s="11">
        <v>350000</v>
      </c>
      <c r="N8" s="11">
        <f t="shared" si="2"/>
        <v>66500</v>
      </c>
      <c r="O8" s="11">
        <f t="shared" si="3"/>
        <v>416500</v>
      </c>
      <c r="P8" s="11">
        <f t="shared" si="4"/>
        <v>416500</v>
      </c>
      <c r="Q8" s="11">
        <f t="shared" si="5"/>
        <v>286552</v>
      </c>
      <c r="R8" s="11">
        <f t="shared" si="6"/>
        <v>54444.88</v>
      </c>
      <c r="S8" s="11">
        <f t="shared" si="7"/>
        <v>340996.88</v>
      </c>
    </row>
    <row r="9" spans="1:19" ht="33.75" x14ac:dyDescent="0.2">
      <c r="A9" s="7">
        <v>6</v>
      </c>
      <c r="B9" s="8" t="s">
        <v>69</v>
      </c>
      <c r="C9" s="9">
        <v>1</v>
      </c>
      <c r="D9" s="10" t="s">
        <v>2</v>
      </c>
      <c r="E9" s="11">
        <f t="shared" si="0"/>
        <v>16806.722689075632</v>
      </c>
      <c r="F9" s="11">
        <f t="shared" si="8"/>
        <v>3193.2773109243699</v>
      </c>
      <c r="G9" s="11">
        <f t="shared" si="9"/>
        <v>20000</v>
      </c>
      <c r="H9" s="12">
        <v>20000</v>
      </c>
      <c r="I9" s="29">
        <v>25000</v>
      </c>
      <c r="J9" s="14">
        <f t="shared" si="10"/>
        <v>4750</v>
      </c>
      <c r="K9" s="11">
        <f t="shared" si="11"/>
        <v>29750</v>
      </c>
      <c r="L9" s="12">
        <f t="shared" si="1"/>
        <v>29750</v>
      </c>
      <c r="M9" s="11">
        <v>9500</v>
      </c>
      <c r="N9" s="11">
        <f t="shared" si="2"/>
        <v>1805</v>
      </c>
      <c r="O9" s="11">
        <f t="shared" si="3"/>
        <v>11305</v>
      </c>
      <c r="P9" s="11">
        <f t="shared" si="4"/>
        <v>11305</v>
      </c>
      <c r="Q9" s="11">
        <f t="shared" si="5"/>
        <v>15863</v>
      </c>
      <c r="R9" s="11">
        <f t="shared" si="6"/>
        <v>3013.9700000000003</v>
      </c>
      <c r="S9" s="11">
        <f t="shared" si="7"/>
        <v>18876.97</v>
      </c>
    </row>
    <row r="10" spans="1:19" ht="33.75" x14ac:dyDescent="0.2">
      <c r="A10" s="7">
        <v>7</v>
      </c>
      <c r="B10" s="15" t="s">
        <v>70</v>
      </c>
      <c r="C10" s="9">
        <v>1</v>
      </c>
      <c r="D10" s="10" t="s">
        <v>2</v>
      </c>
      <c r="E10" s="11">
        <f t="shared" si="0"/>
        <v>21008.403361344539</v>
      </c>
      <c r="F10" s="11">
        <f t="shared" si="8"/>
        <v>3991.5966386554624</v>
      </c>
      <c r="G10" s="11">
        <f t="shared" si="9"/>
        <v>25000</v>
      </c>
      <c r="H10" s="12">
        <v>25000</v>
      </c>
      <c r="I10" s="29">
        <v>25000</v>
      </c>
      <c r="J10" s="11">
        <f t="shared" si="10"/>
        <v>4750</v>
      </c>
      <c r="K10" s="11">
        <f t="shared" si="11"/>
        <v>29750</v>
      </c>
      <c r="L10" s="12">
        <f t="shared" si="1"/>
        <v>29750</v>
      </c>
      <c r="M10" s="11">
        <v>12000</v>
      </c>
      <c r="N10" s="11">
        <f t="shared" si="2"/>
        <v>2280</v>
      </c>
      <c r="O10" s="11">
        <f t="shared" si="3"/>
        <v>14280</v>
      </c>
      <c r="P10" s="11">
        <f t="shared" si="4"/>
        <v>14280</v>
      </c>
      <c r="Q10" s="11">
        <f t="shared" si="5"/>
        <v>18472</v>
      </c>
      <c r="R10" s="11">
        <f t="shared" si="6"/>
        <v>3509.68</v>
      </c>
      <c r="S10" s="11">
        <f t="shared" si="7"/>
        <v>21981.68</v>
      </c>
    </row>
    <row r="11" spans="1:19" ht="33.75" x14ac:dyDescent="0.2">
      <c r="A11" s="7">
        <v>8</v>
      </c>
      <c r="B11" s="15" t="s">
        <v>102</v>
      </c>
      <c r="C11" s="9">
        <v>1</v>
      </c>
      <c r="D11" s="10" t="s">
        <v>2</v>
      </c>
      <c r="E11" s="11">
        <f t="shared" si="0"/>
        <v>18907.563025210085</v>
      </c>
      <c r="F11" s="11">
        <f t="shared" si="8"/>
        <v>3592.4369747899163</v>
      </c>
      <c r="G11" s="11">
        <f t="shared" si="9"/>
        <v>22500</v>
      </c>
      <c r="H11" s="12">
        <v>22500</v>
      </c>
      <c r="I11" s="29">
        <v>5520</v>
      </c>
      <c r="J11" s="11">
        <f t="shared" si="10"/>
        <v>1048.8</v>
      </c>
      <c r="K11" s="11">
        <f t="shared" si="11"/>
        <v>6568.8</v>
      </c>
      <c r="L11" s="12">
        <f t="shared" si="1"/>
        <v>6568.8</v>
      </c>
      <c r="M11" s="11">
        <v>5500</v>
      </c>
      <c r="N11" s="11">
        <f t="shared" si="2"/>
        <v>1045</v>
      </c>
      <c r="O11" s="11">
        <f t="shared" si="3"/>
        <v>6545</v>
      </c>
      <c r="P11" s="11">
        <f t="shared" si="4"/>
        <v>6545</v>
      </c>
      <c r="Q11" s="11">
        <f t="shared" si="5"/>
        <v>8311</v>
      </c>
      <c r="R11" s="11">
        <f t="shared" si="6"/>
        <v>1579.09</v>
      </c>
      <c r="S11" s="11">
        <f t="shared" si="7"/>
        <v>9890.09</v>
      </c>
    </row>
    <row r="12" spans="1:19" x14ac:dyDescent="0.2">
      <c r="A12" s="7">
        <v>9</v>
      </c>
      <c r="B12" s="15" t="s">
        <v>71</v>
      </c>
      <c r="C12" s="9">
        <v>1</v>
      </c>
      <c r="D12" s="10" t="s">
        <v>2</v>
      </c>
      <c r="E12" s="11">
        <f t="shared" si="0"/>
        <v>25210.084033613446</v>
      </c>
      <c r="F12" s="11">
        <f t="shared" si="8"/>
        <v>4789.9159663865548</v>
      </c>
      <c r="G12" s="11">
        <f t="shared" si="9"/>
        <v>30000</v>
      </c>
      <c r="H12" s="12">
        <v>30000</v>
      </c>
      <c r="I12" s="29">
        <v>70000</v>
      </c>
      <c r="J12" s="11">
        <f t="shared" si="10"/>
        <v>13300</v>
      </c>
      <c r="K12" s="11">
        <f t="shared" si="11"/>
        <v>83300</v>
      </c>
      <c r="L12" s="12">
        <f t="shared" si="1"/>
        <v>83300</v>
      </c>
      <c r="M12" s="11">
        <v>41600</v>
      </c>
      <c r="N12" s="11">
        <f t="shared" si="2"/>
        <v>7904</v>
      </c>
      <c r="O12" s="11">
        <f t="shared" si="3"/>
        <v>49504</v>
      </c>
      <c r="P12" s="11">
        <f t="shared" si="4"/>
        <v>49504</v>
      </c>
      <c r="Q12" s="11">
        <f t="shared" si="5"/>
        <v>41872</v>
      </c>
      <c r="R12" s="11">
        <f t="shared" si="6"/>
        <v>7955.68</v>
      </c>
      <c r="S12" s="11">
        <f t="shared" si="7"/>
        <v>49827.68</v>
      </c>
    </row>
    <row r="13" spans="1:19" x14ac:dyDescent="0.2">
      <c r="A13" s="7">
        <v>10</v>
      </c>
      <c r="B13" s="15" t="s">
        <v>4</v>
      </c>
      <c r="C13" s="9">
        <v>1</v>
      </c>
      <c r="D13" s="10" t="s">
        <v>2</v>
      </c>
      <c r="E13" s="11">
        <f t="shared" si="0"/>
        <v>37815.126050420171</v>
      </c>
      <c r="F13" s="11">
        <f t="shared" si="8"/>
        <v>7184.8739495798327</v>
      </c>
      <c r="G13" s="11">
        <f t="shared" si="9"/>
        <v>45000</v>
      </c>
      <c r="H13" s="12">
        <v>45000</v>
      </c>
      <c r="I13" s="29">
        <v>25000</v>
      </c>
      <c r="J13" s="11">
        <f t="shared" si="10"/>
        <v>4750</v>
      </c>
      <c r="K13" s="11">
        <f t="shared" si="11"/>
        <v>29750</v>
      </c>
      <c r="L13" s="12">
        <f t="shared" si="1"/>
        <v>29750</v>
      </c>
      <c r="M13" s="11">
        <v>65600</v>
      </c>
      <c r="N13" s="11">
        <f t="shared" si="2"/>
        <v>12464</v>
      </c>
      <c r="O13" s="11">
        <f t="shared" si="3"/>
        <v>78064</v>
      </c>
      <c r="P13" s="11">
        <f t="shared" si="4"/>
        <v>78064</v>
      </c>
      <c r="Q13" s="11">
        <f t="shared" si="5"/>
        <v>39582</v>
      </c>
      <c r="R13" s="11">
        <f t="shared" si="6"/>
        <v>7520.58</v>
      </c>
      <c r="S13" s="11">
        <f t="shared" si="7"/>
        <v>47102.58</v>
      </c>
    </row>
    <row r="14" spans="1:19" ht="22.5" x14ac:dyDescent="0.2">
      <c r="A14" s="7">
        <v>11</v>
      </c>
      <c r="B14" s="16" t="s">
        <v>103</v>
      </c>
      <c r="C14" s="9">
        <v>1</v>
      </c>
      <c r="D14" s="10" t="s">
        <v>2</v>
      </c>
      <c r="E14" s="11">
        <f t="shared" si="0"/>
        <v>37815.126050420171</v>
      </c>
      <c r="F14" s="11">
        <f t="shared" si="8"/>
        <v>7184.8739495798327</v>
      </c>
      <c r="G14" s="11">
        <f t="shared" si="9"/>
        <v>45000</v>
      </c>
      <c r="H14" s="12">
        <v>45000</v>
      </c>
      <c r="I14" s="29">
        <v>30000</v>
      </c>
      <c r="J14" s="11">
        <f t="shared" si="10"/>
        <v>5700</v>
      </c>
      <c r="K14" s="11">
        <f t="shared" si="11"/>
        <v>35700</v>
      </c>
      <c r="L14" s="12">
        <f t="shared" si="1"/>
        <v>35700</v>
      </c>
      <c r="M14" s="11">
        <v>25200</v>
      </c>
      <c r="N14" s="11">
        <f t="shared" si="2"/>
        <v>4788</v>
      </c>
      <c r="O14" s="11">
        <f t="shared" si="3"/>
        <v>29988</v>
      </c>
      <c r="P14" s="11">
        <f t="shared" si="4"/>
        <v>29988</v>
      </c>
      <c r="Q14" s="11">
        <f t="shared" si="5"/>
        <v>30577</v>
      </c>
      <c r="R14" s="11">
        <f t="shared" si="6"/>
        <v>5809.63</v>
      </c>
      <c r="S14" s="11">
        <f t="shared" si="7"/>
        <v>36386.629999999997</v>
      </c>
    </row>
    <row r="15" spans="1:19" x14ac:dyDescent="0.2">
      <c r="A15" s="7">
        <v>12</v>
      </c>
      <c r="B15" s="16" t="s">
        <v>147</v>
      </c>
      <c r="C15" s="9">
        <v>1</v>
      </c>
      <c r="D15" s="10" t="s">
        <v>2</v>
      </c>
      <c r="E15" s="11"/>
      <c r="F15" s="11"/>
      <c r="G15" s="11"/>
      <c r="H15" s="12"/>
      <c r="I15" s="29"/>
      <c r="J15" s="11">
        <f t="shared" si="10"/>
        <v>0</v>
      </c>
      <c r="K15" s="11">
        <f t="shared" si="11"/>
        <v>0</v>
      </c>
      <c r="L15" s="12">
        <f t="shared" si="1"/>
        <v>0</v>
      </c>
      <c r="M15" s="11">
        <v>1450000</v>
      </c>
      <c r="N15" s="11">
        <f t="shared" si="2"/>
        <v>275500</v>
      </c>
      <c r="O15" s="11">
        <f t="shared" si="3"/>
        <v>1725500</v>
      </c>
      <c r="P15" s="11">
        <f t="shared" si="4"/>
        <v>1725500</v>
      </c>
      <c r="Q15" s="11">
        <f t="shared" si="5"/>
        <v>1450000</v>
      </c>
      <c r="R15" s="11">
        <f t="shared" si="6"/>
        <v>275500</v>
      </c>
      <c r="S15" s="11">
        <f t="shared" si="7"/>
        <v>1725500</v>
      </c>
    </row>
    <row r="16" spans="1:19" x14ac:dyDescent="0.2">
      <c r="A16" s="7">
        <v>13</v>
      </c>
      <c r="B16" s="16" t="s">
        <v>148</v>
      </c>
      <c r="C16" s="9">
        <v>1</v>
      </c>
      <c r="D16" s="10" t="s">
        <v>2</v>
      </c>
      <c r="E16" s="11"/>
      <c r="F16" s="11"/>
      <c r="G16" s="11"/>
      <c r="H16" s="12"/>
      <c r="I16" s="29"/>
      <c r="J16" s="11"/>
      <c r="K16" s="11"/>
      <c r="L16" s="12">
        <f t="shared" si="1"/>
        <v>0</v>
      </c>
      <c r="M16" s="11">
        <v>1750000</v>
      </c>
      <c r="N16" s="11">
        <f t="shared" si="2"/>
        <v>332500</v>
      </c>
      <c r="O16" s="11">
        <f t="shared" si="3"/>
        <v>2082500</v>
      </c>
      <c r="P16" s="11">
        <f t="shared" si="4"/>
        <v>2082500</v>
      </c>
      <c r="Q16" s="11">
        <f t="shared" si="5"/>
        <v>1750000</v>
      </c>
      <c r="R16" s="11"/>
      <c r="S16" s="11">
        <f t="shared" si="7"/>
        <v>1750000</v>
      </c>
    </row>
    <row r="17" spans="1:19" x14ac:dyDescent="0.2">
      <c r="A17" s="7">
        <v>14</v>
      </c>
      <c r="B17" s="16" t="s">
        <v>149</v>
      </c>
      <c r="C17" s="9">
        <v>1</v>
      </c>
      <c r="D17" s="10" t="s">
        <v>2</v>
      </c>
      <c r="E17" s="11">
        <f t="shared" ref="E17" si="12">+H17/$H$1</f>
        <v>89915.966386554632</v>
      </c>
      <c r="F17" s="11">
        <f t="shared" ref="F17" si="13">+E17*19%</f>
        <v>17084.033613445379</v>
      </c>
      <c r="G17" s="11">
        <f t="shared" ref="G17" si="14">+E17+F17</f>
        <v>107000.00000000001</v>
      </c>
      <c r="H17" s="12">
        <v>107000</v>
      </c>
      <c r="I17" s="29">
        <v>210000</v>
      </c>
      <c r="J17" s="11"/>
      <c r="K17" s="11"/>
      <c r="L17" s="12">
        <f t="shared" si="1"/>
        <v>0</v>
      </c>
      <c r="M17" s="11">
        <v>1150000</v>
      </c>
      <c r="N17" s="11"/>
      <c r="O17" s="11"/>
      <c r="P17" s="11">
        <f t="shared" si="4"/>
        <v>0</v>
      </c>
      <c r="Q17" s="11">
        <f>ROUND((GEOMEAN(M17)),0)</f>
        <v>1150000</v>
      </c>
      <c r="R17" s="11"/>
      <c r="S17" s="11">
        <f t="shared" si="7"/>
        <v>1150000</v>
      </c>
    </row>
    <row r="18" spans="1:19" ht="22.5" x14ac:dyDescent="0.2">
      <c r="A18" s="7">
        <v>15</v>
      </c>
      <c r="B18" s="15" t="s">
        <v>107</v>
      </c>
      <c r="C18" s="9">
        <v>1</v>
      </c>
      <c r="D18" s="10" t="s">
        <v>2</v>
      </c>
      <c r="E18" s="11">
        <f t="shared" si="0"/>
        <v>42016.806722689078</v>
      </c>
      <c r="F18" s="11">
        <f t="shared" si="8"/>
        <v>7983.1932773109247</v>
      </c>
      <c r="G18" s="11">
        <f t="shared" si="9"/>
        <v>50000</v>
      </c>
      <c r="H18" s="12">
        <v>50000</v>
      </c>
      <c r="I18" s="29">
        <v>15000</v>
      </c>
      <c r="J18" s="11">
        <f t="shared" si="10"/>
        <v>2850</v>
      </c>
      <c r="K18" s="11">
        <f t="shared" si="11"/>
        <v>17850</v>
      </c>
      <c r="L18" s="12">
        <f t="shared" si="1"/>
        <v>17850</v>
      </c>
      <c r="M18" s="11">
        <v>12600</v>
      </c>
      <c r="N18" s="11">
        <f t="shared" si="2"/>
        <v>2394</v>
      </c>
      <c r="O18" s="11">
        <f t="shared" si="3"/>
        <v>14994</v>
      </c>
      <c r="P18" s="11">
        <f t="shared" si="4"/>
        <v>14994</v>
      </c>
      <c r="Q18" s="11">
        <f>ROUND((GEOMEAN(E18,I18,M18)),0)</f>
        <v>19951</v>
      </c>
      <c r="R18" s="11">
        <f t="shared" si="6"/>
        <v>3790.69</v>
      </c>
      <c r="S18" s="11">
        <f t="shared" si="7"/>
        <v>23741.69</v>
      </c>
    </row>
    <row r="19" spans="1:19" ht="22.5" x14ac:dyDescent="0.2">
      <c r="A19" s="7">
        <v>16</v>
      </c>
      <c r="B19" s="15" t="s">
        <v>108</v>
      </c>
      <c r="C19" s="9">
        <v>1</v>
      </c>
      <c r="D19" s="10" t="s">
        <v>2</v>
      </c>
      <c r="E19" s="11">
        <f t="shared" si="0"/>
        <v>29411.764705882353</v>
      </c>
      <c r="F19" s="11">
        <f t="shared" si="8"/>
        <v>5588.2352941176468</v>
      </c>
      <c r="G19" s="11">
        <f t="shared" si="9"/>
        <v>35000</v>
      </c>
      <c r="H19" s="12">
        <v>35000</v>
      </c>
      <c r="I19" s="30">
        <v>12000</v>
      </c>
      <c r="J19" s="11">
        <f t="shared" si="10"/>
        <v>2280</v>
      </c>
      <c r="K19" s="11">
        <f t="shared" si="11"/>
        <v>14280</v>
      </c>
      <c r="L19" s="12">
        <f t="shared" si="1"/>
        <v>14280</v>
      </c>
      <c r="M19" s="11">
        <v>35000</v>
      </c>
      <c r="N19" s="11">
        <f t="shared" si="2"/>
        <v>6650</v>
      </c>
      <c r="O19" s="11">
        <f t="shared" si="3"/>
        <v>41650</v>
      </c>
      <c r="P19" s="11">
        <f t="shared" si="4"/>
        <v>41650</v>
      </c>
      <c r="Q19" s="11">
        <f t="shared" ref="Q19:Q47" si="15">ROUND((GEOMEAN(E19,I19,M19)),0)</f>
        <v>23117</v>
      </c>
      <c r="R19" s="11">
        <f t="shared" si="6"/>
        <v>4392.2300000000005</v>
      </c>
      <c r="S19" s="11">
        <f t="shared" si="7"/>
        <v>27509.23</v>
      </c>
    </row>
    <row r="20" spans="1:19" ht="22.5" x14ac:dyDescent="0.2">
      <c r="A20" s="7">
        <v>17</v>
      </c>
      <c r="B20" s="17" t="s">
        <v>110</v>
      </c>
      <c r="C20" s="9">
        <v>1</v>
      </c>
      <c r="D20" s="10" t="s">
        <v>2</v>
      </c>
      <c r="E20" s="11">
        <f t="shared" si="0"/>
        <v>33613.445378151264</v>
      </c>
      <c r="F20" s="11">
        <f t="shared" si="8"/>
        <v>6386.5546218487398</v>
      </c>
      <c r="G20" s="11">
        <f t="shared" si="9"/>
        <v>40000</v>
      </c>
      <c r="H20" s="12">
        <v>40000</v>
      </c>
      <c r="I20" s="30">
        <v>17000</v>
      </c>
      <c r="J20" s="11">
        <f t="shared" si="10"/>
        <v>3230</v>
      </c>
      <c r="K20" s="11">
        <f t="shared" si="11"/>
        <v>20230</v>
      </c>
      <c r="L20" s="12">
        <f t="shared" si="1"/>
        <v>20230</v>
      </c>
      <c r="M20" s="11">
        <v>35000</v>
      </c>
      <c r="N20" s="11">
        <f t="shared" si="2"/>
        <v>6650</v>
      </c>
      <c r="O20" s="11">
        <f t="shared" si="3"/>
        <v>41650</v>
      </c>
      <c r="P20" s="11">
        <f t="shared" si="4"/>
        <v>41650</v>
      </c>
      <c r="Q20" s="11">
        <f t="shared" si="15"/>
        <v>27144</v>
      </c>
      <c r="R20" s="11">
        <f t="shared" si="6"/>
        <v>5157.3599999999997</v>
      </c>
      <c r="S20" s="11">
        <f t="shared" si="7"/>
        <v>32301.360000000001</v>
      </c>
    </row>
    <row r="21" spans="1:19" ht="22.5" x14ac:dyDescent="0.2">
      <c r="A21" s="7">
        <v>18</v>
      </c>
      <c r="B21" s="15" t="s">
        <v>109</v>
      </c>
      <c r="C21" s="9">
        <v>1</v>
      </c>
      <c r="D21" s="10" t="s">
        <v>2</v>
      </c>
      <c r="E21" s="11">
        <f t="shared" si="0"/>
        <v>42016.806722689078</v>
      </c>
      <c r="F21" s="11">
        <f t="shared" si="8"/>
        <v>7983.1932773109247</v>
      </c>
      <c r="G21" s="11">
        <f t="shared" si="9"/>
        <v>50000</v>
      </c>
      <c r="H21" s="12">
        <v>50000</v>
      </c>
      <c r="I21" s="30">
        <v>11000</v>
      </c>
      <c r="J21" s="11">
        <f t="shared" si="10"/>
        <v>2090</v>
      </c>
      <c r="K21" s="11">
        <f t="shared" si="11"/>
        <v>13090</v>
      </c>
      <c r="L21" s="12">
        <f t="shared" si="1"/>
        <v>13090</v>
      </c>
      <c r="M21" s="11">
        <v>35000</v>
      </c>
      <c r="N21" s="11">
        <f t="shared" si="2"/>
        <v>6650</v>
      </c>
      <c r="O21" s="11">
        <f t="shared" si="3"/>
        <v>41650</v>
      </c>
      <c r="P21" s="11">
        <f t="shared" si="4"/>
        <v>41650</v>
      </c>
      <c r="Q21" s="11">
        <f t="shared" si="15"/>
        <v>25291</v>
      </c>
      <c r="R21" s="11">
        <f t="shared" si="6"/>
        <v>4805.29</v>
      </c>
      <c r="S21" s="11">
        <f t="shared" si="7"/>
        <v>30096.29</v>
      </c>
    </row>
    <row r="22" spans="1:19" ht="33.75" x14ac:dyDescent="0.2">
      <c r="A22" s="7">
        <v>19</v>
      </c>
      <c r="B22" s="15" t="s">
        <v>72</v>
      </c>
      <c r="C22" s="9">
        <v>1</v>
      </c>
      <c r="D22" s="10" t="s">
        <v>2</v>
      </c>
      <c r="E22" s="11">
        <f t="shared" si="0"/>
        <v>126050.42016806723</v>
      </c>
      <c r="F22" s="11">
        <f t="shared" si="8"/>
        <v>23949.579831932773</v>
      </c>
      <c r="G22" s="11">
        <f t="shared" si="9"/>
        <v>150000</v>
      </c>
      <c r="H22" s="12">
        <v>150000</v>
      </c>
      <c r="I22" s="29">
        <v>110000</v>
      </c>
      <c r="J22" s="11">
        <f t="shared" si="10"/>
        <v>20900</v>
      </c>
      <c r="K22" s="11">
        <f t="shared" si="11"/>
        <v>130900</v>
      </c>
      <c r="L22" s="12">
        <f t="shared" si="1"/>
        <v>130900</v>
      </c>
      <c r="M22" s="11">
        <v>53200</v>
      </c>
      <c r="N22" s="11">
        <f t="shared" si="2"/>
        <v>10108</v>
      </c>
      <c r="O22" s="11">
        <f t="shared" si="3"/>
        <v>63308</v>
      </c>
      <c r="P22" s="11">
        <f t="shared" si="4"/>
        <v>63308</v>
      </c>
      <c r="Q22" s="11">
        <f t="shared" si="15"/>
        <v>90354</v>
      </c>
      <c r="R22" s="11">
        <f t="shared" si="6"/>
        <v>17167.259999999998</v>
      </c>
      <c r="S22" s="11">
        <f t="shared" si="7"/>
        <v>107521.26</v>
      </c>
    </row>
    <row r="23" spans="1:19" ht="33.75" x14ac:dyDescent="0.2">
      <c r="A23" s="7">
        <v>20</v>
      </c>
      <c r="B23" s="15" t="s">
        <v>5</v>
      </c>
      <c r="C23" s="9">
        <v>1</v>
      </c>
      <c r="D23" s="10" t="s">
        <v>2</v>
      </c>
      <c r="E23" s="11">
        <f t="shared" si="0"/>
        <v>75630.252100840342</v>
      </c>
      <c r="F23" s="11">
        <f t="shared" si="8"/>
        <v>14369.747899159665</v>
      </c>
      <c r="G23" s="11">
        <f t="shared" si="9"/>
        <v>90000</v>
      </c>
      <c r="H23" s="12">
        <v>90000</v>
      </c>
      <c r="I23" s="29">
        <v>65000</v>
      </c>
      <c r="J23" s="11">
        <f t="shared" si="10"/>
        <v>12350</v>
      </c>
      <c r="K23" s="11">
        <f t="shared" si="11"/>
        <v>77350</v>
      </c>
      <c r="L23" s="12">
        <f t="shared" si="1"/>
        <v>77350</v>
      </c>
      <c r="M23" s="11">
        <v>19600</v>
      </c>
      <c r="N23" s="11">
        <f t="shared" si="2"/>
        <v>3724</v>
      </c>
      <c r="O23" s="11">
        <f t="shared" si="3"/>
        <v>23324</v>
      </c>
      <c r="P23" s="11">
        <f t="shared" si="4"/>
        <v>23324</v>
      </c>
      <c r="Q23" s="11">
        <f t="shared" si="15"/>
        <v>45845</v>
      </c>
      <c r="R23" s="11">
        <f t="shared" si="6"/>
        <v>8710.5499999999993</v>
      </c>
      <c r="S23" s="11">
        <f t="shared" si="7"/>
        <v>54555.55</v>
      </c>
    </row>
    <row r="24" spans="1:19" ht="33.75" x14ac:dyDescent="0.2">
      <c r="A24" s="7">
        <v>21</v>
      </c>
      <c r="B24" s="15" t="s">
        <v>73</v>
      </c>
      <c r="C24" s="9">
        <v>1</v>
      </c>
      <c r="D24" s="10" t="s">
        <v>2</v>
      </c>
      <c r="E24" s="11">
        <f t="shared" si="0"/>
        <v>100840.33613445378</v>
      </c>
      <c r="F24" s="11">
        <f t="shared" si="8"/>
        <v>19159.663865546219</v>
      </c>
      <c r="G24" s="11">
        <f t="shared" si="9"/>
        <v>120000</v>
      </c>
      <c r="H24" s="12">
        <v>120000</v>
      </c>
      <c r="I24" s="29">
        <v>95000</v>
      </c>
      <c r="J24" s="11">
        <f t="shared" si="10"/>
        <v>18050</v>
      </c>
      <c r="K24" s="11">
        <f t="shared" si="11"/>
        <v>113050</v>
      </c>
      <c r="L24" s="12">
        <f t="shared" si="1"/>
        <v>113050</v>
      </c>
      <c r="M24" s="11">
        <v>28000</v>
      </c>
      <c r="N24" s="11">
        <f t="shared" si="2"/>
        <v>5320</v>
      </c>
      <c r="O24" s="11">
        <f t="shared" si="3"/>
        <v>33320</v>
      </c>
      <c r="P24" s="11">
        <f t="shared" si="4"/>
        <v>33320</v>
      </c>
      <c r="Q24" s="11">
        <f t="shared" si="15"/>
        <v>64492</v>
      </c>
      <c r="R24" s="11">
        <f t="shared" si="6"/>
        <v>12253.48</v>
      </c>
      <c r="S24" s="11">
        <f t="shared" si="7"/>
        <v>76745.48</v>
      </c>
    </row>
    <row r="25" spans="1:19" ht="22.5" x14ac:dyDescent="0.2">
      <c r="A25" s="7">
        <v>22</v>
      </c>
      <c r="B25" s="8" t="s">
        <v>111</v>
      </c>
      <c r="C25" s="9">
        <v>1</v>
      </c>
      <c r="D25" s="10" t="s">
        <v>2</v>
      </c>
      <c r="E25" s="11">
        <f t="shared" si="0"/>
        <v>25210.084033613446</v>
      </c>
      <c r="F25" s="11">
        <f t="shared" si="8"/>
        <v>4789.9159663865548</v>
      </c>
      <c r="G25" s="11">
        <f t="shared" si="9"/>
        <v>30000</v>
      </c>
      <c r="H25" s="12">
        <v>30000</v>
      </c>
      <c r="I25" s="29">
        <v>18500</v>
      </c>
      <c r="J25" s="11">
        <f t="shared" si="10"/>
        <v>3515</v>
      </c>
      <c r="K25" s="11">
        <f t="shared" si="11"/>
        <v>22015</v>
      </c>
      <c r="L25" s="12">
        <f t="shared" si="1"/>
        <v>22015</v>
      </c>
      <c r="M25" s="11">
        <v>91000</v>
      </c>
      <c r="N25" s="11">
        <f t="shared" si="2"/>
        <v>17290</v>
      </c>
      <c r="O25" s="11">
        <f t="shared" si="3"/>
        <v>108290</v>
      </c>
      <c r="P25" s="11">
        <f t="shared" si="4"/>
        <v>108290</v>
      </c>
      <c r="Q25" s="11">
        <f t="shared" si="15"/>
        <v>34882</v>
      </c>
      <c r="R25" s="11">
        <f t="shared" si="6"/>
        <v>6627.58</v>
      </c>
      <c r="S25" s="11">
        <f t="shared" si="7"/>
        <v>41509.58</v>
      </c>
    </row>
    <row r="26" spans="1:19" ht="22.5" x14ac:dyDescent="0.2">
      <c r="A26" s="7">
        <v>23</v>
      </c>
      <c r="B26" s="8" t="s">
        <v>112</v>
      </c>
      <c r="C26" s="9">
        <v>1</v>
      </c>
      <c r="D26" s="10" t="s">
        <v>2</v>
      </c>
      <c r="E26" s="11">
        <f t="shared" si="0"/>
        <v>126050.42016806723</v>
      </c>
      <c r="F26" s="11">
        <f t="shared" si="8"/>
        <v>23949.579831932773</v>
      </c>
      <c r="G26" s="11">
        <f t="shared" si="9"/>
        <v>150000</v>
      </c>
      <c r="H26" s="12">
        <v>150000</v>
      </c>
      <c r="I26" s="29">
        <v>220000</v>
      </c>
      <c r="J26" s="11">
        <f t="shared" si="10"/>
        <v>41800</v>
      </c>
      <c r="K26" s="11">
        <f t="shared" si="11"/>
        <v>261800</v>
      </c>
      <c r="L26" s="12">
        <f t="shared" si="1"/>
        <v>261800</v>
      </c>
      <c r="M26" s="11">
        <v>196000</v>
      </c>
      <c r="N26" s="11">
        <f t="shared" si="2"/>
        <v>37240</v>
      </c>
      <c r="O26" s="11">
        <f t="shared" si="3"/>
        <v>233240</v>
      </c>
      <c r="P26" s="11">
        <f t="shared" si="4"/>
        <v>233240</v>
      </c>
      <c r="Q26" s="11">
        <f t="shared" si="15"/>
        <v>175822</v>
      </c>
      <c r="R26" s="11">
        <f t="shared" si="6"/>
        <v>33406.18</v>
      </c>
      <c r="S26" s="11">
        <f t="shared" si="7"/>
        <v>209228.18</v>
      </c>
    </row>
    <row r="27" spans="1:19" ht="22.5" x14ac:dyDescent="0.2">
      <c r="A27" s="7">
        <v>24</v>
      </c>
      <c r="B27" s="8" t="s">
        <v>113</v>
      </c>
      <c r="C27" s="9">
        <v>1</v>
      </c>
      <c r="D27" s="10" t="s">
        <v>2</v>
      </c>
      <c r="E27" s="11">
        <f t="shared" si="0"/>
        <v>109243.6974789916</v>
      </c>
      <c r="F27" s="11">
        <f t="shared" si="8"/>
        <v>20756.302521008405</v>
      </c>
      <c r="G27" s="11">
        <f t="shared" si="9"/>
        <v>130000</v>
      </c>
      <c r="H27" s="12">
        <v>130000</v>
      </c>
      <c r="I27" s="29">
        <v>32100</v>
      </c>
      <c r="J27" s="11">
        <f t="shared" si="10"/>
        <v>6099</v>
      </c>
      <c r="K27" s="11">
        <f t="shared" si="11"/>
        <v>38199</v>
      </c>
      <c r="L27" s="12">
        <f t="shared" si="1"/>
        <v>38199</v>
      </c>
      <c r="M27" s="11">
        <v>56000</v>
      </c>
      <c r="N27" s="11">
        <f t="shared" si="2"/>
        <v>10640</v>
      </c>
      <c r="O27" s="11">
        <f t="shared" si="3"/>
        <v>66640</v>
      </c>
      <c r="P27" s="11">
        <f t="shared" si="4"/>
        <v>66640</v>
      </c>
      <c r="Q27" s="11">
        <f t="shared" si="15"/>
        <v>58125</v>
      </c>
      <c r="R27" s="11">
        <f t="shared" si="6"/>
        <v>11043.75</v>
      </c>
      <c r="S27" s="11">
        <f t="shared" si="7"/>
        <v>69168.75</v>
      </c>
    </row>
    <row r="28" spans="1:19" ht="33.75" x14ac:dyDescent="0.2">
      <c r="A28" s="7">
        <v>25</v>
      </c>
      <c r="B28" s="8" t="s">
        <v>114</v>
      </c>
      <c r="C28" s="9">
        <v>1</v>
      </c>
      <c r="D28" s="10" t="s">
        <v>2</v>
      </c>
      <c r="E28" s="11">
        <f t="shared" si="0"/>
        <v>2941.1764705882356</v>
      </c>
      <c r="F28" s="11">
        <f t="shared" si="8"/>
        <v>558.82352941176475</v>
      </c>
      <c r="G28" s="11">
        <f t="shared" si="9"/>
        <v>3500.0000000000005</v>
      </c>
      <c r="H28" s="12">
        <v>3500</v>
      </c>
      <c r="I28" s="29">
        <v>2000</v>
      </c>
      <c r="J28" s="11">
        <f t="shared" si="10"/>
        <v>380</v>
      </c>
      <c r="K28" s="11">
        <f t="shared" si="11"/>
        <v>2380</v>
      </c>
      <c r="L28" s="12">
        <f t="shared" si="1"/>
        <v>2380</v>
      </c>
      <c r="M28" s="11">
        <v>2750</v>
      </c>
      <c r="N28" s="11">
        <f t="shared" si="2"/>
        <v>522.5</v>
      </c>
      <c r="O28" s="11">
        <f t="shared" si="3"/>
        <v>3272.5</v>
      </c>
      <c r="P28" s="11">
        <f t="shared" si="4"/>
        <v>3272.5</v>
      </c>
      <c r="Q28" s="11">
        <f t="shared" si="15"/>
        <v>2529</v>
      </c>
      <c r="R28" s="11">
        <f t="shared" si="6"/>
        <v>480.51</v>
      </c>
      <c r="S28" s="11">
        <f t="shared" si="7"/>
        <v>3009.51</v>
      </c>
    </row>
    <row r="29" spans="1:19" x14ac:dyDescent="0.2">
      <c r="A29" s="7">
        <v>26</v>
      </c>
      <c r="B29" s="8" t="s">
        <v>74</v>
      </c>
      <c r="C29" s="9">
        <v>1</v>
      </c>
      <c r="D29" s="10" t="s">
        <v>2</v>
      </c>
      <c r="E29" s="11">
        <f t="shared" si="0"/>
        <v>2521.0084033613448</v>
      </c>
      <c r="F29" s="11">
        <f t="shared" si="8"/>
        <v>478.99159663865549</v>
      </c>
      <c r="G29" s="11">
        <f t="shared" si="9"/>
        <v>3000.0000000000005</v>
      </c>
      <c r="H29" s="12">
        <v>3000</v>
      </c>
      <c r="I29" s="29">
        <v>1500</v>
      </c>
      <c r="J29" s="11">
        <f t="shared" si="10"/>
        <v>285</v>
      </c>
      <c r="K29" s="11">
        <f t="shared" si="11"/>
        <v>1785</v>
      </c>
      <c r="L29" s="12">
        <f t="shared" si="1"/>
        <v>1785</v>
      </c>
      <c r="M29" s="11">
        <v>2200</v>
      </c>
      <c r="N29" s="11">
        <f t="shared" si="2"/>
        <v>418</v>
      </c>
      <c r="O29" s="11">
        <f t="shared" si="3"/>
        <v>2618</v>
      </c>
      <c r="P29" s="11">
        <f t="shared" si="4"/>
        <v>2618</v>
      </c>
      <c r="Q29" s="11">
        <f t="shared" si="15"/>
        <v>2026</v>
      </c>
      <c r="R29" s="11">
        <f t="shared" si="6"/>
        <v>384.94</v>
      </c>
      <c r="S29" s="11">
        <f t="shared" si="7"/>
        <v>2410.94</v>
      </c>
    </row>
    <row r="30" spans="1:19" ht="33.75" x14ac:dyDescent="0.2">
      <c r="A30" s="7">
        <v>27</v>
      </c>
      <c r="B30" s="8" t="s">
        <v>115</v>
      </c>
      <c r="C30" s="9">
        <v>1</v>
      </c>
      <c r="D30" s="10" t="s">
        <v>2</v>
      </c>
      <c r="E30" s="11">
        <f t="shared" si="0"/>
        <v>12605.042016806723</v>
      </c>
      <c r="F30" s="11">
        <f t="shared" si="8"/>
        <v>2394.9579831932774</v>
      </c>
      <c r="G30" s="11">
        <f t="shared" si="9"/>
        <v>15000</v>
      </c>
      <c r="H30" s="12">
        <v>15000</v>
      </c>
      <c r="I30" s="29">
        <v>4800</v>
      </c>
      <c r="J30" s="11">
        <f t="shared" si="10"/>
        <v>912</v>
      </c>
      <c r="K30" s="11">
        <f t="shared" si="11"/>
        <v>5712</v>
      </c>
      <c r="L30" s="12">
        <f t="shared" si="1"/>
        <v>5712</v>
      </c>
      <c r="M30" s="11">
        <v>210</v>
      </c>
      <c r="N30" s="11">
        <f t="shared" si="2"/>
        <v>39.9</v>
      </c>
      <c r="O30" s="11">
        <f t="shared" si="3"/>
        <v>249.9</v>
      </c>
      <c r="P30" s="11">
        <f t="shared" si="4"/>
        <v>249.9</v>
      </c>
      <c r="Q30" s="11">
        <f>ROUND((GEOMEAN(E30,I30)),0)</f>
        <v>7778</v>
      </c>
      <c r="R30" s="11">
        <f t="shared" si="6"/>
        <v>1477.82</v>
      </c>
      <c r="S30" s="11">
        <f t="shared" si="7"/>
        <v>9255.82</v>
      </c>
    </row>
    <row r="31" spans="1:19" ht="22.5" x14ac:dyDescent="0.2">
      <c r="A31" s="7">
        <v>28</v>
      </c>
      <c r="B31" s="8" t="s">
        <v>116</v>
      </c>
      <c r="C31" s="9">
        <v>1</v>
      </c>
      <c r="D31" s="10" t="s">
        <v>2</v>
      </c>
      <c r="E31" s="11">
        <f t="shared" si="0"/>
        <v>8403.361344537816</v>
      </c>
      <c r="F31" s="11">
        <f t="shared" si="8"/>
        <v>1596.6386554621849</v>
      </c>
      <c r="G31" s="11">
        <f t="shared" si="9"/>
        <v>10000</v>
      </c>
      <c r="H31" s="12">
        <v>10000</v>
      </c>
      <c r="I31" s="29">
        <v>50</v>
      </c>
      <c r="J31" s="11">
        <f t="shared" si="10"/>
        <v>9.5</v>
      </c>
      <c r="K31" s="11">
        <f t="shared" si="11"/>
        <v>59.5</v>
      </c>
      <c r="L31" s="12">
        <f t="shared" si="1"/>
        <v>59.5</v>
      </c>
      <c r="M31" s="11">
        <v>250</v>
      </c>
      <c r="N31" s="11">
        <f t="shared" si="2"/>
        <v>47.5</v>
      </c>
      <c r="O31" s="11">
        <f t="shared" si="3"/>
        <v>297.5</v>
      </c>
      <c r="P31" s="11">
        <f t="shared" si="4"/>
        <v>297.5</v>
      </c>
      <c r="Q31" s="11">
        <f>ROUND((GEOMEAN(I31,M31)),0)</f>
        <v>112</v>
      </c>
      <c r="R31" s="11">
        <f t="shared" si="6"/>
        <v>21.28</v>
      </c>
      <c r="S31" s="11">
        <f t="shared" si="7"/>
        <v>133.28</v>
      </c>
    </row>
    <row r="32" spans="1:19" ht="33.75" x14ac:dyDescent="0.2">
      <c r="A32" s="7">
        <v>29</v>
      </c>
      <c r="B32" s="8" t="s">
        <v>117</v>
      </c>
      <c r="C32" s="9">
        <v>1</v>
      </c>
      <c r="D32" s="10" t="s">
        <v>2</v>
      </c>
      <c r="E32" s="11">
        <f t="shared" si="0"/>
        <v>84033.613445378156</v>
      </c>
      <c r="F32" s="11">
        <f t="shared" si="8"/>
        <v>15966.386554621849</v>
      </c>
      <c r="G32" s="11">
        <f t="shared" si="9"/>
        <v>100000</v>
      </c>
      <c r="H32" s="12">
        <v>100000</v>
      </c>
      <c r="I32" s="29">
        <v>32000</v>
      </c>
      <c r="J32" s="11">
        <f t="shared" si="10"/>
        <v>6080</v>
      </c>
      <c r="K32" s="11">
        <f t="shared" si="11"/>
        <v>38080</v>
      </c>
      <c r="L32" s="12">
        <f t="shared" si="1"/>
        <v>38080</v>
      </c>
      <c r="M32" s="31">
        <v>18900</v>
      </c>
      <c r="N32" s="11">
        <f t="shared" si="2"/>
        <v>3591</v>
      </c>
      <c r="O32" s="11">
        <f t="shared" si="3"/>
        <v>22491</v>
      </c>
      <c r="P32" s="11">
        <f t="shared" si="4"/>
        <v>22491</v>
      </c>
      <c r="Q32" s="11">
        <f>ROUND((GEOMEAN(E32,I32)),0)</f>
        <v>51856</v>
      </c>
      <c r="R32" s="11">
        <f t="shared" si="6"/>
        <v>9852.64</v>
      </c>
      <c r="S32" s="11">
        <f t="shared" si="7"/>
        <v>61708.639999999999</v>
      </c>
    </row>
    <row r="33" spans="1:19" ht="33.75" x14ac:dyDescent="0.2">
      <c r="A33" s="7">
        <v>30</v>
      </c>
      <c r="B33" s="8" t="s">
        <v>118</v>
      </c>
      <c r="C33" s="9">
        <v>1</v>
      </c>
      <c r="D33" s="10" t="s">
        <v>2</v>
      </c>
      <c r="E33" s="11">
        <f t="shared" si="0"/>
        <v>16806.722689075632</v>
      </c>
      <c r="F33" s="11">
        <f t="shared" si="8"/>
        <v>3193.2773109243699</v>
      </c>
      <c r="G33" s="11">
        <f t="shared" si="9"/>
        <v>20000</v>
      </c>
      <c r="H33" s="12">
        <v>20000</v>
      </c>
      <c r="I33" s="29">
        <v>20000</v>
      </c>
      <c r="J33" s="11">
        <f t="shared" si="10"/>
        <v>3800</v>
      </c>
      <c r="K33" s="11">
        <f t="shared" si="11"/>
        <v>23800</v>
      </c>
      <c r="L33" s="12">
        <f t="shared" si="1"/>
        <v>23800</v>
      </c>
      <c r="M33" s="11">
        <v>25200</v>
      </c>
      <c r="N33" s="11">
        <f t="shared" si="2"/>
        <v>4788</v>
      </c>
      <c r="O33" s="11">
        <f t="shared" si="3"/>
        <v>29988</v>
      </c>
      <c r="P33" s="11">
        <f t="shared" si="4"/>
        <v>29988</v>
      </c>
      <c r="Q33" s="11">
        <f t="shared" si="15"/>
        <v>20385</v>
      </c>
      <c r="R33" s="11">
        <f t="shared" si="6"/>
        <v>3873.15</v>
      </c>
      <c r="S33" s="11">
        <f t="shared" si="7"/>
        <v>24258.15</v>
      </c>
    </row>
    <row r="34" spans="1:19" ht="56.25" x14ac:dyDescent="0.2">
      <c r="A34" s="7">
        <v>31</v>
      </c>
      <c r="B34" s="8" t="s">
        <v>119</v>
      </c>
      <c r="C34" s="9">
        <v>1</v>
      </c>
      <c r="D34" s="10" t="s">
        <v>2</v>
      </c>
      <c r="E34" s="11">
        <f t="shared" si="0"/>
        <v>21008.403361344539</v>
      </c>
      <c r="F34" s="11">
        <f t="shared" si="8"/>
        <v>3991.5966386554624</v>
      </c>
      <c r="G34" s="11">
        <f t="shared" si="9"/>
        <v>25000</v>
      </c>
      <c r="H34" s="12">
        <v>25000</v>
      </c>
      <c r="I34" s="29">
        <v>20000</v>
      </c>
      <c r="J34" s="11">
        <f t="shared" si="10"/>
        <v>3800</v>
      </c>
      <c r="K34" s="11">
        <f t="shared" si="11"/>
        <v>23800</v>
      </c>
      <c r="L34" s="12">
        <f t="shared" si="1"/>
        <v>23800</v>
      </c>
      <c r="M34" s="11">
        <v>25200</v>
      </c>
      <c r="N34" s="11">
        <f t="shared" si="2"/>
        <v>4788</v>
      </c>
      <c r="O34" s="11">
        <f t="shared" si="3"/>
        <v>29988</v>
      </c>
      <c r="P34" s="11">
        <f t="shared" si="4"/>
        <v>29988</v>
      </c>
      <c r="Q34" s="11">
        <f t="shared" si="15"/>
        <v>21959</v>
      </c>
      <c r="R34" s="11">
        <f t="shared" si="6"/>
        <v>4172.21</v>
      </c>
      <c r="S34" s="11">
        <f t="shared" si="7"/>
        <v>26131.21</v>
      </c>
    </row>
    <row r="35" spans="1:19" ht="22.5" x14ac:dyDescent="0.2">
      <c r="A35" s="7">
        <v>32</v>
      </c>
      <c r="B35" s="8" t="s">
        <v>75</v>
      </c>
      <c r="C35" s="9">
        <v>1</v>
      </c>
      <c r="D35" s="10" t="s">
        <v>2</v>
      </c>
      <c r="E35" s="11">
        <f t="shared" si="0"/>
        <v>21008.403361344539</v>
      </c>
      <c r="F35" s="11">
        <f t="shared" si="8"/>
        <v>3991.5966386554624</v>
      </c>
      <c r="G35" s="11">
        <f t="shared" si="9"/>
        <v>25000</v>
      </c>
      <c r="H35" s="12">
        <v>25000</v>
      </c>
      <c r="I35" s="29">
        <v>16800</v>
      </c>
      <c r="J35" s="11">
        <f t="shared" si="10"/>
        <v>3192</v>
      </c>
      <c r="K35" s="11">
        <f t="shared" si="11"/>
        <v>19992</v>
      </c>
      <c r="L35" s="12">
        <f t="shared" si="1"/>
        <v>19992</v>
      </c>
      <c r="M35" s="11">
        <v>12400</v>
      </c>
      <c r="N35" s="11">
        <f t="shared" si="2"/>
        <v>2356</v>
      </c>
      <c r="O35" s="11">
        <f t="shared" si="3"/>
        <v>14756</v>
      </c>
      <c r="P35" s="11">
        <f t="shared" si="4"/>
        <v>14756</v>
      </c>
      <c r="Q35" s="11">
        <f t="shared" si="15"/>
        <v>16357</v>
      </c>
      <c r="R35" s="11">
        <f t="shared" si="6"/>
        <v>3107.83</v>
      </c>
      <c r="S35" s="11">
        <f t="shared" si="7"/>
        <v>19464.830000000002</v>
      </c>
    </row>
    <row r="36" spans="1:19" ht="22.5" x14ac:dyDescent="0.2">
      <c r="A36" s="7">
        <v>33</v>
      </c>
      <c r="B36" s="8" t="s">
        <v>76</v>
      </c>
      <c r="C36" s="9">
        <v>1</v>
      </c>
      <c r="D36" s="10" t="s">
        <v>2</v>
      </c>
      <c r="E36" s="11">
        <f t="shared" si="0"/>
        <v>29411.764705882353</v>
      </c>
      <c r="F36" s="11">
        <f t="shared" si="8"/>
        <v>5588.2352941176468</v>
      </c>
      <c r="G36" s="11">
        <f t="shared" si="9"/>
        <v>35000</v>
      </c>
      <c r="H36" s="12">
        <v>35000</v>
      </c>
      <c r="I36" s="29">
        <v>10000</v>
      </c>
      <c r="J36" s="11">
        <f t="shared" si="10"/>
        <v>1900</v>
      </c>
      <c r="K36" s="11">
        <f t="shared" si="11"/>
        <v>11900</v>
      </c>
      <c r="L36" s="12">
        <f t="shared" si="1"/>
        <v>11900</v>
      </c>
      <c r="M36" s="11">
        <v>19800</v>
      </c>
      <c r="N36" s="11">
        <f t="shared" si="2"/>
        <v>3762</v>
      </c>
      <c r="O36" s="11">
        <f t="shared" si="3"/>
        <v>23562</v>
      </c>
      <c r="P36" s="11">
        <f t="shared" si="4"/>
        <v>23562</v>
      </c>
      <c r="Q36" s="11">
        <f t="shared" si="15"/>
        <v>17991</v>
      </c>
      <c r="R36" s="11">
        <f t="shared" si="6"/>
        <v>3418.29</v>
      </c>
      <c r="S36" s="11">
        <f t="shared" si="7"/>
        <v>21409.29</v>
      </c>
    </row>
    <row r="37" spans="1:19" ht="22.5" x14ac:dyDescent="0.2">
      <c r="A37" s="7">
        <v>34</v>
      </c>
      <c r="B37" s="8" t="s">
        <v>77</v>
      </c>
      <c r="C37" s="9">
        <v>1</v>
      </c>
      <c r="D37" s="10" t="s">
        <v>2</v>
      </c>
      <c r="E37" s="11">
        <f t="shared" ref="E37:E71" si="16">+H37/$H$1</f>
        <v>33613.445378151264</v>
      </c>
      <c r="F37" s="11">
        <f t="shared" si="8"/>
        <v>6386.5546218487398</v>
      </c>
      <c r="G37" s="11">
        <f t="shared" si="9"/>
        <v>40000</v>
      </c>
      <c r="H37" s="12">
        <v>40000</v>
      </c>
      <c r="I37" s="29">
        <v>20000</v>
      </c>
      <c r="J37" s="11">
        <f t="shared" si="10"/>
        <v>3800</v>
      </c>
      <c r="K37" s="11">
        <f t="shared" si="11"/>
        <v>23800</v>
      </c>
      <c r="L37" s="12">
        <f t="shared" si="1"/>
        <v>23800</v>
      </c>
      <c r="M37" s="11">
        <v>25000</v>
      </c>
      <c r="N37" s="11">
        <f t="shared" si="2"/>
        <v>4750</v>
      </c>
      <c r="O37" s="11">
        <f t="shared" si="3"/>
        <v>29750</v>
      </c>
      <c r="P37" s="11">
        <f t="shared" si="4"/>
        <v>29750</v>
      </c>
      <c r="Q37" s="11">
        <f t="shared" si="15"/>
        <v>25615</v>
      </c>
      <c r="R37" s="11">
        <f t="shared" si="6"/>
        <v>4866.8500000000004</v>
      </c>
      <c r="S37" s="11">
        <f t="shared" si="7"/>
        <v>30481.85</v>
      </c>
    </row>
    <row r="38" spans="1:19" ht="22.5" x14ac:dyDescent="0.2">
      <c r="A38" s="7">
        <v>35</v>
      </c>
      <c r="B38" s="8" t="s">
        <v>78</v>
      </c>
      <c r="C38" s="9">
        <v>1</v>
      </c>
      <c r="D38" s="10" t="s">
        <v>2</v>
      </c>
      <c r="E38" s="11">
        <f t="shared" si="16"/>
        <v>37815.126050420171</v>
      </c>
      <c r="F38" s="11">
        <f t="shared" si="8"/>
        <v>7184.8739495798327</v>
      </c>
      <c r="G38" s="11">
        <f t="shared" si="9"/>
        <v>45000</v>
      </c>
      <c r="H38" s="12">
        <v>45000</v>
      </c>
      <c r="I38" s="29">
        <v>23000</v>
      </c>
      <c r="J38" s="11">
        <f t="shared" si="10"/>
        <v>4370</v>
      </c>
      <c r="K38" s="11">
        <f t="shared" si="11"/>
        <v>27370</v>
      </c>
      <c r="L38" s="12">
        <f t="shared" si="1"/>
        <v>27370</v>
      </c>
      <c r="M38" s="11">
        <v>32000</v>
      </c>
      <c r="N38" s="11">
        <f t="shared" si="2"/>
        <v>6080</v>
      </c>
      <c r="O38" s="11">
        <f t="shared" si="3"/>
        <v>38080</v>
      </c>
      <c r="P38" s="11">
        <f t="shared" si="4"/>
        <v>38080</v>
      </c>
      <c r="Q38" s="11">
        <f t="shared" si="15"/>
        <v>30305</v>
      </c>
      <c r="R38" s="11">
        <f t="shared" si="6"/>
        <v>5757.95</v>
      </c>
      <c r="S38" s="11">
        <f t="shared" si="7"/>
        <v>36062.949999999997</v>
      </c>
    </row>
    <row r="39" spans="1:19" ht="22.5" x14ac:dyDescent="0.2">
      <c r="A39" s="7">
        <v>36</v>
      </c>
      <c r="B39" s="8" t="s">
        <v>79</v>
      </c>
      <c r="C39" s="9">
        <v>1</v>
      </c>
      <c r="D39" s="10" t="s">
        <v>2</v>
      </c>
      <c r="E39" s="11">
        <f t="shared" si="16"/>
        <v>47058.823529411769</v>
      </c>
      <c r="F39" s="11">
        <f t="shared" si="8"/>
        <v>8941.176470588236</v>
      </c>
      <c r="G39" s="11">
        <f t="shared" si="9"/>
        <v>56000.000000000007</v>
      </c>
      <c r="H39" s="12">
        <v>56000</v>
      </c>
      <c r="I39" s="29">
        <v>32000</v>
      </c>
      <c r="J39" s="11">
        <f t="shared" si="10"/>
        <v>6080</v>
      </c>
      <c r="K39" s="11">
        <f t="shared" si="11"/>
        <v>38080</v>
      </c>
      <c r="L39" s="12">
        <f t="shared" si="1"/>
        <v>38080</v>
      </c>
      <c r="M39" s="11">
        <v>38500</v>
      </c>
      <c r="N39" s="11">
        <f t="shared" si="2"/>
        <v>7315</v>
      </c>
      <c r="O39" s="11">
        <f t="shared" si="3"/>
        <v>45815</v>
      </c>
      <c r="P39" s="11">
        <f t="shared" si="4"/>
        <v>45815</v>
      </c>
      <c r="Q39" s="11">
        <f t="shared" si="15"/>
        <v>38704</v>
      </c>
      <c r="R39" s="11">
        <f t="shared" si="6"/>
        <v>7353.76</v>
      </c>
      <c r="S39" s="11">
        <f t="shared" si="7"/>
        <v>46057.760000000002</v>
      </c>
    </row>
    <row r="40" spans="1:19" ht="33.75" x14ac:dyDescent="0.2">
      <c r="A40" s="7">
        <v>37</v>
      </c>
      <c r="B40" s="8" t="s">
        <v>120</v>
      </c>
      <c r="C40" s="9">
        <v>1</v>
      </c>
      <c r="D40" s="10" t="s">
        <v>2</v>
      </c>
      <c r="E40" s="11">
        <f t="shared" si="16"/>
        <v>84033.613445378156</v>
      </c>
      <c r="F40" s="11">
        <f t="shared" si="8"/>
        <v>15966.386554621849</v>
      </c>
      <c r="G40" s="11">
        <f t="shared" si="9"/>
        <v>100000</v>
      </c>
      <c r="H40" s="12">
        <v>100000</v>
      </c>
      <c r="I40" s="29">
        <v>110000</v>
      </c>
      <c r="J40" s="11">
        <f t="shared" si="10"/>
        <v>20900</v>
      </c>
      <c r="K40" s="11">
        <f t="shared" si="11"/>
        <v>130900</v>
      </c>
      <c r="L40" s="12">
        <f t="shared" si="1"/>
        <v>130900</v>
      </c>
      <c r="M40" s="11">
        <v>490000</v>
      </c>
      <c r="N40" s="11">
        <f t="shared" si="2"/>
        <v>93100</v>
      </c>
      <c r="O40" s="11">
        <f t="shared" si="3"/>
        <v>583100</v>
      </c>
      <c r="P40" s="11">
        <f t="shared" si="4"/>
        <v>583100</v>
      </c>
      <c r="Q40" s="11">
        <f>ROUND((GEOMEAN(I40,M40)),0)</f>
        <v>232164</v>
      </c>
      <c r="R40" s="11">
        <f t="shared" si="6"/>
        <v>44111.16</v>
      </c>
      <c r="S40" s="11">
        <f t="shared" si="7"/>
        <v>276275.16000000003</v>
      </c>
    </row>
    <row r="41" spans="1:19" ht="45" x14ac:dyDescent="0.2">
      <c r="A41" s="7">
        <v>38</v>
      </c>
      <c r="B41" s="8" t="s">
        <v>121</v>
      </c>
      <c r="C41" s="9">
        <v>1</v>
      </c>
      <c r="D41" s="10" t="s">
        <v>2</v>
      </c>
      <c r="E41" s="11">
        <f t="shared" si="16"/>
        <v>50420.168067226892</v>
      </c>
      <c r="F41" s="11">
        <f t="shared" si="8"/>
        <v>9579.8319327731097</v>
      </c>
      <c r="G41" s="11">
        <f t="shared" si="9"/>
        <v>60000</v>
      </c>
      <c r="H41" s="12">
        <v>60000</v>
      </c>
      <c r="I41" s="29">
        <v>35000</v>
      </c>
      <c r="J41" s="11">
        <f t="shared" si="10"/>
        <v>6650</v>
      </c>
      <c r="K41" s="11">
        <f t="shared" si="11"/>
        <v>41650</v>
      </c>
      <c r="L41" s="12">
        <f t="shared" si="1"/>
        <v>41650</v>
      </c>
      <c r="M41" s="11">
        <v>246400</v>
      </c>
      <c r="N41" s="11">
        <f t="shared" si="2"/>
        <v>46816</v>
      </c>
      <c r="O41" s="11">
        <f t="shared" si="3"/>
        <v>293216</v>
      </c>
      <c r="P41" s="11">
        <f t="shared" si="4"/>
        <v>293216</v>
      </c>
      <c r="Q41" s="11">
        <f>ROUND((GEOMEAN(E41,M41)),0)</f>
        <v>111461</v>
      </c>
      <c r="R41" s="11">
        <f t="shared" si="6"/>
        <v>21177.59</v>
      </c>
      <c r="S41" s="11">
        <f t="shared" si="7"/>
        <v>132638.59</v>
      </c>
    </row>
    <row r="42" spans="1:19" ht="33.75" x14ac:dyDescent="0.2">
      <c r="A42" s="7">
        <v>39</v>
      </c>
      <c r="B42" s="8" t="s">
        <v>122</v>
      </c>
      <c r="C42" s="9">
        <v>1</v>
      </c>
      <c r="D42" s="10" t="s">
        <v>2</v>
      </c>
      <c r="E42" s="11">
        <f t="shared" si="16"/>
        <v>25210.084033613446</v>
      </c>
      <c r="F42" s="11">
        <f t="shared" si="8"/>
        <v>4789.9159663865548</v>
      </c>
      <c r="G42" s="11">
        <f t="shared" si="9"/>
        <v>30000</v>
      </c>
      <c r="H42" s="12">
        <v>30000</v>
      </c>
      <c r="I42" s="29">
        <v>15000</v>
      </c>
      <c r="J42" s="11">
        <f t="shared" si="10"/>
        <v>2850</v>
      </c>
      <c r="K42" s="11">
        <f t="shared" si="11"/>
        <v>17850</v>
      </c>
      <c r="L42" s="12">
        <f t="shared" si="1"/>
        <v>17850</v>
      </c>
      <c r="M42" s="11">
        <v>52000</v>
      </c>
      <c r="N42" s="11">
        <f t="shared" si="2"/>
        <v>9880</v>
      </c>
      <c r="O42" s="11">
        <f t="shared" si="3"/>
        <v>61880</v>
      </c>
      <c r="P42" s="11">
        <f t="shared" si="4"/>
        <v>61880</v>
      </c>
      <c r="Q42" s="11">
        <f t="shared" si="15"/>
        <v>26991</v>
      </c>
      <c r="R42" s="11">
        <f t="shared" si="6"/>
        <v>5128.29</v>
      </c>
      <c r="S42" s="11">
        <f t="shared" si="7"/>
        <v>32119.29</v>
      </c>
    </row>
    <row r="43" spans="1:19" ht="33.75" x14ac:dyDescent="0.2">
      <c r="A43" s="7">
        <v>40</v>
      </c>
      <c r="B43" s="8" t="s">
        <v>80</v>
      </c>
      <c r="C43" s="9">
        <v>1</v>
      </c>
      <c r="D43" s="10" t="s">
        <v>2</v>
      </c>
      <c r="E43" s="11">
        <f t="shared" si="16"/>
        <v>1680672.2689075631</v>
      </c>
      <c r="F43" s="11">
        <f t="shared" si="8"/>
        <v>319327.731092437</v>
      </c>
      <c r="G43" s="11">
        <f t="shared" si="9"/>
        <v>2000000</v>
      </c>
      <c r="H43" s="12">
        <v>2000000</v>
      </c>
      <c r="I43" s="29">
        <v>350000</v>
      </c>
      <c r="J43" s="11">
        <f t="shared" si="10"/>
        <v>66500</v>
      </c>
      <c r="K43" s="11">
        <f t="shared" si="11"/>
        <v>416500</v>
      </c>
      <c r="L43" s="12">
        <f t="shared" si="1"/>
        <v>416500</v>
      </c>
      <c r="M43" s="11">
        <v>1960000</v>
      </c>
      <c r="N43" s="11">
        <f t="shared" si="2"/>
        <v>372400</v>
      </c>
      <c r="O43" s="11">
        <f t="shared" si="3"/>
        <v>2332400</v>
      </c>
      <c r="P43" s="11">
        <f t="shared" si="4"/>
        <v>2332400</v>
      </c>
      <c r="Q43" s="11">
        <f>ROUND((GEOMEAN(E43,M43)),0)</f>
        <v>1814970</v>
      </c>
      <c r="R43" s="11">
        <f t="shared" si="6"/>
        <v>344844.3</v>
      </c>
      <c r="S43" s="11">
        <f t="shared" si="7"/>
        <v>2159814.2999999998</v>
      </c>
    </row>
    <row r="44" spans="1:19" ht="22.5" x14ac:dyDescent="0.2">
      <c r="A44" s="7">
        <v>41</v>
      </c>
      <c r="B44" s="8" t="s">
        <v>81</v>
      </c>
      <c r="C44" s="9">
        <v>1</v>
      </c>
      <c r="D44" s="10" t="s">
        <v>2</v>
      </c>
      <c r="E44" s="11">
        <f t="shared" si="16"/>
        <v>47058.823529411769</v>
      </c>
      <c r="F44" s="11">
        <f t="shared" si="8"/>
        <v>8941.176470588236</v>
      </c>
      <c r="G44" s="11">
        <f t="shared" si="9"/>
        <v>56000.000000000007</v>
      </c>
      <c r="H44" s="12">
        <v>56000</v>
      </c>
      <c r="I44" s="29">
        <v>14000</v>
      </c>
      <c r="J44" s="11">
        <f t="shared" si="10"/>
        <v>2660</v>
      </c>
      <c r="K44" s="11">
        <f t="shared" si="11"/>
        <v>16660</v>
      </c>
      <c r="L44" s="12">
        <f t="shared" si="1"/>
        <v>16660</v>
      </c>
      <c r="M44" s="11">
        <v>14000</v>
      </c>
      <c r="N44" s="11">
        <f t="shared" si="2"/>
        <v>2660</v>
      </c>
      <c r="O44" s="11">
        <f t="shared" si="3"/>
        <v>16660</v>
      </c>
      <c r="P44" s="11">
        <f t="shared" si="4"/>
        <v>16660</v>
      </c>
      <c r="Q44" s="11">
        <f t="shared" si="15"/>
        <v>20972</v>
      </c>
      <c r="R44" s="11">
        <f t="shared" si="6"/>
        <v>3984.68</v>
      </c>
      <c r="S44" s="11">
        <f t="shared" si="7"/>
        <v>24956.68</v>
      </c>
    </row>
    <row r="45" spans="1:19" ht="22.5" x14ac:dyDescent="0.2">
      <c r="A45" s="7">
        <v>42</v>
      </c>
      <c r="B45" s="8" t="s">
        <v>123</v>
      </c>
      <c r="C45" s="9">
        <v>1</v>
      </c>
      <c r="D45" s="10" t="s">
        <v>2</v>
      </c>
      <c r="E45" s="11">
        <f t="shared" si="16"/>
        <v>25210.084033613446</v>
      </c>
      <c r="F45" s="11">
        <f t="shared" si="8"/>
        <v>4789.9159663865548</v>
      </c>
      <c r="G45" s="11">
        <f t="shared" si="9"/>
        <v>30000</v>
      </c>
      <c r="H45" s="12">
        <v>30000</v>
      </c>
      <c r="I45" s="29">
        <v>20000</v>
      </c>
      <c r="J45" s="11">
        <f t="shared" si="10"/>
        <v>3800</v>
      </c>
      <c r="K45" s="11">
        <f t="shared" si="11"/>
        <v>23800</v>
      </c>
      <c r="L45" s="12">
        <f t="shared" si="1"/>
        <v>23800</v>
      </c>
      <c r="M45" s="11">
        <v>14000</v>
      </c>
      <c r="N45" s="11">
        <f t="shared" si="2"/>
        <v>2660</v>
      </c>
      <c r="O45" s="11">
        <f t="shared" si="3"/>
        <v>16660</v>
      </c>
      <c r="P45" s="11">
        <f t="shared" si="4"/>
        <v>16660</v>
      </c>
      <c r="Q45" s="11">
        <f t="shared" si="15"/>
        <v>19183</v>
      </c>
      <c r="R45" s="11">
        <f t="shared" si="6"/>
        <v>3644.77</v>
      </c>
      <c r="S45" s="11">
        <f t="shared" si="7"/>
        <v>22827.77</v>
      </c>
    </row>
    <row r="46" spans="1:19" ht="45" x14ac:dyDescent="0.2">
      <c r="A46" s="7">
        <v>43</v>
      </c>
      <c r="B46" s="8" t="s">
        <v>82</v>
      </c>
      <c r="C46" s="9">
        <v>1</v>
      </c>
      <c r="D46" s="10" t="s">
        <v>2</v>
      </c>
      <c r="E46" s="11">
        <f t="shared" si="16"/>
        <v>84033.613445378156</v>
      </c>
      <c r="F46" s="11">
        <f t="shared" si="8"/>
        <v>15966.386554621849</v>
      </c>
      <c r="G46" s="11">
        <f t="shared" si="9"/>
        <v>100000</v>
      </c>
      <c r="H46" s="12">
        <v>100000</v>
      </c>
      <c r="I46" s="29">
        <v>30000</v>
      </c>
      <c r="J46" s="11">
        <f t="shared" si="10"/>
        <v>5700</v>
      </c>
      <c r="K46" s="11">
        <f t="shared" si="11"/>
        <v>35700</v>
      </c>
      <c r="L46" s="12">
        <f t="shared" si="1"/>
        <v>35700</v>
      </c>
      <c r="M46" s="11">
        <v>119000</v>
      </c>
      <c r="N46" s="11">
        <f t="shared" si="2"/>
        <v>22610</v>
      </c>
      <c r="O46" s="11">
        <f t="shared" si="3"/>
        <v>141610</v>
      </c>
      <c r="P46" s="11">
        <f t="shared" si="4"/>
        <v>141610</v>
      </c>
      <c r="Q46" s="11">
        <f>ROUND((GEOMEAN(E46,M46)),0)</f>
        <v>100000</v>
      </c>
      <c r="R46" s="11">
        <f t="shared" si="6"/>
        <v>19000</v>
      </c>
      <c r="S46" s="11">
        <f t="shared" si="7"/>
        <v>119000</v>
      </c>
    </row>
    <row r="47" spans="1:19" ht="45" x14ac:dyDescent="0.2">
      <c r="A47" s="7">
        <v>44</v>
      </c>
      <c r="B47" s="8" t="s">
        <v>124</v>
      </c>
      <c r="C47" s="9">
        <v>1</v>
      </c>
      <c r="D47" s="10" t="s">
        <v>2</v>
      </c>
      <c r="E47" s="11">
        <f t="shared" si="16"/>
        <v>67226.890756302528</v>
      </c>
      <c r="F47" s="11">
        <f t="shared" si="8"/>
        <v>12773.10924369748</v>
      </c>
      <c r="G47" s="11">
        <f t="shared" si="9"/>
        <v>80000</v>
      </c>
      <c r="H47" s="12">
        <v>80000</v>
      </c>
      <c r="I47" s="29">
        <v>23000</v>
      </c>
      <c r="J47" s="11">
        <f t="shared" si="10"/>
        <v>4370</v>
      </c>
      <c r="K47" s="11">
        <f t="shared" si="11"/>
        <v>27370</v>
      </c>
      <c r="L47" s="12">
        <f t="shared" si="1"/>
        <v>27370</v>
      </c>
      <c r="M47" s="11">
        <v>25200</v>
      </c>
      <c r="N47" s="11">
        <f t="shared" si="2"/>
        <v>4788</v>
      </c>
      <c r="O47" s="11">
        <f t="shared" si="3"/>
        <v>29988</v>
      </c>
      <c r="P47" s="11">
        <f t="shared" si="4"/>
        <v>29988</v>
      </c>
      <c r="Q47" s="11">
        <f t="shared" si="15"/>
        <v>33902</v>
      </c>
      <c r="R47" s="11">
        <f t="shared" si="6"/>
        <v>6441.38</v>
      </c>
      <c r="S47" s="11">
        <f t="shared" si="7"/>
        <v>40343.379999999997</v>
      </c>
    </row>
    <row r="48" spans="1:19" ht="22.5" x14ac:dyDescent="0.2">
      <c r="A48" s="7">
        <v>45</v>
      </c>
      <c r="B48" s="18" t="s">
        <v>125</v>
      </c>
      <c r="C48" s="9">
        <v>1</v>
      </c>
      <c r="D48" s="10" t="s">
        <v>2</v>
      </c>
      <c r="E48" s="11">
        <f t="shared" si="16"/>
        <v>50420.168067226892</v>
      </c>
      <c r="F48" s="11">
        <f t="shared" si="8"/>
        <v>9579.8319327731097</v>
      </c>
      <c r="G48" s="11">
        <f t="shared" si="9"/>
        <v>60000</v>
      </c>
      <c r="H48" s="12">
        <v>60000</v>
      </c>
      <c r="I48" s="29">
        <v>27612</v>
      </c>
      <c r="J48" s="11">
        <f t="shared" si="10"/>
        <v>5246.28</v>
      </c>
      <c r="K48" s="11">
        <f t="shared" si="11"/>
        <v>32858.28</v>
      </c>
      <c r="L48" s="12">
        <f t="shared" si="1"/>
        <v>32858.28</v>
      </c>
      <c r="M48" s="11">
        <v>11200</v>
      </c>
      <c r="N48" s="11">
        <f t="shared" si="2"/>
        <v>2128</v>
      </c>
      <c r="O48" s="11">
        <f t="shared" si="3"/>
        <v>13328</v>
      </c>
      <c r="P48" s="11">
        <f t="shared" si="4"/>
        <v>13328</v>
      </c>
      <c r="Q48" s="11">
        <f>ROUND((GEOMEAN(E48,I48)),0)</f>
        <v>37312</v>
      </c>
      <c r="R48" s="11">
        <f t="shared" si="6"/>
        <v>7089.28</v>
      </c>
      <c r="S48" s="11">
        <f t="shared" si="7"/>
        <v>44401.279999999999</v>
      </c>
    </row>
    <row r="49" spans="1:19" ht="22.5" x14ac:dyDescent="0.2">
      <c r="A49" s="7">
        <v>46</v>
      </c>
      <c r="B49" s="18" t="s">
        <v>126</v>
      </c>
      <c r="C49" s="9"/>
      <c r="D49" s="10"/>
      <c r="E49" s="11"/>
      <c r="F49" s="11"/>
      <c r="G49" s="11"/>
      <c r="H49" s="12"/>
      <c r="I49" s="29"/>
      <c r="J49" s="11"/>
      <c r="K49" s="11"/>
      <c r="L49" s="12">
        <f t="shared" si="1"/>
        <v>0</v>
      </c>
      <c r="M49" s="31">
        <v>25000</v>
      </c>
      <c r="N49" s="11">
        <f t="shared" si="2"/>
        <v>4750</v>
      </c>
      <c r="O49" s="11">
        <f t="shared" si="3"/>
        <v>29750</v>
      </c>
      <c r="P49" s="11">
        <f t="shared" si="4"/>
        <v>29750</v>
      </c>
      <c r="Q49" s="11">
        <f>+M49</f>
        <v>25000</v>
      </c>
      <c r="R49" s="11">
        <f t="shared" si="6"/>
        <v>4750</v>
      </c>
      <c r="S49" s="11">
        <f t="shared" si="7"/>
        <v>29750</v>
      </c>
    </row>
    <row r="50" spans="1:19" ht="33.75" x14ac:dyDescent="0.2">
      <c r="A50" s="7">
        <v>47</v>
      </c>
      <c r="B50" s="18" t="s">
        <v>6</v>
      </c>
      <c r="C50" s="9">
        <v>1</v>
      </c>
      <c r="D50" s="10" t="s">
        <v>2</v>
      </c>
      <c r="E50" s="11">
        <f t="shared" si="16"/>
        <v>113445.37815126051</v>
      </c>
      <c r="F50" s="11">
        <f t="shared" si="8"/>
        <v>21554.621848739498</v>
      </c>
      <c r="G50" s="11">
        <f t="shared" si="9"/>
        <v>135000</v>
      </c>
      <c r="H50" s="12">
        <v>135000</v>
      </c>
      <c r="I50" s="29">
        <v>180000</v>
      </c>
      <c r="J50" s="11">
        <f t="shared" si="10"/>
        <v>34200</v>
      </c>
      <c r="K50" s="11">
        <f t="shared" si="11"/>
        <v>214200</v>
      </c>
      <c r="L50" s="12">
        <f t="shared" si="1"/>
        <v>214200</v>
      </c>
      <c r="M50" s="11">
        <v>18200</v>
      </c>
      <c r="N50" s="11">
        <f t="shared" si="2"/>
        <v>3458</v>
      </c>
      <c r="O50" s="11">
        <f t="shared" si="3"/>
        <v>21658</v>
      </c>
      <c r="P50" s="11">
        <f t="shared" si="4"/>
        <v>21658</v>
      </c>
      <c r="Q50" s="11">
        <f t="shared" ref="Q50" si="17">ROUND((GEOMEAN(E50,I50)),0)</f>
        <v>142899</v>
      </c>
      <c r="R50" s="11">
        <f t="shared" si="6"/>
        <v>27150.81</v>
      </c>
      <c r="S50" s="11">
        <f t="shared" si="7"/>
        <v>170049.81</v>
      </c>
    </row>
    <row r="51" spans="1:19" ht="22.5" x14ac:dyDescent="0.2">
      <c r="A51" s="7">
        <v>48</v>
      </c>
      <c r="B51" s="18" t="s">
        <v>7</v>
      </c>
      <c r="C51" s="9">
        <v>1</v>
      </c>
      <c r="D51" s="10" t="s">
        <v>2</v>
      </c>
      <c r="E51" s="11">
        <f t="shared" si="16"/>
        <v>100840.33613445378</v>
      </c>
      <c r="F51" s="11">
        <f t="shared" si="8"/>
        <v>19159.663865546219</v>
      </c>
      <c r="G51" s="11">
        <f t="shared" si="9"/>
        <v>120000</v>
      </c>
      <c r="H51" s="12">
        <v>120000</v>
      </c>
      <c r="I51" s="29">
        <v>25000</v>
      </c>
      <c r="J51" s="11">
        <f t="shared" si="10"/>
        <v>4750</v>
      </c>
      <c r="K51" s="11">
        <f t="shared" si="11"/>
        <v>29750</v>
      </c>
      <c r="L51" s="12">
        <f t="shared" si="1"/>
        <v>29750</v>
      </c>
      <c r="M51" s="11">
        <v>175000</v>
      </c>
      <c r="N51" s="11">
        <f t="shared" si="2"/>
        <v>33250</v>
      </c>
      <c r="O51" s="11">
        <f t="shared" si="3"/>
        <v>208250</v>
      </c>
      <c r="P51" s="11">
        <f t="shared" si="4"/>
        <v>208250</v>
      </c>
      <c r="Q51" s="11">
        <f>ROUND((GEOMEAN(E51,M51)),0)</f>
        <v>132842</v>
      </c>
      <c r="R51" s="11">
        <f t="shared" si="6"/>
        <v>25239.98</v>
      </c>
      <c r="S51" s="11">
        <f t="shared" si="7"/>
        <v>158081.98000000001</v>
      </c>
    </row>
    <row r="52" spans="1:19" ht="22.5" x14ac:dyDescent="0.2">
      <c r="A52" s="7">
        <v>49</v>
      </c>
      <c r="B52" s="18" t="s">
        <v>8</v>
      </c>
      <c r="C52" s="9">
        <v>1</v>
      </c>
      <c r="D52" s="10" t="s">
        <v>2</v>
      </c>
      <c r="E52" s="11">
        <f t="shared" si="16"/>
        <v>126050.42016806723</v>
      </c>
      <c r="F52" s="11">
        <f t="shared" si="8"/>
        <v>23949.579831932773</v>
      </c>
      <c r="G52" s="11">
        <f t="shared" si="9"/>
        <v>150000</v>
      </c>
      <c r="H52" s="12">
        <v>150000</v>
      </c>
      <c r="I52" s="29">
        <v>43000</v>
      </c>
      <c r="J52" s="11">
        <f t="shared" si="10"/>
        <v>8170</v>
      </c>
      <c r="K52" s="11">
        <f t="shared" si="11"/>
        <v>51170</v>
      </c>
      <c r="L52" s="12">
        <f t="shared" si="1"/>
        <v>51170</v>
      </c>
      <c r="M52" s="11">
        <v>220000</v>
      </c>
      <c r="N52" s="11">
        <f t="shared" si="2"/>
        <v>41800</v>
      </c>
      <c r="O52" s="11">
        <f t="shared" si="3"/>
        <v>261800</v>
      </c>
      <c r="P52" s="11">
        <f t="shared" si="4"/>
        <v>261800</v>
      </c>
      <c r="Q52" s="11">
        <f>ROUND((GEOMEAN(E52,M52)),0)</f>
        <v>166527</v>
      </c>
      <c r="R52" s="11">
        <f t="shared" si="6"/>
        <v>31640.13</v>
      </c>
      <c r="S52" s="11">
        <f t="shared" si="7"/>
        <v>198167.13</v>
      </c>
    </row>
    <row r="53" spans="1:19" ht="22.5" x14ac:dyDescent="0.2">
      <c r="A53" s="7">
        <v>50</v>
      </c>
      <c r="B53" s="18" t="s">
        <v>127</v>
      </c>
      <c r="C53" s="9"/>
      <c r="D53" s="10"/>
      <c r="E53" s="11"/>
      <c r="F53" s="11"/>
      <c r="G53" s="11"/>
      <c r="H53" s="12"/>
      <c r="I53" s="29"/>
      <c r="J53" s="11"/>
      <c r="K53" s="11"/>
      <c r="L53" s="12">
        <f t="shared" si="1"/>
        <v>0</v>
      </c>
      <c r="M53" s="11">
        <v>520000</v>
      </c>
      <c r="N53" s="11">
        <f t="shared" si="2"/>
        <v>98800</v>
      </c>
      <c r="O53" s="11">
        <f t="shared" si="3"/>
        <v>618800</v>
      </c>
      <c r="P53" s="11">
        <f t="shared" si="4"/>
        <v>618800</v>
      </c>
      <c r="Q53" s="11">
        <f t="shared" ref="Q53:Q99" si="18">ROUND((GEOMEAN(E53,I53,M53)),0)</f>
        <v>520000</v>
      </c>
      <c r="R53" s="11"/>
      <c r="S53" s="11">
        <f t="shared" si="7"/>
        <v>520000</v>
      </c>
    </row>
    <row r="54" spans="1:19" ht="22.5" x14ac:dyDescent="0.2">
      <c r="A54" s="7">
        <v>51</v>
      </c>
      <c r="B54" s="18" t="s">
        <v>9</v>
      </c>
      <c r="C54" s="9">
        <v>1</v>
      </c>
      <c r="D54" s="10" t="s">
        <v>2</v>
      </c>
      <c r="E54" s="11">
        <f t="shared" si="16"/>
        <v>100840.33613445378</v>
      </c>
      <c r="F54" s="11">
        <f t="shared" si="8"/>
        <v>19159.663865546219</v>
      </c>
      <c r="G54" s="11">
        <f t="shared" si="9"/>
        <v>120000</v>
      </c>
      <c r="H54" s="12">
        <v>120000</v>
      </c>
      <c r="I54" s="29">
        <v>3500</v>
      </c>
      <c r="J54" s="11">
        <f t="shared" si="10"/>
        <v>665</v>
      </c>
      <c r="K54" s="11">
        <f t="shared" si="11"/>
        <v>4165</v>
      </c>
      <c r="L54" s="12">
        <f t="shared" si="1"/>
        <v>4165</v>
      </c>
      <c r="M54" s="11">
        <v>3500</v>
      </c>
      <c r="N54" s="11">
        <f t="shared" si="2"/>
        <v>665</v>
      </c>
      <c r="O54" s="11">
        <f t="shared" si="3"/>
        <v>4165</v>
      </c>
      <c r="P54" s="11">
        <f t="shared" si="4"/>
        <v>4165</v>
      </c>
      <c r="Q54" s="11">
        <f>ROUND((GEOMEAN(I54,M54)),0)</f>
        <v>3500</v>
      </c>
      <c r="R54" s="11">
        <f t="shared" si="6"/>
        <v>665</v>
      </c>
      <c r="S54" s="11">
        <f t="shared" si="7"/>
        <v>4165</v>
      </c>
    </row>
    <row r="55" spans="1:19" ht="22.5" x14ac:dyDescent="0.2">
      <c r="A55" s="7">
        <v>52</v>
      </c>
      <c r="B55" s="18" t="s">
        <v>10</v>
      </c>
      <c r="C55" s="9">
        <v>1</v>
      </c>
      <c r="D55" s="10" t="s">
        <v>2</v>
      </c>
      <c r="E55" s="11">
        <f t="shared" si="16"/>
        <v>126050.42016806723</v>
      </c>
      <c r="F55" s="11">
        <f t="shared" si="8"/>
        <v>23949.579831932773</v>
      </c>
      <c r="G55" s="11">
        <f t="shared" si="9"/>
        <v>150000</v>
      </c>
      <c r="H55" s="12">
        <v>150000</v>
      </c>
      <c r="I55" s="29">
        <v>6000</v>
      </c>
      <c r="J55" s="11">
        <f t="shared" si="10"/>
        <v>1140</v>
      </c>
      <c r="K55" s="11">
        <f t="shared" si="11"/>
        <v>7140</v>
      </c>
      <c r="L55" s="12">
        <f t="shared" si="1"/>
        <v>7140</v>
      </c>
      <c r="M55" s="11">
        <v>4900</v>
      </c>
      <c r="N55" s="11">
        <f t="shared" si="2"/>
        <v>931</v>
      </c>
      <c r="O55" s="11">
        <f t="shared" si="3"/>
        <v>5831</v>
      </c>
      <c r="P55" s="11">
        <f t="shared" si="4"/>
        <v>5831</v>
      </c>
      <c r="Q55" s="11">
        <f>ROUND((GEOMEAN(I55,M55)),0)</f>
        <v>5422</v>
      </c>
      <c r="R55" s="11">
        <f t="shared" si="6"/>
        <v>1030.18</v>
      </c>
      <c r="S55" s="11">
        <f t="shared" si="7"/>
        <v>6452.18</v>
      </c>
    </row>
    <row r="56" spans="1:19" ht="33.75" x14ac:dyDescent="0.2">
      <c r="A56" s="7">
        <v>53</v>
      </c>
      <c r="B56" s="18" t="s">
        <v>11</v>
      </c>
      <c r="C56" s="9">
        <v>1</v>
      </c>
      <c r="D56" s="10" t="s">
        <v>2</v>
      </c>
      <c r="E56" s="11">
        <f t="shared" si="16"/>
        <v>21008.403361344539</v>
      </c>
      <c r="F56" s="11">
        <f t="shared" si="8"/>
        <v>3991.5966386554624</v>
      </c>
      <c r="G56" s="11">
        <f t="shared" si="9"/>
        <v>25000</v>
      </c>
      <c r="H56" s="12">
        <v>25000</v>
      </c>
      <c r="I56" s="29">
        <v>8500</v>
      </c>
      <c r="J56" s="11">
        <f t="shared" si="10"/>
        <v>1615</v>
      </c>
      <c r="K56" s="11">
        <f t="shared" si="11"/>
        <v>10115</v>
      </c>
      <c r="L56" s="12">
        <f t="shared" si="1"/>
        <v>10115</v>
      </c>
      <c r="M56" s="11">
        <v>4200</v>
      </c>
      <c r="N56" s="11">
        <f t="shared" si="2"/>
        <v>798</v>
      </c>
      <c r="O56" s="11">
        <f t="shared" si="3"/>
        <v>4998</v>
      </c>
      <c r="P56" s="11">
        <f t="shared" si="4"/>
        <v>4998</v>
      </c>
      <c r="Q56" s="11">
        <f t="shared" si="18"/>
        <v>9086</v>
      </c>
      <c r="R56" s="11">
        <f t="shared" si="6"/>
        <v>1726.34</v>
      </c>
      <c r="S56" s="11">
        <f t="shared" si="7"/>
        <v>10812.34</v>
      </c>
    </row>
    <row r="57" spans="1:19" ht="33.75" x14ac:dyDescent="0.2">
      <c r="A57" s="7">
        <v>54</v>
      </c>
      <c r="B57" s="18" t="s">
        <v>12</v>
      </c>
      <c r="C57" s="9">
        <v>1</v>
      </c>
      <c r="D57" s="10" t="s">
        <v>2</v>
      </c>
      <c r="E57" s="11">
        <f t="shared" si="16"/>
        <v>33613.445378151264</v>
      </c>
      <c r="F57" s="11">
        <f t="shared" si="8"/>
        <v>6386.5546218487398</v>
      </c>
      <c r="G57" s="11">
        <f t="shared" si="9"/>
        <v>40000</v>
      </c>
      <c r="H57" s="12">
        <v>40000</v>
      </c>
      <c r="I57" s="29">
        <v>15000</v>
      </c>
      <c r="J57" s="11">
        <f t="shared" si="10"/>
        <v>2850</v>
      </c>
      <c r="K57" s="11">
        <f t="shared" si="11"/>
        <v>17850</v>
      </c>
      <c r="L57" s="12">
        <f t="shared" si="1"/>
        <v>17850</v>
      </c>
      <c r="M57" s="11">
        <v>8400</v>
      </c>
      <c r="N57" s="11">
        <f t="shared" si="2"/>
        <v>1596</v>
      </c>
      <c r="O57" s="11">
        <f t="shared" si="3"/>
        <v>9996</v>
      </c>
      <c r="P57" s="11">
        <f t="shared" si="4"/>
        <v>9996</v>
      </c>
      <c r="Q57" s="11">
        <f t="shared" si="18"/>
        <v>16179</v>
      </c>
      <c r="R57" s="11">
        <f t="shared" si="6"/>
        <v>3074.01</v>
      </c>
      <c r="S57" s="11">
        <f t="shared" si="7"/>
        <v>19253.010000000002</v>
      </c>
    </row>
    <row r="58" spans="1:19" ht="22.5" x14ac:dyDescent="0.2">
      <c r="A58" s="7">
        <v>55</v>
      </c>
      <c r="B58" s="18" t="s">
        <v>13</v>
      </c>
      <c r="C58" s="9">
        <v>1</v>
      </c>
      <c r="D58" s="10" t="s">
        <v>2</v>
      </c>
      <c r="E58" s="11">
        <f t="shared" si="16"/>
        <v>100840.33613445378</v>
      </c>
      <c r="F58" s="11">
        <f t="shared" si="8"/>
        <v>19159.663865546219</v>
      </c>
      <c r="G58" s="11">
        <f t="shared" si="9"/>
        <v>120000</v>
      </c>
      <c r="H58" s="12">
        <v>120000</v>
      </c>
      <c r="I58" s="29">
        <v>70000</v>
      </c>
      <c r="J58" s="11">
        <f t="shared" si="10"/>
        <v>13300</v>
      </c>
      <c r="K58" s="11">
        <f t="shared" si="11"/>
        <v>83300</v>
      </c>
      <c r="L58" s="12">
        <f t="shared" si="1"/>
        <v>83300</v>
      </c>
      <c r="M58" s="11">
        <v>210000</v>
      </c>
      <c r="N58" s="11">
        <f t="shared" si="2"/>
        <v>39900</v>
      </c>
      <c r="O58" s="11">
        <f t="shared" si="3"/>
        <v>249900</v>
      </c>
      <c r="P58" s="11">
        <f t="shared" si="4"/>
        <v>249900</v>
      </c>
      <c r="Q58" s="11">
        <f t="shared" si="18"/>
        <v>114021</v>
      </c>
      <c r="R58" s="11">
        <f t="shared" si="6"/>
        <v>21663.99</v>
      </c>
      <c r="S58" s="11">
        <f t="shared" si="7"/>
        <v>135684.99</v>
      </c>
    </row>
    <row r="59" spans="1:19" ht="33.75" x14ac:dyDescent="0.2">
      <c r="A59" s="7">
        <v>56</v>
      </c>
      <c r="B59" s="18" t="s">
        <v>128</v>
      </c>
      <c r="C59" s="9">
        <v>1</v>
      </c>
      <c r="D59" s="10" t="s">
        <v>2</v>
      </c>
      <c r="E59" s="11">
        <f t="shared" si="16"/>
        <v>84033.613445378156</v>
      </c>
      <c r="F59" s="11">
        <f t="shared" si="8"/>
        <v>15966.386554621849</v>
      </c>
      <c r="G59" s="11">
        <f t="shared" si="9"/>
        <v>100000</v>
      </c>
      <c r="H59" s="12">
        <v>100000</v>
      </c>
      <c r="I59" s="29">
        <v>35000</v>
      </c>
      <c r="J59" s="11">
        <f t="shared" si="10"/>
        <v>6650</v>
      </c>
      <c r="K59" s="11">
        <f t="shared" si="11"/>
        <v>41650</v>
      </c>
      <c r="L59" s="12">
        <f t="shared" si="1"/>
        <v>41650</v>
      </c>
      <c r="M59" s="11">
        <v>63000</v>
      </c>
      <c r="N59" s="11">
        <f t="shared" si="2"/>
        <v>11970</v>
      </c>
      <c r="O59" s="11">
        <f t="shared" si="3"/>
        <v>74970</v>
      </c>
      <c r="P59" s="11">
        <f t="shared" si="4"/>
        <v>74970</v>
      </c>
      <c r="Q59" s="11">
        <f t="shared" si="18"/>
        <v>57010</v>
      </c>
      <c r="R59" s="11">
        <f t="shared" si="6"/>
        <v>10831.9</v>
      </c>
      <c r="S59" s="11">
        <f t="shared" si="7"/>
        <v>67841.899999999994</v>
      </c>
    </row>
    <row r="60" spans="1:19" ht="33.75" x14ac:dyDescent="0.2">
      <c r="A60" s="7">
        <v>57</v>
      </c>
      <c r="B60" s="18" t="s">
        <v>14</v>
      </c>
      <c r="C60" s="9">
        <v>1</v>
      </c>
      <c r="D60" s="10" t="s">
        <v>2</v>
      </c>
      <c r="E60" s="11">
        <f t="shared" si="16"/>
        <v>210084.03361344538</v>
      </c>
      <c r="F60" s="11">
        <f t="shared" si="8"/>
        <v>39915.966386554624</v>
      </c>
      <c r="G60" s="11">
        <f t="shared" si="9"/>
        <v>250000</v>
      </c>
      <c r="H60" s="12">
        <v>250000</v>
      </c>
      <c r="I60" s="29">
        <v>198000</v>
      </c>
      <c r="J60" s="11">
        <f t="shared" si="10"/>
        <v>37620</v>
      </c>
      <c r="K60" s="11">
        <f t="shared" si="11"/>
        <v>235620</v>
      </c>
      <c r="L60" s="12">
        <f t="shared" si="1"/>
        <v>235620</v>
      </c>
      <c r="M60" s="11">
        <v>385000</v>
      </c>
      <c r="N60" s="11">
        <f t="shared" si="2"/>
        <v>73150</v>
      </c>
      <c r="O60" s="11">
        <f t="shared" si="3"/>
        <v>458150</v>
      </c>
      <c r="P60" s="11">
        <f t="shared" si="4"/>
        <v>458150</v>
      </c>
      <c r="Q60" s="11">
        <f t="shared" si="18"/>
        <v>252061</v>
      </c>
      <c r="R60" s="11">
        <f t="shared" si="6"/>
        <v>47891.590000000004</v>
      </c>
      <c r="S60" s="11">
        <f t="shared" si="7"/>
        <v>299952.59000000003</v>
      </c>
    </row>
    <row r="61" spans="1:19" ht="22.5" x14ac:dyDescent="0.2">
      <c r="A61" s="7">
        <v>58</v>
      </c>
      <c r="B61" s="18" t="s">
        <v>129</v>
      </c>
      <c r="C61" s="9"/>
      <c r="D61" s="10"/>
      <c r="E61" s="11"/>
      <c r="F61" s="11"/>
      <c r="G61" s="11"/>
      <c r="H61" s="12"/>
      <c r="I61" s="29"/>
      <c r="J61" s="11"/>
      <c r="K61" s="11"/>
      <c r="L61" s="12">
        <f t="shared" si="1"/>
        <v>0</v>
      </c>
      <c r="M61" s="11">
        <v>435000</v>
      </c>
      <c r="N61" s="11">
        <f t="shared" si="2"/>
        <v>82650</v>
      </c>
      <c r="O61" s="11">
        <f t="shared" si="3"/>
        <v>517650</v>
      </c>
      <c r="P61" s="11">
        <f t="shared" si="4"/>
        <v>517650</v>
      </c>
      <c r="Q61" s="11">
        <f t="shared" si="18"/>
        <v>435000</v>
      </c>
      <c r="R61" s="11"/>
      <c r="S61" s="11">
        <f t="shared" si="7"/>
        <v>435000</v>
      </c>
    </row>
    <row r="62" spans="1:19" ht="22.5" x14ac:dyDescent="0.2">
      <c r="A62" s="7">
        <v>59</v>
      </c>
      <c r="B62" s="18" t="s">
        <v>130</v>
      </c>
      <c r="C62" s="9">
        <v>1</v>
      </c>
      <c r="D62" s="10" t="s">
        <v>2</v>
      </c>
      <c r="E62" s="11">
        <f t="shared" si="16"/>
        <v>336134.45378151262</v>
      </c>
      <c r="F62" s="11">
        <f t="shared" si="8"/>
        <v>63865.546218487398</v>
      </c>
      <c r="G62" s="11">
        <f t="shared" si="9"/>
        <v>400000</v>
      </c>
      <c r="H62" s="12">
        <v>400000</v>
      </c>
      <c r="I62" s="29">
        <v>65000</v>
      </c>
      <c r="J62" s="11">
        <f t="shared" si="10"/>
        <v>12350</v>
      </c>
      <c r="K62" s="11">
        <f t="shared" si="11"/>
        <v>77350</v>
      </c>
      <c r="L62" s="12">
        <f t="shared" si="1"/>
        <v>77350</v>
      </c>
      <c r="M62" s="11">
        <v>600000</v>
      </c>
      <c r="N62" s="11">
        <f t="shared" si="2"/>
        <v>114000</v>
      </c>
      <c r="O62" s="11">
        <f t="shared" si="3"/>
        <v>714000</v>
      </c>
      <c r="P62" s="11">
        <f t="shared" si="4"/>
        <v>714000</v>
      </c>
      <c r="Q62" s="11">
        <f>ROUND((GEOMEAN(E62,M62)),0)</f>
        <v>449089</v>
      </c>
      <c r="R62" s="11">
        <f t="shared" si="6"/>
        <v>85326.91</v>
      </c>
      <c r="S62" s="11">
        <f t="shared" si="7"/>
        <v>534415.91</v>
      </c>
    </row>
    <row r="63" spans="1:19" ht="22.5" x14ac:dyDescent="0.2">
      <c r="A63" s="7">
        <v>60</v>
      </c>
      <c r="B63" s="18" t="s">
        <v>131</v>
      </c>
      <c r="C63" s="9">
        <v>1</v>
      </c>
      <c r="D63" s="10" t="s">
        <v>2</v>
      </c>
      <c r="E63" s="11">
        <f t="shared" si="16"/>
        <v>294117.64705882355</v>
      </c>
      <c r="F63" s="11">
        <f t="shared" si="8"/>
        <v>55882.352941176476</v>
      </c>
      <c r="G63" s="11">
        <f t="shared" si="9"/>
        <v>350000</v>
      </c>
      <c r="H63" s="12">
        <v>350000</v>
      </c>
      <c r="I63" s="29">
        <v>45000</v>
      </c>
      <c r="J63" s="11">
        <f t="shared" si="10"/>
        <v>8550</v>
      </c>
      <c r="K63" s="11">
        <f t="shared" si="11"/>
        <v>53550</v>
      </c>
      <c r="L63" s="12">
        <f t="shared" si="1"/>
        <v>53550</v>
      </c>
      <c r="M63" s="11">
        <v>490000</v>
      </c>
      <c r="N63" s="11">
        <f t="shared" si="2"/>
        <v>93100</v>
      </c>
      <c r="O63" s="11">
        <f t="shared" si="3"/>
        <v>583100</v>
      </c>
      <c r="P63" s="11">
        <f t="shared" si="4"/>
        <v>583100</v>
      </c>
      <c r="Q63" s="11">
        <f t="shared" ref="Q63:Q64" si="19">ROUND((GEOMEAN(E63,M63)),0)</f>
        <v>379628</v>
      </c>
      <c r="R63" s="11">
        <f t="shared" si="6"/>
        <v>72129.320000000007</v>
      </c>
      <c r="S63" s="11">
        <f t="shared" si="7"/>
        <v>451757.32</v>
      </c>
    </row>
    <row r="64" spans="1:19" ht="22.5" x14ac:dyDescent="0.2">
      <c r="A64" s="7">
        <v>61</v>
      </c>
      <c r="B64" s="18" t="s">
        <v>132</v>
      </c>
      <c r="C64" s="9">
        <v>1</v>
      </c>
      <c r="D64" s="10" t="s">
        <v>2</v>
      </c>
      <c r="E64" s="11">
        <f t="shared" si="16"/>
        <v>252100.84033613445</v>
      </c>
      <c r="F64" s="11">
        <f t="shared" si="8"/>
        <v>47899.159663865546</v>
      </c>
      <c r="G64" s="11">
        <f t="shared" si="9"/>
        <v>300000</v>
      </c>
      <c r="H64" s="12">
        <v>300000</v>
      </c>
      <c r="I64" s="29">
        <v>40000</v>
      </c>
      <c r="J64" s="11">
        <f t="shared" si="10"/>
        <v>7600</v>
      </c>
      <c r="K64" s="11">
        <f t="shared" si="11"/>
        <v>47600</v>
      </c>
      <c r="L64" s="12">
        <f t="shared" si="1"/>
        <v>47600</v>
      </c>
      <c r="M64" s="11">
        <v>133000</v>
      </c>
      <c r="N64" s="11">
        <f t="shared" si="2"/>
        <v>25270</v>
      </c>
      <c r="O64" s="11">
        <f t="shared" si="3"/>
        <v>158270</v>
      </c>
      <c r="P64" s="11">
        <f t="shared" si="4"/>
        <v>158270</v>
      </c>
      <c r="Q64" s="11">
        <f t="shared" si="19"/>
        <v>183110</v>
      </c>
      <c r="R64" s="11">
        <f t="shared" si="6"/>
        <v>34790.9</v>
      </c>
      <c r="S64" s="11">
        <f t="shared" si="7"/>
        <v>217900.9</v>
      </c>
    </row>
    <row r="65" spans="1:19" x14ac:dyDescent="0.2">
      <c r="A65" s="7">
        <v>62</v>
      </c>
      <c r="B65" s="18" t="s">
        <v>150</v>
      </c>
      <c r="C65" s="9"/>
      <c r="D65" s="10"/>
      <c r="E65" s="11"/>
      <c r="F65" s="11"/>
      <c r="G65" s="11"/>
      <c r="H65" s="12"/>
      <c r="I65" s="29"/>
      <c r="J65" s="11"/>
      <c r="K65" s="11"/>
      <c r="L65" s="12">
        <f t="shared" si="1"/>
        <v>0</v>
      </c>
      <c r="M65" s="11">
        <v>405000</v>
      </c>
      <c r="N65" s="11">
        <f t="shared" si="2"/>
        <v>76950</v>
      </c>
      <c r="O65" s="11">
        <f t="shared" si="3"/>
        <v>481950</v>
      </c>
      <c r="P65" s="11">
        <f t="shared" si="4"/>
        <v>481950</v>
      </c>
      <c r="Q65" s="11">
        <f t="shared" si="18"/>
        <v>405000</v>
      </c>
      <c r="R65" s="11"/>
      <c r="S65" s="11">
        <f t="shared" si="7"/>
        <v>405000</v>
      </c>
    </row>
    <row r="66" spans="1:19" ht="22.5" x14ac:dyDescent="0.2">
      <c r="A66" s="7">
        <v>63</v>
      </c>
      <c r="B66" s="18" t="s">
        <v>133</v>
      </c>
      <c r="C66" s="9">
        <v>1</v>
      </c>
      <c r="D66" s="10" t="s">
        <v>2</v>
      </c>
      <c r="E66" s="11">
        <f t="shared" si="16"/>
        <v>126050.42016806723</v>
      </c>
      <c r="F66" s="11">
        <f t="shared" si="8"/>
        <v>23949.579831932773</v>
      </c>
      <c r="G66" s="11">
        <f t="shared" si="9"/>
        <v>150000</v>
      </c>
      <c r="H66" s="12">
        <v>150000</v>
      </c>
      <c r="I66" s="29">
        <v>16000</v>
      </c>
      <c r="J66" s="11">
        <f t="shared" si="10"/>
        <v>3040</v>
      </c>
      <c r="K66" s="11">
        <f t="shared" si="11"/>
        <v>19040</v>
      </c>
      <c r="L66" s="12">
        <f t="shared" si="1"/>
        <v>19040</v>
      </c>
      <c r="M66" s="11">
        <v>185000</v>
      </c>
      <c r="N66" s="11">
        <f t="shared" si="2"/>
        <v>35150</v>
      </c>
      <c r="O66" s="11">
        <f t="shared" si="3"/>
        <v>220150</v>
      </c>
      <c r="P66" s="11">
        <f t="shared" si="4"/>
        <v>220150</v>
      </c>
      <c r="Q66" s="11">
        <f t="shared" si="18"/>
        <v>71991</v>
      </c>
      <c r="R66" s="11">
        <f t="shared" si="6"/>
        <v>13678.29</v>
      </c>
      <c r="S66" s="11">
        <f t="shared" si="7"/>
        <v>85669.290000000008</v>
      </c>
    </row>
    <row r="67" spans="1:19" x14ac:dyDescent="0.2">
      <c r="A67" s="7">
        <v>64</v>
      </c>
      <c r="B67" s="18" t="s">
        <v>134</v>
      </c>
      <c r="C67" s="9"/>
      <c r="D67" s="10"/>
      <c r="E67" s="11"/>
      <c r="F67" s="11"/>
      <c r="G67" s="11"/>
      <c r="H67" s="12"/>
      <c r="I67" s="29"/>
      <c r="J67" s="11"/>
      <c r="K67" s="11"/>
      <c r="L67" s="12">
        <f t="shared" si="1"/>
        <v>0</v>
      </c>
      <c r="M67" s="11">
        <v>165000</v>
      </c>
      <c r="N67" s="11"/>
      <c r="O67" s="11"/>
      <c r="P67" s="11">
        <f t="shared" si="4"/>
        <v>0</v>
      </c>
      <c r="Q67" s="11">
        <f t="shared" si="18"/>
        <v>165000</v>
      </c>
      <c r="R67" s="11"/>
      <c r="S67" s="11">
        <f t="shared" si="7"/>
        <v>165000</v>
      </c>
    </row>
    <row r="68" spans="1:19" ht="33.75" x14ac:dyDescent="0.2">
      <c r="A68" s="7">
        <v>65</v>
      </c>
      <c r="B68" s="23" t="s">
        <v>135</v>
      </c>
      <c r="C68" s="9">
        <v>1</v>
      </c>
      <c r="D68" s="10" t="s">
        <v>2</v>
      </c>
      <c r="E68" s="11">
        <f t="shared" si="16"/>
        <v>67226.890756302528</v>
      </c>
      <c r="F68" s="11">
        <f t="shared" si="8"/>
        <v>12773.10924369748</v>
      </c>
      <c r="G68" s="11">
        <f t="shared" si="9"/>
        <v>80000</v>
      </c>
      <c r="H68" s="12">
        <v>80000</v>
      </c>
      <c r="I68" s="29">
        <v>10000</v>
      </c>
      <c r="J68" s="11">
        <f t="shared" si="10"/>
        <v>1900</v>
      </c>
      <c r="K68" s="11">
        <f t="shared" si="11"/>
        <v>11900</v>
      </c>
      <c r="L68" s="12">
        <f t="shared" si="1"/>
        <v>11900</v>
      </c>
      <c r="M68" s="11">
        <v>86000</v>
      </c>
      <c r="N68" s="11">
        <f t="shared" si="2"/>
        <v>16340</v>
      </c>
      <c r="O68" s="11">
        <f t="shared" si="3"/>
        <v>102340</v>
      </c>
      <c r="P68" s="11">
        <f t="shared" si="4"/>
        <v>102340</v>
      </c>
      <c r="Q68" s="11">
        <f>ROUND((GEOMEAN(E68,M68)),0)</f>
        <v>76036</v>
      </c>
      <c r="R68" s="11">
        <f t="shared" si="6"/>
        <v>14446.84</v>
      </c>
      <c r="S68" s="11">
        <f t="shared" si="7"/>
        <v>90482.84</v>
      </c>
    </row>
    <row r="69" spans="1:19" ht="33.75" x14ac:dyDescent="0.2">
      <c r="A69" s="7">
        <v>66</v>
      </c>
      <c r="B69" s="23" t="s">
        <v>136</v>
      </c>
      <c r="C69" s="9">
        <v>1</v>
      </c>
      <c r="D69" s="10" t="s">
        <v>2</v>
      </c>
      <c r="E69" s="11">
        <f t="shared" si="16"/>
        <v>100840.33613445378</v>
      </c>
      <c r="F69" s="11">
        <f t="shared" si="8"/>
        <v>19159.663865546219</v>
      </c>
      <c r="G69" s="11">
        <f t="shared" si="9"/>
        <v>120000</v>
      </c>
      <c r="H69" s="12">
        <v>120000</v>
      </c>
      <c r="I69" s="29">
        <v>15000</v>
      </c>
      <c r="J69" s="11">
        <f t="shared" si="10"/>
        <v>2850</v>
      </c>
      <c r="K69" s="11">
        <f t="shared" si="11"/>
        <v>17850</v>
      </c>
      <c r="L69" s="12">
        <f t="shared" ref="L69:L102" si="20">+K69</f>
        <v>17850</v>
      </c>
      <c r="M69" s="11">
        <v>25200</v>
      </c>
      <c r="N69" s="11">
        <f t="shared" si="2"/>
        <v>4788</v>
      </c>
      <c r="O69" s="11">
        <f t="shared" si="3"/>
        <v>29988</v>
      </c>
      <c r="P69" s="11">
        <f t="shared" ref="P69:P102" si="21">+O69</f>
        <v>29988</v>
      </c>
      <c r="Q69" s="11">
        <f>ROUND((GEOMEAN(E69,M69)),0)</f>
        <v>50410</v>
      </c>
      <c r="R69" s="11">
        <f t="shared" si="6"/>
        <v>9577.9</v>
      </c>
      <c r="S69" s="11">
        <f t="shared" ref="S69:S102" si="22">+Q69+R69</f>
        <v>59987.9</v>
      </c>
    </row>
    <row r="70" spans="1:19" ht="22.5" x14ac:dyDescent="0.2">
      <c r="A70" s="7">
        <v>67</v>
      </c>
      <c r="B70" s="23" t="s">
        <v>15</v>
      </c>
      <c r="C70" s="9">
        <v>1</v>
      </c>
      <c r="D70" s="10" t="s">
        <v>2</v>
      </c>
      <c r="E70" s="11">
        <f t="shared" si="16"/>
        <v>33613.445378151264</v>
      </c>
      <c r="F70" s="11">
        <f t="shared" si="8"/>
        <v>6386.5546218487398</v>
      </c>
      <c r="G70" s="11">
        <f t="shared" si="9"/>
        <v>40000</v>
      </c>
      <c r="H70" s="12">
        <v>40000</v>
      </c>
      <c r="I70" s="29">
        <v>25000</v>
      </c>
      <c r="J70" s="11">
        <f t="shared" si="10"/>
        <v>4750</v>
      </c>
      <c r="K70" s="11">
        <f t="shared" si="11"/>
        <v>29750</v>
      </c>
      <c r="L70" s="12">
        <f t="shared" si="20"/>
        <v>29750</v>
      </c>
      <c r="M70" s="11">
        <v>21000</v>
      </c>
      <c r="N70" s="11">
        <f t="shared" si="2"/>
        <v>3990</v>
      </c>
      <c r="O70" s="11">
        <f t="shared" si="3"/>
        <v>24990</v>
      </c>
      <c r="P70" s="11">
        <f t="shared" si="21"/>
        <v>24990</v>
      </c>
      <c r="Q70" s="11">
        <f t="shared" si="18"/>
        <v>26035</v>
      </c>
      <c r="R70" s="11">
        <f t="shared" si="6"/>
        <v>4946.6499999999996</v>
      </c>
      <c r="S70" s="11">
        <f t="shared" si="22"/>
        <v>30981.65</v>
      </c>
    </row>
    <row r="71" spans="1:19" ht="22.5" x14ac:dyDescent="0.2">
      <c r="A71" s="7">
        <v>68</v>
      </c>
      <c r="B71" s="23" t="s">
        <v>137</v>
      </c>
      <c r="C71" s="9">
        <v>1</v>
      </c>
      <c r="D71" s="10" t="s">
        <v>2</v>
      </c>
      <c r="E71" s="11">
        <f t="shared" si="16"/>
        <v>8403.361344537816</v>
      </c>
      <c r="F71" s="11">
        <f t="shared" si="8"/>
        <v>1596.6386554621849</v>
      </c>
      <c r="G71" s="11">
        <f t="shared" si="9"/>
        <v>10000</v>
      </c>
      <c r="H71" s="12">
        <v>10000</v>
      </c>
      <c r="I71" s="29">
        <v>1500</v>
      </c>
      <c r="J71" s="11">
        <f t="shared" si="10"/>
        <v>285</v>
      </c>
      <c r="K71" s="11">
        <f t="shared" si="11"/>
        <v>1785</v>
      </c>
      <c r="L71" s="12">
        <f t="shared" si="20"/>
        <v>1785</v>
      </c>
      <c r="M71" s="11">
        <v>770</v>
      </c>
      <c r="N71" s="11">
        <f t="shared" si="2"/>
        <v>146.30000000000001</v>
      </c>
      <c r="O71" s="11">
        <f t="shared" si="3"/>
        <v>916.3</v>
      </c>
      <c r="P71" s="11">
        <f t="shared" si="21"/>
        <v>916.3</v>
      </c>
      <c r="Q71" s="11">
        <f>ROUND((GEOMEAN(I71,M71)),0)</f>
        <v>1075</v>
      </c>
      <c r="R71" s="11">
        <f t="shared" si="6"/>
        <v>204.25</v>
      </c>
      <c r="S71" s="11">
        <f t="shared" si="22"/>
        <v>1279.25</v>
      </c>
    </row>
    <row r="72" spans="1:19" x14ac:dyDescent="0.2">
      <c r="A72" s="7">
        <v>69</v>
      </c>
      <c r="B72" s="24" t="s">
        <v>146</v>
      </c>
      <c r="C72" s="9"/>
      <c r="D72" s="10"/>
      <c r="E72" s="11"/>
      <c r="F72" s="11"/>
      <c r="G72" s="11"/>
      <c r="H72" s="12"/>
      <c r="I72" s="29"/>
      <c r="J72" s="11"/>
      <c r="K72" s="11"/>
      <c r="L72" s="12">
        <f t="shared" si="20"/>
        <v>0</v>
      </c>
      <c r="M72" s="11">
        <v>16500</v>
      </c>
      <c r="N72" s="11">
        <f t="shared" si="2"/>
        <v>3135</v>
      </c>
      <c r="O72" s="11"/>
      <c r="P72" s="11">
        <f t="shared" si="21"/>
        <v>0</v>
      </c>
      <c r="Q72" s="11">
        <f t="shared" si="18"/>
        <v>16500</v>
      </c>
      <c r="R72" s="11"/>
      <c r="S72" s="11">
        <f t="shared" si="22"/>
        <v>16500</v>
      </c>
    </row>
    <row r="73" spans="1:19" ht="22.5" x14ac:dyDescent="0.2">
      <c r="A73" s="7">
        <v>70</v>
      </c>
      <c r="B73" s="23" t="s">
        <v>16</v>
      </c>
      <c r="C73" s="9">
        <v>1</v>
      </c>
      <c r="D73" s="10" t="s">
        <v>2</v>
      </c>
      <c r="E73" s="11">
        <f>+H73/$H$1</f>
        <v>37815.126050420171</v>
      </c>
      <c r="F73" s="11">
        <f>+E73*19%</f>
        <v>7184.8739495798327</v>
      </c>
      <c r="G73" s="11">
        <f>+E73+F73</f>
        <v>45000</v>
      </c>
      <c r="H73" s="12">
        <v>45000</v>
      </c>
      <c r="I73" s="29">
        <v>25000</v>
      </c>
      <c r="J73" s="11">
        <f>+I73*19%</f>
        <v>4750</v>
      </c>
      <c r="K73" s="11">
        <f>+I73+J73</f>
        <v>29750</v>
      </c>
      <c r="L73" s="12">
        <f t="shared" si="20"/>
        <v>29750</v>
      </c>
      <c r="M73" s="11">
        <v>21000</v>
      </c>
      <c r="N73" s="11">
        <f t="shared" ref="N73:N75" si="23">+M73*19%</f>
        <v>3990</v>
      </c>
      <c r="O73" s="11">
        <f>+M73+N73</f>
        <v>24990</v>
      </c>
      <c r="P73" s="11">
        <f t="shared" si="21"/>
        <v>24990</v>
      </c>
      <c r="Q73" s="11">
        <f t="shared" si="18"/>
        <v>27077</v>
      </c>
      <c r="R73" s="11">
        <f>+Q73*19%</f>
        <v>5144.63</v>
      </c>
      <c r="S73" s="11">
        <f t="shared" si="22"/>
        <v>32221.63</v>
      </c>
    </row>
    <row r="74" spans="1:19" x14ac:dyDescent="0.2">
      <c r="A74" s="7">
        <v>71</v>
      </c>
      <c r="B74" s="28" t="s">
        <v>138</v>
      </c>
      <c r="C74" s="9">
        <v>1</v>
      </c>
      <c r="D74" s="10" t="s">
        <v>2</v>
      </c>
      <c r="E74" s="11">
        <f>+H74/$H$1</f>
        <v>12605.042016806723</v>
      </c>
      <c r="F74" s="11">
        <f>+E74*19%</f>
        <v>2394.9579831932774</v>
      </c>
      <c r="G74" s="11">
        <f>+E74+F74</f>
        <v>15000</v>
      </c>
      <c r="H74" s="12">
        <v>15000</v>
      </c>
      <c r="I74" s="29">
        <v>1500</v>
      </c>
      <c r="J74" s="11">
        <f>+I74*19%</f>
        <v>285</v>
      </c>
      <c r="K74" s="11">
        <f>+I74+J74</f>
        <v>1785</v>
      </c>
      <c r="L74" s="12">
        <f t="shared" si="20"/>
        <v>1785</v>
      </c>
      <c r="M74" s="11">
        <v>78000</v>
      </c>
      <c r="N74" s="11">
        <f t="shared" si="23"/>
        <v>14820</v>
      </c>
      <c r="O74" s="11">
        <f>+M74+N74</f>
        <v>92820</v>
      </c>
      <c r="P74" s="11">
        <f t="shared" si="21"/>
        <v>92820</v>
      </c>
      <c r="Q74" s="11">
        <f>ROUND((GEOMEAN(I74)),0)</f>
        <v>1500</v>
      </c>
      <c r="R74" s="11">
        <f>+Q74*19%</f>
        <v>285</v>
      </c>
      <c r="S74" s="11">
        <f t="shared" si="22"/>
        <v>1785</v>
      </c>
    </row>
    <row r="75" spans="1:19" x14ac:dyDescent="0.2">
      <c r="A75" s="7">
        <v>72</v>
      </c>
      <c r="B75" s="19" t="s">
        <v>17</v>
      </c>
      <c r="C75" s="9">
        <v>1</v>
      </c>
      <c r="D75" s="10" t="s">
        <v>2</v>
      </c>
      <c r="E75" s="11">
        <f t="shared" ref="E75:E100" si="24">+H75/$H$1</f>
        <v>8403.361344537816</v>
      </c>
      <c r="F75" s="11">
        <f t="shared" si="8"/>
        <v>1596.6386554621849</v>
      </c>
      <c r="G75" s="11">
        <f t="shared" si="9"/>
        <v>10000</v>
      </c>
      <c r="H75" s="12">
        <v>10000</v>
      </c>
      <c r="I75" s="29">
        <v>50</v>
      </c>
      <c r="J75" s="11">
        <f t="shared" si="10"/>
        <v>9.5</v>
      </c>
      <c r="K75" s="11">
        <f t="shared" si="11"/>
        <v>59.5</v>
      </c>
      <c r="L75" s="12">
        <f t="shared" si="20"/>
        <v>59.5</v>
      </c>
      <c r="M75" s="11">
        <v>520</v>
      </c>
      <c r="N75" s="11">
        <f t="shared" si="23"/>
        <v>98.8</v>
      </c>
      <c r="O75" s="11">
        <f t="shared" ref="O75:O102" si="25">+M75+N75</f>
        <v>618.79999999999995</v>
      </c>
      <c r="P75" s="11">
        <f t="shared" si="21"/>
        <v>618.79999999999995</v>
      </c>
      <c r="Q75" s="11">
        <f t="shared" si="18"/>
        <v>602</v>
      </c>
      <c r="R75" s="11">
        <f t="shared" si="6"/>
        <v>114.38</v>
      </c>
      <c r="S75" s="11">
        <f t="shared" si="22"/>
        <v>716.38</v>
      </c>
    </row>
    <row r="76" spans="1:19" x14ac:dyDescent="0.2">
      <c r="A76" s="7">
        <v>73</v>
      </c>
      <c r="B76" s="20" t="s">
        <v>83</v>
      </c>
      <c r="C76" s="9">
        <v>1</v>
      </c>
      <c r="D76" s="10" t="s">
        <v>2</v>
      </c>
      <c r="E76" s="11">
        <f t="shared" si="24"/>
        <v>8403.361344537816</v>
      </c>
      <c r="F76" s="11">
        <f t="shared" ref="F76:F100" si="26">+E76*19%</f>
        <v>1596.6386554621849</v>
      </c>
      <c r="G76" s="11">
        <f t="shared" ref="G76:G100" si="27">+E76+F76</f>
        <v>10000</v>
      </c>
      <c r="H76" s="12">
        <v>10000</v>
      </c>
      <c r="I76" s="29">
        <v>50</v>
      </c>
      <c r="J76" s="11">
        <f t="shared" ref="J76:J100" si="28">+I76*19%</f>
        <v>9.5</v>
      </c>
      <c r="K76" s="11">
        <f t="shared" ref="K76:K100" si="29">+I76+J76</f>
        <v>59.5</v>
      </c>
      <c r="L76" s="12">
        <f t="shared" si="20"/>
        <v>59.5</v>
      </c>
      <c r="M76" s="11">
        <v>640</v>
      </c>
      <c r="N76" s="11">
        <f t="shared" ref="N76:N102" si="30">+M76*19%</f>
        <v>121.6</v>
      </c>
      <c r="O76" s="11">
        <f t="shared" si="25"/>
        <v>761.6</v>
      </c>
      <c r="P76" s="11">
        <f t="shared" si="21"/>
        <v>761.6</v>
      </c>
      <c r="Q76" s="11">
        <f t="shared" si="18"/>
        <v>645</v>
      </c>
      <c r="R76" s="11">
        <f t="shared" ref="R76:R100" si="31">+Q76*19%</f>
        <v>122.55</v>
      </c>
      <c r="S76" s="11">
        <f t="shared" si="22"/>
        <v>767.55</v>
      </c>
    </row>
    <row r="77" spans="1:19" ht="22.5" x14ac:dyDescent="0.2">
      <c r="A77" s="7">
        <v>74</v>
      </c>
      <c r="B77" s="15" t="s">
        <v>139</v>
      </c>
      <c r="C77" s="9">
        <v>1</v>
      </c>
      <c r="D77" s="10" t="s">
        <v>2</v>
      </c>
      <c r="E77" s="11">
        <f t="shared" si="24"/>
        <v>2352.9411764705883</v>
      </c>
      <c r="F77" s="11">
        <f t="shared" si="26"/>
        <v>447.05882352941177</v>
      </c>
      <c r="G77" s="11">
        <f t="shared" si="27"/>
        <v>2800</v>
      </c>
      <c r="H77" s="12">
        <v>2800</v>
      </c>
      <c r="I77" s="29">
        <v>2500</v>
      </c>
      <c r="J77" s="11">
        <f t="shared" si="28"/>
        <v>475</v>
      </c>
      <c r="K77" s="11">
        <f t="shared" si="29"/>
        <v>2975</v>
      </c>
      <c r="L77" s="12">
        <f t="shared" si="20"/>
        <v>2975</v>
      </c>
      <c r="M77" s="11">
        <v>5200</v>
      </c>
      <c r="N77" s="11">
        <f t="shared" si="30"/>
        <v>988</v>
      </c>
      <c r="O77" s="11">
        <f t="shared" si="25"/>
        <v>6188</v>
      </c>
      <c r="P77" s="11">
        <f t="shared" si="21"/>
        <v>6188</v>
      </c>
      <c r="Q77" s="11">
        <f t="shared" si="18"/>
        <v>3127</v>
      </c>
      <c r="R77" s="11">
        <f t="shared" si="31"/>
        <v>594.13</v>
      </c>
      <c r="S77" s="11">
        <f t="shared" si="22"/>
        <v>3721.13</v>
      </c>
    </row>
    <row r="78" spans="1:19" x14ac:dyDescent="0.2">
      <c r="A78" s="7">
        <v>75</v>
      </c>
      <c r="B78" s="15" t="s">
        <v>140</v>
      </c>
      <c r="C78" s="9"/>
      <c r="D78" s="10"/>
      <c r="E78" s="11"/>
      <c r="F78" s="11"/>
      <c r="G78" s="11"/>
      <c r="H78" s="12"/>
      <c r="I78" s="29"/>
      <c r="J78" s="11"/>
      <c r="K78" s="11"/>
      <c r="L78" s="12">
        <f t="shared" si="20"/>
        <v>0</v>
      </c>
      <c r="M78" s="11">
        <v>14500</v>
      </c>
      <c r="N78" s="11"/>
      <c r="O78" s="11"/>
      <c r="P78" s="11">
        <f t="shared" si="21"/>
        <v>0</v>
      </c>
      <c r="Q78" s="11">
        <f t="shared" si="18"/>
        <v>14500</v>
      </c>
      <c r="R78" s="11"/>
      <c r="S78" s="11">
        <f t="shared" si="22"/>
        <v>14500</v>
      </c>
    </row>
    <row r="79" spans="1:19" ht="22.5" x14ac:dyDescent="0.2">
      <c r="A79" s="7">
        <v>76</v>
      </c>
      <c r="B79" s="15" t="s">
        <v>84</v>
      </c>
      <c r="C79" s="9">
        <v>1</v>
      </c>
      <c r="D79" s="10" t="s">
        <v>2</v>
      </c>
      <c r="E79" s="11">
        <f t="shared" si="24"/>
        <v>42016.806722689078</v>
      </c>
      <c r="F79" s="11">
        <f t="shared" si="26"/>
        <v>7983.1932773109247</v>
      </c>
      <c r="G79" s="11">
        <f t="shared" si="27"/>
        <v>50000</v>
      </c>
      <c r="H79" s="12">
        <v>50000</v>
      </c>
      <c r="I79" s="29">
        <v>17200</v>
      </c>
      <c r="J79" s="11">
        <f t="shared" si="28"/>
        <v>3268</v>
      </c>
      <c r="K79" s="11">
        <f t="shared" si="29"/>
        <v>20468</v>
      </c>
      <c r="L79" s="12">
        <f t="shared" si="20"/>
        <v>20468</v>
      </c>
      <c r="M79" s="11">
        <v>63000</v>
      </c>
      <c r="N79" s="11">
        <f t="shared" si="30"/>
        <v>11970</v>
      </c>
      <c r="O79" s="11">
        <f t="shared" si="25"/>
        <v>74970</v>
      </c>
      <c r="P79" s="11">
        <f t="shared" si="21"/>
        <v>74970</v>
      </c>
      <c r="Q79" s="11">
        <f>ROUND((GEOMEAN(E79,M79)),0)</f>
        <v>51450</v>
      </c>
      <c r="R79" s="11">
        <f t="shared" si="31"/>
        <v>9775.5</v>
      </c>
      <c r="S79" s="11">
        <f t="shared" si="22"/>
        <v>61225.5</v>
      </c>
    </row>
    <row r="80" spans="1:19" ht="22.5" x14ac:dyDescent="0.2">
      <c r="A80" s="7">
        <v>77</v>
      </c>
      <c r="B80" s="15" t="s">
        <v>85</v>
      </c>
      <c r="C80" s="9">
        <v>1</v>
      </c>
      <c r="D80" s="10" t="s">
        <v>2</v>
      </c>
      <c r="E80" s="11">
        <f t="shared" si="24"/>
        <v>33613.445378151264</v>
      </c>
      <c r="F80" s="11">
        <f t="shared" si="26"/>
        <v>6386.5546218487398</v>
      </c>
      <c r="G80" s="11">
        <f t="shared" si="27"/>
        <v>40000</v>
      </c>
      <c r="H80" s="12">
        <v>40000</v>
      </c>
      <c r="I80" s="29">
        <v>10000</v>
      </c>
      <c r="J80" s="11">
        <f t="shared" si="28"/>
        <v>1900</v>
      </c>
      <c r="K80" s="11">
        <f t="shared" si="29"/>
        <v>11900</v>
      </c>
      <c r="L80" s="12">
        <f t="shared" si="20"/>
        <v>11900</v>
      </c>
      <c r="M80" s="11">
        <v>58000</v>
      </c>
      <c r="N80" s="11">
        <f t="shared" si="30"/>
        <v>11020</v>
      </c>
      <c r="O80" s="11">
        <f t="shared" si="25"/>
        <v>69020</v>
      </c>
      <c r="P80" s="11">
        <f t="shared" si="21"/>
        <v>69020</v>
      </c>
      <c r="Q80" s="11">
        <f>ROUND((GEOMEAN(E80,M80)),0)</f>
        <v>44154</v>
      </c>
      <c r="R80" s="11">
        <f t="shared" si="31"/>
        <v>8389.26</v>
      </c>
      <c r="S80" s="11">
        <f t="shared" si="22"/>
        <v>52543.26</v>
      </c>
    </row>
    <row r="81" spans="1:19" ht="33.75" x14ac:dyDescent="0.2">
      <c r="A81" s="7">
        <v>78</v>
      </c>
      <c r="B81" s="15" t="s">
        <v>86</v>
      </c>
      <c r="C81" s="9">
        <v>1</v>
      </c>
      <c r="D81" s="10" t="s">
        <v>2</v>
      </c>
      <c r="E81" s="11">
        <f t="shared" si="24"/>
        <v>210084.03361344538</v>
      </c>
      <c r="F81" s="11">
        <f t="shared" si="26"/>
        <v>39915.966386554624</v>
      </c>
      <c r="G81" s="11">
        <f t="shared" si="27"/>
        <v>250000</v>
      </c>
      <c r="H81" s="12">
        <v>250000</v>
      </c>
      <c r="I81" s="29">
        <v>45000</v>
      </c>
      <c r="J81" s="11">
        <f t="shared" si="28"/>
        <v>8550</v>
      </c>
      <c r="K81" s="11">
        <f t="shared" si="29"/>
        <v>53550</v>
      </c>
      <c r="L81" s="12">
        <f t="shared" si="20"/>
        <v>53550</v>
      </c>
      <c r="M81" s="11">
        <v>119000</v>
      </c>
      <c r="N81" s="11">
        <f t="shared" si="30"/>
        <v>22610</v>
      </c>
      <c r="O81" s="11">
        <f t="shared" si="25"/>
        <v>141610</v>
      </c>
      <c r="P81" s="11">
        <f t="shared" si="21"/>
        <v>141610</v>
      </c>
      <c r="Q81" s="11">
        <f>ROUND((GEOMEAN(E81,M81)),0)</f>
        <v>158114</v>
      </c>
      <c r="R81" s="11">
        <f t="shared" si="31"/>
        <v>30041.66</v>
      </c>
      <c r="S81" s="11">
        <f t="shared" si="22"/>
        <v>188155.66</v>
      </c>
    </row>
    <row r="82" spans="1:19" ht="22.5" x14ac:dyDescent="0.2">
      <c r="A82" s="7">
        <v>79</v>
      </c>
      <c r="B82" s="15" t="s">
        <v>87</v>
      </c>
      <c r="C82" s="9">
        <v>1</v>
      </c>
      <c r="D82" s="10" t="s">
        <v>2</v>
      </c>
      <c r="E82" s="11">
        <f t="shared" si="24"/>
        <v>42016.806722689078</v>
      </c>
      <c r="F82" s="11">
        <f t="shared" si="26"/>
        <v>7983.1932773109247</v>
      </c>
      <c r="G82" s="11">
        <f t="shared" si="27"/>
        <v>50000</v>
      </c>
      <c r="H82" s="12">
        <v>50000</v>
      </c>
      <c r="I82" s="29">
        <v>25000</v>
      </c>
      <c r="J82" s="11">
        <f t="shared" si="28"/>
        <v>4750</v>
      </c>
      <c r="K82" s="11">
        <f t="shared" si="29"/>
        <v>29750</v>
      </c>
      <c r="L82" s="12">
        <f t="shared" si="20"/>
        <v>29750</v>
      </c>
      <c r="M82" s="11">
        <v>35000</v>
      </c>
      <c r="N82" s="11">
        <f t="shared" si="30"/>
        <v>6650</v>
      </c>
      <c r="O82" s="11">
        <f t="shared" si="25"/>
        <v>41650</v>
      </c>
      <c r="P82" s="11">
        <f t="shared" si="21"/>
        <v>41650</v>
      </c>
      <c r="Q82" s="11">
        <f t="shared" si="18"/>
        <v>33251</v>
      </c>
      <c r="R82" s="11">
        <f t="shared" si="31"/>
        <v>6317.6900000000005</v>
      </c>
      <c r="S82" s="11">
        <f t="shared" si="22"/>
        <v>39568.69</v>
      </c>
    </row>
    <row r="83" spans="1:19" ht="45" x14ac:dyDescent="0.2">
      <c r="A83" s="7">
        <v>80</v>
      </c>
      <c r="B83" s="15" t="s">
        <v>88</v>
      </c>
      <c r="C83" s="9">
        <v>1</v>
      </c>
      <c r="D83" s="10" t="s">
        <v>2</v>
      </c>
      <c r="E83" s="11">
        <f t="shared" si="24"/>
        <v>29411.764705882353</v>
      </c>
      <c r="F83" s="11">
        <f t="shared" si="26"/>
        <v>5588.2352941176468</v>
      </c>
      <c r="G83" s="11">
        <f t="shared" si="27"/>
        <v>35000</v>
      </c>
      <c r="H83" s="12">
        <v>35000</v>
      </c>
      <c r="I83" s="29">
        <v>12500</v>
      </c>
      <c r="J83" s="11">
        <f t="shared" si="28"/>
        <v>2375</v>
      </c>
      <c r="K83" s="11">
        <f t="shared" si="29"/>
        <v>14875</v>
      </c>
      <c r="L83" s="12">
        <f t="shared" si="20"/>
        <v>14875</v>
      </c>
      <c r="M83" s="11">
        <v>26000</v>
      </c>
      <c r="N83" s="11">
        <f t="shared" si="30"/>
        <v>4940</v>
      </c>
      <c r="O83" s="11">
        <f t="shared" si="25"/>
        <v>30940</v>
      </c>
      <c r="P83" s="11">
        <f t="shared" si="21"/>
        <v>30940</v>
      </c>
      <c r="Q83" s="11">
        <f>ROUND((GEOMEAN(E83,M83)),0)</f>
        <v>27653</v>
      </c>
      <c r="R83" s="11">
        <f t="shared" si="31"/>
        <v>5254.07</v>
      </c>
      <c r="S83" s="11">
        <f t="shared" si="22"/>
        <v>32907.07</v>
      </c>
    </row>
    <row r="84" spans="1:19" ht="45" x14ac:dyDescent="0.2">
      <c r="A84" s="7">
        <v>81</v>
      </c>
      <c r="B84" s="15" t="s">
        <v>89</v>
      </c>
      <c r="C84" s="9">
        <v>1</v>
      </c>
      <c r="D84" s="10" t="s">
        <v>2</v>
      </c>
      <c r="E84" s="11">
        <f t="shared" si="24"/>
        <v>33613.445378151264</v>
      </c>
      <c r="F84" s="11">
        <f t="shared" si="26"/>
        <v>6386.5546218487398</v>
      </c>
      <c r="G84" s="11">
        <f t="shared" si="27"/>
        <v>40000</v>
      </c>
      <c r="H84" s="12">
        <v>40000</v>
      </c>
      <c r="I84" s="29">
        <v>12500</v>
      </c>
      <c r="J84" s="11">
        <f t="shared" si="28"/>
        <v>2375</v>
      </c>
      <c r="K84" s="11">
        <f t="shared" si="29"/>
        <v>14875</v>
      </c>
      <c r="L84" s="12">
        <f t="shared" si="20"/>
        <v>14875</v>
      </c>
      <c r="M84" s="11">
        <v>35000</v>
      </c>
      <c r="N84" s="11">
        <f t="shared" si="30"/>
        <v>6650</v>
      </c>
      <c r="O84" s="11">
        <f t="shared" si="25"/>
        <v>41650</v>
      </c>
      <c r="P84" s="11">
        <f t="shared" si="21"/>
        <v>41650</v>
      </c>
      <c r="Q84" s="11">
        <f>ROUND((GEOMEAN(E84,M84)),0)</f>
        <v>34300</v>
      </c>
      <c r="R84" s="11">
        <f t="shared" si="31"/>
        <v>6517</v>
      </c>
      <c r="S84" s="11">
        <f t="shared" si="22"/>
        <v>40817</v>
      </c>
    </row>
    <row r="85" spans="1:19" ht="45" x14ac:dyDescent="0.2">
      <c r="A85" s="7">
        <v>82</v>
      </c>
      <c r="B85" s="15" t="s">
        <v>141</v>
      </c>
      <c r="C85" s="9"/>
      <c r="D85" s="10"/>
      <c r="E85" s="11"/>
      <c r="F85" s="11"/>
      <c r="G85" s="11"/>
      <c r="H85" s="12"/>
      <c r="I85" s="29"/>
      <c r="J85" s="11"/>
      <c r="K85" s="11"/>
      <c r="L85" s="12">
        <f t="shared" si="20"/>
        <v>0</v>
      </c>
      <c r="M85" s="11">
        <v>35000</v>
      </c>
      <c r="N85" s="11"/>
      <c r="O85" s="11"/>
      <c r="P85" s="11">
        <f t="shared" si="21"/>
        <v>0</v>
      </c>
      <c r="Q85" s="11">
        <f t="shared" si="18"/>
        <v>35000</v>
      </c>
      <c r="R85" s="11"/>
      <c r="S85" s="11">
        <f t="shared" si="22"/>
        <v>35000</v>
      </c>
    </row>
    <row r="86" spans="1:19" ht="22.5" x14ac:dyDescent="0.2">
      <c r="A86" s="7">
        <v>83</v>
      </c>
      <c r="B86" s="15" t="s">
        <v>142</v>
      </c>
      <c r="C86" s="9"/>
      <c r="D86" s="10"/>
      <c r="E86" s="11"/>
      <c r="F86" s="11"/>
      <c r="G86" s="11"/>
      <c r="H86" s="12"/>
      <c r="I86" s="29"/>
      <c r="J86" s="11"/>
      <c r="K86" s="11"/>
      <c r="L86" s="12">
        <f t="shared" si="20"/>
        <v>0</v>
      </c>
      <c r="M86" s="11">
        <v>2100</v>
      </c>
      <c r="N86" s="11"/>
      <c r="O86" s="11"/>
      <c r="P86" s="11">
        <f t="shared" si="21"/>
        <v>0</v>
      </c>
      <c r="Q86" s="11">
        <f t="shared" si="18"/>
        <v>2100</v>
      </c>
      <c r="R86" s="11"/>
      <c r="S86" s="11">
        <f t="shared" si="22"/>
        <v>2100</v>
      </c>
    </row>
    <row r="87" spans="1:19" ht="22.5" x14ac:dyDescent="0.2">
      <c r="A87" s="7">
        <v>84</v>
      </c>
      <c r="B87" s="15" t="s">
        <v>90</v>
      </c>
      <c r="C87" s="9">
        <v>1</v>
      </c>
      <c r="D87" s="10" t="s">
        <v>2</v>
      </c>
      <c r="E87" s="11">
        <f t="shared" si="24"/>
        <v>21008.403361344539</v>
      </c>
      <c r="F87" s="11">
        <f t="shared" si="26"/>
        <v>3991.5966386554624</v>
      </c>
      <c r="G87" s="11">
        <f t="shared" si="27"/>
        <v>25000</v>
      </c>
      <c r="H87" s="12">
        <v>25000</v>
      </c>
      <c r="I87" s="29">
        <v>15000</v>
      </c>
      <c r="J87" s="11">
        <f t="shared" si="28"/>
        <v>2850</v>
      </c>
      <c r="K87" s="11">
        <f t="shared" si="29"/>
        <v>17850</v>
      </c>
      <c r="L87" s="12">
        <f t="shared" si="20"/>
        <v>17850</v>
      </c>
      <c r="M87" s="11">
        <v>49000</v>
      </c>
      <c r="N87" s="11">
        <f t="shared" si="30"/>
        <v>9310</v>
      </c>
      <c r="O87" s="11">
        <f t="shared" si="25"/>
        <v>58310</v>
      </c>
      <c r="P87" s="11">
        <f t="shared" si="21"/>
        <v>58310</v>
      </c>
      <c r="Q87" s="11">
        <f t="shared" si="18"/>
        <v>24902</v>
      </c>
      <c r="R87" s="11">
        <f t="shared" si="31"/>
        <v>4731.38</v>
      </c>
      <c r="S87" s="11">
        <f t="shared" si="22"/>
        <v>29633.38</v>
      </c>
    </row>
    <row r="88" spans="1:19" ht="22.5" x14ac:dyDescent="0.2">
      <c r="A88" s="7">
        <v>85</v>
      </c>
      <c r="B88" s="8" t="s">
        <v>91</v>
      </c>
      <c r="C88" s="9">
        <v>1</v>
      </c>
      <c r="D88" s="10" t="s">
        <v>2</v>
      </c>
      <c r="E88" s="11">
        <f t="shared" si="24"/>
        <v>2521.0084033613448</v>
      </c>
      <c r="F88" s="11">
        <f t="shared" si="26"/>
        <v>478.99159663865549</v>
      </c>
      <c r="G88" s="11">
        <f t="shared" si="27"/>
        <v>3000.0000000000005</v>
      </c>
      <c r="H88" s="12">
        <v>3000</v>
      </c>
      <c r="I88" s="29">
        <v>50</v>
      </c>
      <c r="J88" s="11">
        <f t="shared" si="28"/>
        <v>9.5</v>
      </c>
      <c r="K88" s="11">
        <f t="shared" si="29"/>
        <v>59.5</v>
      </c>
      <c r="L88" s="12">
        <f t="shared" si="20"/>
        <v>59.5</v>
      </c>
      <c r="M88" s="11">
        <v>210</v>
      </c>
      <c r="N88" s="11">
        <f t="shared" si="30"/>
        <v>39.9</v>
      </c>
      <c r="O88" s="11">
        <f t="shared" si="25"/>
        <v>249.9</v>
      </c>
      <c r="P88" s="11">
        <f t="shared" si="21"/>
        <v>249.9</v>
      </c>
      <c r="Q88" s="11">
        <f>ROUND((GEOMEAN(I88,M88)),0)</f>
        <v>102</v>
      </c>
      <c r="R88" s="11">
        <f t="shared" si="31"/>
        <v>19.38</v>
      </c>
      <c r="S88" s="11">
        <f t="shared" si="22"/>
        <v>121.38</v>
      </c>
    </row>
    <row r="89" spans="1:19" ht="56.25" x14ac:dyDescent="0.2">
      <c r="A89" s="7">
        <v>86</v>
      </c>
      <c r="B89" s="18" t="s">
        <v>18</v>
      </c>
      <c r="C89" s="9">
        <v>1</v>
      </c>
      <c r="D89" s="10" t="s">
        <v>2</v>
      </c>
      <c r="E89" s="11">
        <f t="shared" si="24"/>
        <v>126050.42016806723</v>
      </c>
      <c r="F89" s="11">
        <f t="shared" si="26"/>
        <v>23949.579831932773</v>
      </c>
      <c r="G89" s="11">
        <f t="shared" si="27"/>
        <v>150000</v>
      </c>
      <c r="H89" s="12">
        <v>150000</v>
      </c>
      <c r="I89" s="29">
        <v>20000</v>
      </c>
      <c r="J89" s="11">
        <f t="shared" si="28"/>
        <v>3800</v>
      </c>
      <c r="K89" s="11">
        <f t="shared" si="29"/>
        <v>23800</v>
      </c>
      <c r="L89" s="12">
        <f t="shared" si="20"/>
        <v>23800</v>
      </c>
      <c r="M89" s="11">
        <v>203000</v>
      </c>
      <c r="N89" s="11">
        <f t="shared" si="30"/>
        <v>38570</v>
      </c>
      <c r="O89" s="11">
        <f t="shared" si="25"/>
        <v>241570</v>
      </c>
      <c r="P89" s="11">
        <f t="shared" si="21"/>
        <v>241570</v>
      </c>
      <c r="Q89" s="11">
        <f>ROUND((GEOMEAN(E89,M89)),0)</f>
        <v>159963</v>
      </c>
      <c r="R89" s="11">
        <f t="shared" si="31"/>
        <v>30392.97</v>
      </c>
      <c r="S89" s="11">
        <f t="shared" si="22"/>
        <v>190355.97</v>
      </c>
    </row>
    <row r="90" spans="1:19" ht="56.25" x14ac:dyDescent="0.2">
      <c r="A90" s="7">
        <v>87</v>
      </c>
      <c r="B90" s="18" t="s">
        <v>19</v>
      </c>
      <c r="C90" s="9">
        <v>1</v>
      </c>
      <c r="D90" s="10" t="s">
        <v>2</v>
      </c>
      <c r="E90" s="11">
        <f t="shared" si="24"/>
        <v>84033.613445378156</v>
      </c>
      <c r="F90" s="11">
        <f t="shared" si="26"/>
        <v>15966.386554621849</v>
      </c>
      <c r="G90" s="11">
        <f t="shared" si="27"/>
        <v>100000</v>
      </c>
      <c r="H90" s="12">
        <v>100000</v>
      </c>
      <c r="I90" s="29">
        <v>20000</v>
      </c>
      <c r="J90" s="11">
        <f t="shared" si="28"/>
        <v>3800</v>
      </c>
      <c r="K90" s="11">
        <f t="shared" si="29"/>
        <v>23800</v>
      </c>
      <c r="L90" s="12">
        <f t="shared" si="20"/>
        <v>23800</v>
      </c>
      <c r="M90" s="11">
        <v>189000</v>
      </c>
      <c r="N90" s="11">
        <f t="shared" si="30"/>
        <v>35910</v>
      </c>
      <c r="O90" s="11">
        <f t="shared" si="25"/>
        <v>224910</v>
      </c>
      <c r="P90" s="11">
        <f t="shared" si="21"/>
        <v>224910</v>
      </c>
      <c r="Q90" s="11">
        <f>ROUND((GEOMEAN(E90,M90)),0)</f>
        <v>126025</v>
      </c>
      <c r="R90" s="11">
        <f t="shared" si="31"/>
        <v>23944.75</v>
      </c>
      <c r="S90" s="11">
        <f t="shared" si="22"/>
        <v>149969.75</v>
      </c>
    </row>
    <row r="91" spans="1:19" ht="33.75" x14ac:dyDescent="0.2">
      <c r="A91" s="7">
        <v>88</v>
      </c>
      <c r="B91" s="18" t="s">
        <v>20</v>
      </c>
      <c r="C91" s="9">
        <v>1</v>
      </c>
      <c r="D91" s="10" t="s">
        <v>2</v>
      </c>
      <c r="E91" s="11">
        <f t="shared" si="24"/>
        <v>126050.42016806723</v>
      </c>
      <c r="F91" s="11">
        <f t="shared" si="26"/>
        <v>23949.579831932773</v>
      </c>
      <c r="G91" s="11">
        <f t="shared" si="27"/>
        <v>150000</v>
      </c>
      <c r="H91" s="12">
        <v>150000</v>
      </c>
      <c r="I91" s="29">
        <v>84000</v>
      </c>
      <c r="J91" s="11">
        <f t="shared" si="28"/>
        <v>15960</v>
      </c>
      <c r="K91" s="11">
        <f t="shared" si="29"/>
        <v>99960</v>
      </c>
      <c r="L91" s="12">
        <f t="shared" si="20"/>
        <v>99960</v>
      </c>
      <c r="M91" s="11">
        <v>392000</v>
      </c>
      <c r="N91" s="11">
        <f t="shared" si="30"/>
        <v>74480</v>
      </c>
      <c r="O91" s="11">
        <f t="shared" si="25"/>
        <v>466480</v>
      </c>
      <c r="P91" s="11">
        <f t="shared" si="21"/>
        <v>466480</v>
      </c>
      <c r="Q91" s="11">
        <f>ROUND((GEOMEAN(E91,M91)),0)</f>
        <v>222288</v>
      </c>
      <c r="R91" s="11">
        <f t="shared" si="31"/>
        <v>42234.720000000001</v>
      </c>
      <c r="S91" s="11">
        <f t="shared" si="22"/>
        <v>264522.71999999997</v>
      </c>
    </row>
    <row r="92" spans="1:19" ht="56.25" x14ac:dyDescent="0.2">
      <c r="A92" s="7">
        <v>89</v>
      </c>
      <c r="B92" s="18" t="s">
        <v>21</v>
      </c>
      <c r="C92" s="9">
        <v>1</v>
      </c>
      <c r="D92" s="10" t="s">
        <v>2</v>
      </c>
      <c r="E92" s="11">
        <f t="shared" si="24"/>
        <v>252100.84033613445</v>
      </c>
      <c r="F92" s="11">
        <f t="shared" si="26"/>
        <v>47899.159663865546</v>
      </c>
      <c r="G92" s="11">
        <f t="shared" si="27"/>
        <v>300000</v>
      </c>
      <c r="H92" s="12">
        <v>300000</v>
      </c>
      <c r="I92" s="29">
        <v>270000</v>
      </c>
      <c r="J92" s="11">
        <f t="shared" si="28"/>
        <v>51300</v>
      </c>
      <c r="K92" s="11">
        <f t="shared" si="29"/>
        <v>321300</v>
      </c>
      <c r="L92" s="12">
        <f t="shared" si="20"/>
        <v>321300</v>
      </c>
      <c r="M92" s="11">
        <v>86000</v>
      </c>
      <c r="N92" s="11">
        <f t="shared" si="30"/>
        <v>16340</v>
      </c>
      <c r="O92" s="11">
        <f t="shared" si="25"/>
        <v>102340</v>
      </c>
      <c r="P92" s="11">
        <f t="shared" si="21"/>
        <v>102340</v>
      </c>
      <c r="Q92" s="11">
        <f t="shared" si="18"/>
        <v>180224</v>
      </c>
      <c r="R92" s="11">
        <f t="shared" si="31"/>
        <v>34242.559999999998</v>
      </c>
      <c r="S92" s="11">
        <f t="shared" si="22"/>
        <v>214466.56</v>
      </c>
    </row>
    <row r="93" spans="1:19" ht="22.5" x14ac:dyDescent="0.2">
      <c r="A93" s="7">
        <v>90</v>
      </c>
      <c r="B93" s="8" t="s">
        <v>92</v>
      </c>
      <c r="C93" s="9">
        <v>1</v>
      </c>
      <c r="D93" s="10" t="s">
        <v>2</v>
      </c>
      <c r="E93" s="11">
        <f t="shared" si="24"/>
        <v>21008.403361344539</v>
      </c>
      <c r="F93" s="11">
        <f t="shared" si="26"/>
        <v>3991.5966386554624</v>
      </c>
      <c r="G93" s="11">
        <f t="shared" si="27"/>
        <v>25000</v>
      </c>
      <c r="H93" s="12">
        <v>25000</v>
      </c>
      <c r="I93" s="29">
        <v>5000</v>
      </c>
      <c r="J93" s="11">
        <f t="shared" si="28"/>
        <v>950</v>
      </c>
      <c r="K93" s="11">
        <f t="shared" si="29"/>
        <v>5950</v>
      </c>
      <c r="L93" s="12">
        <f t="shared" si="20"/>
        <v>5950</v>
      </c>
      <c r="M93" s="11">
        <v>25200</v>
      </c>
      <c r="N93" s="11">
        <f t="shared" si="30"/>
        <v>4788</v>
      </c>
      <c r="O93" s="11">
        <f t="shared" si="25"/>
        <v>29988</v>
      </c>
      <c r="P93" s="11">
        <f t="shared" si="21"/>
        <v>29988</v>
      </c>
      <c r="Q93" s="11">
        <f t="shared" si="18"/>
        <v>13833</v>
      </c>
      <c r="R93" s="11">
        <f t="shared" si="31"/>
        <v>2628.27</v>
      </c>
      <c r="S93" s="11">
        <f t="shared" si="22"/>
        <v>16461.27</v>
      </c>
    </row>
    <row r="94" spans="1:19" ht="22.5" x14ac:dyDescent="0.2">
      <c r="A94" s="7">
        <v>91</v>
      </c>
      <c r="B94" s="8" t="s">
        <v>93</v>
      </c>
      <c r="C94" s="9">
        <v>1</v>
      </c>
      <c r="D94" s="10" t="s">
        <v>2</v>
      </c>
      <c r="E94" s="11">
        <f t="shared" si="24"/>
        <v>29411.764705882353</v>
      </c>
      <c r="F94" s="11">
        <f t="shared" si="26"/>
        <v>5588.2352941176468</v>
      </c>
      <c r="G94" s="11">
        <f t="shared" si="27"/>
        <v>35000</v>
      </c>
      <c r="H94" s="12">
        <v>35000</v>
      </c>
      <c r="I94" s="29">
        <v>7000</v>
      </c>
      <c r="J94" s="11">
        <f t="shared" si="28"/>
        <v>1330</v>
      </c>
      <c r="K94" s="11">
        <f t="shared" si="29"/>
        <v>8330</v>
      </c>
      <c r="L94" s="12">
        <f t="shared" si="20"/>
        <v>8330</v>
      </c>
      <c r="M94" s="11">
        <v>27200</v>
      </c>
      <c r="N94" s="11">
        <f t="shared" si="30"/>
        <v>5168</v>
      </c>
      <c r="O94" s="11">
        <f t="shared" si="25"/>
        <v>32368</v>
      </c>
      <c r="P94" s="11">
        <f t="shared" si="21"/>
        <v>32368</v>
      </c>
      <c r="Q94" s="11">
        <f t="shared" si="18"/>
        <v>17758</v>
      </c>
      <c r="R94" s="11">
        <f t="shared" si="31"/>
        <v>3374.02</v>
      </c>
      <c r="S94" s="11">
        <f t="shared" si="22"/>
        <v>21132.02</v>
      </c>
    </row>
    <row r="95" spans="1:19" ht="22.5" x14ac:dyDescent="0.2">
      <c r="A95" s="7">
        <v>92</v>
      </c>
      <c r="B95" s="8" t="s">
        <v>94</v>
      </c>
      <c r="C95" s="9">
        <v>1</v>
      </c>
      <c r="D95" s="10" t="s">
        <v>2</v>
      </c>
      <c r="E95" s="11">
        <f t="shared" si="24"/>
        <v>33613.445378151264</v>
      </c>
      <c r="F95" s="11">
        <f t="shared" si="26"/>
        <v>6386.5546218487398</v>
      </c>
      <c r="G95" s="11">
        <f t="shared" si="27"/>
        <v>40000</v>
      </c>
      <c r="H95" s="12">
        <v>40000</v>
      </c>
      <c r="I95" s="29">
        <v>9000</v>
      </c>
      <c r="J95" s="11">
        <f t="shared" si="28"/>
        <v>1710</v>
      </c>
      <c r="K95" s="11">
        <f t="shared" si="29"/>
        <v>10710</v>
      </c>
      <c r="L95" s="12">
        <f t="shared" si="20"/>
        <v>10710</v>
      </c>
      <c r="M95" s="11">
        <v>29000</v>
      </c>
      <c r="N95" s="11">
        <f t="shared" si="30"/>
        <v>5510</v>
      </c>
      <c r="O95" s="11">
        <f t="shared" si="25"/>
        <v>34510</v>
      </c>
      <c r="P95" s="11">
        <f t="shared" si="21"/>
        <v>34510</v>
      </c>
      <c r="Q95" s="11">
        <f t="shared" si="18"/>
        <v>20625</v>
      </c>
      <c r="R95" s="11">
        <f t="shared" si="31"/>
        <v>3918.75</v>
      </c>
      <c r="S95" s="11">
        <f t="shared" si="22"/>
        <v>24543.75</v>
      </c>
    </row>
    <row r="96" spans="1:19" ht="22.5" x14ac:dyDescent="0.2">
      <c r="A96" s="7">
        <v>93</v>
      </c>
      <c r="B96" s="8" t="s">
        <v>95</v>
      </c>
      <c r="C96" s="9">
        <v>1</v>
      </c>
      <c r="D96" s="10" t="s">
        <v>2</v>
      </c>
      <c r="E96" s="11">
        <f t="shared" si="24"/>
        <v>42016.806722689078</v>
      </c>
      <c r="F96" s="11">
        <f t="shared" si="26"/>
        <v>7983.1932773109247</v>
      </c>
      <c r="G96" s="11">
        <f t="shared" si="27"/>
        <v>50000</v>
      </c>
      <c r="H96" s="12">
        <v>50000</v>
      </c>
      <c r="I96" s="29">
        <v>12000</v>
      </c>
      <c r="J96" s="11">
        <f t="shared" si="28"/>
        <v>2280</v>
      </c>
      <c r="K96" s="11">
        <f t="shared" si="29"/>
        <v>14280</v>
      </c>
      <c r="L96" s="12">
        <f t="shared" si="20"/>
        <v>14280</v>
      </c>
      <c r="M96" s="11">
        <v>30000</v>
      </c>
      <c r="N96" s="11">
        <f t="shared" si="30"/>
        <v>5700</v>
      </c>
      <c r="O96" s="11">
        <f t="shared" si="25"/>
        <v>35700</v>
      </c>
      <c r="P96" s="11">
        <f t="shared" si="21"/>
        <v>35700</v>
      </c>
      <c r="Q96" s="11">
        <f t="shared" si="18"/>
        <v>24731</v>
      </c>
      <c r="R96" s="11">
        <f t="shared" si="31"/>
        <v>4698.8900000000003</v>
      </c>
      <c r="S96" s="11">
        <f t="shared" si="22"/>
        <v>29429.89</v>
      </c>
    </row>
    <row r="97" spans="1:19" ht="22.5" x14ac:dyDescent="0.2">
      <c r="A97" s="7">
        <v>94</v>
      </c>
      <c r="B97" s="8" t="s">
        <v>96</v>
      </c>
      <c r="C97" s="9">
        <v>1</v>
      </c>
      <c r="D97" s="10" t="s">
        <v>2</v>
      </c>
      <c r="E97" s="31">
        <f t="shared" si="24"/>
        <v>50420.168067226892</v>
      </c>
      <c r="F97" s="31">
        <f t="shared" si="26"/>
        <v>9579.8319327731097</v>
      </c>
      <c r="G97" s="11">
        <f t="shared" si="27"/>
        <v>60000</v>
      </c>
      <c r="H97" s="12">
        <v>60000</v>
      </c>
      <c r="I97" s="29">
        <v>500</v>
      </c>
      <c r="J97" s="11">
        <f t="shared" si="28"/>
        <v>95</v>
      </c>
      <c r="K97" s="11">
        <f t="shared" si="29"/>
        <v>595</v>
      </c>
      <c r="L97" s="12">
        <f t="shared" si="20"/>
        <v>595</v>
      </c>
      <c r="M97" s="11">
        <v>210</v>
      </c>
      <c r="N97" s="11">
        <f t="shared" si="30"/>
        <v>39.9</v>
      </c>
      <c r="O97" s="11">
        <f t="shared" si="25"/>
        <v>249.9</v>
      </c>
      <c r="P97" s="11">
        <f t="shared" si="21"/>
        <v>249.9</v>
      </c>
      <c r="Q97" s="11">
        <f>ROUND((GEOMEAN(I97,M97)),0)</f>
        <v>324</v>
      </c>
      <c r="R97" s="11">
        <f t="shared" si="31"/>
        <v>61.56</v>
      </c>
      <c r="S97" s="11">
        <f t="shared" si="22"/>
        <v>385.56</v>
      </c>
    </row>
    <row r="98" spans="1:19" ht="22.5" x14ac:dyDescent="0.2">
      <c r="A98" s="7">
        <v>95</v>
      </c>
      <c r="B98" s="16" t="s">
        <v>97</v>
      </c>
      <c r="C98" s="9">
        <v>1</v>
      </c>
      <c r="D98" s="10" t="s">
        <v>2</v>
      </c>
      <c r="E98" s="11">
        <f t="shared" si="24"/>
        <v>5882.3529411764712</v>
      </c>
      <c r="F98" s="11">
        <f t="shared" si="26"/>
        <v>1117.6470588235295</v>
      </c>
      <c r="G98" s="11">
        <f t="shared" si="27"/>
        <v>7000.0000000000009</v>
      </c>
      <c r="H98" s="12">
        <v>7000</v>
      </c>
      <c r="I98" s="29">
        <v>2000</v>
      </c>
      <c r="J98" s="11">
        <f t="shared" si="28"/>
        <v>380</v>
      </c>
      <c r="K98" s="11">
        <f t="shared" si="29"/>
        <v>2380</v>
      </c>
      <c r="L98" s="12">
        <f t="shared" si="20"/>
        <v>2380</v>
      </c>
      <c r="M98" s="11">
        <v>5900</v>
      </c>
      <c r="N98" s="11">
        <f t="shared" si="30"/>
        <v>1121</v>
      </c>
      <c r="O98" s="11">
        <f t="shared" si="25"/>
        <v>7021</v>
      </c>
      <c r="P98" s="11">
        <f t="shared" si="21"/>
        <v>7021</v>
      </c>
      <c r="Q98" s="11">
        <f t="shared" si="18"/>
        <v>4110</v>
      </c>
      <c r="R98" s="11">
        <f t="shared" si="31"/>
        <v>780.9</v>
      </c>
      <c r="S98" s="11">
        <f t="shared" si="22"/>
        <v>4890.8999999999996</v>
      </c>
    </row>
    <row r="99" spans="1:19" ht="22.5" x14ac:dyDescent="0.2">
      <c r="A99" s="7">
        <v>96</v>
      </c>
      <c r="B99" s="8" t="s">
        <v>98</v>
      </c>
      <c r="C99" s="9">
        <v>1</v>
      </c>
      <c r="D99" s="10" t="s">
        <v>2</v>
      </c>
      <c r="E99" s="11">
        <f t="shared" si="24"/>
        <v>12605.042016806723</v>
      </c>
      <c r="F99" s="11">
        <f t="shared" si="26"/>
        <v>2394.9579831932774</v>
      </c>
      <c r="G99" s="11">
        <f t="shared" si="27"/>
        <v>15000</v>
      </c>
      <c r="H99" s="12">
        <v>15000</v>
      </c>
      <c r="I99" s="29">
        <v>7000</v>
      </c>
      <c r="J99" s="11">
        <f t="shared" si="28"/>
        <v>1330</v>
      </c>
      <c r="K99" s="11">
        <f t="shared" si="29"/>
        <v>8330</v>
      </c>
      <c r="L99" s="12">
        <f t="shared" si="20"/>
        <v>8330</v>
      </c>
      <c r="M99" s="11">
        <v>11220</v>
      </c>
      <c r="N99" s="11">
        <f t="shared" si="30"/>
        <v>2131.8000000000002</v>
      </c>
      <c r="O99" s="11">
        <f t="shared" si="25"/>
        <v>13351.8</v>
      </c>
      <c r="P99" s="11">
        <f t="shared" si="21"/>
        <v>13351.8</v>
      </c>
      <c r="Q99" s="11">
        <f t="shared" si="18"/>
        <v>9967</v>
      </c>
      <c r="R99" s="11">
        <f t="shared" si="31"/>
        <v>1893.73</v>
      </c>
      <c r="S99" s="11">
        <f t="shared" si="22"/>
        <v>11860.73</v>
      </c>
    </row>
    <row r="100" spans="1:19" ht="22.5" x14ac:dyDescent="0.2">
      <c r="A100" s="7">
        <v>97</v>
      </c>
      <c r="B100" s="21" t="s">
        <v>143</v>
      </c>
      <c r="C100" s="9">
        <v>1</v>
      </c>
      <c r="D100" s="10" t="s">
        <v>2</v>
      </c>
      <c r="E100" s="11">
        <f t="shared" si="24"/>
        <v>151260.50420168068</v>
      </c>
      <c r="F100" s="11">
        <f t="shared" si="26"/>
        <v>28739.495798319331</v>
      </c>
      <c r="G100" s="11">
        <f t="shared" si="27"/>
        <v>180000</v>
      </c>
      <c r="H100" s="12">
        <v>180000</v>
      </c>
      <c r="I100" s="29">
        <v>32000</v>
      </c>
      <c r="J100" s="11">
        <f t="shared" si="28"/>
        <v>6080</v>
      </c>
      <c r="K100" s="11">
        <f t="shared" si="29"/>
        <v>38080</v>
      </c>
      <c r="L100" s="12">
        <f t="shared" si="20"/>
        <v>38080</v>
      </c>
      <c r="M100" s="11">
        <v>95000</v>
      </c>
      <c r="N100" s="11">
        <f t="shared" si="30"/>
        <v>18050</v>
      </c>
      <c r="O100" s="11">
        <f t="shared" si="25"/>
        <v>113050</v>
      </c>
      <c r="P100" s="11">
        <f t="shared" si="21"/>
        <v>113050</v>
      </c>
      <c r="Q100" s="11">
        <f>ROUND((GEOMEAN(E100,M100)),0)</f>
        <v>119874</v>
      </c>
      <c r="R100" s="11">
        <f t="shared" si="31"/>
        <v>22776.06</v>
      </c>
      <c r="S100" s="11">
        <f t="shared" si="22"/>
        <v>142650.06</v>
      </c>
    </row>
    <row r="101" spans="1:19" x14ac:dyDescent="0.2">
      <c r="A101" s="7">
        <v>98</v>
      </c>
      <c r="B101" s="19" t="s">
        <v>144</v>
      </c>
      <c r="C101" s="9">
        <v>1</v>
      </c>
      <c r="D101" s="10" t="s">
        <v>2</v>
      </c>
      <c r="E101" s="11">
        <v>0</v>
      </c>
      <c r="F101" s="11"/>
      <c r="G101" s="11"/>
      <c r="H101" s="11"/>
      <c r="I101" s="12"/>
      <c r="J101" s="22"/>
      <c r="K101" s="22"/>
      <c r="L101" s="12">
        <f t="shared" si="20"/>
        <v>0</v>
      </c>
      <c r="M101" s="11">
        <v>428000</v>
      </c>
      <c r="N101" s="11">
        <f t="shared" si="30"/>
        <v>81320</v>
      </c>
      <c r="O101" s="11">
        <f t="shared" si="25"/>
        <v>509320</v>
      </c>
      <c r="P101" s="11">
        <f t="shared" si="21"/>
        <v>509320</v>
      </c>
      <c r="Q101" s="11">
        <f>ROUND((GEOMEAN(I101,M101)),0)</f>
        <v>428000</v>
      </c>
      <c r="R101" s="11">
        <f t="shared" ref="R101:R102" si="32">+Q101*19%</f>
        <v>81320</v>
      </c>
      <c r="S101" s="11">
        <f t="shared" si="22"/>
        <v>509320</v>
      </c>
    </row>
    <row r="102" spans="1:19" x14ac:dyDescent="0.2">
      <c r="A102" s="7">
        <v>99</v>
      </c>
      <c r="B102" s="19" t="s">
        <v>145</v>
      </c>
      <c r="C102" s="9">
        <v>1</v>
      </c>
      <c r="D102" s="10" t="s">
        <v>2</v>
      </c>
      <c r="E102" s="11">
        <v>0</v>
      </c>
      <c r="F102" s="11"/>
      <c r="G102" s="11"/>
      <c r="H102" s="11"/>
      <c r="I102" s="11">
        <v>0</v>
      </c>
      <c r="J102" s="22"/>
      <c r="K102" s="22"/>
      <c r="L102" s="12">
        <f t="shared" si="20"/>
        <v>0</v>
      </c>
      <c r="M102" s="11">
        <v>6500</v>
      </c>
      <c r="N102" s="11">
        <f t="shared" si="30"/>
        <v>1235</v>
      </c>
      <c r="O102" s="11">
        <f t="shared" si="25"/>
        <v>7735</v>
      </c>
      <c r="P102" s="11">
        <f t="shared" si="21"/>
        <v>7735</v>
      </c>
      <c r="Q102" s="11">
        <f>ROUND((GEOMEAN(M102)),0)</f>
        <v>6500</v>
      </c>
      <c r="R102" s="11">
        <f t="shared" si="32"/>
        <v>1235</v>
      </c>
      <c r="S102" s="11">
        <f t="shared" si="22"/>
        <v>7735</v>
      </c>
    </row>
    <row r="103" spans="1:19" x14ac:dyDescent="0.2">
      <c r="E103" s="33">
        <f>SUM(E4:E102)</f>
        <v>7771176.4705882436</v>
      </c>
      <c r="F103" s="33">
        <f t="shared" ref="F103:S103" si="33">SUM(F4:F102)</f>
        <v>1476523.5294117639</v>
      </c>
      <c r="G103" s="33">
        <f t="shared" si="33"/>
        <v>9247700</v>
      </c>
      <c r="H103" s="38">
        <f t="shared" si="33"/>
        <v>9247700</v>
      </c>
      <c r="I103" s="36">
        <f>SUM(I4:I102)</f>
        <v>3783232</v>
      </c>
      <c r="J103" s="36">
        <f>SUM(J4:J102)</f>
        <v>678914.08000000007</v>
      </c>
      <c r="K103" s="36">
        <f>SUM(K4:K102)</f>
        <v>4252146.08</v>
      </c>
      <c r="L103" s="35">
        <f t="shared" si="33"/>
        <v>4252146.08</v>
      </c>
      <c r="M103" s="37">
        <f t="shared" si="33"/>
        <v>16016080</v>
      </c>
      <c r="N103" s="37">
        <f t="shared" si="33"/>
        <v>2783401.1999999993</v>
      </c>
      <c r="O103" s="37">
        <f t="shared" si="33"/>
        <v>17413246.200000003</v>
      </c>
      <c r="P103" s="35">
        <f t="shared" si="33"/>
        <v>17413246.200000003</v>
      </c>
      <c r="Q103" s="36">
        <f t="shared" si="33"/>
        <v>14011330</v>
      </c>
      <c r="R103" s="36">
        <f t="shared" si="33"/>
        <v>1808463.6999999988</v>
      </c>
      <c r="S103" s="36">
        <f t="shared" si="33"/>
        <v>15819793.70000001</v>
      </c>
    </row>
    <row r="104" spans="1:19" x14ac:dyDescent="0.2">
      <c r="Q104" s="32"/>
    </row>
  </sheetData>
  <mergeCells count="6">
    <mergeCell ref="A1:D1"/>
    <mergeCell ref="E2:G2"/>
    <mergeCell ref="M2:O2"/>
    <mergeCell ref="Q2:S2"/>
    <mergeCell ref="A2:D2"/>
    <mergeCell ref="I2:K2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F697E-77E3-47DA-9E3D-2D2341613714}">
  <sheetPr>
    <tabColor rgb="FF00B0F0"/>
  </sheetPr>
  <dimension ref="A1:T40"/>
  <sheetViews>
    <sheetView zoomScaleNormal="100" workbookViewId="0">
      <selection activeCell="B19" sqref="B19"/>
    </sheetView>
  </sheetViews>
  <sheetFormatPr baseColWidth="10" defaultRowHeight="11.25" x14ac:dyDescent="0.2"/>
  <cols>
    <col min="1" max="1" width="9.140625" style="25" customWidth="1"/>
    <col min="2" max="2" width="38.140625" style="25" customWidth="1"/>
    <col min="3" max="3" width="7.85546875" style="46" bestFit="1" customWidth="1"/>
    <col min="4" max="4" width="8.42578125" style="46" bestFit="1" customWidth="1"/>
    <col min="5" max="5" width="13.42578125" style="25" hidden="1" customWidth="1"/>
    <col min="6" max="7" width="13" style="25" hidden="1" customWidth="1"/>
    <col min="8" max="8" width="14.42578125" style="25" hidden="1" customWidth="1"/>
    <col min="9" max="11" width="13" style="25" hidden="1" customWidth="1"/>
    <col min="12" max="12" width="14.42578125" style="25" hidden="1" customWidth="1"/>
    <col min="13" max="14" width="13" style="25" hidden="1" customWidth="1"/>
    <col min="15" max="15" width="14" style="25" hidden="1" customWidth="1"/>
    <col min="16" max="16" width="13.42578125" style="25" hidden="1" customWidth="1"/>
    <col min="17" max="17" width="13.5703125" style="25" customWidth="1"/>
    <col min="18" max="18" width="12.42578125" style="25" bestFit="1" customWidth="1"/>
    <col min="19" max="19" width="13.85546875" style="25" bestFit="1" customWidth="1"/>
    <col min="20" max="20" width="12" style="25" bestFit="1" customWidth="1"/>
    <col min="21" max="16384" width="11.42578125" style="25"/>
  </cols>
  <sheetData>
    <row r="1" spans="1:20" x14ac:dyDescent="0.2">
      <c r="A1" s="66"/>
      <c r="B1" s="66"/>
      <c r="C1" s="66"/>
      <c r="D1" s="66"/>
      <c r="E1" s="39"/>
      <c r="F1" s="39"/>
      <c r="G1" s="39"/>
      <c r="H1" s="39">
        <v>1.19</v>
      </c>
      <c r="I1" s="39"/>
      <c r="J1" s="39"/>
      <c r="K1" s="39"/>
      <c r="L1" s="39">
        <v>1.19</v>
      </c>
      <c r="M1" s="39"/>
      <c r="N1" s="39"/>
      <c r="O1" s="39"/>
      <c r="P1" s="39"/>
      <c r="Q1" s="39"/>
      <c r="R1" s="39"/>
      <c r="S1" s="39"/>
    </row>
    <row r="2" spans="1:20" ht="67.5" customHeight="1" x14ac:dyDescent="0.2">
      <c r="A2" s="79" t="s">
        <v>67</v>
      </c>
      <c r="B2" s="79"/>
      <c r="C2" s="79"/>
      <c r="D2" s="79"/>
      <c r="E2" s="80" t="s">
        <v>26</v>
      </c>
      <c r="F2" s="80"/>
      <c r="G2" s="80"/>
      <c r="H2" s="3" t="s">
        <v>28</v>
      </c>
      <c r="I2" s="73" t="s">
        <v>66</v>
      </c>
      <c r="J2" s="74"/>
      <c r="K2" s="75"/>
      <c r="L2" s="3" t="s">
        <v>101</v>
      </c>
      <c r="M2" s="81" t="s">
        <v>27</v>
      </c>
      <c r="N2" s="81"/>
      <c r="O2" s="81"/>
      <c r="P2" s="3" t="s">
        <v>29</v>
      </c>
      <c r="Q2" s="82" t="s">
        <v>25</v>
      </c>
      <c r="R2" s="82"/>
      <c r="S2" s="82"/>
    </row>
    <row r="3" spans="1:20" ht="31.5" x14ac:dyDescent="0.2">
      <c r="A3" s="40" t="s">
        <v>65</v>
      </c>
      <c r="B3" s="40" t="s">
        <v>0</v>
      </c>
      <c r="C3" s="40" t="s">
        <v>1</v>
      </c>
      <c r="D3" s="40" t="s">
        <v>30</v>
      </c>
      <c r="E3" s="41" t="s">
        <v>23</v>
      </c>
      <c r="F3" s="41" t="s">
        <v>22</v>
      </c>
      <c r="G3" s="41" t="s">
        <v>24</v>
      </c>
      <c r="H3" s="42" t="s">
        <v>24</v>
      </c>
      <c r="I3" s="40" t="s">
        <v>23</v>
      </c>
      <c r="J3" s="40" t="s">
        <v>22</v>
      </c>
      <c r="K3" s="40" t="s">
        <v>24</v>
      </c>
      <c r="L3" s="42" t="s">
        <v>24</v>
      </c>
      <c r="M3" s="43" t="s">
        <v>23</v>
      </c>
      <c r="N3" s="43" t="s">
        <v>22</v>
      </c>
      <c r="O3" s="43" t="s">
        <v>24</v>
      </c>
      <c r="P3" s="42" t="s">
        <v>24</v>
      </c>
      <c r="Q3" s="40" t="s">
        <v>23</v>
      </c>
      <c r="R3" s="40" t="s">
        <v>22</v>
      </c>
      <c r="S3" s="40" t="s">
        <v>24</v>
      </c>
    </row>
    <row r="4" spans="1:20" x14ac:dyDescent="0.2">
      <c r="A4" s="7">
        <v>1</v>
      </c>
      <c r="B4" s="8" t="s">
        <v>31</v>
      </c>
      <c r="C4" s="9">
        <v>1</v>
      </c>
      <c r="D4" s="10" t="s">
        <v>2</v>
      </c>
      <c r="E4" s="11">
        <f>+H4/$H$1</f>
        <v>42016.806722689078</v>
      </c>
      <c r="F4" s="11">
        <f>+E4*19%</f>
        <v>7983.1932773109247</v>
      </c>
      <c r="G4" s="11">
        <f>+E4+F4</f>
        <v>50000</v>
      </c>
      <c r="H4" s="12">
        <v>50000</v>
      </c>
      <c r="I4" s="13">
        <v>40000</v>
      </c>
      <c r="J4" s="11">
        <f>+I4*19%</f>
        <v>7600</v>
      </c>
      <c r="K4" s="11">
        <f>+I4+J4</f>
        <v>47600</v>
      </c>
      <c r="L4" s="11">
        <v>47600</v>
      </c>
      <c r="M4" s="13">
        <v>32000</v>
      </c>
      <c r="N4" s="11">
        <f>+M4*19%</f>
        <v>6080</v>
      </c>
      <c r="O4" s="11">
        <f>+M4+N4</f>
        <v>38080</v>
      </c>
      <c r="P4" s="11">
        <f>+O4</f>
        <v>38080</v>
      </c>
      <c r="Q4" s="11">
        <f>ROUND((GEOMEAN(E4,I4,M4)),0)</f>
        <v>37747</v>
      </c>
      <c r="R4" s="11">
        <f>+Q4*19%</f>
        <v>7171.93</v>
      </c>
      <c r="S4" s="11">
        <f>+Q4+R4</f>
        <v>44918.93</v>
      </c>
    </row>
    <row r="5" spans="1:20" x14ac:dyDescent="0.2">
      <c r="A5" s="7">
        <v>2</v>
      </c>
      <c r="B5" s="8" t="s">
        <v>32</v>
      </c>
      <c r="C5" s="9">
        <v>1</v>
      </c>
      <c r="D5" s="10" t="s">
        <v>2</v>
      </c>
      <c r="E5" s="11">
        <f t="shared" ref="E5:E39" si="0">+H5/$H$1</f>
        <v>21008.403361344539</v>
      </c>
      <c r="F5" s="11">
        <f>+E5*19%</f>
        <v>3991.5966386554624</v>
      </c>
      <c r="G5" s="11">
        <f>+E5+F5</f>
        <v>25000</v>
      </c>
      <c r="H5" s="12">
        <v>25000</v>
      </c>
      <c r="I5" s="13">
        <v>10000</v>
      </c>
      <c r="J5" s="11">
        <f>+I5*19%</f>
        <v>1900</v>
      </c>
      <c r="K5" s="11">
        <f>+I5+J5</f>
        <v>11900</v>
      </c>
      <c r="L5" s="11">
        <v>11900</v>
      </c>
      <c r="M5" s="13">
        <v>3920</v>
      </c>
      <c r="N5" s="11">
        <f t="shared" ref="N5:N39" si="1">+M5*19%</f>
        <v>744.8</v>
      </c>
      <c r="O5" s="11">
        <f t="shared" ref="O5:O39" si="2">+M5+N5</f>
        <v>4664.8</v>
      </c>
      <c r="P5" s="11">
        <f t="shared" ref="P5:P39" si="3">+O5</f>
        <v>4664.8</v>
      </c>
      <c r="Q5" s="11">
        <f>ROUND((GEOMEAN(E5,I5)),0)</f>
        <v>14494</v>
      </c>
      <c r="R5" s="11">
        <f t="shared" ref="R5:R39" si="4">+Q5*19%</f>
        <v>2753.86</v>
      </c>
      <c r="S5" s="11">
        <f t="shared" ref="S5:S39" si="5">+Q5+R5</f>
        <v>17247.86</v>
      </c>
    </row>
    <row r="6" spans="1:20" x14ac:dyDescent="0.2">
      <c r="A6" s="7">
        <v>3</v>
      </c>
      <c r="B6" s="8" t="s">
        <v>33</v>
      </c>
      <c r="C6" s="9">
        <v>1</v>
      </c>
      <c r="D6" s="10" t="s">
        <v>2</v>
      </c>
      <c r="E6" s="11">
        <f t="shared" si="0"/>
        <v>18907.563025210085</v>
      </c>
      <c r="F6" s="11">
        <f t="shared" ref="F6:F39" si="6">+E6*19%</f>
        <v>3592.4369747899163</v>
      </c>
      <c r="G6" s="11">
        <f t="shared" ref="G6:G39" si="7">+E6+F6</f>
        <v>22500</v>
      </c>
      <c r="H6" s="12">
        <v>22500</v>
      </c>
      <c r="I6" s="13">
        <v>5520</v>
      </c>
      <c r="J6" s="11">
        <f t="shared" ref="J6:J39" si="8">+I6*19%</f>
        <v>1048.8</v>
      </c>
      <c r="K6" s="11">
        <f t="shared" ref="K6:K39" si="9">+I6+J6</f>
        <v>6568.8</v>
      </c>
      <c r="L6" s="11">
        <v>6568.8</v>
      </c>
      <c r="M6" s="13">
        <v>4620</v>
      </c>
      <c r="N6" s="11">
        <f t="shared" si="1"/>
        <v>877.8</v>
      </c>
      <c r="O6" s="11">
        <f t="shared" si="2"/>
        <v>5497.8</v>
      </c>
      <c r="P6" s="11">
        <f t="shared" si="3"/>
        <v>5497.8</v>
      </c>
      <c r="Q6" s="11">
        <f t="shared" ref="Q6:Q39" si="10">ROUND((GEOMEAN(E6,I6,M6)),0)</f>
        <v>7842</v>
      </c>
      <c r="R6" s="11">
        <f t="shared" si="4"/>
        <v>1489.98</v>
      </c>
      <c r="S6" s="11">
        <f t="shared" si="5"/>
        <v>9331.98</v>
      </c>
    </row>
    <row r="7" spans="1:20" x14ac:dyDescent="0.2">
      <c r="A7" s="7">
        <v>4</v>
      </c>
      <c r="B7" s="44" t="s">
        <v>34</v>
      </c>
      <c r="C7" s="9">
        <v>1</v>
      </c>
      <c r="D7" s="10" t="s">
        <v>2</v>
      </c>
      <c r="E7" s="11">
        <f t="shared" si="0"/>
        <v>420168.06722689077</v>
      </c>
      <c r="F7" s="11">
        <f t="shared" si="6"/>
        <v>79831.932773109249</v>
      </c>
      <c r="G7" s="11">
        <f t="shared" si="7"/>
        <v>500000</v>
      </c>
      <c r="H7" s="12">
        <v>500000</v>
      </c>
      <c r="I7" s="13">
        <v>160000</v>
      </c>
      <c r="J7" s="11">
        <f t="shared" si="8"/>
        <v>30400</v>
      </c>
      <c r="K7" s="11">
        <f t="shared" si="9"/>
        <v>190400</v>
      </c>
      <c r="L7" s="11">
        <v>190400</v>
      </c>
      <c r="M7" s="13">
        <v>350000</v>
      </c>
      <c r="N7" s="11">
        <f t="shared" si="1"/>
        <v>66500</v>
      </c>
      <c r="O7" s="11">
        <f t="shared" si="2"/>
        <v>416500</v>
      </c>
      <c r="P7" s="11">
        <f t="shared" si="3"/>
        <v>416500</v>
      </c>
      <c r="Q7" s="11">
        <f>ROUND((GEOMEAN(E7,M7)),0)</f>
        <v>383482</v>
      </c>
      <c r="R7" s="11">
        <f t="shared" si="4"/>
        <v>72861.58</v>
      </c>
      <c r="S7" s="11">
        <f t="shared" si="5"/>
        <v>456343.58</v>
      </c>
    </row>
    <row r="8" spans="1:20" x14ac:dyDescent="0.2">
      <c r="A8" s="7">
        <v>5</v>
      </c>
      <c r="B8" s="44" t="s">
        <v>35</v>
      </c>
      <c r="C8" s="9">
        <v>1</v>
      </c>
      <c r="D8" s="10" t="s">
        <v>2</v>
      </c>
      <c r="E8" s="11">
        <f t="shared" si="0"/>
        <v>1260504.2016806724</v>
      </c>
      <c r="F8" s="11">
        <f t="shared" si="6"/>
        <v>239495.79831932776</v>
      </c>
      <c r="G8" s="11">
        <f t="shared" si="7"/>
        <v>1500000</v>
      </c>
      <c r="H8" s="12">
        <v>1500000</v>
      </c>
      <c r="I8" s="13">
        <v>180000</v>
      </c>
      <c r="J8" s="11">
        <f t="shared" si="8"/>
        <v>34200</v>
      </c>
      <c r="K8" s="11">
        <f t="shared" si="9"/>
        <v>214200</v>
      </c>
      <c r="L8" s="11">
        <v>214200</v>
      </c>
      <c r="M8" s="13">
        <v>2100000</v>
      </c>
      <c r="N8" s="11">
        <f t="shared" si="1"/>
        <v>399000</v>
      </c>
      <c r="O8" s="11">
        <f t="shared" si="2"/>
        <v>2499000</v>
      </c>
      <c r="P8" s="11">
        <f t="shared" si="3"/>
        <v>2499000</v>
      </c>
      <c r="Q8" s="11">
        <f>ROUND((GEOMEAN(E8,M8)),0)</f>
        <v>1626978</v>
      </c>
      <c r="R8" s="11">
        <f t="shared" si="4"/>
        <v>309125.82</v>
      </c>
      <c r="S8" s="11">
        <f t="shared" si="5"/>
        <v>1936103.82</v>
      </c>
    </row>
    <row r="9" spans="1:20" x14ac:dyDescent="0.2">
      <c r="A9" s="7">
        <v>6</v>
      </c>
      <c r="B9" s="8" t="s">
        <v>36</v>
      </c>
      <c r="C9" s="9">
        <v>1</v>
      </c>
      <c r="D9" s="10" t="s">
        <v>2</v>
      </c>
      <c r="E9" s="11">
        <f t="shared" si="0"/>
        <v>151260.50420168068</v>
      </c>
      <c r="F9" s="11">
        <f t="shared" si="6"/>
        <v>28739.495798319331</v>
      </c>
      <c r="G9" s="11">
        <f t="shared" si="7"/>
        <v>180000</v>
      </c>
      <c r="H9" s="12">
        <v>180000</v>
      </c>
      <c r="I9" s="13">
        <v>45000</v>
      </c>
      <c r="J9" s="11">
        <f t="shared" si="8"/>
        <v>8550</v>
      </c>
      <c r="K9" s="11">
        <f t="shared" si="9"/>
        <v>53550</v>
      </c>
      <c r="L9" s="11">
        <v>53550</v>
      </c>
      <c r="M9" s="13">
        <v>125000</v>
      </c>
      <c r="N9" s="11">
        <f t="shared" si="1"/>
        <v>23750</v>
      </c>
      <c r="O9" s="11">
        <f t="shared" si="2"/>
        <v>148750</v>
      </c>
      <c r="P9" s="11">
        <f t="shared" si="3"/>
        <v>148750</v>
      </c>
      <c r="Q9" s="11">
        <f>ROUND((GEOMEAN(E9,IM9)),0)</f>
        <v>151261</v>
      </c>
      <c r="R9" s="11">
        <f t="shared" si="4"/>
        <v>28739.59</v>
      </c>
      <c r="S9" s="11">
        <f t="shared" si="5"/>
        <v>180000.59</v>
      </c>
    </row>
    <row r="10" spans="1:20" x14ac:dyDescent="0.2">
      <c r="A10" s="7">
        <v>7</v>
      </c>
      <c r="B10" s="8" t="s">
        <v>37</v>
      </c>
      <c r="C10" s="9">
        <v>1</v>
      </c>
      <c r="D10" s="10" t="s">
        <v>2</v>
      </c>
      <c r="E10" s="11">
        <f t="shared" si="0"/>
        <v>126050.42016806723</v>
      </c>
      <c r="F10" s="11">
        <f t="shared" si="6"/>
        <v>23949.579831932773</v>
      </c>
      <c r="G10" s="11">
        <f t="shared" si="7"/>
        <v>150000</v>
      </c>
      <c r="H10" s="12">
        <v>150000</v>
      </c>
      <c r="I10" s="13">
        <v>35000</v>
      </c>
      <c r="J10" s="11">
        <f t="shared" si="8"/>
        <v>6650</v>
      </c>
      <c r="K10" s="11">
        <f t="shared" si="9"/>
        <v>41650</v>
      </c>
      <c r="L10" s="11">
        <v>41650</v>
      </c>
      <c r="M10" s="13">
        <v>80000</v>
      </c>
      <c r="N10" s="11">
        <f t="shared" si="1"/>
        <v>15200</v>
      </c>
      <c r="O10" s="11">
        <f t="shared" si="2"/>
        <v>95200</v>
      </c>
      <c r="P10" s="11">
        <f t="shared" si="3"/>
        <v>95200</v>
      </c>
      <c r="Q10" s="11">
        <f>ROUND((GEOMEAN(E10,M10)),0)</f>
        <v>100419</v>
      </c>
      <c r="R10" s="11">
        <f t="shared" si="4"/>
        <v>19079.61</v>
      </c>
      <c r="S10" s="11">
        <f t="shared" si="5"/>
        <v>119498.61</v>
      </c>
      <c r="T10" s="32"/>
    </row>
    <row r="11" spans="1:20" x14ac:dyDescent="0.2">
      <c r="A11" s="7">
        <v>8</v>
      </c>
      <c r="B11" s="8" t="s">
        <v>38</v>
      </c>
      <c r="C11" s="9">
        <v>1</v>
      </c>
      <c r="D11" s="10" t="s">
        <v>2</v>
      </c>
      <c r="E11" s="11">
        <f t="shared" si="0"/>
        <v>8403.361344537816</v>
      </c>
      <c r="F11" s="11">
        <f t="shared" si="6"/>
        <v>1596.6386554621849</v>
      </c>
      <c r="G11" s="11">
        <f t="shared" si="7"/>
        <v>10000</v>
      </c>
      <c r="H11" s="12">
        <v>10000</v>
      </c>
      <c r="I11" s="13">
        <v>60000</v>
      </c>
      <c r="J11" s="11">
        <f t="shared" si="8"/>
        <v>11400</v>
      </c>
      <c r="K11" s="11">
        <f t="shared" si="9"/>
        <v>71400</v>
      </c>
      <c r="L11" s="11">
        <v>71400</v>
      </c>
      <c r="M11" s="13">
        <v>136000</v>
      </c>
      <c r="N11" s="11">
        <f t="shared" si="1"/>
        <v>25840</v>
      </c>
      <c r="O11" s="11">
        <f t="shared" si="2"/>
        <v>161840</v>
      </c>
      <c r="P11" s="11">
        <f t="shared" si="3"/>
        <v>161840</v>
      </c>
      <c r="Q11" s="11">
        <f>ROUND((GEOMEAN(I11,M11)),0)</f>
        <v>90333</v>
      </c>
      <c r="R11" s="11">
        <f t="shared" si="4"/>
        <v>17163.27</v>
      </c>
      <c r="S11" s="11">
        <f t="shared" si="5"/>
        <v>107496.27</v>
      </c>
      <c r="T11" s="32"/>
    </row>
    <row r="12" spans="1:20" x14ac:dyDescent="0.2">
      <c r="A12" s="7">
        <v>9</v>
      </c>
      <c r="B12" s="8" t="s">
        <v>39</v>
      </c>
      <c r="C12" s="9">
        <v>1</v>
      </c>
      <c r="D12" s="10" t="s">
        <v>2</v>
      </c>
      <c r="E12" s="11">
        <f t="shared" si="0"/>
        <v>42016.806722689078</v>
      </c>
      <c r="F12" s="11">
        <f t="shared" si="6"/>
        <v>7983.1932773109247</v>
      </c>
      <c r="G12" s="11">
        <f t="shared" si="7"/>
        <v>50000</v>
      </c>
      <c r="H12" s="12">
        <v>50000</v>
      </c>
      <c r="I12" s="13">
        <v>3500</v>
      </c>
      <c r="J12" s="11">
        <f t="shared" si="8"/>
        <v>665</v>
      </c>
      <c r="K12" s="11">
        <f t="shared" si="9"/>
        <v>4165</v>
      </c>
      <c r="L12" s="11">
        <v>4165</v>
      </c>
      <c r="M12" s="13">
        <v>15200</v>
      </c>
      <c r="N12" s="11">
        <f t="shared" si="1"/>
        <v>2888</v>
      </c>
      <c r="O12" s="11">
        <f t="shared" si="2"/>
        <v>18088</v>
      </c>
      <c r="P12" s="11">
        <f t="shared" si="3"/>
        <v>18088</v>
      </c>
      <c r="Q12" s="11">
        <f>ROUND((GEOMEAN(E12,M12)),0)</f>
        <v>25272</v>
      </c>
      <c r="R12" s="11">
        <f t="shared" si="4"/>
        <v>4801.68</v>
      </c>
      <c r="S12" s="11">
        <f t="shared" si="5"/>
        <v>30073.68</v>
      </c>
    </row>
    <row r="13" spans="1:20" x14ac:dyDescent="0.2">
      <c r="A13" s="7">
        <v>10</v>
      </c>
      <c r="B13" s="8" t="s">
        <v>40</v>
      </c>
      <c r="C13" s="9">
        <v>1</v>
      </c>
      <c r="D13" s="10" t="s">
        <v>2</v>
      </c>
      <c r="E13" s="11">
        <f t="shared" si="0"/>
        <v>67226.890756302528</v>
      </c>
      <c r="F13" s="11">
        <f t="shared" si="6"/>
        <v>12773.10924369748</v>
      </c>
      <c r="G13" s="11">
        <f t="shared" si="7"/>
        <v>80000</v>
      </c>
      <c r="H13" s="12">
        <v>80000</v>
      </c>
      <c r="I13" s="13">
        <v>18200</v>
      </c>
      <c r="J13" s="11">
        <f t="shared" si="8"/>
        <v>3458</v>
      </c>
      <c r="K13" s="11">
        <f t="shared" si="9"/>
        <v>21658</v>
      </c>
      <c r="L13" s="11">
        <v>21658</v>
      </c>
      <c r="M13" s="13">
        <v>111000</v>
      </c>
      <c r="N13" s="11">
        <f t="shared" si="1"/>
        <v>21090</v>
      </c>
      <c r="O13" s="11">
        <f t="shared" si="2"/>
        <v>132090</v>
      </c>
      <c r="P13" s="11">
        <f t="shared" si="3"/>
        <v>132090</v>
      </c>
      <c r="Q13" s="11">
        <f>ROUND((GEOMEAN(E13,M13)),0)</f>
        <v>86384</v>
      </c>
      <c r="R13" s="11">
        <f t="shared" si="4"/>
        <v>16412.96</v>
      </c>
      <c r="S13" s="11">
        <f t="shared" si="5"/>
        <v>102796.95999999999</v>
      </c>
    </row>
    <row r="14" spans="1:20" x14ac:dyDescent="0.2">
      <c r="A14" s="7">
        <v>11</v>
      </c>
      <c r="B14" s="8" t="s">
        <v>41</v>
      </c>
      <c r="C14" s="9">
        <v>1</v>
      </c>
      <c r="D14" s="10" t="s">
        <v>2</v>
      </c>
      <c r="E14" s="11">
        <f t="shared" si="0"/>
        <v>2521.0084033613448</v>
      </c>
      <c r="F14" s="11">
        <f t="shared" si="6"/>
        <v>478.99159663865549</v>
      </c>
      <c r="G14" s="11">
        <f t="shared" si="7"/>
        <v>3000.0000000000005</v>
      </c>
      <c r="H14" s="12">
        <v>3000</v>
      </c>
      <c r="I14" s="13">
        <v>1500</v>
      </c>
      <c r="J14" s="11">
        <f t="shared" si="8"/>
        <v>285</v>
      </c>
      <c r="K14" s="11">
        <f t="shared" si="9"/>
        <v>1785</v>
      </c>
      <c r="L14" s="11">
        <v>1785</v>
      </c>
      <c r="M14" s="13">
        <v>2200</v>
      </c>
      <c r="N14" s="11">
        <f t="shared" si="1"/>
        <v>418</v>
      </c>
      <c r="O14" s="11">
        <f t="shared" si="2"/>
        <v>2618</v>
      </c>
      <c r="P14" s="11">
        <f t="shared" si="3"/>
        <v>2618</v>
      </c>
      <c r="Q14" s="11">
        <f>ROUND((GEOMEAN(E14,M14)),0)</f>
        <v>2355</v>
      </c>
      <c r="R14" s="11">
        <f t="shared" si="4"/>
        <v>447.45</v>
      </c>
      <c r="S14" s="11">
        <f t="shared" si="5"/>
        <v>2802.45</v>
      </c>
    </row>
    <row r="15" spans="1:20" x14ac:dyDescent="0.2">
      <c r="A15" s="7">
        <v>12</v>
      </c>
      <c r="B15" s="45" t="s">
        <v>42</v>
      </c>
      <c r="C15" s="9">
        <v>1</v>
      </c>
      <c r="D15" s="10" t="s">
        <v>2</v>
      </c>
      <c r="E15" s="11">
        <f t="shared" si="0"/>
        <v>109243.6974789916</v>
      </c>
      <c r="F15" s="11">
        <f t="shared" si="6"/>
        <v>20756.302521008405</v>
      </c>
      <c r="G15" s="11">
        <f t="shared" si="7"/>
        <v>130000</v>
      </c>
      <c r="H15" s="12">
        <v>130000</v>
      </c>
      <c r="I15" s="13">
        <v>32100</v>
      </c>
      <c r="J15" s="11">
        <f t="shared" si="8"/>
        <v>6099</v>
      </c>
      <c r="K15" s="11">
        <f t="shared" si="9"/>
        <v>38199</v>
      </c>
      <c r="L15" s="11">
        <v>38199</v>
      </c>
      <c r="M15" s="13">
        <v>56000</v>
      </c>
      <c r="N15" s="11">
        <f t="shared" si="1"/>
        <v>10640</v>
      </c>
      <c r="O15" s="11">
        <f t="shared" si="2"/>
        <v>66640</v>
      </c>
      <c r="P15" s="11">
        <f t="shared" si="3"/>
        <v>66640</v>
      </c>
      <c r="Q15" s="11">
        <f>ROUND((GEOMEAN(E15,M15)),0)</f>
        <v>78215</v>
      </c>
      <c r="R15" s="11">
        <f t="shared" si="4"/>
        <v>14860.85</v>
      </c>
      <c r="S15" s="11">
        <f t="shared" si="5"/>
        <v>93075.85</v>
      </c>
    </row>
    <row r="16" spans="1:20" x14ac:dyDescent="0.2">
      <c r="A16" s="7">
        <v>13</v>
      </c>
      <c r="B16" s="8" t="s">
        <v>43</v>
      </c>
      <c r="C16" s="9">
        <v>1</v>
      </c>
      <c r="D16" s="10" t="s">
        <v>2</v>
      </c>
      <c r="E16" s="11">
        <f t="shared" si="0"/>
        <v>16806.722689075632</v>
      </c>
      <c r="F16" s="11">
        <f t="shared" si="6"/>
        <v>3193.2773109243699</v>
      </c>
      <c r="G16" s="11">
        <f t="shared" si="7"/>
        <v>20000</v>
      </c>
      <c r="H16" s="12">
        <v>20000</v>
      </c>
      <c r="I16" s="13">
        <v>20000</v>
      </c>
      <c r="J16" s="11">
        <f t="shared" si="8"/>
        <v>3800</v>
      </c>
      <c r="K16" s="11">
        <f t="shared" si="9"/>
        <v>23800</v>
      </c>
      <c r="L16" s="11">
        <v>23800</v>
      </c>
      <c r="M16" s="13">
        <v>25200</v>
      </c>
      <c r="N16" s="11">
        <f t="shared" si="1"/>
        <v>4788</v>
      </c>
      <c r="O16" s="11">
        <f t="shared" si="2"/>
        <v>29988</v>
      </c>
      <c r="P16" s="11">
        <f t="shared" si="3"/>
        <v>29988</v>
      </c>
      <c r="Q16" s="11">
        <f t="shared" si="10"/>
        <v>20385</v>
      </c>
      <c r="R16" s="11">
        <f t="shared" si="4"/>
        <v>3873.15</v>
      </c>
      <c r="S16" s="11">
        <f t="shared" si="5"/>
        <v>24258.15</v>
      </c>
    </row>
    <row r="17" spans="1:20" x14ac:dyDescent="0.2">
      <c r="A17" s="7">
        <v>14</v>
      </c>
      <c r="B17" s="8" t="s">
        <v>44</v>
      </c>
      <c r="C17" s="9">
        <v>1</v>
      </c>
      <c r="D17" s="10" t="s">
        <v>2</v>
      </c>
      <c r="E17" s="11">
        <f t="shared" si="0"/>
        <v>2941.1764705882356</v>
      </c>
      <c r="F17" s="11">
        <f t="shared" si="6"/>
        <v>558.82352941176475</v>
      </c>
      <c r="G17" s="11">
        <f t="shared" si="7"/>
        <v>3500.0000000000005</v>
      </c>
      <c r="H17" s="12">
        <v>3500</v>
      </c>
      <c r="I17" s="13">
        <v>16800</v>
      </c>
      <c r="J17" s="11">
        <f t="shared" si="8"/>
        <v>3192</v>
      </c>
      <c r="K17" s="11">
        <f t="shared" si="9"/>
        <v>19992</v>
      </c>
      <c r="L17" s="11">
        <v>19992</v>
      </c>
      <c r="M17" s="13">
        <v>2750</v>
      </c>
      <c r="N17" s="11">
        <f t="shared" si="1"/>
        <v>522.5</v>
      </c>
      <c r="O17" s="11">
        <f t="shared" si="2"/>
        <v>3272.5</v>
      </c>
      <c r="P17" s="11">
        <f t="shared" si="3"/>
        <v>3272.5</v>
      </c>
      <c r="Q17" s="11">
        <f>ROUND((GEOMEAN(E17,M17)),0)</f>
        <v>2844</v>
      </c>
      <c r="R17" s="11">
        <f t="shared" si="4"/>
        <v>540.36</v>
      </c>
      <c r="S17" s="11">
        <f t="shared" si="5"/>
        <v>3384.36</v>
      </c>
    </row>
    <row r="18" spans="1:20" x14ac:dyDescent="0.2">
      <c r="A18" s="7">
        <v>15</v>
      </c>
      <c r="B18" s="8" t="s">
        <v>45</v>
      </c>
      <c r="C18" s="9">
        <v>1</v>
      </c>
      <c r="D18" s="10" t="s">
        <v>2</v>
      </c>
      <c r="E18" s="11">
        <f t="shared" si="0"/>
        <v>3781.5126050420172</v>
      </c>
      <c r="F18" s="11">
        <f t="shared" si="6"/>
        <v>718.48739495798327</v>
      </c>
      <c r="G18" s="11">
        <f t="shared" si="7"/>
        <v>4500</v>
      </c>
      <c r="H18" s="12">
        <v>4500</v>
      </c>
      <c r="I18" s="13">
        <v>2100</v>
      </c>
      <c r="J18" s="11">
        <f t="shared" si="8"/>
        <v>399</v>
      </c>
      <c r="K18" s="11">
        <f t="shared" si="9"/>
        <v>2499</v>
      </c>
      <c r="L18" s="11">
        <v>2499</v>
      </c>
      <c r="M18" s="13">
        <v>2750</v>
      </c>
      <c r="N18" s="11">
        <f t="shared" si="1"/>
        <v>522.5</v>
      </c>
      <c r="O18" s="11">
        <f t="shared" si="2"/>
        <v>3272.5</v>
      </c>
      <c r="P18" s="11">
        <f t="shared" si="3"/>
        <v>3272.5</v>
      </c>
      <c r="Q18" s="11">
        <f>ROUND((GEOMEAN(E18,M18)),0)</f>
        <v>3225</v>
      </c>
      <c r="R18" s="11">
        <f t="shared" si="4"/>
        <v>612.75</v>
      </c>
      <c r="S18" s="11">
        <f t="shared" si="5"/>
        <v>3837.75</v>
      </c>
    </row>
    <row r="19" spans="1:20" x14ac:dyDescent="0.2">
      <c r="A19" s="7">
        <v>16</v>
      </c>
      <c r="B19" s="8" t="s">
        <v>46</v>
      </c>
      <c r="C19" s="9">
        <v>1</v>
      </c>
      <c r="D19" s="10" t="s">
        <v>2</v>
      </c>
      <c r="E19" s="11">
        <f t="shared" si="0"/>
        <v>42016.806722689078</v>
      </c>
      <c r="F19" s="11">
        <f t="shared" si="6"/>
        <v>7983.1932773109247</v>
      </c>
      <c r="G19" s="11">
        <f t="shared" si="7"/>
        <v>50000</v>
      </c>
      <c r="H19" s="12">
        <v>50000</v>
      </c>
      <c r="I19" s="13">
        <v>2500</v>
      </c>
      <c r="J19" s="11">
        <f t="shared" si="8"/>
        <v>475</v>
      </c>
      <c r="K19" s="11">
        <f t="shared" si="9"/>
        <v>2975</v>
      </c>
      <c r="L19" s="11">
        <v>2975</v>
      </c>
      <c r="M19" s="13">
        <v>40000</v>
      </c>
      <c r="N19" s="11">
        <f t="shared" si="1"/>
        <v>7600</v>
      </c>
      <c r="O19" s="11">
        <f t="shared" si="2"/>
        <v>47600</v>
      </c>
      <c r="P19" s="11">
        <f t="shared" si="3"/>
        <v>47600</v>
      </c>
      <c r="Q19" s="11">
        <f>ROUND((GEOMEAN(E19,M19)),0)</f>
        <v>40996</v>
      </c>
      <c r="R19" s="11">
        <f t="shared" si="4"/>
        <v>7789.24</v>
      </c>
      <c r="S19" s="11">
        <f t="shared" si="5"/>
        <v>48785.24</v>
      </c>
    </row>
    <row r="20" spans="1:20" x14ac:dyDescent="0.2">
      <c r="A20" s="7">
        <v>17</v>
      </c>
      <c r="B20" s="45" t="s">
        <v>47</v>
      </c>
      <c r="C20" s="9">
        <v>1</v>
      </c>
      <c r="D20" s="10" t="s">
        <v>2</v>
      </c>
      <c r="E20" s="11">
        <f t="shared" si="0"/>
        <v>25210.084033613446</v>
      </c>
      <c r="F20" s="11">
        <f t="shared" si="6"/>
        <v>4789.9159663865548</v>
      </c>
      <c r="G20" s="11">
        <f t="shared" si="7"/>
        <v>30000</v>
      </c>
      <c r="H20" s="12">
        <v>30000</v>
      </c>
      <c r="I20" s="13">
        <v>20000</v>
      </c>
      <c r="J20" s="11">
        <f t="shared" si="8"/>
        <v>3800</v>
      </c>
      <c r="K20" s="11">
        <f t="shared" si="9"/>
        <v>23800</v>
      </c>
      <c r="L20" s="11">
        <v>23800</v>
      </c>
      <c r="M20" s="13">
        <v>14000</v>
      </c>
      <c r="N20" s="11">
        <f t="shared" si="1"/>
        <v>2660</v>
      </c>
      <c r="O20" s="11">
        <f t="shared" si="2"/>
        <v>16660</v>
      </c>
      <c r="P20" s="11">
        <f t="shared" si="3"/>
        <v>16660</v>
      </c>
      <c r="Q20" s="11">
        <f t="shared" si="10"/>
        <v>19183</v>
      </c>
      <c r="R20" s="11">
        <f t="shared" si="4"/>
        <v>3644.77</v>
      </c>
      <c r="S20" s="11">
        <f t="shared" si="5"/>
        <v>22827.77</v>
      </c>
    </row>
    <row r="21" spans="1:20" x14ac:dyDescent="0.2">
      <c r="A21" s="7">
        <v>18</v>
      </c>
      <c r="B21" s="45" t="s">
        <v>100</v>
      </c>
      <c r="C21" s="9">
        <v>1</v>
      </c>
      <c r="D21" s="10" t="s">
        <v>2</v>
      </c>
      <c r="E21" s="11">
        <f t="shared" si="0"/>
        <v>33613.445378151264</v>
      </c>
      <c r="F21" s="11">
        <f t="shared" si="6"/>
        <v>6386.5546218487398</v>
      </c>
      <c r="G21" s="11">
        <f t="shared" si="7"/>
        <v>40000</v>
      </c>
      <c r="H21" s="12">
        <v>40000</v>
      </c>
      <c r="I21" s="13">
        <v>8500</v>
      </c>
      <c r="J21" s="11">
        <f t="shared" si="8"/>
        <v>1615</v>
      </c>
      <c r="K21" s="11">
        <f t="shared" si="9"/>
        <v>10115</v>
      </c>
      <c r="L21" s="11">
        <v>10115</v>
      </c>
      <c r="M21" s="13">
        <v>4200</v>
      </c>
      <c r="N21" s="11">
        <f t="shared" si="1"/>
        <v>798</v>
      </c>
      <c r="O21" s="11">
        <f t="shared" si="2"/>
        <v>4998</v>
      </c>
      <c r="P21" s="11">
        <f t="shared" si="3"/>
        <v>4998</v>
      </c>
      <c r="Q21" s="11">
        <f>ROUND((GEOMEAN(E21,I21)),0)</f>
        <v>16903</v>
      </c>
      <c r="R21" s="11">
        <f t="shared" si="4"/>
        <v>3211.57</v>
      </c>
      <c r="S21" s="11">
        <f t="shared" si="5"/>
        <v>20114.57</v>
      </c>
      <c r="T21" s="32"/>
    </row>
    <row r="22" spans="1:20" x14ac:dyDescent="0.2">
      <c r="A22" s="7">
        <v>19</v>
      </c>
      <c r="B22" s="45" t="s">
        <v>99</v>
      </c>
      <c r="C22" s="9">
        <v>1</v>
      </c>
      <c r="D22" s="10" t="s">
        <v>2</v>
      </c>
      <c r="E22" s="11">
        <v>0</v>
      </c>
      <c r="F22" s="11">
        <f t="shared" ref="F22" si="11">+E22*19%</f>
        <v>0</v>
      </c>
      <c r="G22" s="11">
        <f t="shared" ref="G22" si="12">+E22+F22</f>
        <v>0</v>
      </c>
      <c r="H22" s="12">
        <v>40000</v>
      </c>
      <c r="I22" s="13">
        <v>0</v>
      </c>
      <c r="J22" s="11">
        <f t="shared" si="8"/>
        <v>0</v>
      </c>
      <c r="K22" s="11">
        <f t="shared" si="9"/>
        <v>0</v>
      </c>
      <c r="L22" s="11"/>
      <c r="M22" s="13">
        <v>8400</v>
      </c>
      <c r="N22" s="11">
        <f t="shared" si="1"/>
        <v>1596</v>
      </c>
      <c r="O22" s="11">
        <f t="shared" si="2"/>
        <v>9996</v>
      </c>
      <c r="P22" s="11">
        <f t="shared" si="3"/>
        <v>9996</v>
      </c>
      <c r="Q22" s="11">
        <f>ROUND((GEOMEAN(M22)),0)</f>
        <v>8400</v>
      </c>
      <c r="R22" s="11">
        <f t="shared" ref="R22:R24" si="13">+Q22*19%</f>
        <v>1596</v>
      </c>
      <c r="S22" s="11">
        <f t="shared" ref="S22:S24" si="14">+Q22+R22</f>
        <v>9996</v>
      </c>
    </row>
    <row r="23" spans="1:20" x14ac:dyDescent="0.2">
      <c r="A23" s="7">
        <v>20</v>
      </c>
      <c r="B23" s="45" t="s">
        <v>48</v>
      </c>
      <c r="C23" s="9">
        <v>1</v>
      </c>
      <c r="D23" s="10" t="s">
        <v>2</v>
      </c>
      <c r="E23" s="11">
        <f t="shared" si="0"/>
        <v>168067.22689075631</v>
      </c>
      <c r="F23" s="11">
        <f t="shared" si="6"/>
        <v>31932.773109243699</v>
      </c>
      <c r="G23" s="11">
        <f t="shared" si="7"/>
        <v>200000</v>
      </c>
      <c r="H23" s="12">
        <v>200000</v>
      </c>
      <c r="I23" s="13">
        <v>12000</v>
      </c>
      <c r="J23" s="11">
        <f t="shared" si="8"/>
        <v>2280</v>
      </c>
      <c r="K23" s="11">
        <f t="shared" si="9"/>
        <v>14280</v>
      </c>
      <c r="L23" s="11">
        <v>14280</v>
      </c>
      <c r="M23" s="13">
        <v>30500</v>
      </c>
      <c r="N23" s="11">
        <f t="shared" si="1"/>
        <v>5795</v>
      </c>
      <c r="O23" s="11">
        <f t="shared" si="2"/>
        <v>36295</v>
      </c>
      <c r="P23" s="31">
        <f t="shared" si="3"/>
        <v>36295</v>
      </c>
      <c r="Q23" s="11">
        <f>ROUND((GEOMEAN(M23)),0)</f>
        <v>30500</v>
      </c>
      <c r="R23" s="11">
        <f t="shared" si="13"/>
        <v>5795</v>
      </c>
      <c r="S23" s="11">
        <f t="shared" si="14"/>
        <v>36295</v>
      </c>
    </row>
    <row r="24" spans="1:20" x14ac:dyDescent="0.2">
      <c r="A24" s="7">
        <v>21</v>
      </c>
      <c r="B24" s="8" t="s">
        <v>49</v>
      </c>
      <c r="C24" s="9">
        <v>1</v>
      </c>
      <c r="D24" s="10" t="s">
        <v>2</v>
      </c>
      <c r="E24" s="11">
        <f t="shared" si="0"/>
        <v>42016.806722689078</v>
      </c>
      <c r="F24" s="11">
        <f t="shared" si="6"/>
        <v>7983.1932773109247</v>
      </c>
      <c r="G24" s="11">
        <f t="shared" si="7"/>
        <v>50000</v>
      </c>
      <c r="H24" s="12">
        <v>50000</v>
      </c>
      <c r="I24" s="13">
        <v>55000</v>
      </c>
      <c r="J24" s="11">
        <f t="shared" si="8"/>
        <v>10450</v>
      </c>
      <c r="K24" s="11">
        <f t="shared" si="9"/>
        <v>65450</v>
      </c>
      <c r="L24" s="11">
        <v>65450</v>
      </c>
      <c r="M24" s="13">
        <v>56000</v>
      </c>
      <c r="N24" s="11">
        <f t="shared" si="1"/>
        <v>10640</v>
      </c>
      <c r="O24" s="11">
        <f t="shared" si="2"/>
        <v>66640</v>
      </c>
      <c r="P24" s="11">
        <f t="shared" si="3"/>
        <v>66640</v>
      </c>
      <c r="Q24" s="11">
        <f t="shared" si="10"/>
        <v>50581</v>
      </c>
      <c r="R24" s="11">
        <f t="shared" si="13"/>
        <v>9610.39</v>
      </c>
      <c r="S24" s="11">
        <f t="shared" si="14"/>
        <v>60191.39</v>
      </c>
    </row>
    <row r="25" spans="1:20" x14ac:dyDescent="0.2">
      <c r="A25" s="7">
        <v>22</v>
      </c>
      <c r="B25" s="8" t="s">
        <v>50</v>
      </c>
      <c r="C25" s="9">
        <v>1</v>
      </c>
      <c r="D25" s="10" t="s">
        <v>2</v>
      </c>
      <c r="E25" s="11">
        <f t="shared" si="0"/>
        <v>58823.529411764706</v>
      </c>
      <c r="F25" s="11">
        <f t="shared" si="6"/>
        <v>11176.470588235294</v>
      </c>
      <c r="G25" s="11">
        <f t="shared" si="7"/>
        <v>70000</v>
      </c>
      <c r="H25" s="12">
        <v>70000</v>
      </c>
      <c r="I25" s="13">
        <v>58000</v>
      </c>
      <c r="J25" s="11">
        <f t="shared" si="8"/>
        <v>11020</v>
      </c>
      <c r="K25" s="11">
        <f t="shared" si="9"/>
        <v>69020</v>
      </c>
      <c r="L25" s="11">
        <v>69020</v>
      </c>
      <c r="M25" s="13">
        <v>72000</v>
      </c>
      <c r="N25" s="11">
        <f t="shared" si="1"/>
        <v>13680</v>
      </c>
      <c r="O25" s="11">
        <f t="shared" si="2"/>
        <v>85680</v>
      </c>
      <c r="P25" s="11">
        <f t="shared" si="3"/>
        <v>85680</v>
      </c>
      <c r="Q25" s="11">
        <f t="shared" si="10"/>
        <v>62628</v>
      </c>
      <c r="R25" s="11">
        <f t="shared" si="4"/>
        <v>11899.32</v>
      </c>
      <c r="S25" s="11">
        <f t="shared" si="5"/>
        <v>74527.320000000007</v>
      </c>
    </row>
    <row r="26" spans="1:20" x14ac:dyDescent="0.2">
      <c r="A26" s="7">
        <v>23</v>
      </c>
      <c r="B26" s="8" t="s">
        <v>51</v>
      </c>
      <c r="C26" s="9">
        <v>1</v>
      </c>
      <c r="D26" s="10" t="s">
        <v>2</v>
      </c>
      <c r="E26" s="11">
        <f t="shared" si="0"/>
        <v>126050.42016806723</v>
      </c>
      <c r="F26" s="11">
        <f t="shared" si="6"/>
        <v>23949.579831932773</v>
      </c>
      <c r="G26" s="11">
        <f t="shared" si="7"/>
        <v>150000</v>
      </c>
      <c r="H26" s="12">
        <v>150000</v>
      </c>
      <c r="I26" s="13">
        <v>45000</v>
      </c>
      <c r="J26" s="11">
        <f t="shared" si="8"/>
        <v>8550</v>
      </c>
      <c r="K26" s="11">
        <f t="shared" si="9"/>
        <v>53550</v>
      </c>
      <c r="L26" s="11">
        <v>53550</v>
      </c>
      <c r="M26" s="13">
        <v>111000</v>
      </c>
      <c r="N26" s="11">
        <f t="shared" si="1"/>
        <v>21090</v>
      </c>
      <c r="O26" s="11">
        <f t="shared" si="2"/>
        <v>132090</v>
      </c>
      <c r="P26" s="11">
        <f t="shared" si="3"/>
        <v>132090</v>
      </c>
      <c r="Q26" s="11">
        <f>ROUND((GEOMEAN(E26,M26)),0)</f>
        <v>118286</v>
      </c>
      <c r="R26" s="11">
        <f t="shared" si="4"/>
        <v>22474.34</v>
      </c>
      <c r="S26" s="11">
        <f t="shared" si="5"/>
        <v>140760.34</v>
      </c>
    </row>
    <row r="27" spans="1:20" x14ac:dyDescent="0.2">
      <c r="A27" s="7">
        <v>24</v>
      </c>
      <c r="B27" s="45" t="s">
        <v>52</v>
      </c>
      <c r="C27" s="9">
        <v>1</v>
      </c>
      <c r="D27" s="10" t="s">
        <v>2</v>
      </c>
      <c r="E27" s="11">
        <f t="shared" si="0"/>
        <v>100840.33613445378</v>
      </c>
      <c r="F27" s="11">
        <f t="shared" si="6"/>
        <v>19159.663865546219</v>
      </c>
      <c r="G27" s="11">
        <f t="shared" si="7"/>
        <v>120000</v>
      </c>
      <c r="H27" s="12">
        <v>120000</v>
      </c>
      <c r="I27" s="13">
        <v>10000</v>
      </c>
      <c r="J27" s="11">
        <f t="shared" si="8"/>
        <v>1900</v>
      </c>
      <c r="K27" s="11">
        <f t="shared" si="9"/>
        <v>11900</v>
      </c>
      <c r="L27" s="11">
        <v>11900</v>
      </c>
      <c r="M27" s="13">
        <v>15350</v>
      </c>
      <c r="N27" s="11">
        <f t="shared" si="1"/>
        <v>2916.5</v>
      </c>
      <c r="O27" s="11">
        <f t="shared" si="2"/>
        <v>18266.5</v>
      </c>
      <c r="P27" s="11">
        <f t="shared" si="3"/>
        <v>18266.5</v>
      </c>
      <c r="Q27" s="11">
        <f t="shared" si="10"/>
        <v>24922</v>
      </c>
      <c r="R27" s="11">
        <f t="shared" si="4"/>
        <v>4735.18</v>
      </c>
      <c r="S27" s="11">
        <f t="shared" si="5"/>
        <v>29657.18</v>
      </c>
    </row>
    <row r="28" spans="1:20" x14ac:dyDescent="0.2">
      <c r="A28" s="7">
        <v>25</v>
      </c>
      <c r="B28" s="45" t="s">
        <v>53</v>
      </c>
      <c r="C28" s="9">
        <v>1</v>
      </c>
      <c r="D28" s="10" t="s">
        <v>2</v>
      </c>
      <c r="E28" s="11">
        <f t="shared" si="0"/>
        <v>21008.403361344539</v>
      </c>
      <c r="F28" s="11">
        <f t="shared" si="6"/>
        <v>3991.5966386554624</v>
      </c>
      <c r="G28" s="11">
        <f t="shared" si="7"/>
        <v>25000</v>
      </c>
      <c r="H28" s="12">
        <v>25000</v>
      </c>
      <c r="I28" s="13">
        <v>2000</v>
      </c>
      <c r="J28" s="11">
        <f t="shared" si="8"/>
        <v>380</v>
      </c>
      <c r="K28" s="11">
        <f t="shared" si="9"/>
        <v>2380</v>
      </c>
      <c r="L28" s="11">
        <v>2380</v>
      </c>
      <c r="M28" s="13">
        <v>7200</v>
      </c>
      <c r="N28" s="11">
        <f t="shared" si="1"/>
        <v>1368</v>
      </c>
      <c r="O28" s="11">
        <f t="shared" si="2"/>
        <v>8568</v>
      </c>
      <c r="P28" s="11">
        <f t="shared" si="3"/>
        <v>8568</v>
      </c>
      <c r="Q28" s="11">
        <f t="shared" si="10"/>
        <v>6713</v>
      </c>
      <c r="R28" s="11">
        <f t="shared" si="4"/>
        <v>1275.47</v>
      </c>
      <c r="S28" s="11">
        <f t="shared" si="5"/>
        <v>7988.47</v>
      </c>
    </row>
    <row r="29" spans="1:20" x14ac:dyDescent="0.2">
      <c r="A29" s="7">
        <v>26</v>
      </c>
      <c r="B29" s="45" t="s">
        <v>54</v>
      </c>
      <c r="C29" s="9">
        <v>1</v>
      </c>
      <c r="D29" s="10" t="s">
        <v>2</v>
      </c>
      <c r="E29" s="11">
        <f t="shared" si="0"/>
        <v>25210.084033613446</v>
      </c>
      <c r="F29" s="11">
        <f t="shared" si="6"/>
        <v>4789.9159663865548</v>
      </c>
      <c r="G29" s="11">
        <f t="shared" si="7"/>
        <v>30000</v>
      </c>
      <c r="H29" s="12">
        <v>30000</v>
      </c>
      <c r="I29" s="13">
        <v>2000</v>
      </c>
      <c r="J29" s="11">
        <f t="shared" si="8"/>
        <v>380</v>
      </c>
      <c r="K29" s="11">
        <f t="shared" si="9"/>
        <v>2380</v>
      </c>
      <c r="L29" s="11">
        <v>2380</v>
      </c>
      <c r="M29" s="13">
        <v>8800</v>
      </c>
      <c r="N29" s="11">
        <f t="shared" si="1"/>
        <v>1672</v>
      </c>
      <c r="O29" s="11">
        <f t="shared" si="2"/>
        <v>10472</v>
      </c>
      <c r="P29" s="11">
        <f t="shared" si="3"/>
        <v>10472</v>
      </c>
      <c r="Q29" s="11">
        <f t="shared" si="10"/>
        <v>7627</v>
      </c>
      <c r="R29" s="11">
        <f t="shared" si="4"/>
        <v>1449.13</v>
      </c>
      <c r="S29" s="11">
        <f t="shared" si="5"/>
        <v>9076.130000000001</v>
      </c>
    </row>
    <row r="30" spans="1:20" x14ac:dyDescent="0.2">
      <c r="A30" s="7">
        <v>27</v>
      </c>
      <c r="B30" s="8" t="s">
        <v>55</v>
      </c>
      <c r="C30" s="9">
        <v>1</v>
      </c>
      <c r="D30" s="10" t="s">
        <v>2</v>
      </c>
      <c r="E30" s="11">
        <f t="shared" si="0"/>
        <v>16806.722689075632</v>
      </c>
      <c r="F30" s="11">
        <f t="shared" si="6"/>
        <v>3193.2773109243699</v>
      </c>
      <c r="G30" s="11">
        <f t="shared" si="7"/>
        <v>20000</v>
      </c>
      <c r="H30" s="12">
        <v>20000</v>
      </c>
      <c r="I30" s="13">
        <v>3000</v>
      </c>
      <c r="J30" s="11">
        <f t="shared" si="8"/>
        <v>570</v>
      </c>
      <c r="K30" s="11">
        <f t="shared" si="9"/>
        <v>3570</v>
      </c>
      <c r="L30" s="11">
        <v>3570</v>
      </c>
      <c r="M30" s="13">
        <v>7200</v>
      </c>
      <c r="N30" s="11">
        <f t="shared" si="1"/>
        <v>1368</v>
      </c>
      <c r="O30" s="11">
        <f t="shared" si="2"/>
        <v>8568</v>
      </c>
      <c r="P30" s="11">
        <f t="shared" si="3"/>
        <v>8568</v>
      </c>
      <c r="Q30" s="11">
        <f t="shared" si="10"/>
        <v>7134</v>
      </c>
      <c r="R30" s="11">
        <f t="shared" si="4"/>
        <v>1355.46</v>
      </c>
      <c r="S30" s="11">
        <f t="shared" si="5"/>
        <v>8489.4599999999991</v>
      </c>
    </row>
    <row r="31" spans="1:20" x14ac:dyDescent="0.2">
      <c r="A31" s="7">
        <v>28</v>
      </c>
      <c r="B31" s="45" t="s">
        <v>56</v>
      </c>
      <c r="C31" s="9">
        <v>1</v>
      </c>
      <c r="D31" s="10" t="s">
        <v>2</v>
      </c>
      <c r="E31" s="11">
        <f t="shared" si="0"/>
        <v>42016.806722689078</v>
      </c>
      <c r="F31" s="11">
        <f t="shared" si="6"/>
        <v>7983.1932773109247</v>
      </c>
      <c r="G31" s="11">
        <f t="shared" si="7"/>
        <v>50000</v>
      </c>
      <c r="H31" s="12">
        <v>50000</v>
      </c>
      <c r="I31" s="13">
        <v>25000</v>
      </c>
      <c r="J31" s="11">
        <f t="shared" si="8"/>
        <v>4750</v>
      </c>
      <c r="K31" s="11">
        <f t="shared" si="9"/>
        <v>29750</v>
      </c>
      <c r="L31" s="11">
        <v>29750</v>
      </c>
      <c r="M31" s="13">
        <v>35000</v>
      </c>
      <c r="N31" s="11">
        <f t="shared" si="1"/>
        <v>6650</v>
      </c>
      <c r="O31" s="11">
        <f t="shared" si="2"/>
        <v>41650</v>
      </c>
      <c r="P31" s="11">
        <f t="shared" si="3"/>
        <v>41650</v>
      </c>
      <c r="Q31" s="11">
        <f t="shared" si="10"/>
        <v>33251</v>
      </c>
      <c r="R31" s="11">
        <f t="shared" si="4"/>
        <v>6317.6900000000005</v>
      </c>
      <c r="S31" s="11">
        <f t="shared" si="5"/>
        <v>39568.69</v>
      </c>
    </row>
    <row r="32" spans="1:20" x14ac:dyDescent="0.2">
      <c r="A32" s="7">
        <v>29</v>
      </c>
      <c r="B32" s="45" t="s">
        <v>57</v>
      </c>
      <c r="C32" s="9">
        <v>1</v>
      </c>
      <c r="D32" s="10" t="s">
        <v>2</v>
      </c>
      <c r="E32" s="11">
        <f t="shared" si="0"/>
        <v>33613.445378151264</v>
      </c>
      <c r="F32" s="11">
        <f t="shared" si="6"/>
        <v>6386.5546218487398</v>
      </c>
      <c r="G32" s="11">
        <f t="shared" si="7"/>
        <v>40000</v>
      </c>
      <c r="H32" s="12">
        <v>40000</v>
      </c>
      <c r="I32" s="13">
        <v>17000</v>
      </c>
      <c r="J32" s="11">
        <f t="shared" si="8"/>
        <v>3230</v>
      </c>
      <c r="K32" s="11">
        <f t="shared" si="9"/>
        <v>20230</v>
      </c>
      <c r="L32" s="11">
        <v>20230</v>
      </c>
      <c r="M32" s="13">
        <v>22500</v>
      </c>
      <c r="N32" s="11">
        <f t="shared" si="1"/>
        <v>4275</v>
      </c>
      <c r="O32" s="11">
        <f t="shared" si="2"/>
        <v>26775</v>
      </c>
      <c r="P32" s="11">
        <f t="shared" si="3"/>
        <v>26775</v>
      </c>
      <c r="Q32" s="11">
        <f t="shared" si="10"/>
        <v>23427</v>
      </c>
      <c r="R32" s="11">
        <f t="shared" si="4"/>
        <v>4451.13</v>
      </c>
      <c r="S32" s="11">
        <f t="shared" si="5"/>
        <v>27878.13</v>
      </c>
    </row>
    <row r="33" spans="1:19" x14ac:dyDescent="0.2">
      <c r="A33" s="7">
        <v>30</v>
      </c>
      <c r="B33" s="45" t="s">
        <v>58</v>
      </c>
      <c r="C33" s="9">
        <v>1</v>
      </c>
      <c r="D33" s="10" t="s">
        <v>2</v>
      </c>
      <c r="E33" s="11">
        <f t="shared" si="0"/>
        <v>42016.806722689078</v>
      </c>
      <c r="F33" s="11">
        <f t="shared" si="6"/>
        <v>7983.1932773109247</v>
      </c>
      <c r="G33" s="11">
        <f t="shared" si="7"/>
        <v>50000</v>
      </c>
      <c r="H33" s="12">
        <v>50000</v>
      </c>
      <c r="I33" s="13">
        <v>35000</v>
      </c>
      <c r="J33" s="11">
        <f t="shared" si="8"/>
        <v>6650</v>
      </c>
      <c r="K33" s="11">
        <f t="shared" si="9"/>
        <v>41650</v>
      </c>
      <c r="L33" s="11">
        <v>41650</v>
      </c>
      <c r="M33" s="13">
        <v>65000</v>
      </c>
      <c r="N33" s="11">
        <f t="shared" si="1"/>
        <v>12350</v>
      </c>
      <c r="O33" s="11">
        <f t="shared" si="2"/>
        <v>77350</v>
      </c>
      <c r="P33" s="11">
        <f t="shared" si="3"/>
        <v>77350</v>
      </c>
      <c r="Q33" s="11">
        <f t="shared" si="10"/>
        <v>45723</v>
      </c>
      <c r="R33" s="11">
        <f t="shared" si="4"/>
        <v>8687.3700000000008</v>
      </c>
      <c r="S33" s="11">
        <f t="shared" si="5"/>
        <v>54410.37</v>
      </c>
    </row>
    <row r="34" spans="1:19" x14ac:dyDescent="0.2">
      <c r="A34" s="7">
        <v>31</v>
      </c>
      <c r="B34" s="8" t="s">
        <v>59</v>
      </c>
      <c r="C34" s="9">
        <v>1</v>
      </c>
      <c r="D34" s="10" t="s">
        <v>2</v>
      </c>
      <c r="E34" s="11">
        <f t="shared" si="0"/>
        <v>29411.764705882353</v>
      </c>
      <c r="F34" s="11">
        <f t="shared" si="6"/>
        <v>5588.2352941176468</v>
      </c>
      <c r="G34" s="11">
        <f t="shared" si="7"/>
        <v>35000</v>
      </c>
      <c r="H34" s="12">
        <v>35000</v>
      </c>
      <c r="I34" s="13">
        <v>8500</v>
      </c>
      <c r="J34" s="11">
        <f t="shared" si="8"/>
        <v>1615</v>
      </c>
      <c r="K34" s="11">
        <f t="shared" si="9"/>
        <v>10115</v>
      </c>
      <c r="L34" s="11">
        <v>10115</v>
      </c>
      <c r="M34" s="13">
        <v>20000</v>
      </c>
      <c r="N34" s="11">
        <f t="shared" si="1"/>
        <v>3800</v>
      </c>
      <c r="O34" s="11">
        <f t="shared" si="2"/>
        <v>23800</v>
      </c>
      <c r="P34" s="11">
        <f t="shared" si="3"/>
        <v>23800</v>
      </c>
      <c r="Q34" s="11">
        <f t="shared" si="10"/>
        <v>17100</v>
      </c>
      <c r="R34" s="11">
        <f t="shared" si="4"/>
        <v>3249</v>
      </c>
      <c r="S34" s="11">
        <f t="shared" si="5"/>
        <v>20349</v>
      </c>
    </row>
    <row r="35" spans="1:19" x14ac:dyDescent="0.2">
      <c r="A35" s="7">
        <v>32</v>
      </c>
      <c r="B35" s="8" t="s">
        <v>60</v>
      </c>
      <c r="C35" s="9">
        <v>1</v>
      </c>
      <c r="D35" s="10" t="s">
        <v>2</v>
      </c>
      <c r="E35" s="11">
        <f t="shared" si="0"/>
        <v>2941.1764705882356</v>
      </c>
      <c r="F35" s="11">
        <f t="shared" si="6"/>
        <v>558.82352941176475</v>
      </c>
      <c r="G35" s="11">
        <f t="shared" si="7"/>
        <v>3500.0000000000005</v>
      </c>
      <c r="H35" s="12">
        <v>3500</v>
      </c>
      <c r="I35" s="13">
        <v>2100</v>
      </c>
      <c r="J35" s="11">
        <f t="shared" si="8"/>
        <v>399</v>
      </c>
      <c r="K35" s="11">
        <f t="shared" si="9"/>
        <v>2499</v>
      </c>
      <c r="L35" s="11">
        <v>2499</v>
      </c>
      <c r="M35" s="13">
        <v>2750</v>
      </c>
      <c r="N35" s="11">
        <f t="shared" si="1"/>
        <v>522.5</v>
      </c>
      <c r="O35" s="11">
        <f t="shared" si="2"/>
        <v>3272.5</v>
      </c>
      <c r="P35" s="11">
        <f t="shared" si="3"/>
        <v>3272.5</v>
      </c>
      <c r="Q35" s="11">
        <f t="shared" si="10"/>
        <v>2571</v>
      </c>
      <c r="R35" s="11">
        <f t="shared" si="4"/>
        <v>488.49</v>
      </c>
      <c r="S35" s="11">
        <f t="shared" si="5"/>
        <v>3059.49</v>
      </c>
    </row>
    <row r="36" spans="1:19" x14ac:dyDescent="0.2">
      <c r="A36" s="7">
        <v>33</v>
      </c>
      <c r="B36" s="8" t="s">
        <v>61</v>
      </c>
      <c r="C36" s="9">
        <v>1</v>
      </c>
      <c r="D36" s="10" t="s">
        <v>2</v>
      </c>
      <c r="E36" s="11">
        <f t="shared" si="0"/>
        <v>42016.806722689078</v>
      </c>
      <c r="F36" s="11">
        <f t="shared" si="6"/>
        <v>7983.1932773109247</v>
      </c>
      <c r="G36" s="11">
        <f t="shared" si="7"/>
        <v>50000</v>
      </c>
      <c r="H36" s="12">
        <v>50000</v>
      </c>
      <c r="I36" s="13">
        <v>15000</v>
      </c>
      <c r="J36" s="11">
        <f t="shared" si="8"/>
        <v>2850</v>
      </c>
      <c r="K36" s="11">
        <f t="shared" si="9"/>
        <v>17850</v>
      </c>
      <c r="L36" s="11">
        <v>17850</v>
      </c>
      <c r="M36" s="13">
        <v>15200</v>
      </c>
      <c r="N36" s="11">
        <f t="shared" si="1"/>
        <v>2888</v>
      </c>
      <c r="O36" s="11">
        <f t="shared" si="2"/>
        <v>18088</v>
      </c>
      <c r="P36" s="11">
        <f t="shared" si="3"/>
        <v>18088</v>
      </c>
      <c r="Q36" s="11">
        <f t="shared" si="10"/>
        <v>21238</v>
      </c>
      <c r="R36" s="11">
        <f t="shared" si="4"/>
        <v>4035.2200000000003</v>
      </c>
      <c r="S36" s="11">
        <f t="shared" si="5"/>
        <v>25273.22</v>
      </c>
    </row>
    <row r="37" spans="1:19" x14ac:dyDescent="0.2">
      <c r="A37" s="7">
        <v>34</v>
      </c>
      <c r="B37" s="8" t="s">
        <v>62</v>
      </c>
      <c r="C37" s="9">
        <v>1</v>
      </c>
      <c r="D37" s="10" t="s">
        <v>2</v>
      </c>
      <c r="E37" s="11">
        <f t="shared" si="0"/>
        <v>58823.529411764706</v>
      </c>
      <c r="F37" s="11">
        <f t="shared" si="6"/>
        <v>11176.470588235294</v>
      </c>
      <c r="G37" s="11">
        <f t="shared" si="7"/>
        <v>70000</v>
      </c>
      <c r="H37" s="12">
        <v>70000</v>
      </c>
      <c r="I37" s="13">
        <v>28000</v>
      </c>
      <c r="J37" s="11">
        <f t="shared" si="8"/>
        <v>5320</v>
      </c>
      <c r="K37" s="11">
        <f t="shared" si="9"/>
        <v>33320</v>
      </c>
      <c r="L37" s="11">
        <v>33320</v>
      </c>
      <c r="M37" s="13">
        <v>35000</v>
      </c>
      <c r="N37" s="11">
        <f t="shared" si="1"/>
        <v>6650</v>
      </c>
      <c r="O37" s="11">
        <f t="shared" si="2"/>
        <v>41650</v>
      </c>
      <c r="P37" s="11">
        <f t="shared" si="3"/>
        <v>41650</v>
      </c>
      <c r="Q37" s="11">
        <f t="shared" si="10"/>
        <v>38630</v>
      </c>
      <c r="R37" s="11">
        <f t="shared" si="4"/>
        <v>7339.7</v>
      </c>
      <c r="S37" s="11">
        <f t="shared" si="5"/>
        <v>45969.7</v>
      </c>
    </row>
    <row r="38" spans="1:19" x14ac:dyDescent="0.2">
      <c r="A38" s="7">
        <v>35</v>
      </c>
      <c r="B38" s="45" t="s">
        <v>63</v>
      </c>
      <c r="C38" s="9">
        <v>1</v>
      </c>
      <c r="D38" s="10" t="s">
        <v>2</v>
      </c>
      <c r="E38" s="11">
        <f t="shared" si="0"/>
        <v>4201.680672268908</v>
      </c>
      <c r="F38" s="11">
        <f t="shared" si="6"/>
        <v>798.31932773109247</v>
      </c>
      <c r="G38" s="11">
        <f t="shared" si="7"/>
        <v>5000</v>
      </c>
      <c r="H38" s="12">
        <v>5000</v>
      </c>
      <c r="I38" s="13">
        <v>2000</v>
      </c>
      <c r="J38" s="11">
        <f t="shared" si="8"/>
        <v>380</v>
      </c>
      <c r="K38" s="11">
        <f t="shared" si="9"/>
        <v>2380</v>
      </c>
      <c r="L38" s="11">
        <v>2380</v>
      </c>
      <c r="M38" s="13">
        <v>4000</v>
      </c>
      <c r="N38" s="11">
        <f t="shared" si="1"/>
        <v>760</v>
      </c>
      <c r="O38" s="11">
        <f t="shared" si="2"/>
        <v>4760</v>
      </c>
      <c r="P38" s="11">
        <f t="shared" si="3"/>
        <v>4760</v>
      </c>
      <c r="Q38" s="11">
        <f t="shared" si="10"/>
        <v>3227</v>
      </c>
      <c r="R38" s="11">
        <f t="shared" si="4"/>
        <v>613.13</v>
      </c>
      <c r="S38" s="11">
        <f t="shared" si="5"/>
        <v>3840.13</v>
      </c>
    </row>
    <row r="39" spans="1:19" x14ac:dyDescent="0.2">
      <c r="A39" s="7">
        <v>36</v>
      </c>
      <c r="B39" s="45" t="s">
        <v>64</v>
      </c>
      <c r="C39" s="9">
        <v>1</v>
      </c>
      <c r="D39" s="10" t="s">
        <v>2</v>
      </c>
      <c r="E39" s="11">
        <f t="shared" si="0"/>
        <v>5042.0168067226896</v>
      </c>
      <c r="F39" s="11">
        <f t="shared" si="6"/>
        <v>957.98319327731099</v>
      </c>
      <c r="G39" s="11">
        <f t="shared" si="7"/>
        <v>6000.0000000000009</v>
      </c>
      <c r="H39" s="12">
        <v>6000</v>
      </c>
      <c r="I39" s="13">
        <v>2000</v>
      </c>
      <c r="J39" s="11">
        <f t="shared" si="8"/>
        <v>380</v>
      </c>
      <c r="K39" s="11">
        <f t="shared" si="9"/>
        <v>2380</v>
      </c>
      <c r="L39" s="11">
        <v>2380</v>
      </c>
      <c r="M39" s="13">
        <v>4960</v>
      </c>
      <c r="N39" s="11">
        <f t="shared" si="1"/>
        <v>942.4</v>
      </c>
      <c r="O39" s="11">
        <f t="shared" si="2"/>
        <v>5902.4</v>
      </c>
      <c r="P39" s="11">
        <f t="shared" si="3"/>
        <v>5902.4</v>
      </c>
      <c r="Q39" s="11">
        <f t="shared" si="10"/>
        <v>3684</v>
      </c>
      <c r="R39" s="11">
        <f t="shared" si="4"/>
        <v>699.96</v>
      </c>
      <c r="S39" s="11">
        <f t="shared" si="5"/>
        <v>4383.96</v>
      </c>
    </row>
    <row r="40" spans="1:19" x14ac:dyDescent="0.2">
      <c r="M40" s="47">
        <f>SUM(M4:M39)</f>
        <v>3625700</v>
      </c>
      <c r="N40" s="47">
        <f>SUM(N4:N39)</f>
        <v>688883</v>
      </c>
      <c r="O40" s="47">
        <f>SUM(O4:O39)</f>
        <v>4314583</v>
      </c>
      <c r="Q40" s="34">
        <f>SUM(Q4:Q39)</f>
        <v>3213960</v>
      </c>
      <c r="R40" s="48">
        <f>SUM(R4:R39)</f>
        <v>610652.39999999979</v>
      </c>
      <c r="S40" s="48">
        <f>SUM(S4:S39)</f>
        <v>3824612.4000000004</v>
      </c>
    </row>
  </sheetData>
  <mergeCells count="6">
    <mergeCell ref="A2:D2"/>
    <mergeCell ref="E2:G2"/>
    <mergeCell ref="M2:O2"/>
    <mergeCell ref="Q2:S2"/>
    <mergeCell ref="A1:D1"/>
    <mergeCell ref="I2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86D42-7070-4711-B0FB-E0D00AC53D58}">
  <dimension ref="D3:O82"/>
  <sheetViews>
    <sheetView workbookViewId="0">
      <selection activeCell="G37" sqref="G37"/>
    </sheetView>
  </sheetViews>
  <sheetFormatPr baseColWidth="10" defaultRowHeight="12.75" x14ac:dyDescent="0.2"/>
  <cols>
    <col min="7" max="7" width="16.5703125" bestFit="1" customWidth="1"/>
    <col min="8" max="8" width="18.140625" bestFit="1" customWidth="1"/>
  </cols>
  <sheetData>
    <row r="3" spans="4:15" x14ac:dyDescent="0.2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4:15" x14ac:dyDescent="0.2"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4:15" x14ac:dyDescent="0.2"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4:15" x14ac:dyDescent="0.2">
      <c r="D6" s="1"/>
      <c r="E6" s="1"/>
      <c r="F6" s="1"/>
      <c r="G6" s="1">
        <v>90000000</v>
      </c>
      <c r="H6" s="2">
        <v>2019002461</v>
      </c>
      <c r="I6" s="1"/>
      <c r="J6" s="1"/>
      <c r="K6" s="1"/>
      <c r="L6" s="1"/>
      <c r="M6" s="1"/>
      <c r="N6" s="1"/>
      <c r="O6" s="1"/>
    </row>
    <row r="7" spans="4:15" x14ac:dyDescent="0.2">
      <c r="D7" s="1"/>
      <c r="E7" s="1"/>
      <c r="F7" s="1"/>
      <c r="G7" s="1">
        <v>22839600</v>
      </c>
      <c r="H7" s="2">
        <v>2019002422</v>
      </c>
      <c r="I7" s="1"/>
      <c r="J7" s="1"/>
      <c r="K7" s="1"/>
      <c r="L7" s="1"/>
      <c r="M7" s="1"/>
      <c r="N7" s="1"/>
      <c r="O7" s="1"/>
    </row>
    <row r="8" spans="4:15" ht="12.75" customHeight="1" x14ac:dyDescent="0.2">
      <c r="D8" s="1"/>
      <c r="E8" s="1"/>
      <c r="F8" s="1"/>
      <c r="G8" s="1">
        <v>24313000</v>
      </c>
      <c r="H8" s="2">
        <v>2019002421</v>
      </c>
      <c r="I8" s="1"/>
      <c r="J8" s="1"/>
      <c r="K8" s="1"/>
      <c r="L8" s="1"/>
      <c r="M8" s="1"/>
      <c r="N8" s="1"/>
      <c r="O8" s="1"/>
    </row>
    <row r="9" spans="4:15" ht="12.75" customHeight="1" x14ac:dyDescent="0.2">
      <c r="D9" s="1"/>
      <c r="E9" s="1"/>
      <c r="F9" s="1"/>
      <c r="G9" s="1">
        <f>SUM(G6:G8)</f>
        <v>137152600</v>
      </c>
      <c r="H9" s="1"/>
      <c r="I9" s="1"/>
      <c r="J9" s="1"/>
      <c r="K9" s="1"/>
      <c r="L9" s="1"/>
      <c r="M9" s="1"/>
      <c r="N9" s="1"/>
      <c r="O9" s="1"/>
    </row>
    <row r="10" spans="4:15" ht="12.75" customHeight="1" x14ac:dyDescent="0.2">
      <c r="D10" s="1"/>
      <c r="E10" s="1"/>
      <c r="F10" s="1"/>
      <c r="G10" s="1">
        <f>+G7+G8</f>
        <v>47152600</v>
      </c>
      <c r="H10" s="1"/>
      <c r="I10" s="1"/>
      <c r="J10" s="1"/>
      <c r="K10" s="1"/>
      <c r="L10" s="1"/>
      <c r="M10" s="1"/>
      <c r="N10" s="1"/>
      <c r="O10" s="1"/>
    </row>
    <row r="11" spans="4:15" ht="12.75" customHeight="1" x14ac:dyDescent="0.2"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4:15" x14ac:dyDescent="0.2"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4:15" x14ac:dyDescent="0.2"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4:15" x14ac:dyDescent="0.2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4:15" x14ac:dyDescent="0.2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4:15" x14ac:dyDescent="0.2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4:15" x14ac:dyDescent="0.2"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4:15" x14ac:dyDescent="0.2"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4:15" x14ac:dyDescent="0.2"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4:15" x14ac:dyDescent="0.2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4:15" x14ac:dyDescent="0.2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4:15" x14ac:dyDescent="0.2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4:15" x14ac:dyDescent="0.2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4:15" x14ac:dyDescent="0.2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4:15" x14ac:dyDescent="0.2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4:15" x14ac:dyDescent="0.2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4:15" x14ac:dyDescent="0.2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4:15" x14ac:dyDescent="0.2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4:15" x14ac:dyDescent="0.2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4:15" x14ac:dyDescent="0.2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48" ht="116.25" customHeight="1" x14ac:dyDescent="0.2"/>
    <row r="52" ht="231.75" customHeight="1" x14ac:dyDescent="0.2"/>
    <row r="54" ht="176.25" customHeight="1" x14ac:dyDescent="0.2"/>
    <row r="56" ht="145.5" customHeight="1" x14ac:dyDescent="0.2"/>
    <row r="59" ht="102" customHeight="1" x14ac:dyDescent="0.2"/>
    <row r="61" ht="76.5" customHeight="1" x14ac:dyDescent="0.2"/>
    <row r="65" ht="153" customHeight="1" x14ac:dyDescent="0.2"/>
    <row r="71" ht="191.25" customHeight="1" x14ac:dyDescent="0.2"/>
    <row r="82" ht="234.75" customHeight="1" x14ac:dyDescent="0.2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A0169-5DB0-47FD-A53C-B0A11ABCD17B}">
  <sheetPr>
    <tabColor theme="7" tint="0.79998168889431442"/>
  </sheetPr>
  <dimension ref="A1:H103"/>
  <sheetViews>
    <sheetView tabSelected="1" workbookViewId="0">
      <selection sqref="A1:H102"/>
    </sheetView>
  </sheetViews>
  <sheetFormatPr baseColWidth="10" defaultRowHeight="12.75" x14ac:dyDescent="0.2"/>
  <cols>
    <col min="1" max="1" width="5.5703125" style="26" customWidth="1"/>
    <col min="2" max="2" width="39" style="26" customWidth="1"/>
    <col min="3" max="3" width="10.5703125" style="27" bestFit="1" customWidth="1"/>
    <col min="4" max="4" width="8.42578125" style="27" bestFit="1" customWidth="1"/>
    <col min="5" max="5" width="13.28515625" style="26" bestFit="1" customWidth="1"/>
    <col min="6" max="6" width="12.42578125" style="26" bestFit="1" customWidth="1"/>
    <col min="7" max="7" width="13.28515625" style="26" bestFit="1" customWidth="1"/>
    <col min="8" max="8" width="15.7109375" style="62" customWidth="1"/>
    <col min="9" max="16384" width="11.42578125" style="50"/>
  </cols>
  <sheetData>
    <row r="1" spans="1:8" ht="50.25" customHeight="1" x14ac:dyDescent="0.2">
      <c r="A1" s="83" t="s">
        <v>151</v>
      </c>
      <c r="B1" s="84"/>
      <c r="C1" s="84"/>
      <c r="D1" s="85"/>
      <c r="E1" s="86" t="s">
        <v>155</v>
      </c>
      <c r="F1" s="87"/>
      <c r="G1" s="88"/>
      <c r="H1" s="60" t="s">
        <v>153</v>
      </c>
    </row>
    <row r="2" spans="1:8" ht="31.5" x14ac:dyDescent="0.2">
      <c r="A2" s="49" t="s">
        <v>65</v>
      </c>
      <c r="B2" s="49" t="s">
        <v>0</v>
      </c>
      <c r="C2" s="49" t="s">
        <v>1</v>
      </c>
      <c r="D2" s="49" t="s">
        <v>30</v>
      </c>
      <c r="E2" s="49" t="s">
        <v>23</v>
      </c>
      <c r="F2" s="49" t="s">
        <v>22</v>
      </c>
      <c r="G2" s="49" t="s">
        <v>24</v>
      </c>
      <c r="H2" s="60" t="s">
        <v>152</v>
      </c>
    </row>
    <row r="3" spans="1:8" x14ac:dyDescent="0.2">
      <c r="A3" s="51">
        <v>1</v>
      </c>
      <c r="B3" s="52" t="s">
        <v>3</v>
      </c>
      <c r="C3" s="9">
        <v>1</v>
      </c>
      <c r="D3" s="53" t="s">
        <v>2</v>
      </c>
      <c r="E3" s="12">
        <v>0</v>
      </c>
      <c r="F3" s="12">
        <f>+E3*19%</f>
        <v>0</v>
      </c>
      <c r="G3" s="12">
        <f>+E3+F3</f>
        <v>0</v>
      </c>
      <c r="H3" s="63">
        <v>187836.74</v>
      </c>
    </row>
    <row r="4" spans="1:8" ht="33.75" x14ac:dyDescent="0.2">
      <c r="A4" s="51">
        <v>2</v>
      </c>
      <c r="B4" s="52" t="s">
        <v>106</v>
      </c>
      <c r="C4" s="9">
        <v>1</v>
      </c>
      <c r="D4" s="53" t="s">
        <v>2</v>
      </c>
      <c r="E4" s="12">
        <v>0</v>
      </c>
      <c r="F4" s="12">
        <f t="shared" ref="F4:F67" si="0">+E4*19%</f>
        <v>0</v>
      </c>
      <c r="G4" s="12">
        <f t="shared" ref="G4:G67" si="1">+E4+F4</f>
        <v>0</v>
      </c>
      <c r="H4" s="63">
        <v>164127.18</v>
      </c>
    </row>
    <row r="5" spans="1:8" ht="33.75" x14ac:dyDescent="0.2">
      <c r="A5" s="51">
        <v>3</v>
      </c>
      <c r="B5" s="52" t="s">
        <v>105</v>
      </c>
      <c r="C5" s="9">
        <v>1</v>
      </c>
      <c r="D5" s="53" t="s">
        <v>2</v>
      </c>
      <c r="E5" s="12">
        <v>0</v>
      </c>
      <c r="F5" s="12">
        <f t="shared" si="0"/>
        <v>0</v>
      </c>
      <c r="G5" s="12">
        <f t="shared" si="1"/>
        <v>0</v>
      </c>
      <c r="H5" s="63">
        <v>166600</v>
      </c>
    </row>
    <row r="6" spans="1:8" ht="33.75" x14ac:dyDescent="0.2">
      <c r="A6" s="51">
        <v>4</v>
      </c>
      <c r="B6" s="52" t="s">
        <v>104</v>
      </c>
      <c r="C6" s="9">
        <v>1</v>
      </c>
      <c r="D6" s="53" t="s">
        <v>2</v>
      </c>
      <c r="E6" s="12">
        <v>0</v>
      </c>
      <c r="F6" s="12">
        <f t="shared" si="0"/>
        <v>0</v>
      </c>
      <c r="G6" s="12">
        <f t="shared" si="1"/>
        <v>0</v>
      </c>
      <c r="H6" s="63">
        <v>107835.42</v>
      </c>
    </row>
    <row r="7" spans="1:8" ht="45" x14ac:dyDescent="0.2">
      <c r="A7" s="51">
        <v>5</v>
      </c>
      <c r="B7" s="52" t="s">
        <v>68</v>
      </c>
      <c r="C7" s="9">
        <v>1</v>
      </c>
      <c r="D7" s="53" t="s">
        <v>2</v>
      </c>
      <c r="E7" s="12">
        <v>0</v>
      </c>
      <c r="F7" s="12">
        <f t="shared" si="0"/>
        <v>0</v>
      </c>
      <c r="G7" s="12">
        <f t="shared" si="1"/>
        <v>0</v>
      </c>
      <c r="H7" s="63">
        <v>340996.88</v>
      </c>
    </row>
    <row r="8" spans="1:8" ht="33.75" x14ac:dyDescent="0.2">
      <c r="A8" s="51">
        <v>6</v>
      </c>
      <c r="B8" s="52" t="s">
        <v>69</v>
      </c>
      <c r="C8" s="9">
        <v>1</v>
      </c>
      <c r="D8" s="53" t="s">
        <v>2</v>
      </c>
      <c r="E8" s="12">
        <v>0</v>
      </c>
      <c r="F8" s="12">
        <f t="shared" si="0"/>
        <v>0</v>
      </c>
      <c r="G8" s="12">
        <f t="shared" si="1"/>
        <v>0</v>
      </c>
      <c r="H8" s="63">
        <v>18876.97</v>
      </c>
    </row>
    <row r="9" spans="1:8" ht="33.75" x14ac:dyDescent="0.2">
      <c r="A9" s="51">
        <v>7</v>
      </c>
      <c r="B9" s="54" t="s">
        <v>70</v>
      </c>
      <c r="C9" s="9">
        <v>1</v>
      </c>
      <c r="D9" s="53" t="s">
        <v>2</v>
      </c>
      <c r="E9" s="12">
        <v>0</v>
      </c>
      <c r="F9" s="12">
        <f t="shared" si="0"/>
        <v>0</v>
      </c>
      <c r="G9" s="12">
        <f t="shared" si="1"/>
        <v>0</v>
      </c>
      <c r="H9" s="63">
        <v>21981.68</v>
      </c>
    </row>
    <row r="10" spans="1:8" ht="33.75" x14ac:dyDescent="0.2">
      <c r="A10" s="51">
        <v>8</v>
      </c>
      <c r="B10" s="54" t="s">
        <v>102</v>
      </c>
      <c r="C10" s="9">
        <v>1</v>
      </c>
      <c r="D10" s="53" t="s">
        <v>2</v>
      </c>
      <c r="E10" s="12">
        <v>0</v>
      </c>
      <c r="F10" s="12">
        <f t="shared" si="0"/>
        <v>0</v>
      </c>
      <c r="G10" s="12">
        <f t="shared" si="1"/>
        <v>0</v>
      </c>
      <c r="H10" s="63">
        <v>9890.09</v>
      </c>
    </row>
    <row r="11" spans="1:8" x14ac:dyDescent="0.2">
      <c r="A11" s="51">
        <v>9</v>
      </c>
      <c r="B11" s="54" t="s">
        <v>71</v>
      </c>
      <c r="C11" s="9">
        <v>1</v>
      </c>
      <c r="D11" s="53" t="s">
        <v>2</v>
      </c>
      <c r="E11" s="12">
        <v>0</v>
      </c>
      <c r="F11" s="12">
        <f t="shared" si="0"/>
        <v>0</v>
      </c>
      <c r="G11" s="12">
        <f t="shared" si="1"/>
        <v>0</v>
      </c>
      <c r="H11" s="63">
        <v>49827.68</v>
      </c>
    </row>
    <row r="12" spans="1:8" x14ac:dyDescent="0.2">
      <c r="A12" s="51">
        <v>10</v>
      </c>
      <c r="B12" s="54" t="s">
        <v>4</v>
      </c>
      <c r="C12" s="9">
        <v>1</v>
      </c>
      <c r="D12" s="53" t="s">
        <v>2</v>
      </c>
      <c r="E12" s="12">
        <v>0</v>
      </c>
      <c r="F12" s="12">
        <f t="shared" si="0"/>
        <v>0</v>
      </c>
      <c r="G12" s="12">
        <f t="shared" si="1"/>
        <v>0</v>
      </c>
      <c r="H12" s="63">
        <v>47102.58</v>
      </c>
    </row>
    <row r="13" spans="1:8" ht="22.5" x14ac:dyDescent="0.2">
      <c r="A13" s="51">
        <v>11</v>
      </c>
      <c r="B13" s="55" t="s">
        <v>103</v>
      </c>
      <c r="C13" s="9">
        <v>1</v>
      </c>
      <c r="D13" s="53" t="s">
        <v>2</v>
      </c>
      <c r="E13" s="12">
        <v>0</v>
      </c>
      <c r="F13" s="12">
        <f t="shared" si="0"/>
        <v>0</v>
      </c>
      <c r="G13" s="12">
        <f t="shared" si="1"/>
        <v>0</v>
      </c>
      <c r="H13" s="63">
        <v>36386.629999999997</v>
      </c>
    </row>
    <row r="14" spans="1:8" x14ac:dyDescent="0.2">
      <c r="A14" s="51">
        <v>12</v>
      </c>
      <c r="B14" s="55" t="s">
        <v>147</v>
      </c>
      <c r="C14" s="9">
        <v>1</v>
      </c>
      <c r="D14" s="53" t="s">
        <v>2</v>
      </c>
      <c r="E14" s="12">
        <v>0</v>
      </c>
      <c r="F14" s="12">
        <f t="shared" si="0"/>
        <v>0</v>
      </c>
      <c r="G14" s="12">
        <f t="shared" si="1"/>
        <v>0</v>
      </c>
      <c r="H14" s="63">
        <v>1725500</v>
      </c>
    </row>
    <row r="15" spans="1:8" x14ac:dyDescent="0.2">
      <c r="A15" s="51">
        <v>13</v>
      </c>
      <c r="B15" s="55" t="s">
        <v>148</v>
      </c>
      <c r="C15" s="9">
        <v>1</v>
      </c>
      <c r="D15" s="53" t="s">
        <v>2</v>
      </c>
      <c r="E15" s="12">
        <v>0</v>
      </c>
      <c r="F15" s="12">
        <f t="shared" si="0"/>
        <v>0</v>
      </c>
      <c r="G15" s="12">
        <f t="shared" si="1"/>
        <v>0</v>
      </c>
      <c r="H15" s="63">
        <v>1750000</v>
      </c>
    </row>
    <row r="16" spans="1:8" x14ac:dyDescent="0.2">
      <c r="A16" s="51">
        <v>14</v>
      </c>
      <c r="B16" s="55" t="s">
        <v>149</v>
      </c>
      <c r="C16" s="9">
        <v>1</v>
      </c>
      <c r="D16" s="53" t="s">
        <v>2</v>
      </c>
      <c r="E16" s="12">
        <v>0</v>
      </c>
      <c r="F16" s="12">
        <f t="shared" si="0"/>
        <v>0</v>
      </c>
      <c r="G16" s="12">
        <f t="shared" si="1"/>
        <v>0</v>
      </c>
      <c r="H16" s="63">
        <v>1150000</v>
      </c>
    </row>
    <row r="17" spans="1:8" ht="22.5" x14ac:dyDescent="0.2">
      <c r="A17" s="51">
        <v>15</v>
      </c>
      <c r="B17" s="54" t="s">
        <v>107</v>
      </c>
      <c r="C17" s="9">
        <v>1</v>
      </c>
      <c r="D17" s="53" t="s">
        <v>2</v>
      </c>
      <c r="E17" s="12">
        <v>0</v>
      </c>
      <c r="F17" s="12">
        <f t="shared" si="0"/>
        <v>0</v>
      </c>
      <c r="G17" s="12">
        <f t="shared" si="1"/>
        <v>0</v>
      </c>
      <c r="H17" s="63">
        <v>23741.69</v>
      </c>
    </row>
    <row r="18" spans="1:8" ht="22.5" x14ac:dyDescent="0.2">
      <c r="A18" s="51">
        <v>16</v>
      </c>
      <c r="B18" s="54" t="s">
        <v>108</v>
      </c>
      <c r="C18" s="9">
        <v>1</v>
      </c>
      <c r="D18" s="53" t="s">
        <v>2</v>
      </c>
      <c r="E18" s="12">
        <v>0</v>
      </c>
      <c r="F18" s="12">
        <f t="shared" si="0"/>
        <v>0</v>
      </c>
      <c r="G18" s="12">
        <f t="shared" si="1"/>
        <v>0</v>
      </c>
      <c r="H18" s="63">
        <v>27509.23</v>
      </c>
    </row>
    <row r="19" spans="1:8" ht="22.5" x14ac:dyDescent="0.2">
      <c r="A19" s="51">
        <v>17</v>
      </c>
      <c r="B19" s="56" t="s">
        <v>110</v>
      </c>
      <c r="C19" s="9">
        <v>1</v>
      </c>
      <c r="D19" s="53" t="s">
        <v>2</v>
      </c>
      <c r="E19" s="12">
        <v>0</v>
      </c>
      <c r="F19" s="12">
        <f t="shared" si="0"/>
        <v>0</v>
      </c>
      <c r="G19" s="12">
        <f t="shared" si="1"/>
        <v>0</v>
      </c>
      <c r="H19" s="63">
        <v>32301.360000000001</v>
      </c>
    </row>
    <row r="20" spans="1:8" ht="22.5" x14ac:dyDescent="0.2">
      <c r="A20" s="51">
        <v>18</v>
      </c>
      <c r="B20" s="54" t="s">
        <v>109</v>
      </c>
      <c r="C20" s="9">
        <v>1</v>
      </c>
      <c r="D20" s="53" t="s">
        <v>2</v>
      </c>
      <c r="E20" s="12">
        <v>0</v>
      </c>
      <c r="F20" s="12">
        <f t="shared" si="0"/>
        <v>0</v>
      </c>
      <c r="G20" s="12">
        <f t="shared" si="1"/>
        <v>0</v>
      </c>
      <c r="H20" s="63">
        <v>30096.29</v>
      </c>
    </row>
    <row r="21" spans="1:8" ht="33.75" x14ac:dyDescent="0.2">
      <c r="A21" s="51">
        <v>19</v>
      </c>
      <c r="B21" s="54" t="s">
        <v>72</v>
      </c>
      <c r="C21" s="9">
        <v>1</v>
      </c>
      <c r="D21" s="53" t="s">
        <v>2</v>
      </c>
      <c r="E21" s="12">
        <v>0</v>
      </c>
      <c r="F21" s="12">
        <f t="shared" si="0"/>
        <v>0</v>
      </c>
      <c r="G21" s="12">
        <f t="shared" si="1"/>
        <v>0</v>
      </c>
      <c r="H21" s="63">
        <v>107521.26</v>
      </c>
    </row>
    <row r="22" spans="1:8" ht="33.75" x14ac:dyDescent="0.2">
      <c r="A22" s="51">
        <v>20</v>
      </c>
      <c r="B22" s="54" t="s">
        <v>5</v>
      </c>
      <c r="C22" s="9">
        <v>1</v>
      </c>
      <c r="D22" s="53" t="s">
        <v>2</v>
      </c>
      <c r="E22" s="12">
        <v>0</v>
      </c>
      <c r="F22" s="12">
        <f t="shared" si="0"/>
        <v>0</v>
      </c>
      <c r="G22" s="12">
        <f t="shared" si="1"/>
        <v>0</v>
      </c>
      <c r="H22" s="63">
        <v>54555.55</v>
      </c>
    </row>
    <row r="23" spans="1:8" ht="33.75" x14ac:dyDescent="0.2">
      <c r="A23" s="51">
        <v>21</v>
      </c>
      <c r="B23" s="54" t="s">
        <v>73</v>
      </c>
      <c r="C23" s="9">
        <v>1</v>
      </c>
      <c r="D23" s="53" t="s">
        <v>2</v>
      </c>
      <c r="E23" s="12">
        <v>0</v>
      </c>
      <c r="F23" s="12">
        <f t="shared" si="0"/>
        <v>0</v>
      </c>
      <c r="G23" s="12">
        <f t="shared" si="1"/>
        <v>0</v>
      </c>
      <c r="H23" s="63">
        <v>76745.48</v>
      </c>
    </row>
    <row r="24" spans="1:8" ht="22.5" x14ac:dyDescent="0.2">
      <c r="A24" s="51">
        <v>22</v>
      </c>
      <c r="B24" s="52" t="s">
        <v>111</v>
      </c>
      <c r="C24" s="9">
        <v>1</v>
      </c>
      <c r="D24" s="53" t="s">
        <v>2</v>
      </c>
      <c r="E24" s="12">
        <v>0</v>
      </c>
      <c r="F24" s="12">
        <f t="shared" si="0"/>
        <v>0</v>
      </c>
      <c r="G24" s="12">
        <f t="shared" si="1"/>
        <v>0</v>
      </c>
      <c r="H24" s="63">
        <v>41509.58</v>
      </c>
    </row>
    <row r="25" spans="1:8" ht="22.5" x14ac:dyDescent="0.2">
      <c r="A25" s="51">
        <v>23</v>
      </c>
      <c r="B25" s="52" t="s">
        <v>112</v>
      </c>
      <c r="C25" s="9">
        <v>1</v>
      </c>
      <c r="D25" s="53" t="s">
        <v>2</v>
      </c>
      <c r="E25" s="12">
        <v>0</v>
      </c>
      <c r="F25" s="12">
        <f t="shared" si="0"/>
        <v>0</v>
      </c>
      <c r="G25" s="12">
        <f t="shared" si="1"/>
        <v>0</v>
      </c>
      <c r="H25" s="63">
        <v>209228.18</v>
      </c>
    </row>
    <row r="26" spans="1:8" ht="22.5" x14ac:dyDescent="0.2">
      <c r="A26" s="51">
        <v>24</v>
      </c>
      <c r="B26" s="52" t="s">
        <v>113</v>
      </c>
      <c r="C26" s="9">
        <v>1</v>
      </c>
      <c r="D26" s="53" t="s">
        <v>2</v>
      </c>
      <c r="E26" s="12">
        <v>0</v>
      </c>
      <c r="F26" s="12">
        <f t="shared" si="0"/>
        <v>0</v>
      </c>
      <c r="G26" s="12">
        <f t="shared" si="1"/>
        <v>0</v>
      </c>
      <c r="H26" s="63">
        <v>69168.75</v>
      </c>
    </row>
    <row r="27" spans="1:8" ht="33.75" x14ac:dyDescent="0.2">
      <c r="A27" s="51">
        <v>25</v>
      </c>
      <c r="B27" s="52" t="s">
        <v>114</v>
      </c>
      <c r="C27" s="9">
        <v>1</v>
      </c>
      <c r="D27" s="53" t="s">
        <v>2</v>
      </c>
      <c r="E27" s="12">
        <v>0</v>
      </c>
      <c r="F27" s="12">
        <f t="shared" si="0"/>
        <v>0</v>
      </c>
      <c r="G27" s="12">
        <f t="shared" si="1"/>
        <v>0</v>
      </c>
      <c r="H27" s="63">
        <v>3009.51</v>
      </c>
    </row>
    <row r="28" spans="1:8" x14ac:dyDescent="0.2">
      <c r="A28" s="51">
        <v>26</v>
      </c>
      <c r="B28" s="52" t="s">
        <v>74</v>
      </c>
      <c r="C28" s="9">
        <v>1</v>
      </c>
      <c r="D28" s="53" t="s">
        <v>2</v>
      </c>
      <c r="E28" s="12">
        <v>0</v>
      </c>
      <c r="F28" s="12">
        <f t="shared" si="0"/>
        <v>0</v>
      </c>
      <c r="G28" s="12">
        <f t="shared" si="1"/>
        <v>0</v>
      </c>
      <c r="H28" s="63">
        <v>2410.94</v>
      </c>
    </row>
    <row r="29" spans="1:8" ht="33.75" x14ac:dyDescent="0.2">
      <c r="A29" s="51">
        <v>27</v>
      </c>
      <c r="B29" s="52" t="s">
        <v>115</v>
      </c>
      <c r="C29" s="9">
        <v>1</v>
      </c>
      <c r="D29" s="53" t="s">
        <v>2</v>
      </c>
      <c r="E29" s="12">
        <v>0</v>
      </c>
      <c r="F29" s="12">
        <f t="shared" si="0"/>
        <v>0</v>
      </c>
      <c r="G29" s="12">
        <f t="shared" si="1"/>
        <v>0</v>
      </c>
      <c r="H29" s="63">
        <v>9255.82</v>
      </c>
    </row>
    <row r="30" spans="1:8" ht="22.5" x14ac:dyDescent="0.2">
      <c r="A30" s="51">
        <v>28</v>
      </c>
      <c r="B30" s="52" t="s">
        <v>116</v>
      </c>
      <c r="C30" s="9">
        <v>1</v>
      </c>
      <c r="D30" s="53" t="s">
        <v>2</v>
      </c>
      <c r="E30" s="12">
        <v>0</v>
      </c>
      <c r="F30" s="12">
        <f t="shared" si="0"/>
        <v>0</v>
      </c>
      <c r="G30" s="12">
        <f t="shared" si="1"/>
        <v>0</v>
      </c>
      <c r="H30" s="63">
        <v>133.28</v>
      </c>
    </row>
    <row r="31" spans="1:8" ht="33.75" x14ac:dyDescent="0.2">
      <c r="A31" s="51">
        <v>29</v>
      </c>
      <c r="B31" s="52" t="s">
        <v>117</v>
      </c>
      <c r="C31" s="9">
        <v>1</v>
      </c>
      <c r="D31" s="53" t="s">
        <v>2</v>
      </c>
      <c r="E31" s="12">
        <v>0</v>
      </c>
      <c r="F31" s="12">
        <f t="shared" si="0"/>
        <v>0</v>
      </c>
      <c r="G31" s="12">
        <f t="shared" si="1"/>
        <v>0</v>
      </c>
      <c r="H31" s="63">
        <v>61708.639999999999</v>
      </c>
    </row>
    <row r="32" spans="1:8" ht="33.75" x14ac:dyDescent="0.2">
      <c r="A32" s="51">
        <v>30</v>
      </c>
      <c r="B32" s="52" t="s">
        <v>118</v>
      </c>
      <c r="C32" s="9">
        <v>1</v>
      </c>
      <c r="D32" s="53" t="s">
        <v>2</v>
      </c>
      <c r="E32" s="12">
        <v>0</v>
      </c>
      <c r="F32" s="12">
        <f t="shared" si="0"/>
        <v>0</v>
      </c>
      <c r="G32" s="12">
        <f t="shared" si="1"/>
        <v>0</v>
      </c>
      <c r="H32" s="63">
        <v>24258.15</v>
      </c>
    </row>
    <row r="33" spans="1:8" ht="56.25" x14ac:dyDescent="0.2">
      <c r="A33" s="51">
        <v>31</v>
      </c>
      <c r="B33" s="52" t="s">
        <v>119</v>
      </c>
      <c r="C33" s="9">
        <v>1</v>
      </c>
      <c r="D33" s="53" t="s">
        <v>2</v>
      </c>
      <c r="E33" s="12">
        <v>0</v>
      </c>
      <c r="F33" s="12">
        <f t="shared" si="0"/>
        <v>0</v>
      </c>
      <c r="G33" s="12">
        <f t="shared" si="1"/>
        <v>0</v>
      </c>
      <c r="H33" s="63">
        <v>26131.21</v>
      </c>
    </row>
    <row r="34" spans="1:8" ht="22.5" x14ac:dyDescent="0.2">
      <c r="A34" s="51">
        <v>32</v>
      </c>
      <c r="B34" s="52" t="s">
        <v>75</v>
      </c>
      <c r="C34" s="9">
        <v>1</v>
      </c>
      <c r="D34" s="53" t="s">
        <v>2</v>
      </c>
      <c r="E34" s="12">
        <v>0</v>
      </c>
      <c r="F34" s="12">
        <f t="shared" si="0"/>
        <v>0</v>
      </c>
      <c r="G34" s="12">
        <f t="shared" si="1"/>
        <v>0</v>
      </c>
      <c r="H34" s="63">
        <v>19464.830000000002</v>
      </c>
    </row>
    <row r="35" spans="1:8" ht="22.5" x14ac:dyDescent="0.2">
      <c r="A35" s="51">
        <v>33</v>
      </c>
      <c r="B35" s="52" t="s">
        <v>76</v>
      </c>
      <c r="C35" s="9">
        <v>1</v>
      </c>
      <c r="D35" s="53" t="s">
        <v>2</v>
      </c>
      <c r="E35" s="12">
        <v>0</v>
      </c>
      <c r="F35" s="12">
        <f t="shared" si="0"/>
        <v>0</v>
      </c>
      <c r="G35" s="12">
        <f t="shared" si="1"/>
        <v>0</v>
      </c>
      <c r="H35" s="63">
        <v>21409.29</v>
      </c>
    </row>
    <row r="36" spans="1:8" ht="22.5" x14ac:dyDescent="0.2">
      <c r="A36" s="51">
        <v>34</v>
      </c>
      <c r="B36" s="52" t="s">
        <v>77</v>
      </c>
      <c r="C36" s="9">
        <v>1</v>
      </c>
      <c r="D36" s="53" t="s">
        <v>2</v>
      </c>
      <c r="E36" s="12">
        <v>0</v>
      </c>
      <c r="F36" s="12">
        <f t="shared" si="0"/>
        <v>0</v>
      </c>
      <c r="G36" s="12">
        <f t="shared" si="1"/>
        <v>0</v>
      </c>
      <c r="H36" s="63">
        <v>30481.85</v>
      </c>
    </row>
    <row r="37" spans="1:8" ht="22.5" x14ac:dyDescent="0.2">
      <c r="A37" s="51">
        <v>35</v>
      </c>
      <c r="B37" s="52" t="s">
        <v>78</v>
      </c>
      <c r="C37" s="9">
        <v>1</v>
      </c>
      <c r="D37" s="53" t="s">
        <v>2</v>
      </c>
      <c r="E37" s="12">
        <v>0</v>
      </c>
      <c r="F37" s="12">
        <f t="shared" si="0"/>
        <v>0</v>
      </c>
      <c r="G37" s="12">
        <f t="shared" si="1"/>
        <v>0</v>
      </c>
      <c r="H37" s="63">
        <v>36062.949999999997</v>
      </c>
    </row>
    <row r="38" spans="1:8" ht="22.5" x14ac:dyDescent="0.2">
      <c r="A38" s="51">
        <v>36</v>
      </c>
      <c r="B38" s="52" t="s">
        <v>79</v>
      </c>
      <c r="C38" s="9">
        <v>1</v>
      </c>
      <c r="D38" s="53" t="s">
        <v>2</v>
      </c>
      <c r="E38" s="12">
        <v>0</v>
      </c>
      <c r="F38" s="12">
        <f t="shared" si="0"/>
        <v>0</v>
      </c>
      <c r="G38" s="12">
        <f t="shared" si="1"/>
        <v>0</v>
      </c>
      <c r="H38" s="63">
        <v>46057.760000000002</v>
      </c>
    </row>
    <row r="39" spans="1:8" ht="33.75" x14ac:dyDescent="0.2">
      <c r="A39" s="51">
        <v>37</v>
      </c>
      <c r="B39" s="52" t="s">
        <v>120</v>
      </c>
      <c r="C39" s="9">
        <v>1</v>
      </c>
      <c r="D39" s="53" t="s">
        <v>2</v>
      </c>
      <c r="E39" s="12">
        <v>0</v>
      </c>
      <c r="F39" s="12">
        <f t="shared" si="0"/>
        <v>0</v>
      </c>
      <c r="G39" s="12">
        <f t="shared" si="1"/>
        <v>0</v>
      </c>
      <c r="H39" s="63">
        <v>276275.16000000003</v>
      </c>
    </row>
    <row r="40" spans="1:8" ht="45" x14ac:dyDescent="0.2">
      <c r="A40" s="51">
        <v>38</v>
      </c>
      <c r="B40" s="52" t="s">
        <v>121</v>
      </c>
      <c r="C40" s="9">
        <v>1</v>
      </c>
      <c r="D40" s="53" t="s">
        <v>2</v>
      </c>
      <c r="E40" s="12">
        <v>0</v>
      </c>
      <c r="F40" s="12">
        <f t="shared" si="0"/>
        <v>0</v>
      </c>
      <c r="G40" s="12">
        <f t="shared" si="1"/>
        <v>0</v>
      </c>
      <c r="H40" s="63">
        <v>132638.59</v>
      </c>
    </row>
    <row r="41" spans="1:8" ht="33.75" x14ac:dyDescent="0.2">
      <c r="A41" s="51">
        <v>39</v>
      </c>
      <c r="B41" s="52" t="s">
        <v>122</v>
      </c>
      <c r="C41" s="9">
        <v>1</v>
      </c>
      <c r="D41" s="53" t="s">
        <v>2</v>
      </c>
      <c r="E41" s="12">
        <v>0</v>
      </c>
      <c r="F41" s="12">
        <f t="shared" si="0"/>
        <v>0</v>
      </c>
      <c r="G41" s="12">
        <f t="shared" si="1"/>
        <v>0</v>
      </c>
      <c r="H41" s="63">
        <v>32119.29</v>
      </c>
    </row>
    <row r="42" spans="1:8" ht="33.75" x14ac:dyDescent="0.2">
      <c r="A42" s="51">
        <v>40</v>
      </c>
      <c r="B42" s="52" t="s">
        <v>80</v>
      </c>
      <c r="C42" s="9">
        <v>1</v>
      </c>
      <c r="D42" s="53" t="s">
        <v>2</v>
      </c>
      <c r="E42" s="12">
        <v>0</v>
      </c>
      <c r="F42" s="12">
        <f t="shared" si="0"/>
        <v>0</v>
      </c>
      <c r="G42" s="12">
        <f t="shared" si="1"/>
        <v>0</v>
      </c>
      <c r="H42" s="63">
        <v>2159814.2999999998</v>
      </c>
    </row>
    <row r="43" spans="1:8" ht="22.5" x14ac:dyDescent="0.2">
      <c r="A43" s="51">
        <v>41</v>
      </c>
      <c r="B43" s="52" t="s">
        <v>81</v>
      </c>
      <c r="C43" s="9">
        <v>1</v>
      </c>
      <c r="D43" s="53" t="s">
        <v>2</v>
      </c>
      <c r="E43" s="12">
        <v>0</v>
      </c>
      <c r="F43" s="12">
        <f t="shared" si="0"/>
        <v>0</v>
      </c>
      <c r="G43" s="12">
        <f t="shared" si="1"/>
        <v>0</v>
      </c>
      <c r="H43" s="63">
        <v>24956.68</v>
      </c>
    </row>
    <row r="44" spans="1:8" ht="22.5" x14ac:dyDescent="0.2">
      <c r="A44" s="51">
        <v>42</v>
      </c>
      <c r="B44" s="52" t="s">
        <v>123</v>
      </c>
      <c r="C44" s="9">
        <v>1</v>
      </c>
      <c r="D44" s="53" t="s">
        <v>2</v>
      </c>
      <c r="E44" s="12">
        <v>0</v>
      </c>
      <c r="F44" s="12">
        <f t="shared" si="0"/>
        <v>0</v>
      </c>
      <c r="G44" s="12">
        <f t="shared" si="1"/>
        <v>0</v>
      </c>
      <c r="H44" s="63">
        <v>22827.77</v>
      </c>
    </row>
    <row r="45" spans="1:8" ht="45" x14ac:dyDescent="0.2">
      <c r="A45" s="51">
        <v>43</v>
      </c>
      <c r="B45" s="52" t="s">
        <v>82</v>
      </c>
      <c r="C45" s="9">
        <v>1</v>
      </c>
      <c r="D45" s="53" t="s">
        <v>2</v>
      </c>
      <c r="E45" s="12">
        <v>0</v>
      </c>
      <c r="F45" s="12">
        <f t="shared" si="0"/>
        <v>0</v>
      </c>
      <c r="G45" s="12">
        <f t="shared" si="1"/>
        <v>0</v>
      </c>
      <c r="H45" s="63">
        <v>119000</v>
      </c>
    </row>
    <row r="46" spans="1:8" ht="45" x14ac:dyDescent="0.2">
      <c r="A46" s="51">
        <v>44</v>
      </c>
      <c r="B46" s="52" t="s">
        <v>124</v>
      </c>
      <c r="C46" s="9">
        <v>1</v>
      </c>
      <c r="D46" s="53" t="s">
        <v>2</v>
      </c>
      <c r="E46" s="12">
        <v>0</v>
      </c>
      <c r="F46" s="12">
        <f t="shared" si="0"/>
        <v>0</v>
      </c>
      <c r="G46" s="12">
        <f t="shared" si="1"/>
        <v>0</v>
      </c>
      <c r="H46" s="63">
        <v>40343.379999999997</v>
      </c>
    </row>
    <row r="47" spans="1:8" ht="22.5" x14ac:dyDescent="0.2">
      <c r="A47" s="51">
        <v>45</v>
      </c>
      <c r="B47" s="18" t="s">
        <v>125</v>
      </c>
      <c r="C47" s="9">
        <v>1</v>
      </c>
      <c r="D47" s="53" t="s">
        <v>2</v>
      </c>
      <c r="E47" s="12">
        <v>0</v>
      </c>
      <c r="F47" s="12">
        <f t="shared" si="0"/>
        <v>0</v>
      </c>
      <c r="G47" s="12">
        <f t="shared" si="1"/>
        <v>0</v>
      </c>
      <c r="H47" s="63">
        <v>44401.279999999999</v>
      </c>
    </row>
    <row r="48" spans="1:8" ht="22.5" x14ac:dyDescent="0.2">
      <c r="A48" s="51">
        <v>46</v>
      </c>
      <c r="B48" s="18" t="s">
        <v>126</v>
      </c>
      <c r="C48" s="9">
        <v>1</v>
      </c>
      <c r="D48" s="53" t="s">
        <v>2</v>
      </c>
      <c r="E48" s="12">
        <v>0</v>
      </c>
      <c r="F48" s="12">
        <f t="shared" si="0"/>
        <v>0</v>
      </c>
      <c r="G48" s="12">
        <f t="shared" si="1"/>
        <v>0</v>
      </c>
      <c r="H48" s="63">
        <v>29750</v>
      </c>
    </row>
    <row r="49" spans="1:8" ht="33.75" x14ac:dyDescent="0.2">
      <c r="A49" s="51">
        <v>47</v>
      </c>
      <c r="B49" s="18" t="s">
        <v>6</v>
      </c>
      <c r="C49" s="9">
        <v>1</v>
      </c>
      <c r="D49" s="53" t="s">
        <v>2</v>
      </c>
      <c r="E49" s="12">
        <v>0</v>
      </c>
      <c r="F49" s="12">
        <f t="shared" si="0"/>
        <v>0</v>
      </c>
      <c r="G49" s="12">
        <f t="shared" si="1"/>
        <v>0</v>
      </c>
      <c r="H49" s="63">
        <v>170049.81</v>
      </c>
    </row>
    <row r="50" spans="1:8" ht="22.5" x14ac:dyDescent="0.2">
      <c r="A50" s="51">
        <v>48</v>
      </c>
      <c r="B50" s="18" t="s">
        <v>7</v>
      </c>
      <c r="C50" s="9">
        <v>1</v>
      </c>
      <c r="D50" s="53" t="s">
        <v>2</v>
      </c>
      <c r="E50" s="12">
        <v>0</v>
      </c>
      <c r="F50" s="12">
        <f t="shared" si="0"/>
        <v>0</v>
      </c>
      <c r="G50" s="12">
        <f t="shared" si="1"/>
        <v>0</v>
      </c>
      <c r="H50" s="63">
        <v>158081.98000000001</v>
      </c>
    </row>
    <row r="51" spans="1:8" ht="22.5" x14ac:dyDescent="0.2">
      <c r="A51" s="51">
        <v>49</v>
      </c>
      <c r="B51" s="18" t="s">
        <v>8</v>
      </c>
      <c r="C51" s="9">
        <v>1</v>
      </c>
      <c r="D51" s="53" t="s">
        <v>2</v>
      </c>
      <c r="E51" s="12">
        <v>0</v>
      </c>
      <c r="F51" s="12">
        <f t="shared" si="0"/>
        <v>0</v>
      </c>
      <c r="G51" s="12">
        <f t="shared" si="1"/>
        <v>0</v>
      </c>
      <c r="H51" s="63">
        <v>198167.13</v>
      </c>
    </row>
    <row r="52" spans="1:8" ht="22.5" x14ac:dyDescent="0.2">
      <c r="A52" s="51">
        <v>50</v>
      </c>
      <c r="B52" s="18" t="s">
        <v>127</v>
      </c>
      <c r="C52" s="9">
        <v>1</v>
      </c>
      <c r="D52" s="53" t="s">
        <v>2</v>
      </c>
      <c r="E52" s="12">
        <v>0</v>
      </c>
      <c r="F52" s="12">
        <f t="shared" si="0"/>
        <v>0</v>
      </c>
      <c r="G52" s="12">
        <f t="shared" si="1"/>
        <v>0</v>
      </c>
      <c r="H52" s="63">
        <v>520000</v>
      </c>
    </row>
    <row r="53" spans="1:8" ht="22.5" x14ac:dyDescent="0.2">
      <c r="A53" s="51">
        <v>51</v>
      </c>
      <c r="B53" s="18" t="s">
        <v>9</v>
      </c>
      <c r="C53" s="9">
        <v>1</v>
      </c>
      <c r="D53" s="53" t="s">
        <v>2</v>
      </c>
      <c r="E53" s="12">
        <v>0</v>
      </c>
      <c r="F53" s="12">
        <f t="shared" si="0"/>
        <v>0</v>
      </c>
      <c r="G53" s="12">
        <f t="shared" si="1"/>
        <v>0</v>
      </c>
      <c r="H53" s="63">
        <v>4165</v>
      </c>
    </row>
    <row r="54" spans="1:8" ht="22.5" x14ac:dyDescent="0.2">
      <c r="A54" s="51">
        <v>52</v>
      </c>
      <c r="B54" s="18" t="s">
        <v>10</v>
      </c>
      <c r="C54" s="9">
        <v>1</v>
      </c>
      <c r="D54" s="53" t="s">
        <v>2</v>
      </c>
      <c r="E54" s="12">
        <v>0</v>
      </c>
      <c r="F54" s="12">
        <f t="shared" si="0"/>
        <v>0</v>
      </c>
      <c r="G54" s="12">
        <f t="shared" si="1"/>
        <v>0</v>
      </c>
      <c r="H54" s="63">
        <v>6452.18</v>
      </c>
    </row>
    <row r="55" spans="1:8" ht="33.75" x14ac:dyDescent="0.2">
      <c r="A55" s="51">
        <v>53</v>
      </c>
      <c r="B55" s="18" t="s">
        <v>11</v>
      </c>
      <c r="C55" s="9">
        <v>1</v>
      </c>
      <c r="D55" s="53" t="s">
        <v>2</v>
      </c>
      <c r="E55" s="12">
        <v>0</v>
      </c>
      <c r="F55" s="12">
        <f t="shared" si="0"/>
        <v>0</v>
      </c>
      <c r="G55" s="12">
        <f t="shared" si="1"/>
        <v>0</v>
      </c>
      <c r="H55" s="63">
        <v>10812.34</v>
      </c>
    </row>
    <row r="56" spans="1:8" ht="33.75" x14ac:dyDescent="0.2">
      <c r="A56" s="51">
        <v>54</v>
      </c>
      <c r="B56" s="18" t="s">
        <v>12</v>
      </c>
      <c r="C56" s="9">
        <v>1</v>
      </c>
      <c r="D56" s="53" t="s">
        <v>2</v>
      </c>
      <c r="E56" s="12">
        <v>0</v>
      </c>
      <c r="F56" s="12">
        <f t="shared" si="0"/>
        <v>0</v>
      </c>
      <c r="G56" s="12">
        <f t="shared" si="1"/>
        <v>0</v>
      </c>
      <c r="H56" s="63">
        <v>19253.010000000002</v>
      </c>
    </row>
    <row r="57" spans="1:8" ht="22.5" x14ac:dyDescent="0.2">
      <c r="A57" s="51">
        <v>55</v>
      </c>
      <c r="B57" s="18" t="s">
        <v>13</v>
      </c>
      <c r="C57" s="9">
        <v>1</v>
      </c>
      <c r="D57" s="53" t="s">
        <v>2</v>
      </c>
      <c r="E57" s="12">
        <v>0</v>
      </c>
      <c r="F57" s="12">
        <f t="shared" si="0"/>
        <v>0</v>
      </c>
      <c r="G57" s="12">
        <f t="shared" si="1"/>
        <v>0</v>
      </c>
      <c r="H57" s="63">
        <v>135684.99</v>
      </c>
    </row>
    <row r="58" spans="1:8" ht="33.75" x14ac:dyDescent="0.2">
      <c r="A58" s="51">
        <v>56</v>
      </c>
      <c r="B58" s="18" t="s">
        <v>128</v>
      </c>
      <c r="C58" s="9">
        <v>1</v>
      </c>
      <c r="D58" s="53" t="s">
        <v>2</v>
      </c>
      <c r="E58" s="12">
        <v>0</v>
      </c>
      <c r="F58" s="12">
        <f t="shared" si="0"/>
        <v>0</v>
      </c>
      <c r="G58" s="12">
        <f t="shared" si="1"/>
        <v>0</v>
      </c>
      <c r="H58" s="63">
        <v>67841.899999999994</v>
      </c>
    </row>
    <row r="59" spans="1:8" ht="33.75" x14ac:dyDescent="0.2">
      <c r="A59" s="51">
        <v>57</v>
      </c>
      <c r="B59" s="18" t="s">
        <v>14</v>
      </c>
      <c r="C59" s="9">
        <v>1</v>
      </c>
      <c r="D59" s="53" t="s">
        <v>2</v>
      </c>
      <c r="E59" s="12">
        <v>0</v>
      </c>
      <c r="F59" s="12">
        <f t="shared" si="0"/>
        <v>0</v>
      </c>
      <c r="G59" s="12">
        <f t="shared" si="1"/>
        <v>0</v>
      </c>
      <c r="H59" s="63">
        <v>299952.59000000003</v>
      </c>
    </row>
    <row r="60" spans="1:8" ht="22.5" x14ac:dyDescent="0.2">
      <c r="A60" s="51">
        <v>58</v>
      </c>
      <c r="B60" s="18" t="s">
        <v>129</v>
      </c>
      <c r="C60" s="9">
        <v>1</v>
      </c>
      <c r="D60" s="53" t="s">
        <v>2</v>
      </c>
      <c r="E60" s="12">
        <v>0</v>
      </c>
      <c r="F60" s="12">
        <f t="shared" si="0"/>
        <v>0</v>
      </c>
      <c r="G60" s="12">
        <f t="shared" si="1"/>
        <v>0</v>
      </c>
      <c r="H60" s="63">
        <v>435000</v>
      </c>
    </row>
    <row r="61" spans="1:8" ht="22.5" x14ac:dyDescent="0.2">
      <c r="A61" s="51">
        <v>59</v>
      </c>
      <c r="B61" s="18" t="s">
        <v>130</v>
      </c>
      <c r="C61" s="9">
        <v>1</v>
      </c>
      <c r="D61" s="53" t="s">
        <v>2</v>
      </c>
      <c r="E61" s="12">
        <v>0</v>
      </c>
      <c r="F61" s="12">
        <f t="shared" si="0"/>
        <v>0</v>
      </c>
      <c r="G61" s="12">
        <f t="shared" si="1"/>
        <v>0</v>
      </c>
      <c r="H61" s="63">
        <v>534415.91</v>
      </c>
    </row>
    <row r="62" spans="1:8" ht="22.5" x14ac:dyDescent="0.2">
      <c r="A62" s="51">
        <v>60</v>
      </c>
      <c r="B62" s="18" t="s">
        <v>131</v>
      </c>
      <c r="C62" s="9">
        <v>1</v>
      </c>
      <c r="D62" s="53" t="s">
        <v>2</v>
      </c>
      <c r="E62" s="12">
        <v>0</v>
      </c>
      <c r="F62" s="12">
        <f t="shared" si="0"/>
        <v>0</v>
      </c>
      <c r="G62" s="12">
        <f t="shared" si="1"/>
        <v>0</v>
      </c>
      <c r="H62" s="63">
        <v>451757.32</v>
      </c>
    </row>
    <row r="63" spans="1:8" ht="22.5" x14ac:dyDescent="0.2">
      <c r="A63" s="51">
        <v>61</v>
      </c>
      <c r="B63" s="18" t="s">
        <v>132</v>
      </c>
      <c r="C63" s="9">
        <v>1</v>
      </c>
      <c r="D63" s="53" t="s">
        <v>2</v>
      </c>
      <c r="E63" s="12">
        <v>0</v>
      </c>
      <c r="F63" s="12">
        <f t="shared" si="0"/>
        <v>0</v>
      </c>
      <c r="G63" s="12">
        <f t="shared" si="1"/>
        <v>0</v>
      </c>
      <c r="H63" s="63">
        <v>217900.9</v>
      </c>
    </row>
    <row r="64" spans="1:8" x14ac:dyDescent="0.2">
      <c r="A64" s="51">
        <v>62</v>
      </c>
      <c r="B64" s="18" t="s">
        <v>150</v>
      </c>
      <c r="C64" s="9">
        <v>1</v>
      </c>
      <c r="D64" s="53" t="s">
        <v>2</v>
      </c>
      <c r="E64" s="12">
        <v>0</v>
      </c>
      <c r="F64" s="12">
        <f t="shared" si="0"/>
        <v>0</v>
      </c>
      <c r="G64" s="12">
        <f t="shared" si="1"/>
        <v>0</v>
      </c>
      <c r="H64" s="63">
        <v>405000</v>
      </c>
    </row>
    <row r="65" spans="1:8" ht="22.5" x14ac:dyDescent="0.2">
      <c r="A65" s="51">
        <v>63</v>
      </c>
      <c r="B65" s="18" t="s">
        <v>133</v>
      </c>
      <c r="C65" s="9">
        <v>1</v>
      </c>
      <c r="D65" s="53" t="s">
        <v>2</v>
      </c>
      <c r="E65" s="12">
        <v>0</v>
      </c>
      <c r="F65" s="12">
        <f t="shared" si="0"/>
        <v>0</v>
      </c>
      <c r="G65" s="12">
        <f t="shared" si="1"/>
        <v>0</v>
      </c>
      <c r="H65" s="63">
        <v>85669.290000000008</v>
      </c>
    </row>
    <row r="66" spans="1:8" x14ac:dyDescent="0.2">
      <c r="A66" s="51">
        <v>64</v>
      </c>
      <c r="B66" s="18" t="s">
        <v>134</v>
      </c>
      <c r="C66" s="9">
        <v>1</v>
      </c>
      <c r="D66" s="53" t="s">
        <v>2</v>
      </c>
      <c r="E66" s="12">
        <v>0</v>
      </c>
      <c r="F66" s="12">
        <f t="shared" si="0"/>
        <v>0</v>
      </c>
      <c r="G66" s="12">
        <f t="shared" si="1"/>
        <v>0</v>
      </c>
      <c r="H66" s="63">
        <v>165000</v>
      </c>
    </row>
    <row r="67" spans="1:8" ht="33.75" x14ac:dyDescent="0.2">
      <c r="A67" s="51">
        <v>65</v>
      </c>
      <c r="B67" s="23" t="s">
        <v>135</v>
      </c>
      <c r="C67" s="9">
        <v>1</v>
      </c>
      <c r="D67" s="53" t="s">
        <v>2</v>
      </c>
      <c r="E67" s="12">
        <v>0</v>
      </c>
      <c r="F67" s="12">
        <f t="shared" si="0"/>
        <v>0</v>
      </c>
      <c r="G67" s="12">
        <f t="shared" si="1"/>
        <v>0</v>
      </c>
      <c r="H67" s="63">
        <v>90482.84</v>
      </c>
    </row>
    <row r="68" spans="1:8" ht="33.75" x14ac:dyDescent="0.2">
      <c r="A68" s="51">
        <v>66</v>
      </c>
      <c r="B68" s="23" t="s">
        <v>136</v>
      </c>
      <c r="C68" s="9">
        <v>1</v>
      </c>
      <c r="D68" s="53" t="s">
        <v>2</v>
      </c>
      <c r="E68" s="12">
        <v>0</v>
      </c>
      <c r="F68" s="12">
        <f t="shared" ref="F68:F101" si="2">+E68*19%</f>
        <v>0</v>
      </c>
      <c r="G68" s="12">
        <f t="shared" ref="G68:G101" si="3">+E68+F68</f>
        <v>0</v>
      </c>
      <c r="H68" s="63">
        <v>59987.9</v>
      </c>
    </row>
    <row r="69" spans="1:8" ht="22.5" x14ac:dyDescent="0.2">
      <c r="A69" s="51">
        <v>67</v>
      </c>
      <c r="B69" s="23" t="s">
        <v>15</v>
      </c>
      <c r="C69" s="9">
        <v>1</v>
      </c>
      <c r="D69" s="53" t="s">
        <v>2</v>
      </c>
      <c r="E69" s="12">
        <v>0</v>
      </c>
      <c r="F69" s="12">
        <f t="shared" si="2"/>
        <v>0</v>
      </c>
      <c r="G69" s="12">
        <f t="shared" si="3"/>
        <v>0</v>
      </c>
      <c r="H69" s="63">
        <v>30981.65</v>
      </c>
    </row>
    <row r="70" spans="1:8" ht="22.5" x14ac:dyDescent="0.2">
      <c r="A70" s="51">
        <v>68</v>
      </c>
      <c r="B70" s="23" t="s">
        <v>137</v>
      </c>
      <c r="C70" s="9">
        <v>1</v>
      </c>
      <c r="D70" s="53" t="s">
        <v>2</v>
      </c>
      <c r="E70" s="12">
        <v>0</v>
      </c>
      <c r="F70" s="12">
        <f t="shared" si="2"/>
        <v>0</v>
      </c>
      <c r="G70" s="12">
        <f t="shared" si="3"/>
        <v>0</v>
      </c>
      <c r="H70" s="63">
        <v>1279.25</v>
      </c>
    </row>
    <row r="71" spans="1:8" x14ac:dyDescent="0.2">
      <c r="A71" s="51">
        <v>69</v>
      </c>
      <c r="B71" s="24" t="s">
        <v>146</v>
      </c>
      <c r="C71" s="9">
        <v>1</v>
      </c>
      <c r="D71" s="53" t="s">
        <v>2</v>
      </c>
      <c r="E71" s="12">
        <v>0</v>
      </c>
      <c r="F71" s="12">
        <f t="shared" si="2"/>
        <v>0</v>
      </c>
      <c r="G71" s="12">
        <f t="shared" si="3"/>
        <v>0</v>
      </c>
      <c r="H71" s="63">
        <v>16500</v>
      </c>
    </row>
    <row r="72" spans="1:8" ht="22.5" x14ac:dyDescent="0.2">
      <c r="A72" s="51">
        <v>70</v>
      </c>
      <c r="B72" s="23" t="s">
        <v>16</v>
      </c>
      <c r="C72" s="9">
        <v>1</v>
      </c>
      <c r="D72" s="53" t="s">
        <v>2</v>
      </c>
      <c r="E72" s="12">
        <v>0</v>
      </c>
      <c r="F72" s="12">
        <f t="shared" si="2"/>
        <v>0</v>
      </c>
      <c r="G72" s="12">
        <f t="shared" si="3"/>
        <v>0</v>
      </c>
      <c r="H72" s="63">
        <v>32221.63</v>
      </c>
    </row>
    <row r="73" spans="1:8" x14ac:dyDescent="0.2">
      <c r="A73" s="51">
        <v>71</v>
      </c>
      <c r="B73" s="28" t="s">
        <v>138</v>
      </c>
      <c r="C73" s="9">
        <v>1</v>
      </c>
      <c r="D73" s="53" t="s">
        <v>2</v>
      </c>
      <c r="E73" s="12">
        <v>0</v>
      </c>
      <c r="F73" s="12">
        <f t="shared" si="2"/>
        <v>0</v>
      </c>
      <c r="G73" s="12">
        <f t="shared" si="3"/>
        <v>0</v>
      </c>
      <c r="H73" s="63">
        <v>1785</v>
      </c>
    </row>
    <row r="74" spans="1:8" x14ac:dyDescent="0.2">
      <c r="A74" s="51">
        <v>72</v>
      </c>
      <c r="B74" s="19" t="s">
        <v>17</v>
      </c>
      <c r="C74" s="9">
        <v>1</v>
      </c>
      <c r="D74" s="53" t="s">
        <v>2</v>
      </c>
      <c r="E74" s="12">
        <v>0</v>
      </c>
      <c r="F74" s="12">
        <f t="shared" si="2"/>
        <v>0</v>
      </c>
      <c r="G74" s="12">
        <f t="shared" si="3"/>
        <v>0</v>
      </c>
      <c r="H74" s="63">
        <v>716.38</v>
      </c>
    </row>
    <row r="75" spans="1:8" x14ac:dyDescent="0.2">
      <c r="A75" s="51">
        <v>73</v>
      </c>
      <c r="B75" s="57" t="s">
        <v>83</v>
      </c>
      <c r="C75" s="9">
        <v>1</v>
      </c>
      <c r="D75" s="53" t="s">
        <v>2</v>
      </c>
      <c r="E75" s="12">
        <v>0</v>
      </c>
      <c r="F75" s="12">
        <f t="shared" si="2"/>
        <v>0</v>
      </c>
      <c r="G75" s="12">
        <f t="shared" si="3"/>
        <v>0</v>
      </c>
      <c r="H75" s="63">
        <v>767.55</v>
      </c>
    </row>
    <row r="76" spans="1:8" ht="22.5" x14ac:dyDescent="0.2">
      <c r="A76" s="51">
        <v>74</v>
      </c>
      <c r="B76" s="54" t="s">
        <v>139</v>
      </c>
      <c r="C76" s="9">
        <v>1</v>
      </c>
      <c r="D76" s="53" t="s">
        <v>2</v>
      </c>
      <c r="E76" s="12">
        <v>0</v>
      </c>
      <c r="F76" s="12">
        <f t="shared" si="2"/>
        <v>0</v>
      </c>
      <c r="G76" s="12">
        <f t="shared" si="3"/>
        <v>0</v>
      </c>
      <c r="H76" s="63">
        <v>3721.13</v>
      </c>
    </row>
    <row r="77" spans="1:8" x14ac:dyDescent="0.2">
      <c r="A77" s="51">
        <v>75</v>
      </c>
      <c r="B77" s="54" t="s">
        <v>140</v>
      </c>
      <c r="C77" s="9">
        <v>1</v>
      </c>
      <c r="D77" s="53" t="s">
        <v>2</v>
      </c>
      <c r="E77" s="12">
        <v>0</v>
      </c>
      <c r="F77" s="12">
        <f t="shared" si="2"/>
        <v>0</v>
      </c>
      <c r="G77" s="12">
        <f t="shared" si="3"/>
        <v>0</v>
      </c>
      <c r="H77" s="63">
        <v>14500</v>
      </c>
    </row>
    <row r="78" spans="1:8" ht="22.5" x14ac:dyDescent="0.2">
      <c r="A78" s="51">
        <v>76</v>
      </c>
      <c r="B78" s="54" t="s">
        <v>84</v>
      </c>
      <c r="C78" s="9">
        <v>1</v>
      </c>
      <c r="D78" s="53" t="s">
        <v>2</v>
      </c>
      <c r="E78" s="12">
        <v>0</v>
      </c>
      <c r="F78" s="12">
        <f t="shared" si="2"/>
        <v>0</v>
      </c>
      <c r="G78" s="12">
        <f t="shared" si="3"/>
        <v>0</v>
      </c>
      <c r="H78" s="63">
        <v>61225.5</v>
      </c>
    </row>
    <row r="79" spans="1:8" ht="22.5" x14ac:dyDescent="0.2">
      <c r="A79" s="51">
        <v>77</v>
      </c>
      <c r="B79" s="54" t="s">
        <v>85</v>
      </c>
      <c r="C79" s="9">
        <v>1</v>
      </c>
      <c r="D79" s="53" t="s">
        <v>2</v>
      </c>
      <c r="E79" s="12">
        <v>0</v>
      </c>
      <c r="F79" s="12">
        <f t="shared" si="2"/>
        <v>0</v>
      </c>
      <c r="G79" s="12">
        <f t="shared" si="3"/>
        <v>0</v>
      </c>
      <c r="H79" s="63">
        <v>52543.26</v>
      </c>
    </row>
    <row r="80" spans="1:8" ht="33.75" x14ac:dyDescent="0.2">
      <c r="A80" s="51">
        <v>78</v>
      </c>
      <c r="B80" s="54" t="s">
        <v>86</v>
      </c>
      <c r="C80" s="9">
        <v>1</v>
      </c>
      <c r="D80" s="53" t="s">
        <v>2</v>
      </c>
      <c r="E80" s="12">
        <v>0</v>
      </c>
      <c r="F80" s="12">
        <f t="shared" si="2"/>
        <v>0</v>
      </c>
      <c r="G80" s="12">
        <f t="shared" si="3"/>
        <v>0</v>
      </c>
      <c r="H80" s="63">
        <v>188155.66</v>
      </c>
    </row>
    <row r="81" spans="1:8" ht="22.5" x14ac:dyDescent="0.2">
      <c r="A81" s="51">
        <v>79</v>
      </c>
      <c r="B81" s="54" t="s">
        <v>87</v>
      </c>
      <c r="C81" s="9">
        <v>1</v>
      </c>
      <c r="D81" s="53" t="s">
        <v>2</v>
      </c>
      <c r="E81" s="12">
        <v>0</v>
      </c>
      <c r="F81" s="12">
        <f t="shared" si="2"/>
        <v>0</v>
      </c>
      <c r="G81" s="12">
        <f t="shared" si="3"/>
        <v>0</v>
      </c>
      <c r="H81" s="63">
        <v>39568.69</v>
      </c>
    </row>
    <row r="82" spans="1:8" ht="45" x14ac:dyDescent="0.2">
      <c r="A82" s="51">
        <v>80</v>
      </c>
      <c r="B82" s="54" t="s">
        <v>88</v>
      </c>
      <c r="C82" s="9">
        <v>1</v>
      </c>
      <c r="D82" s="53" t="s">
        <v>2</v>
      </c>
      <c r="E82" s="12">
        <v>0</v>
      </c>
      <c r="F82" s="12">
        <f t="shared" si="2"/>
        <v>0</v>
      </c>
      <c r="G82" s="12">
        <f t="shared" si="3"/>
        <v>0</v>
      </c>
      <c r="H82" s="63">
        <v>32907.07</v>
      </c>
    </row>
    <row r="83" spans="1:8" ht="45" x14ac:dyDescent="0.2">
      <c r="A83" s="51">
        <v>81</v>
      </c>
      <c r="B83" s="54" t="s">
        <v>89</v>
      </c>
      <c r="C83" s="9">
        <v>1</v>
      </c>
      <c r="D83" s="53" t="s">
        <v>2</v>
      </c>
      <c r="E83" s="12">
        <v>0</v>
      </c>
      <c r="F83" s="12">
        <f t="shared" si="2"/>
        <v>0</v>
      </c>
      <c r="G83" s="12">
        <f t="shared" si="3"/>
        <v>0</v>
      </c>
      <c r="H83" s="63">
        <v>40817</v>
      </c>
    </row>
    <row r="84" spans="1:8" ht="45" x14ac:dyDescent="0.2">
      <c r="A84" s="51">
        <v>82</v>
      </c>
      <c r="B84" s="54" t="s">
        <v>141</v>
      </c>
      <c r="C84" s="9">
        <v>1</v>
      </c>
      <c r="D84" s="53" t="s">
        <v>2</v>
      </c>
      <c r="E84" s="12">
        <v>0</v>
      </c>
      <c r="F84" s="12">
        <f t="shared" si="2"/>
        <v>0</v>
      </c>
      <c r="G84" s="12">
        <f t="shared" si="3"/>
        <v>0</v>
      </c>
      <c r="H84" s="63">
        <v>35000</v>
      </c>
    </row>
    <row r="85" spans="1:8" ht="22.5" x14ac:dyDescent="0.2">
      <c r="A85" s="51">
        <v>83</v>
      </c>
      <c r="B85" s="54" t="s">
        <v>142</v>
      </c>
      <c r="C85" s="9">
        <v>1</v>
      </c>
      <c r="D85" s="53" t="s">
        <v>2</v>
      </c>
      <c r="E85" s="12">
        <v>0</v>
      </c>
      <c r="F85" s="12">
        <f t="shared" si="2"/>
        <v>0</v>
      </c>
      <c r="G85" s="12">
        <f t="shared" si="3"/>
        <v>0</v>
      </c>
      <c r="H85" s="63">
        <v>2100</v>
      </c>
    </row>
    <row r="86" spans="1:8" ht="22.5" x14ac:dyDescent="0.2">
      <c r="A86" s="51">
        <v>84</v>
      </c>
      <c r="B86" s="54" t="s">
        <v>90</v>
      </c>
      <c r="C86" s="9">
        <v>1</v>
      </c>
      <c r="D86" s="53" t="s">
        <v>2</v>
      </c>
      <c r="E86" s="12">
        <v>0</v>
      </c>
      <c r="F86" s="12">
        <f t="shared" si="2"/>
        <v>0</v>
      </c>
      <c r="G86" s="12">
        <f t="shared" si="3"/>
        <v>0</v>
      </c>
      <c r="H86" s="63">
        <v>29633.38</v>
      </c>
    </row>
    <row r="87" spans="1:8" ht="22.5" x14ac:dyDescent="0.2">
      <c r="A87" s="51">
        <v>85</v>
      </c>
      <c r="B87" s="52" t="s">
        <v>91</v>
      </c>
      <c r="C87" s="9">
        <v>1</v>
      </c>
      <c r="D87" s="53" t="s">
        <v>2</v>
      </c>
      <c r="E87" s="12">
        <v>0</v>
      </c>
      <c r="F87" s="12">
        <f t="shared" si="2"/>
        <v>0</v>
      </c>
      <c r="G87" s="12">
        <f t="shared" si="3"/>
        <v>0</v>
      </c>
      <c r="H87" s="63">
        <v>121.38</v>
      </c>
    </row>
    <row r="88" spans="1:8" ht="56.25" x14ac:dyDescent="0.2">
      <c r="A88" s="51">
        <v>86</v>
      </c>
      <c r="B88" s="18" t="s">
        <v>18</v>
      </c>
      <c r="C88" s="9">
        <v>1</v>
      </c>
      <c r="D88" s="53" t="s">
        <v>2</v>
      </c>
      <c r="E88" s="12">
        <v>0</v>
      </c>
      <c r="F88" s="12">
        <f t="shared" si="2"/>
        <v>0</v>
      </c>
      <c r="G88" s="12">
        <f t="shared" si="3"/>
        <v>0</v>
      </c>
      <c r="H88" s="63">
        <v>190355.97</v>
      </c>
    </row>
    <row r="89" spans="1:8" ht="56.25" x14ac:dyDescent="0.2">
      <c r="A89" s="51">
        <v>87</v>
      </c>
      <c r="B89" s="18" t="s">
        <v>19</v>
      </c>
      <c r="C89" s="9">
        <v>1</v>
      </c>
      <c r="D89" s="53" t="s">
        <v>2</v>
      </c>
      <c r="E89" s="12">
        <v>0</v>
      </c>
      <c r="F89" s="12">
        <f t="shared" si="2"/>
        <v>0</v>
      </c>
      <c r="G89" s="12">
        <f t="shared" si="3"/>
        <v>0</v>
      </c>
      <c r="H89" s="63">
        <v>149969.75</v>
      </c>
    </row>
    <row r="90" spans="1:8" ht="33.75" x14ac:dyDescent="0.2">
      <c r="A90" s="51">
        <v>88</v>
      </c>
      <c r="B90" s="18" t="s">
        <v>20</v>
      </c>
      <c r="C90" s="9">
        <v>1</v>
      </c>
      <c r="D90" s="53" t="s">
        <v>2</v>
      </c>
      <c r="E90" s="12">
        <v>0</v>
      </c>
      <c r="F90" s="12">
        <f t="shared" si="2"/>
        <v>0</v>
      </c>
      <c r="G90" s="12">
        <f t="shared" si="3"/>
        <v>0</v>
      </c>
      <c r="H90" s="63">
        <v>264522.71999999997</v>
      </c>
    </row>
    <row r="91" spans="1:8" ht="56.25" x14ac:dyDescent="0.2">
      <c r="A91" s="51">
        <v>89</v>
      </c>
      <c r="B91" s="18" t="s">
        <v>21</v>
      </c>
      <c r="C91" s="9">
        <v>1</v>
      </c>
      <c r="D91" s="53" t="s">
        <v>2</v>
      </c>
      <c r="E91" s="12">
        <v>0</v>
      </c>
      <c r="F91" s="12">
        <f t="shared" si="2"/>
        <v>0</v>
      </c>
      <c r="G91" s="12">
        <f t="shared" si="3"/>
        <v>0</v>
      </c>
      <c r="H91" s="63">
        <v>214466.56</v>
      </c>
    </row>
    <row r="92" spans="1:8" ht="22.5" x14ac:dyDescent="0.2">
      <c r="A92" s="51">
        <v>90</v>
      </c>
      <c r="B92" s="52" t="s">
        <v>92</v>
      </c>
      <c r="C92" s="9">
        <v>1</v>
      </c>
      <c r="D92" s="53" t="s">
        <v>2</v>
      </c>
      <c r="E92" s="12">
        <v>0</v>
      </c>
      <c r="F92" s="12">
        <f t="shared" si="2"/>
        <v>0</v>
      </c>
      <c r="G92" s="12">
        <f t="shared" si="3"/>
        <v>0</v>
      </c>
      <c r="H92" s="63">
        <v>16461.27</v>
      </c>
    </row>
    <row r="93" spans="1:8" ht="22.5" x14ac:dyDescent="0.2">
      <c r="A93" s="51">
        <v>91</v>
      </c>
      <c r="B93" s="52" t="s">
        <v>93</v>
      </c>
      <c r="C93" s="9">
        <v>1</v>
      </c>
      <c r="D93" s="53" t="s">
        <v>2</v>
      </c>
      <c r="E93" s="12">
        <v>0</v>
      </c>
      <c r="F93" s="12">
        <f t="shared" si="2"/>
        <v>0</v>
      </c>
      <c r="G93" s="12">
        <f t="shared" si="3"/>
        <v>0</v>
      </c>
      <c r="H93" s="63">
        <v>21132.02</v>
      </c>
    </row>
    <row r="94" spans="1:8" ht="22.5" x14ac:dyDescent="0.2">
      <c r="A94" s="51">
        <v>92</v>
      </c>
      <c r="B94" s="52" t="s">
        <v>94</v>
      </c>
      <c r="C94" s="9">
        <v>1</v>
      </c>
      <c r="D94" s="53" t="s">
        <v>2</v>
      </c>
      <c r="E94" s="12">
        <v>0</v>
      </c>
      <c r="F94" s="12">
        <f t="shared" si="2"/>
        <v>0</v>
      </c>
      <c r="G94" s="12">
        <f t="shared" si="3"/>
        <v>0</v>
      </c>
      <c r="H94" s="63">
        <v>24543.75</v>
      </c>
    </row>
    <row r="95" spans="1:8" ht="22.5" x14ac:dyDescent="0.2">
      <c r="A95" s="51">
        <v>93</v>
      </c>
      <c r="B95" s="52" t="s">
        <v>95</v>
      </c>
      <c r="C95" s="9">
        <v>1</v>
      </c>
      <c r="D95" s="53" t="s">
        <v>2</v>
      </c>
      <c r="E95" s="12">
        <v>0</v>
      </c>
      <c r="F95" s="12">
        <f t="shared" si="2"/>
        <v>0</v>
      </c>
      <c r="G95" s="12">
        <f t="shared" si="3"/>
        <v>0</v>
      </c>
      <c r="H95" s="63">
        <v>29429.89</v>
      </c>
    </row>
    <row r="96" spans="1:8" ht="22.5" x14ac:dyDescent="0.2">
      <c r="A96" s="51">
        <v>94</v>
      </c>
      <c r="B96" s="52" t="s">
        <v>96</v>
      </c>
      <c r="C96" s="9">
        <v>1</v>
      </c>
      <c r="D96" s="53" t="s">
        <v>2</v>
      </c>
      <c r="E96" s="12">
        <v>0</v>
      </c>
      <c r="F96" s="12">
        <f t="shared" si="2"/>
        <v>0</v>
      </c>
      <c r="G96" s="12">
        <f t="shared" si="3"/>
        <v>0</v>
      </c>
      <c r="H96" s="63">
        <v>385.56</v>
      </c>
    </row>
    <row r="97" spans="1:8" ht="22.5" x14ac:dyDescent="0.2">
      <c r="A97" s="51">
        <v>95</v>
      </c>
      <c r="B97" s="55" t="s">
        <v>97</v>
      </c>
      <c r="C97" s="9">
        <v>1</v>
      </c>
      <c r="D97" s="53" t="s">
        <v>2</v>
      </c>
      <c r="E97" s="12">
        <v>0</v>
      </c>
      <c r="F97" s="12">
        <f t="shared" si="2"/>
        <v>0</v>
      </c>
      <c r="G97" s="12">
        <f t="shared" si="3"/>
        <v>0</v>
      </c>
      <c r="H97" s="63">
        <v>4890.8999999999996</v>
      </c>
    </row>
    <row r="98" spans="1:8" ht="22.5" x14ac:dyDescent="0.2">
      <c r="A98" s="51">
        <v>96</v>
      </c>
      <c r="B98" s="52" t="s">
        <v>98</v>
      </c>
      <c r="C98" s="9">
        <v>1</v>
      </c>
      <c r="D98" s="53" t="s">
        <v>2</v>
      </c>
      <c r="E98" s="12">
        <v>0</v>
      </c>
      <c r="F98" s="12">
        <f t="shared" si="2"/>
        <v>0</v>
      </c>
      <c r="G98" s="12">
        <f t="shared" si="3"/>
        <v>0</v>
      </c>
      <c r="H98" s="63">
        <v>11860.73</v>
      </c>
    </row>
    <row r="99" spans="1:8" ht="22.5" x14ac:dyDescent="0.2">
      <c r="A99" s="51">
        <v>97</v>
      </c>
      <c r="B99" s="58" t="s">
        <v>143</v>
      </c>
      <c r="C99" s="9">
        <v>1</v>
      </c>
      <c r="D99" s="53" t="s">
        <v>2</v>
      </c>
      <c r="E99" s="12">
        <v>0</v>
      </c>
      <c r="F99" s="12">
        <f t="shared" si="2"/>
        <v>0</v>
      </c>
      <c r="G99" s="12">
        <f t="shared" si="3"/>
        <v>0</v>
      </c>
      <c r="H99" s="63">
        <v>142650.06</v>
      </c>
    </row>
    <row r="100" spans="1:8" x14ac:dyDescent="0.2">
      <c r="A100" s="51">
        <v>98</v>
      </c>
      <c r="B100" s="19" t="s">
        <v>144</v>
      </c>
      <c r="C100" s="9">
        <v>1</v>
      </c>
      <c r="D100" s="53" t="s">
        <v>2</v>
      </c>
      <c r="E100" s="12">
        <v>0</v>
      </c>
      <c r="F100" s="12">
        <f t="shared" si="2"/>
        <v>0</v>
      </c>
      <c r="G100" s="12">
        <f t="shared" si="3"/>
        <v>0</v>
      </c>
      <c r="H100" s="63">
        <v>509320</v>
      </c>
    </row>
    <row r="101" spans="1:8" x14ac:dyDescent="0.2">
      <c r="A101" s="51">
        <v>99</v>
      </c>
      <c r="B101" s="19" t="s">
        <v>145</v>
      </c>
      <c r="C101" s="9">
        <v>1</v>
      </c>
      <c r="D101" s="53" t="s">
        <v>2</v>
      </c>
      <c r="E101" s="12">
        <v>0</v>
      </c>
      <c r="F101" s="12">
        <f t="shared" si="2"/>
        <v>0</v>
      </c>
      <c r="G101" s="12">
        <f t="shared" si="3"/>
        <v>0</v>
      </c>
      <c r="H101" s="63">
        <v>7735</v>
      </c>
    </row>
    <row r="102" spans="1:8" x14ac:dyDescent="0.2">
      <c r="E102" s="64">
        <f>SUM(E3:E101)</f>
        <v>0</v>
      </c>
      <c r="F102" s="64">
        <f>SUM(F3:F101)</f>
        <v>0</v>
      </c>
      <c r="G102" s="64">
        <f t="shared" ref="G102" si="4">SUM(G3:G101)</f>
        <v>0</v>
      </c>
      <c r="H102" s="61">
        <v>15819793.70000001</v>
      </c>
    </row>
    <row r="103" spans="1:8" x14ac:dyDescent="0.2">
      <c r="E103" s="59"/>
    </row>
  </sheetData>
  <sheetProtection algorithmName="SHA-512" hashValue="uxNE0ted4up5bE5JgSZRFQ3QjtOMgUkw+wLPwrJqKAV4x2q7SzMWSt/L0MM4Pmmgv8US/khOMXYRZYjFojHT2g==" saltValue="YWFwo+XiqanEEAR6BSk4Eg==" spinCount="100000" sheet="1" objects="1" scenarios="1"/>
  <mergeCells count="2">
    <mergeCell ref="A1:D1"/>
    <mergeCell ref="E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C06A3-5FB0-4047-8D11-58DFCE08EA4B}">
  <sheetPr>
    <tabColor theme="6" tint="0.79998168889431442"/>
  </sheetPr>
  <dimension ref="A1:H103"/>
  <sheetViews>
    <sheetView topLeftCell="A7" workbookViewId="0">
      <selection activeCell="H4" sqref="H4"/>
    </sheetView>
  </sheetViews>
  <sheetFormatPr baseColWidth="10" defaultRowHeight="12.75" x14ac:dyDescent="0.2"/>
  <cols>
    <col min="1" max="1" width="9.140625" style="25" customWidth="1"/>
    <col min="2" max="2" width="38.140625" style="25" customWidth="1"/>
    <col min="3" max="3" width="7.85546875" style="46" bestFit="1" customWidth="1"/>
    <col min="4" max="4" width="8.42578125" style="46" bestFit="1" customWidth="1"/>
    <col min="5" max="5" width="13.5703125" style="25" customWidth="1"/>
    <col min="6" max="6" width="12.42578125" style="25" bestFit="1" customWidth="1"/>
    <col min="7" max="7" width="13.85546875" style="25" bestFit="1" customWidth="1"/>
    <col min="8" max="8" width="15.7109375" style="62" customWidth="1"/>
  </cols>
  <sheetData>
    <row r="1" spans="1:8" ht="50.25" customHeight="1" x14ac:dyDescent="0.2">
      <c r="A1" s="79" t="s">
        <v>154</v>
      </c>
      <c r="B1" s="79"/>
      <c r="C1" s="79"/>
      <c r="D1" s="79"/>
      <c r="E1" s="86" t="s">
        <v>156</v>
      </c>
      <c r="F1" s="87"/>
      <c r="G1" s="88"/>
      <c r="H1" s="60" t="s">
        <v>153</v>
      </c>
    </row>
    <row r="2" spans="1:8" ht="31.5" x14ac:dyDescent="0.2">
      <c r="A2" s="40" t="s">
        <v>65</v>
      </c>
      <c r="B2" s="40" t="s">
        <v>0</v>
      </c>
      <c r="C2" s="40" t="s">
        <v>1</v>
      </c>
      <c r="D2" s="40" t="s">
        <v>30</v>
      </c>
      <c r="E2" s="40" t="s">
        <v>23</v>
      </c>
      <c r="F2" s="40" t="s">
        <v>22</v>
      </c>
      <c r="G2" s="40" t="s">
        <v>24</v>
      </c>
      <c r="H2" s="60" t="s">
        <v>152</v>
      </c>
    </row>
    <row r="3" spans="1:8" x14ac:dyDescent="0.2">
      <c r="A3" s="7">
        <v>1</v>
      </c>
      <c r="B3" s="8" t="s">
        <v>31</v>
      </c>
      <c r="C3" s="9">
        <v>1</v>
      </c>
      <c r="D3" s="10" t="s">
        <v>2</v>
      </c>
      <c r="E3" s="11">
        <v>0</v>
      </c>
      <c r="F3" s="11">
        <f>+E3*19%</f>
        <v>0</v>
      </c>
      <c r="G3" s="11">
        <f>+E3+F3</f>
        <v>0</v>
      </c>
      <c r="H3" s="63">
        <v>44918.93</v>
      </c>
    </row>
    <row r="4" spans="1:8" x14ac:dyDescent="0.2">
      <c r="A4" s="7">
        <v>2</v>
      </c>
      <c r="B4" s="8" t="s">
        <v>32</v>
      </c>
      <c r="C4" s="9">
        <v>1</v>
      </c>
      <c r="D4" s="10" t="s">
        <v>2</v>
      </c>
      <c r="E4" s="11">
        <v>0</v>
      </c>
      <c r="F4" s="11">
        <f t="shared" ref="F4:F38" si="0">+E4*19%</f>
        <v>0</v>
      </c>
      <c r="G4" s="11">
        <f t="shared" ref="G4:G38" si="1">+E4+F4</f>
        <v>0</v>
      </c>
      <c r="H4" s="63">
        <v>17247.86</v>
      </c>
    </row>
    <row r="5" spans="1:8" x14ac:dyDescent="0.2">
      <c r="A5" s="7">
        <v>3</v>
      </c>
      <c r="B5" s="8" t="s">
        <v>33</v>
      </c>
      <c r="C5" s="9">
        <v>1</v>
      </c>
      <c r="D5" s="10" t="s">
        <v>2</v>
      </c>
      <c r="E5" s="11">
        <v>0</v>
      </c>
      <c r="F5" s="11">
        <f t="shared" si="0"/>
        <v>0</v>
      </c>
      <c r="G5" s="11">
        <f t="shared" si="1"/>
        <v>0</v>
      </c>
      <c r="H5" s="63">
        <v>9331.98</v>
      </c>
    </row>
    <row r="6" spans="1:8" x14ac:dyDescent="0.2">
      <c r="A6" s="7">
        <v>4</v>
      </c>
      <c r="B6" s="44" t="s">
        <v>34</v>
      </c>
      <c r="C6" s="9">
        <v>1</v>
      </c>
      <c r="D6" s="10" t="s">
        <v>2</v>
      </c>
      <c r="E6" s="11">
        <v>0</v>
      </c>
      <c r="F6" s="11">
        <f t="shared" si="0"/>
        <v>0</v>
      </c>
      <c r="G6" s="11">
        <f t="shared" si="1"/>
        <v>0</v>
      </c>
      <c r="H6" s="63">
        <v>456343.58</v>
      </c>
    </row>
    <row r="7" spans="1:8" x14ac:dyDescent="0.2">
      <c r="A7" s="7">
        <v>5</v>
      </c>
      <c r="B7" s="44" t="s">
        <v>35</v>
      </c>
      <c r="C7" s="9">
        <v>1</v>
      </c>
      <c r="D7" s="10" t="s">
        <v>2</v>
      </c>
      <c r="E7" s="11">
        <v>0</v>
      </c>
      <c r="F7" s="11">
        <f t="shared" si="0"/>
        <v>0</v>
      </c>
      <c r="G7" s="11">
        <f t="shared" si="1"/>
        <v>0</v>
      </c>
      <c r="H7" s="63">
        <v>1936103.82</v>
      </c>
    </row>
    <row r="8" spans="1:8" x14ac:dyDescent="0.2">
      <c r="A8" s="7">
        <v>6</v>
      </c>
      <c r="B8" s="8" t="s">
        <v>36</v>
      </c>
      <c r="C8" s="9">
        <v>1</v>
      </c>
      <c r="D8" s="10" t="s">
        <v>2</v>
      </c>
      <c r="E8" s="11">
        <v>0</v>
      </c>
      <c r="F8" s="11">
        <f t="shared" si="0"/>
        <v>0</v>
      </c>
      <c r="G8" s="11">
        <f t="shared" si="1"/>
        <v>0</v>
      </c>
      <c r="H8" s="63">
        <v>180000.59</v>
      </c>
    </row>
    <row r="9" spans="1:8" x14ac:dyDescent="0.2">
      <c r="A9" s="7">
        <v>7</v>
      </c>
      <c r="B9" s="8" t="s">
        <v>37</v>
      </c>
      <c r="C9" s="9">
        <v>1</v>
      </c>
      <c r="D9" s="10" t="s">
        <v>2</v>
      </c>
      <c r="E9" s="11">
        <v>0</v>
      </c>
      <c r="F9" s="11">
        <f t="shared" si="0"/>
        <v>0</v>
      </c>
      <c r="G9" s="11">
        <f t="shared" si="1"/>
        <v>0</v>
      </c>
      <c r="H9" s="63">
        <v>119498.61</v>
      </c>
    </row>
    <row r="10" spans="1:8" x14ac:dyDescent="0.2">
      <c r="A10" s="7">
        <v>8</v>
      </c>
      <c r="B10" s="8" t="s">
        <v>38</v>
      </c>
      <c r="C10" s="9">
        <v>1</v>
      </c>
      <c r="D10" s="10" t="s">
        <v>2</v>
      </c>
      <c r="E10" s="11">
        <v>0</v>
      </c>
      <c r="F10" s="11">
        <f t="shared" si="0"/>
        <v>0</v>
      </c>
      <c r="G10" s="11">
        <f t="shared" si="1"/>
        <v>0</v>
      </c>
      <c r="H10" s="63">
        <v>107496.27</v>
      </c>
    </row>
    <row r="11" spans="1:8" x14ac:dyDescent="0.2">
      <c r="A11" s="7">
        <v>9</v>
      </c>
      <c r="B11" s="8" t="s">
        <v>39</v>
      </c>
      <c r="C11" s="9">
        <v>1</v>
      </c>
      <c r="D11" s="10" t="s">
        <v>2</v>
      </c>
      <c r="E11" s="11">
        <v>0</v>
      </c>
      <c r="F11" s="11">
        <f t="shared" si="0"/>
        <v>0</v>
      </c>
      <c r="G11" s="11">
        <f t="shared" si="1"/>
        <v>0</v>
      </c>
      <c r="H11" s="63">
        <v>30073.68</v>
      </c>
    </row>
    <row r="12" spans="1:8" x14ac:dyDescent="0.2">
      <c r="A12" s="7">
        <v>10</v>
      </c>
      <c r="B12" s="8" t="s">
        <v>40</v>
      </c>
      <c r="C12" s="9">
        <v>1</v>
      </c>
      <c r="D12" s="10" t="s">
        <v>2</v>
      </c>
      <c r="E12" s="11">
        <v>0</v>
      </c>
      <c r="F12" s="11">
        <f t="shared" si="0"/>
        <v>0</v>
      </c>
      <c r="G12" s="11">
        <f t="shared" si="1"/>
        <v>0</v>
      </c>
      <c r="H12" s="63">
        <v>102796.95999999999</v>
      </c>
    </row>
    <row r="13" spans="1:8" x14ac:dyDescent="0.2">
      <c r="A13" s="7">
        <v>11</v>
      </c>
      <c r="B13" s="8" t="s">
        <v>41</v>
      </c>
      <c r="C13" s="9">
        <v>1</v>
      </c>
      <c r="D13" s="10" t="s">
        <v>2</v>
      </c>
      <c r="E13" s="11">
        <v>0</v>
      </c>
      <c r="F13" s="11">
        <f t="shared" si="0"/>
        <v>0</v>
      </c>
      <c r="G13" s="11">
        <f t="shared" si="1"/>
        <v>0</v>
      </c>
      <c r="H13" s="63">
        <v>2802.45</v>
      </c>
    </row>
    <row r="14" spans="1:8" x14ac:dyDescent="0.2">
      <c r="A14" s="7">
        <v>12</v>
      </c>
      <c r="B14" s="45" t="s">
        <v>42</v>
      </c>
      <c r="C14" s="9">
        <v>1</v>
      </c>
      <c r="D14" s="10" t="s">
        <v>2</v>
      </c>
      <c r="E14" s="11">
        <v>0</v>
      </c>
      <c r="F14" s="11">
        <f t="shared" si="0"/>
        <v>0</v>
      </c>
      <c r="G14" s="11">
        <f t="shared" si="1"/>
        <v>0</v>
      </c>
      <c r="H14" s="63">
        <v>93075.85</v>
      </c>
    </row>
    <row r="15" spans="1:8" x14ac:dyDescent="0.2">
      <c r="A15" s="7">
        <v>13</v>
      </c>
      <c r="B15" s="8" t="s">
        <v>43</v>
      </c>
      <c r="C15" s="9">
        <v>1</v>
      </c>
      <c r="D15" s="10" t="s">
        <v>2</v>
      </c>
      <c r="E15" s="11">
        <v>0</v>
      </c>
      <c r="F15" s="11">
        <f t="shared" si="0"/>
        <v>0</v>
      </c>
      <c r="G15" s="11">
        <f t="shared" si="1"/>
        <v>0</v>
      </c>
      <c r="H15" s="63">
        <v>24258.15</v>
      </c>
    </row>
    <row r="16" spans="1:8" x14ac:dyDescent="0.2">
      <c r="A16" s="7">
        <v>14</v>
      </c>
      <c r="B16" s="8" t="s">
        <v>44</v>
      </c>
      <c r="C16" s="9">
        <v>1</v>
      </c>
      <c r="D16" s="10" t="s">
        <v>2</v>
      </c>
      <c r="E16" s="11">
        <v>0</v>
      </c>
      <c r="F16" s="11">
        <f t="shared" si="0"/>
        <v>0</v>
      </c>
      <c r="G16" s="11">
        <f t="shared" si="1"/>
        <v>0</v>
      </c>
      <c r="H16" s="63">
        <v>3384.36</v>
      </c>
    </row>
    <row r="17" spans="1:8" x14ac:dyDescent="0.2">
      <c r="A17" s="7">
        <v>15</v>
      </c>
      <c r="B17" s="8" t="s">
        <v>45</v>
      </c>
      <c r="C17" s="9">
        <v>1</v>
      </c>
      <c r="D17" s="10" t="s">
        <v>2</v>
      </c>
      <c r="E17" s="11">
        <v>0</v>
      </c>
      <c r="F17" s="11">
        <f t="shared" si="0"/>
        <v>0</v>
      </c>
      <c r="G17" s="11">
        <f t="shared" si="1"/>
        <v>0</v>
      </c>
      <c r="H17" s="63">
        <v>3837.75</v>
      </c>
    </row>
    <row r="18" spans="1:8" x14ac:dyDescent="0.2">
      <c r="A18" s="7">
        <v>16</v>
      </c>
      <c r="B18" s="8" t="s">
        <v>46</v>
      </c>
      <c r="C18" s="9">
        <v>1</v>
      </c>
      <c r="D18" s="10" t="s">
        <v>2</v>
      </c>
      <c r="E18" s="11">
        <v>0</v>
      </c>
      <c r="F18" s="11">
        <f t="shared" si="0"/>
        <v>0</v>
      </c>
      <c r="G18" s="11">
        <f t="shared" si="1"/>
        <v>0</v>
      </c>
      <c r="H18" s="63">
        <v>48785.24</v>
      </c>
    </row>
    <row r="19" spans="1:8" x14ac:dyDescent="0.2">
      <c r="A19" s="7">
        <v>17</v>
      </c>
      <c r="B19" s="45" t="s">
        <v>47</v>
      </c>
      <c r="C19" s="9">
        <v>1</v>
      </c>
      <c r="D19" s="10" t="s">
        <v>2</v>
      </c>
      <c r="E19" s="11">
        <v>0</v>
      </c>
      <c r="F19" s="11">
        <f t="shared" si="0"/>
        <v>0</v>
      </c>
      <c r="G19" s="11">
        <f t="shared" si="1"/>
        <v>0</v>
      </c>
      <c r="H19" s="63">
        <v>22827.77</v>
      </c>
    </row>
    <row r="20" spans="1:8" x14ac:dyDescent="0.2">
      <c r="A20" s="7">
        <v>18</v>
      </c>
      <c r="B20" s="45" t="s">
        <v>100</v>
      </c>
      <c r="C20" s="9">
        <v>1</v>
      </c>
      <c r="D20" s="10" t="s">
        <v>2</v>
      </c>
      <c r="E20" s="11">
        <v>0</v>
      </c>
      <c r="F20" s="11">
        <f t="shared" si="0"/>
        <v>0</v>
      </c>
      <c r="G20" s="11">
        <f t="shared" si="1"/>
        <v>0</v>
      </c>
      <c r="H20" s="63">
        <v>20114.57</v>
      </c>
    </row>
    <row r="21" spans="1:8" x14ac:dyDescent="0.2">
      <c r="A21" s="7">
        <v>19</v>
      </c>
      <c r="B21" s="45" t="s">
        <v>99</v>
      </c>
      <c r="C21" s="9">
        <v>1</v>
      </c>
      <c r="D21" s="10" t="s">
        <v>2</v>
      </c>
      <c r="E21" s="11">
        <v>0</v>
      </c>
      <c r="F21" s="11">
        <f t="shared" si="0"/>
        <v>0</v>
      </c>
      <c r="G21" s="11">
        <f t="shared" si="1"/>
        <v>0</v>
      </c>
      <c r="H21" s="63">
        <v>9996</v>
      </c>
    </row>
    <row r="22" spans="1:8" x14ac:dyDescent="0.2">
      <c r="A22" s="7">
        <v>20</v>
      </c>
      <c r="B22" s="45" t="s">
        <v>48</v>
      </c>
      <c r="C22" s="9">
        <v>1</v>
      </c>
      <c r="D22" s="10" t="s">
        <v>2</v>
      </c>
      <c r="E22" s="11">
        <v>0</v>
      </c>
      <c r="F22" s="11">
        <f t="shared" si="0"/>
        <v>0</v>
      </c>
      <c r="G22" s="11">
        <f t="shared" si="1"/>
        <v>0</v>
      </c>
      <c r="H22" s="63">
        <v>36295</v>
      </c>
    </row>
    <row r="23" spans="1:8" x14ac:dyDescent="0.2">
      <c r="A23" s="7">
        <v>21</v>
      </c>
      <c r="B23" s="8" t="s">
        <v>49</v>
      </c>
      <c r="C23" s="9">
        <v>1</v>
      </c>
      <c r="D23" s="10" t="s">
        <v>2</v>
      </c>
      <c r="E23" s="11">
        <v>0</v>
      </c>
      <c r="F23" s="11">
        <f t="shared" si="0"/>
        <v>0</v>
      </c>
      <c r="G23" s="11">
        <f t="shared" si="1"/>
        <v>0</v>
      </c>
      <c r="H23" s="63">
        <v>60191.39</v>
      </c>
    </row>
    <row r="24" spans="1:8" x14ac:dyDescent="0.2">
      <c r="A24" s="7">
        <v>22</v>
      </c>
      <c r="B24" s="8" t="s">
        <v>50</v>
      </c>
      <c r="C24" s="9">
        <v>1</v>
      </c>
      <c r="D24" s="10" t="s">
        <v>2</v>
      </c>
      <c r="E24" s="11">
        <v>0</v>
      </c>
      <c r="F24" s="11">
        <f t="shared" si="0"/>
        <v>0</v>
      </c>
      <c r="G24" s="11">
        <f t="shared" si="1"/>
        <v>0</v>
      </c>
      <c r="H24" s="63">
        <v>74527.320000000007</v>
      </c>
    </row>
    <row r="25" spans="1:8" x14ac:dyDescent="0.2">
      <c r="A25" s="7">
        <v>23</v>
      </c>
      <c r="B25" s="8" t="s">
        <v>51</v>
      </c>
      <c r="C25" s="9">
        <v>1</v>
      </c>
      <c r="D25" s="10" t="s">
        <v>2</v>
      </c>
      <c r="E25" s="11">
        <v>0</v>
      </c>
      <c r="F25" s="11">
        <f t="shared" si="0"/>
        <v>0</v>
      </c>
      <c r="G25" s="11">
        <f t="shared" si="1"/>
        <v>0</v>
      </c>
      <c r="H25" s="63">
        <v>140760.34</v>
      </c>
    </row>
    <row r="26" spans="1:8" x14ac:dyDescent="0.2">
      <c r="A26" s="7">
        <v>24</v>
      </c>
      <c r="B26" s="45" t="s">
        <v>52</v>
      </c>
      <c r="C26" s="9">
        <v>1</v>
      </c>
      <c r="D26" s="10" t="s">
        <v>2</v>
      </c>
      <c r="E26" s="11">
        <v>0</v>
      </c>
      <c r="F26" s="11">
        <f t="shared" si="0"/>
        <v>0</v>
      </c>
      <c r="G26" s="11">
        <f t="shared" si="1"/>
        <v>0</v>
      </c>
      <c r="H26" s="63">
        <v>29657.18</v>
      </c>
    </row>
    <row r="27" spans="1:8" x14ac:dyDescent="0.2">
      <c r="A27" s="7">
        <v>25</v>
      </c>
      <c r="B27" s="45" t="s">
        <v>53</v>
      </c>
      <c r="C27" s="9">
        <v>1</v>
      </c>
      <c r="D27" s="10" t="s">
        <v>2</v>
      </c>
      <c r="E27" s="11">
        <v>0</v>
      </c>
      <c r="F27" s="11">
        <f t="shared" si="0"/>
        <v>0</v>
      </c>
      <c r="G27" s="11">
        <f t="shared" si="1"/>
        <v>0</v>
      </c>
      <c r="H27" s="63">
        <v>7988.47</v>
      </c>
    </row>
    <row r="28" spans="1:8" x14ac:dyDescent="0.2">
      <c r="A28" s="7">
        <v>26</v>
      </c>
      <c r="B28" s="45" t="s">
        <v>54</v>
      </c>
      <c r="C28" s="9">
        <v>1</v>
      </c>
      <c r="D28" s="10" t="s">
        <v>2</v>
      </c>
      <c r="E28" s="11">
        <v>0</v>
      </c>
      <c r="F28" s="11">
        <f t="shared" si="0"/>
        <v>0</v>
      </c>
      <c r="G28" s="11">
        <f t="shared" si="1"/>
        <v>0</v>
      </c>
      <c r="H28" s="63">
        <v>9076.130000000001</v>
      </c>
    </row>
    <row r="29" spans="1:8" x14ac:dyDescent="0.2">
      <c r="A29" s="7">
        <v>27</v>
      </c>
      <c r="B29" s="8" t="s">
        <v>55</v>
      </c>
      <c r="C29" s="9">
        <v>1</v>
      </c>
      <c r="D29" s="10" t="s">
        <v>2</v>
      </c>
      <c r="E29" s="11">
        <v>0</v>
      </c>
      <c r="F29" s="11">
        <f t="shared" si="0"/>
        <v>0</v>
      </c>
      <c r="G29" s="11">
        <f t="shared" si="1"/>
        <v>0</v>
      </c>
      <c r="H29" s="63">
        <v>8489.4599999999991</v>
      </c>
    </row>
    <row r="30" spans="1:8" x14ac:dyDescent="0.2">
      <c r="A30" s="7">
        <v>28</v>
      </c>
      <c r="B30" s="45" t="s">
        <v>56</v>
      </c>
      <c r="C30" s="9">
        <v>1</v>
      </c>
      <c r="D30" s="10" t="s">
        <v>2</v>
      </c>
      <c r="E30" s="11">
        <v>0</v>
      </c>
      <c r="F30" s="11">
        <f t="shared" si="0"/>
        <v>0</v>
      </c>
      <c r="G30" s="11">
        <f t="shared" si="1"/>
        <v>0</v>
      </c>
      <c r="H30" s="63">
        <v>39568.69</v>
      </c>
    </row>
    <row r="31" spans="1:8" x14ac:dyDescent="0.2">
      <c r="A31" s="7">
        <v>29</v>
      </c>
      <c r="B31" s="45" t="s">
        <v>57</v>
      </c>
      <c r="C31" s="9">
        <v>1</v>
      </c>
      <c r="D31" s="10" t="s">
        <v>2</v>
      </c>
      <c r="E31" s="11">
        <v>0</v>
      </c>
      <c r="F31" s="11">
        <f t="shared" si="0"/>
        <v>0</v>
      </c>
      <c r="G31" s="11">
        <f t="shared" si="1"/>
        <v>0</v>
      </c>
      <c r="H31" s="63">
        <v>27878.13</v>
      </c>
    </row>
    <row r="32" spans="1:8" x14ac:dyDescent="0.2">
      <c r="A32" s="7">
        <v>30</v>
      </c>
      <c r="B32" s="45" t="s">
        <v>58</v>
      </c>
      <c r="C32" s="9">
        <v>1</v>
      </c>
      <c r="D32" s="10" t="s">
        <v>2</v>
      </c>
      <c r="E32" s="11">
        <v>0</v>
      </c>
      <c r="F32" s="11">
        <f t="shared" si="0"/>
        <v>0</v>
      </c>
      <c r="G32" s="11">
        <f t="shared" si="1"/>
        <v>0</v>
      </c>
      <c r="H32" s="63">
        <v>54410.37</v>
      </c>
    </row>
    <row r="33" spans="1:8" x14ac:dyDescent="0.2">
      <c r="A33" s="7">
        <v>31</v>
      </c>
      <c r="B33" s="8" t="s">
        <v>59</v>
      </c>
      <c r="C33" s="9">
        <v>1</v>
      </c>
      <c r="D33" s="10" t="s">
        <v>2</v>
      </c>
      <c r="E33" s="11">
        <v>0</v>
      </c>
      <c r="F33" s="11">
        <f t="shared" si="0"/>
        <v>0</v>
      </c>
      <c r="G33" s="11">
        <f t="shared" si="1"/>
        <v>0</v>
      </c>
      <c r="H33" s="63">
        <v>20349</v>
      </c>
    </row>
    <row r="34" spans="1:8" x14ac:dyDescent="0.2">
      <c r="A34" s="7">
        <v>32</v>
      </c>
      <c r="B34" s="8" t="s">
        <v>60</v>
      </c>
      <c r="C34" s="9">
        <v>1</v>
      </c>
      <c r="D34" s="10" t="s">
        <v>2</v>
      </c>
      <c r="E34" s="11">
        <v>0</v>
      </c>
      <c r="F34" s="11">
        <f t="shared" si="0"/>
        <v>0</v>
      </c>
      <c r="G34" s="11">
        <f t="shared" si="1"/>
        <v>0</v>
      </c>
      <c r="H34" s="63">
        <v>3059.49</v>
      </c>
    </row>
    <row r="35" spans="1:8" x14ac:dyDescent="0.2">
      <c r="A35" s="7">
        <v>33</v>
      </c>
      <c r="B35" s="8" t="s">
        <v>61</v>
      </c>
      <c r="C35" s="9">
        <v>1</v>
      </c>
      <c r="D35" s="10" t="s">
        <v>2</v>
      </c>
      <c r="E35" s="11">
        <v>0</v>
      </c>
      <c r="F35" s="11">
        <f t="shared" si="0"/>
        <v>0</v>
      </c>
      <c r="G35" s="11">
        <f t="shared" si="1"/>
        <v>0</v>
      </c>
      <c r="H35" s="63">
        <v>25273.22</v>
      </c>
    </row>
    <row r="36" spans="1:8" x14ac:dyDescent="0.2">
      <c r="A36" s="7">
        <v>34</v>
      </c>
      <c r="B36" s="8" t="s">
        <v>62</v>
      </c>
      <c r="C36" s="9">
        <v>1</v>
      </c>
      <c r="D36" s="10" t="s">
        <v>2</v>
      </c>
      <c r="E36" s="11">
        <v>0</v>
      </c>
      <c r="F36" s="11">
        <f t="shared" si="0"/>
        <v>0</v>
      </c>
      <c r="G36" s="11">
        <f t="shared" si="1"/>
        <v>0</v>
      </c>
      <c r="H36" s="63">
        <v>45969.7</v>
      </c>
    </row>
    <row r="37" spans="1:8" x14ac:dyDescent="0.2">
      <c r="A37" s="7">
        <v>35</v>
      </c>
      <c r="B37" s="45" t="s">
        <v>63</v>
      </c>
      <c r="C37" s="9">
        <v>1</v>
      </c>
      <c r="D37" s="10" t="s">
        <v>2</v>
      </c>
      <c r="E37" s="11">
        <v>0</v>
      </c>
      <c r="F37" s="11">
        <f t="shared" si="0"/>
        <v>0</v>
      </c>
      <c r="G37" s="11">
        <f t="shared" si="1"/>
        <v>0</v>
      </c>
      <c r="H37" s="63">
        <v>3840.13</v>
      </c>
    </row>
    <row r="38" spans="1:8" x14ac:dyDescent="0.2">
      <c r="A38" s="7">
        <v>36</v>
      </c>
      <c r="B38" s="45" t="s">
        <v>64</v>
      </c>
      <c r="C38" s="9">
        <v>1</v>
      </c>
      <c r="D38" s="10" t="s">
        <v>2</v>
      </c>
      <c r="E38" s="11">
        <v>0</v>
      </c>
      <c r="F38" s="11">
        <f t="shared" si="0"/>
        <v>0</v>
      </c>
      <c r="G38" s="11">
        <f t="shared" si="1"/>
        <v>0</v>
      </c>
      <c r="H38" s="63">
        <v>4383.96</v>
      </c>
    </row>
    <row r="39" spans="1:8" x14ac:dyDescent="0.2">
      <c r="E39" s="34">
        <f>SUM(E3:E38)</f>
        <v>0</v>
      </c>
      <c r="F39" s="48">
        <f>SUM(F3:F38)</f>
        <v>0</v>
      </c>
      <c r="G39" s="48">
        <f>SUM(G3:G38)</f>
        <v>0</v>
      </c>
      <c r="H39" s="65">
        <f>SUM(H3:H38)</f>
        <v>3824612.4000000004</v>
      </c>
    </row>
    <row r="40" spans="1:8" x14ac:dyDescent="0.2">
      <c r="H40" s="25"/>
    </row>
    <row r="41" spans="1:8" x14ac:dyDescent="0.2">
      <c r="H41" s="25"/>
    </row>
    <row r="42" spans="1:8" x14ac:dyDescent="0.2">
      <c r="H42" s="25"/>
    </row>
    <row r="43" spans="1:8" x14ac:dyDescent="0.2">
      <c r="H43" s="25"/>
    </row>
    <row r="44" spans="1:8" x14ac:dyDescent="0.2">
      <c r="H44" s="25"/>
    </row>
    <row r="45" spans="1:8" x14ac:dyDescent="0.2">
      <c r="H45" s="25"/>
    </row>
    <row r="46" spans="1:8" x14ac:dyDescent="0.2">
      <c r="H46" s="25"/>
    </row>
    <row r="47" spans="1:8" x14ac:dyDescent="0.2">
      <c r="H47" s="25"/>
    </row>
    <row r="48" spans="1:8" x14ac:dyDescent="0.2">
      <c r="H48" s="25"/>
    </row>
    <row r="49" spans="8:8" x14ac:dyDescent="0.2">
      <c r="H49" s="25"/>
    </row>
    <row r="50" spans="8:8" x14ac:dyDescent="0.2">
      <c r="H50" s="25"/>
    </row>
    <row r="51" spans="8:8" x14ac:dyDescent="0.2">
      <c r="H51" s="25"/>
    </row>
    <row r="52" spans="8:8" x14ac:dyDescent="0.2">
      <c r="H52" s="25"/>
    </row>
    <row r="53" spans="8:8" x14ac:dyDescent="0.2">
      <c r="H53" s="25"/>
    </row>
    <row r="54" spans="8:8" x14ac:dyDescent="0.2">
      <c r="H54" s="25"/>
    </row>
    <row r="55" spans="8:8" x14ac:dyDescent="0.2">
      <c r="H55" s="25"/>
    </row>
    <row r="56" spans="8:8" x14ac:dyDescent="0.2">
      <c r="H56" s="25"/>
    </row>
    <row r="57" spans="8:8" x14ac:dyDescent="0.2">
      <c r="H57" s="25"/>
    </row>
    <row r="58" spans="8:8" x14ac:dyDescent="0.2">
      <c r="H58" s="25"/>
    </row>
    <row r="59" spans="8:8" x14ac:dyDescent="0.2">
      <c r="H59" s="25"/>
    </row>
    <row r="60" spans="8:8" x14ac:dyDescent="0.2">
      <c r="H60" s="25"/>
    </row>
    <row r="61" spans="8:8" x14ac:dyDescent="0.2">
      <c r="H61" s="25"/>
    </row>
    <row r="62" spans="8:8" x14ac:dyDescent="0.2">
      <c r="H62" s="25"/>
    </row>
    <row r="63" spans="8:8" x14ac:dyDescent="0.2">
      <c r="H63" s="25"/>
    </row>
    <row r="64" spans="8:8" x14ac:dyDescent="0.2">
      <c r="H64" s="25"/>
    </row>
    <row r="65" spans="8:8" x14ac:dyDescent="0.2">
      <c r="H65" s="25"/>
    </row>
    <row r="66" spans="8:8" x14ac:dyDescent="0.2">
      <c r="H66" s="25"/>
    </row>
    <row r="67" spans="8:8" x14ac:dyDescent="0.2">
      <c r="H67" s="25"/>
    </row>
    <row r="68" spans="8:8" x14ac:dyDescent="0.2">
      <c r="H68" s="25"/>
    </row>
    <row r="69" spans="8:8" x14ac:dyDescent="0.2">
      <c r="H69" s="25"/>
    </row>
    <row r="70" spans="8:8" x14ac:dyDescent="0.2">
      <c r="H70" s="25"/>
    </row>
    <row r="71" spans="8:8" x14ac:dyDescent="0.2">
      <c r="H71" s="25"/>
    </row>
    <row r="72" spans="8:8" x14ac:dyDescent="0.2">
      <c r="H72" s="25"/>
    </row>
    <row r="73" spans="8:8" x14ac:dyDescent="0.2">
      <c r="H73" s="25"/>
    </row>
    <row r="74" spans="8:8" x14ac:dyDescent="0.2">
      <c r="H74" s="25"/>
    </row>
    <row r="75" spans="8:8" x14ac:dyDescent="0.2">
      <c r="H75" s="25"/>
    </row>
    <row r="76" spans="8:8" x14ac:dyDescent="0.2">
      <c r="H76" s="25"/>
    </row>
    <row r="77" spans="8:8" x14ac:dyDescent="0.2">
      <c r="H77" s="25"/>
    </row>
    <row r="78" spans="8:8" x14ac:dyDescent="0.2">
      <c r="H78" s="25"/>
    </row>
    <row r="79" spans="8:8" x14ac:dyDescent="0.2">
      <c r="H79" s="25"/>
    </row>
    <row r="80" spans="8:8" x14ac:dyDescent="0.2">
      <c r="H80" s="25"/>
    </row>
    <row r="81" spans="8:8" x14ac:dyDescent="0.2">
      <c r="H81" s="25"/>
    </row>
    <row r="82" spans="8:8" x14ac:dyDescent="0.2">
      <c r="H82" s="25"/>
    </row>
    <row r="83" spans="8:8" x14ac:dyDescent="0.2">
      <c r="H83" s="25"/>
    </row>
    <row r="84" spans="8:8" x14ac:dyDescent="0.2">
      <c r="H84" s="25"/>
    </row>
    <row r="85" spans="8:8" x14ac:dyDescent="0.2">
      <c r="H85" s="25"/>
    </row>
    <row r="86" spans="8:8" x14ac:dyDescent="0.2">
      <c r="H86" s="25"/>
    </row>
    <row r="87" spans="8:8" x14ac:dyDescent="0.2">
      <c r="H87" s="25"/>
    </row>
    <row r="88" spans="8:8" x14ac:dyDescent="0.2">
      <c r="H88" s="25"/>
    </row>
    <row r="89" spans="8:8" x14ac:dyDescent="0.2">
      <c r="H89" s="25"/>
    </row>
    <row r="90" spans="8:8" x14ac:dyDescent="0.2">
      <c r="H90" s="25"/>
    </row>
    <row r="91" spans="8:8" x14ac:dyDescent="0.2">
      <c r="H91" s="25"/>
    </row>
    <row r="92" spans="8:8" x14ac:dyDescent="0.2">
      <c r="H92" s="25"/>
    </row>
    <row r="93" spans="8:8" x14ac:dyDescent="0.2">
      <c r="H93" s="25"/>
    </row>
    <row r="94" spans="8:8" x14ac:dyDescent="0.2">
      <c r="H94" s="25"/>
    </row>
    <row r="95" spans="8:8" x14ac:dyDescent="0.2">
      <c r="H95" s="25"/>
    </row>
    <row r="96" spans="8:8" x14ac:dyDescent="0.2">
      <c r="H96" s="25"/>
    </row>
    <row r="97" spans="8:8" x14ac:dyDescent="0.2">
      <c r="H97" s="25"/>
    </row>
    <row r="98" spans="8:8" x14ac:dyDescent="0.2">
      <c r="H98" s="25"/>
    </row>
    <row r="99" spans="8:8" x14ac:dyDescent="0.2">
      <c r="H99" s="25"/>
    </row>
    <row r="100" spans="8:8" x14ac:dyDescent="0.2">
      <c r="H100" s="25"/>
    </row>
    <row r="101" spans="8:8" x14ac:dyDescent="0.2">
      <c r="H101" s="25"/>
    </row>
    <row r="102" spans="8:8" x14ac:dyDescent="0.2">
      <c r="H102" s="25"/>
    </row>
    <row r="103" spans="8:8" x14ac:dyDescent="0.2">
      <c r="H103" s="25"/>
    </row>
  </sheetData>
  <mergeCells count="2">
    <mergeCell ref="A1:D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I 971</vt:lpstr>
      <vt:lpstr>LOTE II 1104</vt:lpstr>
      <vt:lpstr>CDP</vt:lpstr>
      <vt:lpstr>MODELO OFERTA ECONOMICA LOTE I</vt:lpstr>
      <vt:lpstr>MODELO OFERTA ECONOMICA LOTE II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Fernando Fermin Navia</dc:creator>
  <cp:keywords/>
  <dc:description/>
  <cp:lastModifiedBy>Edwin Jesus Garcias Mora</cp:lastModifiedBy>
  <dcterms:created xsi:type="dcterms:W3CDTF">2019-08-08T14:51:56Z</dcterms:created>
  <dcterms:modified xsi:type="dcterms:W3CDTF">2019-09-13T17:07:28Z</dcterms:modified>
  <cp:category/>
  <cp:contentStatus/>
</cp:coreProperties>
</file>