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LENA MENDOZA\Desktop\SEC PARTICIPACIÓN\CONTRATACIÓN\INFANCIA\KIT ALIMENTARIOS - INFANCIA\PAQUETES ALIMENTARIOS 2023\"/>
    </mc:Choice>
  </mc:AlternateContent>
  <xr:revisionPtr revIDLastSave="0" documentId="13_ncr:1_{173AB854-D1E7-4337-8C4B-C97F7635D433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COMPROMISO" sheetId="1" r:id="rId1"/>
    <sheet name="FORTALECIMIENTO" sheetId="3" r:id="rId2"/>
  </sheets>
  <definedNames>
    <definedName name="_xlnm.Print_Area" localSheetId="0">COMPROMISO!$B$1:$O$31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5" i="1" l="1"/>
  <c r="O10" i="3" l="1"/>
  <c r="N10" i="3"/>
  <c r="N9" i="3"/>
  <c r="O9" i="3" s="1"/>
  <c r="N6" i="1" l="1"/>
  <c r="O6" i="1" s="1"/>
  <c r="N7" i="1"/>
  <c r="O7" i="1" s="1"/>
  <c r="N8" i="1"/>
  <c r="O8" i="1" s="1"/>
  <c r="N9" i="1"/>
  <c r="O9" i="1" s="1"/>
  <c r="N10" i="1"/>
  <c r="O10" i="1" s="1"/>
  <c r="N11" i="1"/>
  <c r="O11" i="1" s="1"/>
  <c r="N12" i="1"/>
  <c r="O12" i="1" s="1"/>
  <c r="N13" i="1"/>
  <c r="O13" i="1" s="1"/>
  <c r="N14" i="1"/>
  <c r="O14" i="1" s="1"/>
  <c r="N15" i="1"/>
  <c r="O15" i="1" s="1"/>
  <c r="N16" i="1"/>
  <c r="O16" i="1" s="1"/>
  <c r="N17" i="1"/>
  <c r="O17" i="1" s="1"/>
  <c r="N18" i="1"/>
  <c r="O18" i="1" s="1"/>
  <c r="N19" i="1"/>
  <c r="O19" i="1" s="1"/>
  <c r="N20" i="1"/>
  <c r="O20" i="1" s="1"/>
  <c r="N21" i="1"/>
  <c r="O21" i="1" s="1"/>
  <c r="N22" i="1"/>
  <c r="O22" i="1" s="1"/>
  <c r="N23" i="1"/>
  <c r="O23" i="1" s="1"/>
  <c r="N24" i="1"/>
  <c r="O24" i="1" s="1"/>
  <c r="N25" i="1"/>
  <c r="O25" i="1" s="1"/>
  <c r="N26" i="1"/>
  <c r="O26" i="1" s="1"/>
  <c r="N27" i="1"/>
  <c r="O27" i="1" s="1"/>
  <c r="N28" i="1"/>
  <c r="O28" i="1" s="1"/>
  <c r="N6" i="3"/>
  <c r="O6" i="3" s="1"/>
  <c r="N17" i="3"/>
  <c r="O17" i="3" s="1"/>
  <c r="N8" i="3"/>
  <c r="O8" i="3" s="1"/>
  <c r="N11" i="3"/>
  <c r="O11" i="3" s="1"/>
  <c r="N12" i="3"/>
  <c r="O12" i="3" s="1"/>
  <c r="N13" i="3"/>
  <c r="O13" i="3" s="1"/>
  <c r="O27" i="3" s="1"/>
  <c r="N14" i="3"/>
  <c r="O14" i="3" s="1"/>
  <c r="N15" i="3"/>
  <c r="O15" i="3" s="1"/>
  <c r="N16" i="3"/>
  <c r="O16" i="3" s="1"/>
  <c r="N18" i="3"/>
  <c r="O18" i="3" s="1"/>
  <c r="N19" i="3"/>
  <c r="O19" i="3" s="1"/>
  <c r="N20" i="3"/>
  <c r="O20" i="3" s="1"/>
  <c r="N21" i="3"/>
  <c r="O21" i="3" s="1"/>
  <c r="N22" i="3"/>
  <c r="O22" i="3" s="1"/>
  <c r="N23" i="3"/>
  <c r="O23" i="3" s="1"/>
  <c r="N24" i="3"/>
  <c r="O24" i="3" s="1"/>
  <c r="N25" i="3"/>
  <c r="O25" i="3" s="1"/>
  <c r="N26" i="3"/>
  <c r="O26" i="3" s="1"/>
  <c r="N7" i="3"/>
  <c r="O7" i="3" s="1"/>
  <c r="O29" i="1" l="1"/>
  <c r="Q27" i="3" l="1"/>
  <c r="H35" i="1"/>
  <c r="G32" i="3"/>
  <c r="Q29" i="3"/>
  <c r="Q32" i="3" s="1"/>
</calcChain>
</file>

<file path=xl/sharedStrings.xml><?xml version="1.0" encoding="utf-8"?>
<sst xmlns="http://schemas.openxmlformats.org/spreadsheetml/2006/main" count="233" uniqueCount="148">
  <si>
    <t>ITEM</t>
  </si>
  <si>
    <t>PRESENTACIÓN DEL PRODUCTO</t>
  </si>
  <si>
    <t>CANTIDAD TOTAL</t>
  </si>
  <si>
    <t>500 grs</t>
  </si>
  <si>
    <t>900 grs</t>
  </si>
  <si>
    <t>Lomitos de atún en agua presentación, Latas x 160 grs. de marca reconocida</t>
  </si>
  <si>
    <t>500 grs.</t>
  </si>
  <si>
    <t>1.000cc</t>
  </si>
  <si>
    <t>Bebida achocolatada granulada o en polvo de 400 gramos debidamente empacada al vacío en bolsas o en la caja. de marca reconocida</t>
  </si>
  <si>
    <t>TOTAL</t>
  </si>
  <si>
    <t>Costo logistico por empaque y entrega de paquetes alimentarios</t>
  </si>
  <si>
    <t>1.000 grs</t>
  </si>
  <si>
    <t>1000 grs</t>
  </si>
  <si>
    <t xml:space="preserve">160 grs </t>
  </si>
  <si>
    <t>2 anaqueles</t>
  </si>
  <si>
    <t xml:space="preserve">Azúcar morena debidamente empacada al vacío en bolsas de marca reconocida </t>
  </si>
  <si>
    <t>2500 grs.</t>
  </si>
  <si>
    <t>400 grs.</t>
  </si>
  <si>
    <t>Sal refinada x 1.000 gramos. Empacada al vacío en bolsa. de marca reconocida</t>
  </si>
  <si>
    <t>Paquete de 40 grs c/u</t>
  </si>
  <si>
    <t>250 grs</t>
  </si>
  <si>
    <t xml:space="preserve">Panela </t>
  </si>
  <si>
    <t>835 grs</t>
  </si>
  <si>
    <t>Unidad</t>
  </si>
  <si>
    <t>DESCRIPCIÓN DEL PRODUCTO</t>
  </si>
  <si>
    <t>Global</t>
  </si>
  <si>
    <t>paquete x 3 tacos</t>
  </si>
  <si>
    <t>Galletas de soda x3 tacos</t>
  </si>
  <si>
    <t>PROGRAMA DE INFANCIA: FORTALECIMIENTO FAMILIAR</t>
  </si>
  <si>
    <t>1.000 grs.</t>
  </si>
  <si>
    <t xml:space="preserve">Harina de trigo en polvo fortificada debidamente empacada al vacío en bolsa de marca reconocida. </t>
  </si>
  <si>
    <t>Harina de maíz extrafino precocida con vitamina B, B12 y ácido fólico, debidamente empacada al vacío en bolsas de marca reconocida.</t>
  </si>
  <si>
    <t>425 grs</t>
  </si>
  <si>
    <t>anaquel x 30 unidades</t>
  </si>
  <si>
    <t xml:space="preserve">Fríjol zaragoza debidamente empacado al vacío en bolsas. </t>
  </si>
  <si>
    <t xml:space="preserve">    1.000 grs.</t>
  </si>
  <si>
    <t>400 grs</t>
  </si>
  <si>
    <t xml:space="preserve">250 grs </t>
  </si>
  <si>
    <t>1000 Grs</t>
  </si>
  <si>
    <t>120 Grs</t>
  </si>
  <si>
    <t>110 paquetes (empaque y entrega)</t>
  </si>
  <si>
    <t>Lenteja debida mente empacado al vacío en bolsas.</t>
  </si>
  <si>
    <t>Paquete de gelatina x 3 sobres de 40 gramos c/u sabores surtidos debidamente empacada en caja de marca reconocida</t>
  </si>
  <si>
    <t>Sacos de polipropileno en material resistente amarrados con capacidad para 25kilos, con logos institucionales visibles, tamaño de los logos (20 cms x 20 cms) cada uno, el logo debe ser impreso en el mismo saco, no en vinilo adhesivio.</t>
  </si>
  <si>
    <t xml:space="preserve"> (empaque y entrega)</t>
  </si>
  <si>
    <t>Huevo de gallina tipo AA (30 unidades) debidamente empacados en anaqueles de cartón por 30 unidades con tapa protectora amarrados cada anaquel con pita nylon</t>
  </si>
  <si>
    <t>Costo logistico por empaque y entrega de paquete alimentario</t>
  </si>
  <si>
    <t xml:space="preserve">Arroz blanco, empacado en bolsas de marca reconocida x 1.000 grs. </t>
  </si>
  <si>
    <t xml:space="preserve">Pastas spaguetti pr 1.000 gramos </t>
  </si>
  <si>
    <t xml:space="preserve">Avena en hojuelas debidamente empacada al vacío en bolsas.  </t>
  </si>
  <si>
    <t xml:space="preserve">Galletas de soda tradicional en presentación por 5 tacos en empaques individuales. </t>
  </si>
  <si>
    <t xml:space="preserve">Colada mezcla de harina 7 granos en polvo debidamente empacada al vacío en bolsas o en la caja </t>
  </si>
  <si>
    <t xml:space="preserve">Leche de vaca entera en polvo debidamente empacada al vacío en bolsa </t>
  </si>
  <si>
    <t xml:space="preserve">Sardina en lata en salsa de tomate x 425 gramos </t>
  </si>
  <si>
    <t xml:space="preserve">Lomitos de atún en agua presentación, Latas x 160 grs. </t>
  </si>
  <si>
    <t xml:space="preserve">Aceite de Girasol de marcas reconocidas y en perfectas condiciones, no re envasados tapas con sellos originales. </t>
  </si>
  <si>
    <t xml:space="preserve">Azúcar morena debidamente empacada al vacío en bolsas. </t>
  </si>
  <si>
    <t xml:space="preserve">Bebida achocolatada granulada o en polvo de 400 gramos debidamente empacada al vacío en bolsas o en la caja. </t>
  </si>
  <si>
    <t>Chocolate de mesa en pastillas por 250 grs debidamente empacado al vacío.</t>
  </si>
  <si>
    <t xml:space="preserve">Pastas spaguetti pr 1.000 gramos de marca reconocida, debidamente empacadas </t>
  </si>
  <si>
    <t>Avena en hojuelas debidamente empacada al vacío en bolsas.  de marca reconocida x 1.000 gramos.</t>
  </si>
  <si>
    <t xml:space="preserve">Harina de trigo en polvo fortificada debidamente empacada al vacío en bolsa de marca reconocida x 500 gramos. </t>
  </si>
  <si>
    <t xml:space="preserve">Colada mezcla de harina 7 granos en polvo debidamente empacada al vacío en bolsas o en la caja de marca reconocida. </t>
  </si>
  <si>
    <t xml:space="preserve">Leche de vaca entera en polvo debidamente empacada al vacío en bolsa de marca reconocida. </t>
  </si>
  <si>
    <t>Huevo de gallina tipo AA debidamente empacados en anaqueles de cartón por 30 unidades con tapa protectora amarrados cada anaquel con pita nylon</t>
  </si>
  <si>
    <t xml:space="preserve">Fríjol zaragoza debidamente empacado al vacío en bolsas de 500 grs. </t>
  </si>
  <si>
    <t xml:space="preserve">Lenteja debida mente empacado al vacío en bolsas de 500 grs. </t>
  </si>
  <si>
    <t>Nota: Todos los alimentos a suministrar deben ser de marca reconocida y con fechas de vencimiento superior a seis meses despues de la entrega del suministro y debidamente empacados</t>
  </si>
  <si>
    <t>OLIMPICA</t>
  </si>
  <si>
    <t>https://www.olimpica.com/arroz-diana-1-kg-7702511000021-518232/p</t>
  </si>
  <si>
    <t>https://www.olimpica.com/harina-haz-de-or-500-g/p</t>
  </si>
  <si>
    <t>https://www.olimpica.com/harina-de-maiz-blanco-pan-500-g-7702084127330--567652/p</t>
  </si>
  <si>
    <t>https://www.olimpica.com/colada-peter-7-granos-500-g-7707148100557--777241/p</t>
  </si>
  <si>
    <t>https://www.olimpica.com/leche-polv-medalla-de-oro-ent-900g/p</t>
  </si>
  <si>
    <t>https://www.olimpica.com/atun-lomo-en-agua-van-camps-160-g-7702367002620--1116196/p</t>
  </si>
  <si>
    <t>https://www.olimpica.com/huevo-napoles-aar-x30-vitafilado-7700624102038-2037326/p</t>
  </si>
  <si>
    <t>https://www.olimpica.com/frijol-olimpica-rosado-riego-zaragoza-500-g-7701008001930-16365/p</t>
  </si>
  <si>
    <t>https://www.olimpica.com/lenteja-olimpica--500-g-7701008001374-2000171/p</t>
  </si>
  <si>
    <t>https://www.olimpica.com/aceite-girasol-premier-1-l/p</t>
  </si>
  <si>
    <t>https://www.olimpica.com/azucar-manuelita-morena-2-5-kg/p</t>
  </si>
  <si>
    <t>https://www.exito.com/chocolisto-instantaneo-doy-pack-x-400-gr-320709/p</t>
  </si>
  <si>
    <t>ÉXITO</t>
  </si>
  <si>
    <t>https://www.olimpica.com/sal-refisal-1-kg/p</t>
  </si>
  <si>
    <t>https://www.exito.com/gelatina-fruto-rojos-uva-fresa-frescampo-120-gr-3091375/p</t>
  </si>
  <si>
    <t>https://www.olimpica.com/galleta-saltinas-original-3-tacos-318g-7702024071563-1427623/p</t>
  </si>
  <si>
    <t>https://www.exito.com/galleta-tradicional-pqt-x-3-tacos-291327/p</t>
  </si>
  <si>
    <t>https://www.olimpica.com/chocolate-de-mesa-corona-barra-x-10-250-g-0-7702007205046--132017/p</t>
  </si>
  <si>
    <t>https://www.exito.com/chocolate-de-mesa-con-azucar-x-10-pastillas-x-250-gr-881221/p</t>
  </si>
  <si>
    <t>https://www.exito.com/panela-589548/p</t>
  </si>
  <si>
    <t>https://www.olimpica.com/panela-tradicion-del-campo-2un-835g-7707330000283-2147903/p</t>
  </si>
  <si>
    <t>JUMBO</t>
  </si>
  <si>
    <t>LINK JUMBO</t>
  </si>
  <si>
    <t>LINK ÉXITO</t>
  </si>
  <si>
    <t>LINK OLIMPICA</t>
  </si>
  <si>
    <t>https://www.exito.com/arroz-diana-1000-gr-624332/p</t>
  </si>
  <si>
    <t>https://www.exito.com/pasta-clasica-spaghetti-x-1000-gr-250307/p</t>
  </si>
  <si>
    <t>https://www.exito.com/avena-hojuela-toning-220525/p</t>
  </si>
  <si>
    <t>https://www.exito.com/harina-de-trigo-50356/p</t>
  </si>
  <si>
    <t>https://www.exito.com/pan-harina-maiz-blanca-x-500-gr-654936/p</t>
  </si>
  <si>
    <t>https://www.exito.com/leche-en-polvo-entera-904337/p</t>
  </si>
  <si>
    <t>https://www.exito.com/atun-lomitos-agua-160-grs-664639/p</t>
  </si>
  <si>
    <t>https://www.exito.com/huevo-napoles-de-30u-aa-rosado-subasta-30-und-496267/p</t>
  </si>
  <si>
    <t>https://www.exito.com/frijol-zaragoza-837336/p</t>
  </si>
  <si>
    <t>https://www.exito.com/lenteja-837337/p</t>
  </si>
  <si>
    <t>https://www.exito.com/aceite-premier-1000-ml-50410/p</t>
  </si>
  <si>
    <t>https://www.exito.com/azucar-morena-25-kg-482582/p</t>
  </si>
  <si>
    <t>https://www.exito.com/sal-refinada-1000-gr-345053/p</t>
  </si>
  <si>
    <t>https://www.tiendasjumbo.co/arroz-diana-x-1-kg/p</t>
  </si>
  <si>
    <t>https://www.tiendasjumbo.co/spaguetti-x-1kg-comarrico/p</t>
  </si>
  <si>
    <t>https://www.olimpica.com/pasta-espag-bonavita-1000-g/p</t>
  </si>
  <si>
    <t>https://www.tiendasjumbo.co/avena-en-hojuelas-x-1000-g/p</t>
  </si>
  <si>
    <t>https://www.olimpica.com/avena-en-hojuelas-toning-1-kg-7702622529145--1244725/p</t>
  </si>
  <si>
    <t>https://www.tiendasjumbo.co/harina-de-trigo-tradicional-haz-de-oros-x-500g/p</t>
  </si>
  <si>
    <t>https://www.tiendasjumbo.co/harina-pan-blanca-x-500-g/p</t>
  </si>
  <si>
    <t>https://www.tiendasjumbo.co/leche-en-polvo-enterax-900g-proleche/p</t>
  </si>
  <si>
    <t>https://www.tiendasjumbo.co/atun-van-camps-lomitos-agua-x-160g/p</t>
  </si>
  <si>
    <t>https://www.tiendasjumbo.co/huevos-napoles-extra-grande-aa-rojo-x30und/p</t>
  </si>
  <si>
    <t>https://www.tiendasjumbo.co/frijol-cuisine-co-zaragoza-x500g/p</t>
  </si>
  <si>
    <t>https://www.tiendasjumbo.co/lenteja-cuisine-co-x500g/p</t>
  </si>
  <si>
    <t>https://www.tiendasjumbo.co/aceite-girasol-premier-frasco-x-1000-cm3/p</t>
  </si>
  <si>
    <t>https://www.tiendasjumbo.co/azucar-manuelita-morena-x-2-5-kilos/p</t>
  </si>
  <si>
    <t>https://www.tiendasjumbo.co/bolsa-sal-refisal-x-1000-g/p</t>
  </si>
  <si>
    <t>https://www.tiendasjumbo.co/saltin-noel--300g--extralargo/p</t>
  </si>
  <si>
    <t>https://www.tiendasjumbo.co/chocolate-corona-x-250-g/p</t>
  </si>
  <si>
    <t>https://www.tiendasjumbo.co/galletas-saltin-noel-x-500-gr-x-5-tacos/p</t>
  </si>
  <si>
    <t>https://www.olimpica.com/galleta-saltin-rojo-taco-x-5-500g-7702025136988--1229836/p</t>
  </si>
  <si>
    <t>https://www.exito.com/gtarojot-671548/p</t>
  </si>
  <si>
    <t>https://www.tiendasjumbo.co/sardina?_q=SARDINA&amp;map=ft</t>
  </si>
  <si>
    <t>https://www.olimpica.com/sardina-van-camps-en-salsa-de-tomate-425-g-722008504914--780887/p</t>
  </si>
  <si>
    <t>https://www.exito.com/sardinas-en-tomate-x-425-gr-477196/p</t>
  </si>
  <si>
    <t xml:space="preserve">Sal refinada empacada al vacío en bolsa. </t>
  </si>
  <si>
    <t>FUNDACIÓN AMOR Y VIDA</t>
  </si>
  <si>
    <t>DISTRIAPP SAS</t>
  </si>
  <si>
    <t>VALOR PROMEDIO UNTARIO</t>
  </si>
  <si>
    <t>https://www.tiendasjumbo.co/azucar-manuelita-morena-x-1-kilo/p</t>
  </si>
  <si>
    <t>https://www.olimpica.com/azucar-manuelita-morena-1-kg/p</t>
  </si>
  <si>
    <t>VALOR TOTAL PROMEDIO</t>
  </si>
  <si>
    <t>1.000cc eran 450</t>
  </si>
  <si>
    <t>160 grs eran 330</t>
  </si>
  <si>
    <t>ESTUDIO DE MERCADO</t>
  </si>
  <si>
    <t xml:space="preserve">PROGRAMA DE INFANCIA: COMPROMISO CON LA SALVACION DE NUESTRA PRIMERA INAFNCIA </t>
  </si>
  <si>
    <t>SUMINISTRO #2 DE PAQUETES ALIMENTARIOS (110 PAQUETES A ENTREGAR)</t>
  </si>
  <si>
    <t>SUMINISTRO #1 DE PAQUETES ALIMENTARIOS (150 PAQUETES A ENTREGAR)</t>
  </si>
  <si>
    <t>Refrigerio NO PERECEDERO (que debe contener)                                                   Pony malta envase no retornable de 330 ml                                       chocolatina jet  12 gramos                                                                                   Galleta en empaque individual por 27 gramos (sabores a elegir: con salvado y miel, multicereal y miel, avena y miel, frutos rojos y avena) de marca reconocida                                                                                                        Bolsa de papitas fritas sabor natural de 30 gramos empacado listo para entrega</t>
  </si>
  <si>
    <t xml:space="preserve">Refrigerio (que debe contener)                                                                              Pony malta envase no retornable de 330 ml                                       Croassant                                                                                                     Pony malta envase no retornable de 330 ml                                                        Fruta de mano                                                                                      empacado listo para entrega                                   </t>
  </si>
  <si>
    <t>EL PRESUPUESTO OFICIAL ES: CIENTO QUINCE MILLONES NOVECIENTOS NOVENTA Y NUEVE MIL OCHOCIENTOS TRECE PESOS MCTE</t>
  </si>
  <si>
    <t>SUMINISTRO #1 + SUMINISTRO #2</t>
  </si>
  <si>
    <t xml:space="preserve">Paquete de gelatina x 3 sobres de 40 gramos c/u sabores surtidos debidamente empacada en caja.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</si>
</sst>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1" formatCode="_-* #,##0_-;\-* #,##0_-;_-* &quot;-&quot;_-;_-@_-"/>
  </numFmts>
  <fonts count="12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Arial"/>
      <family val="2"/>
    </font>
    <font>
      <u/>
      <sz val="10"/>
      <color theme="10"/>
      <name val="Calibri"/>
      <family val="2"/>
      <scheme val="minor"/>
    </font>
    <font>
      <b/>
      <sz val="11"/>
      <color rgb="FFFF0000"/>
      <name val="Arial"/>
      <family val="2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1" fontId="4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vertical="center" wrapText="1"/>
    </xf>
    <xf numFmtId="41" fontId="2" fillId="0" borderId="1" xfId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41" fontId="2" fillId="0" borderId="1" xfId="1" applyFont="1" applyBorder="1" applyAlignment="1">
      <alignment vertical="center" wrapText="1"/>
    </xf>
    <xf numFmtId="0" fontId="7" fillId="0" borderId="1" xfId="2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41" fontId="2" fillId="0" borderId="1" xfId="1" applyFont="1" applyFill="1" applyBorder="1" applyAlignment="1">
      <alignment vertical="center"/>
    </xf>
    <xf numFmtId="41" fontId="2" fillId="0" borderId="1" xfId="0" applyNumberFormat="1" applyFont="1" applyBorder="1" applyAlignment="1">
      <alignment vertical="center"/>
    </xf>
    <xf numFmtId="42" fontId="2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9" fillId="0" borderId="1" xfId="2" applyFont="1" applyBorder="1" applyAlignment="1">
      <alignment vertical="center"/>
    </xf>
    <xf numFmtId="41" fontId="7" fillId="0" borderId="1" xfId="1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41" fontId="2" fillId="0" borderId="2" xfId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41" fontId="5" fillId="0" borderId="1" xfId="1" applyFont="1" applyBorder="1" applyAlignment="1">
      <alignment horizontal="center" vertical="center" wrapText="1"/>
    </xf>
    <xf numFmtId="41" fontId="2" fillId="0" borderId="0" xfId="1" applyFo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41" fontId="2" fillId="0" borderId="0" xfId="1" applyFont="1" applyAlignment="1">
      <alignment vertical="center"/>
    </xf>
    <xf numFmtId="41" fontId="2" fillId="0" borderId="1" xfId="1" applyFont="1" applyFill="1" applyBorder="1" applyAlignment="1">
      <alignment vertical="center" wrapText="1"/>
    </xf>
    <xf numFmtId="42" fontId="2" fillId="0" borderId="1" xfId="0" applyNumberFormat="1" applyFont="1" applyBorder="1" applyAlignment="1">
      <alignment vertical="center" wrapText="1"/>
    </xf>
    <xf numFmtId="41" fontId="2" fillId="0" borderId="0" xfId="0" applyNumberFormat="1" applyFont="1" applyAlignment="1">
      <alignment vertical="center"/>
    </xf>
    <xf numFmtId="0" fontId="1" fillId="0" borderId="0" xfId="0" applyFont="1" applyAlignment="1">
      <alignment vertical="center" wrapText="1"/>
    </xf>
    <xf numFmtId="42" fontId="1" fillId="6" borderId="3" xfId="0" applyNumberFormat="1" applyFont="1" applyFill="1" applyBorder="1"/>
    <xf numFmtId="41" fontId="1" fillId="6" borderId="1" xfId="1" applyFont="1" applyFill="1" applyBorder="1" applyAlignment="1">
      <alignment vertical="center"/>
    </xf>
    <xf numFmtId="0" fontId="3" fillId="0" borderId="7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41" fontId="11" fillId="0" borderId="0" xfId="1" applyFont="1" applyAlignment="1"/>
    <xf numFmtId="41" fontId="10" fillId="0" borderId="0" xfId="1" applyFont="1" applyAlignment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0" fillId="0" borderId="0" xfId="1" applyFont="1" applyAlignment="1">
      <alignment horizont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</cellXfs>
  <cellStyles count="3">
    <cellStyle name="Hipervínculo" xfId="2" builtinId="8"/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olimpica.com/panela-tradicion-del-campo-2un-835g-7707330000283-2147903/p" TargetMode="External"/><Relationship Id="rId2" Type="http://schemas.openxmlformats.org/officeDocument/2006/relationships/hyperlink" Target="https://www.exito.com/panela-589548/p" TargetMode="External"/><Relationship Id="rId1" Type="http://schemas.openxmlformats.org/officeDocument/2006/relationships/hyperlink" Target="https://www.exito.com/harina-de-trigo-50356/p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exito.com/harina-de-trigo-50356/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35"/>
  <sheetViews>
    <sheetView topLeftCell="B17" zoomScale="62" zoomScaleNormal="62" workbookViewId="0">
      <selection activeCell="C21" sqref="C21"/>
    </sheetView>
  </sheetViews>
  <sheetFormatPr baseColWidth="10" defaultRowHeight="12.75" x14ac:dyDescent="0.2"/>
  <cols>
    <col min="1" max="1" width="4.28515625" style="1" customWidth="1"/>
    <col min="2" max="2" width="10.42578125" style="1" customWidth="1"/>
    <col min="3" max="3" width="58.85546875" style="1" customWidth="1"/>
    <col min="4" max="4" width="17.140625" style="1" customWidth="1"/>
    <col min="5" max="5" width="11.42578125" style="1" customWidth="1"/>
    <col min="6" max="6" width="18.85546875" style="30" customWidth="1"/>
    <col min="7" max="7" width="27.85546875" style="31" customWidth="1"/>
    <col min="8" max="8" width="18.85546875" style="1" customWidth="1"/>
    <col min="9" max="9" width="27.85546875" style="31" customWidth="1"/>
    <col min="10" max="10" width="18.85546875" style="1" customWidth="1"/>
    <col min="11" max="11" width="28.28515625" style="31" customWidth="1"/>
    <col min="12" max="12" width="27.28515625" style="31" customWidth="1"/>
    <col min="13" max="13" width="22.7109375" style="31" customWidth="1"/>
    <col min="14" max="14" width="19.28515625" style="1" customWidth="1"/>
    <col min="15" max="15" width="20.28515625" style="1" customWidth="1"/>
    <col min="16" max="17" width="11.42578125" style="1"/>
    <col min="18" max="18" width="12.28515625" style="1" bestFit="1" customWidth="1"/>
    <col min="19" max="16384" width="11.42578125" style="1"/>
  </cols>
  <sheetData>
    <row r="2" spans="2:16" s="8" customFormat="1" ht="15" x14ac:dyDescent="0.25">
      <c r="B2" s="53" t="s">
        <v>139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43"/>
    </row>
    <row r="3" spans="2:16" s="8" customFormat="1" ht="18.75" customHeight="1" x14ac:dyDescent="0.25">
      <c r="B3" s="49" t="s">
        <v>140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44"/>
    </row>
    <row r="4" spans="2:16" s="8" customFormat="1" ht="22.5" customHeight="1" x14ac:dyDescent="0.25">
      <c r="B4" s="49" t="s">
        <v>142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44"/>
    </row>
    <row r="5" spans="2:16" ht="35.25" customHeight="1" x14ac:dyDescent="0.2">
      <c r="B5" s="9" t="s">
        <v>0</v>
      </c>
      <c r="C5" s="7" t="s">
        <v>24</v>
      </c>
      <c r="D5" s="7" t="s">
        <v>1</v>
      </c>
      <c r="E5" s="7" t="s">
        <v>2</v>
      </c>
      <c r="F5" s="10" t="s">
        <v>68</v>
      </c>
      <c r="G5" s="11" t="s">
        <v>93</v>
      </c>
      <c r="H5" s="12" t="s">
        <v>81</v>
      </c>
      <c r="I5" s="12" t="s">
        <v>92</v>
      </c>
      <c r="J5" s="13" t="s">
        <v>90</v>
      </c>
      <c r="K5" s="13" t="s">
        <v>91</v>
      </c>
      <c r="L5" s="34" t="s">
        <v>131</v>
      </c>
      <c r="M5" s="35" t="s">
        <v>132</v>
      </c>
      <c r="N5" s="7" t="s">
        <v>133</v>
      </c>
      <c r="O5" s="7" t="s">
        <v>136</v>
      </c>
    </row>
    <row r="6" spans="2:16" s="8" customFormat="1" ht="51.75" customHeight="1" x14ac:dyDescent="0.25">
      <c r="B6" s="9">
        <v>1</v>
      </c>
      <c r="C6" s="2" t="s">
        <v>47</v>
      </c>
      <c r="D6" s="14" t="s">
        <v>11</v>
      </c>
      <c r="E6" s="15">
        <v>450</v>
      </c>
      <c r="F6" s="3">
        <v>4850</v>
      </c>
      <c r="G6" s="4" t="s">
        <v>69</v>
      </c>
      <c r="H6" s="3">
        <v>4640</v>
      </c>
      <c r="I6" s="4" t="s">
        <v>94</v>
      </c>
      <c r="J6" s="3">
        <v>4590</v>
      </c>
      <c r="K6" s="4" t="s">
        <v>107</v>
      </c>
      <c r="L6" s="16">
        <v>6997</v>
      </c>
      <c r="M6" s="16">
        <v>6437.24</v>
      </c>
      <c r="N6" s="17">
        <f>AVERAGE(M6,L6,J6,H6,F6)</f>
        <v>5502.848</v>
      </c>
      <c r="O6" s="18">
        <f>N6*E6</f>
        <v>2476281.6</v>
      </c>
    </row>
    <row r="7" spans="2:16" s="8" customFormat="1" ht="53.25" customHeight="1" x14ac:dyDescent="0.25">
      <c r="B7" s="9">
        <v>2</v>
      </c>
      <c r="C7" s="2" t="s">
        <v>59</v>
      </c>
      <c r="D7" s="14" t="s">
        <v>11</v>
      </c>
      <c r="E7" s="15">
        <v>300</v>
      </c>
      <c r="F7" s="3">
        <v>9000</v>
      </c>
      <c r="G7" s="4" t="s">
        <v>109</v>
      </c>
      <c r="H7" s="3">
        <v>8600</v>
      </c>
      <c r="I7" s="4" t="s">
        <v>95</v>
      </c>
      <c r="J7" s="3">
        <v>6590</v>
      </c>
      <c r="K7" s="4" t="s">
        <v>108</v>
      </c>
      <c r="L7" s="16">
        <v>8276</v>
      </c>
      <c r="M7" s="16">
        <v>7613.92</v>
      </c>
      <c r="N7" s="17">
        <f t="shared" ref="N7:N28" si="0">AVERAGE(M7,L7,J7,H7,F7)</f>
        <v>8015.9839999999995</v>
      </c>
      <c r="O7" s="18">
        <f t="shared" ref="O7:O27" si="1">N7*E7</f>
        <v>2404795.1999999997</v>
      </c>
    </row>
    <row r="8" spans="2:16" s="8" customFormat="1" ht="51" x14ac:dyDescent="0.25">
      <c r="B8" s="9">
        <v>3</v>
      </c>
      <c r="C8" s="2" t="s">
        <v>60</v>
      </c>
      <c r="D8" s="14" t="s">
        <v>12</v>
      </c>
      <c r="E8" s="15">
        <v>150</v>
      </c>
      <c r="F8" s="3">
        <v>8150</v>
      </c>
      <c r="G8" s="5" t="s">
        <v>111</v>
      </c>
      <c r="H8" s="3">
        <v>8440</v>
      </c>
      <c r="I8" s="4" t="s">
        <v>96</v>
      </c>
      <c r="J8" s="3">
        <v>8990</v>
      </c>
      <c r="K8" s="4" t="s">
        <v>110</v>
      </c>
      <c r="L8" s="16">
        <v>17241</v>
      </c>
      <c r="M8" s="16">
        <v>15861.72</v>
      </c>
      <c r="N8" s="17">
        <f t="shared" si="0"/>
        <v>11736.544</v>
      </c>
      <c r="O8" s="18">
        <f t="shared" si="1"/>
        <v>1760481.6</v>
      </c>
    </row>
    <row r="9" spans="2:16" s="8" customFormat="1" ht="38.25" x14ac:dyDescent="0.25">
      <c r="B9" s="9">
        <v>4</v>
      </c>
      <c r="C9" s="2" t="s">
        <v>61</v>
      </c>
      <c r="D9" s="14" t="s">
        <v>3</v>
      </c>
      <c r="E9" s="15">
        <v>300</v>
      </c>
      <c r="F9" s="3">
        <v>2600</v>
      </c>
      <c r="G9" s="4" t="s">
        <v>70</v>
      </c>
      <c r="H9" s="3">
        <v>2730</v>
      </c>
      <c r="I9" s="6" t="s">
        <v>97</v>
      </c>
      <c r="J9" s="3">
        <v>2890</v>
      </c>
      <c r="K9" s="4" t="s">
        <v>112</v>
      </c>
      <c r="L9" s="16">
        <v>4000</v>
      </c>
      <c r="M9" s="16">
        <v>3680</v>
      </c>
      <c r="N9" s="17">
        <f t="shared" si="0"/>
        <v>3180</v>
      </c>
      <c r="O9" s="18">
        <f t="shared" si="1"/>
        <v>954000</v>
      </c>
    </row>
    <row r="10" spans="2:16" s="8" customFormat="1" ht="66.75" customHeight="1" x14ac:dyDescent="0.25">
      <c r="B10" s="9">
        <v>5</v>
      </c>
      <c r="C10" s="2" t="s">
        <v>31</v>
      </c>
      <c r="D10" s="14" t="s">
        <v>6</v>
      </c>
      <c r="E10" s="15">
        <v>300</v>
      </c>
      <c r="F10" s="3">
        <v>2750</v>
      </c>
      <c r="G10" s="4" t="s">
        <v>71</v>
      </c>
      <c r="H10" s="3">
        <v>2660</v>
      </c>
      <c r="I10" s="4" t="s">
        <v>98</v>
      </c>
      <c r="J10" s="3">
        <v>2750</v>
      </c>
      <c r="K10" s="4" t="s">
        <v>113</v>
      </c>
      <c r="L10" s="16">
        <v>4200</v>
      </c>
      <c r="M10" s="16">
        <v>3864</v>
      </c>
      <c r="N10" s="17">
        <f t="shared" si="0"/>
        <v>3244.8</v>
      </c>
      <c r="O10" s="18">
        <f t="shared" si="1"/>
        <v>973440</v>
      </c>
    </row>
    <row r="11" spans="2:16" s="8" customFormat="1" ht="66.75" customHeight="1" x14ac:dyDescent="0.25">
      <c r="B11" s="9">
        <v>6</v>
      </c>
      <c r="C11" s="2" t="s">
        <v>62</v>
      </c>
      <c r="D11" s="14" t="s">
        <v>3</v>
      </c>
      <c r="E11" s="15">
        <v>300</v>
      </c>
      <c r="F11" s="3">
        <v>8300</v>
      </c>
      <c r="G11" s="4" t="s">
        <v>72</v>
      </c>
      <c r="H11" s="3"/>
      <c r="I11" s="4"/>
      <c r="J11" s="3"/>
      <c r="K11" s="4"/>
      <c r="L11" s="16">
        <v>13200</v>
      </c>
      <c r="M11" s="16">
        <v>12144</v>
      </c>
      <c r="N11" s="17">
        <f t="shared" si="0"/>
        <v>11214.666666666666</v>
      </c>
      <c r="O11" s="18">
        <f t="shared" si="1"/>
        <v>3364400</v>
      </c>
    </row>
    <row r="12" spans="2:16" s="8" customFormat="1" ht="38.25" x14ac:dyDescent="0.25">
      <c r="B12" s="9">
        <v>7</v>
      </c>
      <c r="C12" s="2" t="s">
        <v>63</v>
      </c>
      <c r="D12" s="14" t="s">
        <v>4</v>
      </c>
      <c r="E12" s="15">
        <v>600</v>
      </c>
      <c r="F12" s="3">
        <v>24990</v>
      </c>
      <c r="G12" s="4" t="s">
        <v>73</v>
      </c>
      <c r="H12" s="3">
        <v>18880</v>
      </c>
      <c r="I12" s="4" t="s">
        <v>99</v>
      </c>
      <c r="J12" s="3">
        <v>33990</v>
      </c>
      <c r="K12" s="4" t="s">
        <v>114</v>
      </c>
      <c r="L12" s="16">
        <v>38000</v>
      </c>
      <c r="M12" s="16">
        <v>34960</v>
      </c>
      <c r="N12" s="17">
        <f t="shared" si="0"/>
        <v>30164</v>
      </c>
      <c r="O12" s="18">
        <f t="shared" si="1"/>
        <v>18098400</v>
      </c>
    </row>
    <row r="13" spans="2:16" s="8" customFormat="1" ht="38.25" x14ac:dyDescent="0.25">
      <c r="B13" s="9">
        <v>8</v>
      </c>
      <c r="C13" s="4" t="s">
        <v>5</v>
      </c>
      <c r="D13" s="14" t="s">
        <v>13</v>
      </c>
      <c r="E13" s="15">
        <v>600</v>
      </c>
      <c r="F13" s="3">
        <v>7500</v>
      </c>
      <c r="G13" s="4" t="s">
        <v>74</v>
      </c>
      <c r="H13" s="3">
        <v>7500</v>
      </c>
      <c r="I13" s="4" t="s">
        <v>100</v>
      </c>
      <c r="J13" s="3">
        <v>7990</v>
      </c>
      <c r="K13" s="4" t="s">
        <v>115</v>
      </c>
      <c r="L13" s="16">
        <v>5440</v>
      </c>
      <c r="M13" s="16">
        <v>5004.8</v>
      </c>
      <c r="N13" s="17">
        <f t="shared" si="0"/>
        <v>6686.9600000000009</v>
      </c>
      <c r="O13" s="18">
        <f t="shared" si="1"/>
        <v>4012176.0000000005</v>
      </c>
    </row>
    <row r="14" spans="2:16" s="8" customFormat="1" ht="38.25" x14ac:dyDescent="0.25">
      <c r="B14" s="9">
        <v>9</v>
      </c>
      <c r="C14" s="2" t="s">
        <v>64</v>
      </c>
      <c r="D14" s="19" t="s">
        <v>14</v>
      </c>
      <c r="E14" s="15">
        <v>300</v>
      </c>
      <c r="F14" s="3">
        <v>23000</v>
      </c>
      <c r="G14" s="4" t="s">
        <v>75</v>
      </c>
      <c r="H14" s="3">
        <v>23000</v>
      </c>
      <c r="I14" s="4" t="s">
        <v>101</v>
      </c>
      <c r="J14" s="3">
        <v>22990</v>
      </c>
      <c r="K14" s="4" t="s">
        <v>116</v>
      </c>
      <c r="L14" s="16">
        <v>29500</v>
      </c>
      <c r="M14" s="16">
        <v>27140</v>
      </c>
      <c r="N14" s="17">
        <f t="shared" si="0"/>
        <v>25126</v>
      </c>
      <c r="O14" s="18">
        <f t="shared" si="1"/>
        <v>7537800</v>
      </c>
    </row>
    <row r="15" spans="2:16" s="8" customFormat="1" ht="38.25" x14ac:dyDescent="0.25">
      <c r="B15" s="9">
        <v>10</v>
      </c>
      <c r="C15" s="2" t="s">
        <v>65</v>
      </c>
      <c r="D15" s="14" t="s">
        <v>6</v>
      </c>
      <c r="E15" s="15">
        <v>300</v>
      </c>
      <c r="F15" s="3">
        <v>4090</v>
      </c>
      <c r="G15" s="4" t="s">
        <v>76</v>
      </c>
      <c r="H15" s="3">
        <v>3890</v>
      </c>
      <c r="I15" s="4" t="s">
        <v>102</v>
      </c>
      <c r="J15" s="3">
        <v>4500</v>
      </c>
      <c r="K15" s="4" t="s">
        <v>117</v>
      </c>
      <c r="L15" s="16">
        <v>6524</v>
      </c>
      <c r="M15" s="16">
        <v>6002.08</v>
      </c>
      <c r="N15" s="17">
        <f t="shared" si="0"/>
        <v>5001.2160000000003</v>
      </c>
      <c r="O15" s="18">
        <f t="shared" si="1"/>
        <v>1500364.8</v>
      </c>
    </row>
    <row r="16" spans="2:16" s="8" customFormat="1" ht="38.25" x14ac:dyDescent="0.25">
      <c r="B16" s="9">
        <v>11</v>
      </c>
      <c r="C16" s="2" t="s">
        <v>66</v>
      </c>
      <c r="D16" s="14" t="s">
        <v>6</v>
      </c>
      <c r="E16" s="15">
        <v>300</v>
      </c>
      <c r="F16" s="3">
        <v>3500</v>
      </c>
      <c r="G16" s="4" t="s">
        <v>77</v>
      </c>
      <c r="H16" s="3">
        <v>2980</v>
      </c>
      <c r="I16" s="4" t="s">
        <v>103</v>
      </c>
      <c r="J16" s="3">
        <v>3790</v>
      </c>
      <c r="K16" s="4" t="s">
        <v>118</v>
      </c>
      <c r="L16" s="16">
        <v>5695</v>
      </c>
      <c r="M16" s="16">
        <v>5239.3999999999996</v>
      </c>
      <c r="N16" s="17">
        <f t="shared" si="0"/>
        <v>4240.88</v>
      </c>
      <c r="O16" s="18">
        <f t="shared" si="1"/>
        <v>1272264</v>
      </c>
    </row>
    <row r="17" spans="2:20" s="8" customFormat="1" ht="38.25" x14ac:dyDescent="0.25">
      <c r="B17" s="9">
        <v>12</v>
      </c>
      <c r="C17" s="2" t="s">
        <v>55</v>
      </c>
      <c r="D17" s="14" t="s">
        <v>137</v>
      </c>
      <c r="E17" s="15">
        <v>300</v>
      </c>
      <c r="F17" s="3">
        <v>21400</v>
      </c>
      <c r="G17" s="20" t="s">
        <v>78</v>
      </c>
      <c r="H17" s="3">
        <v>20900</v>
      </c>
      <c r="I17" s="4" t="s">
        <v>104</v>
      </c>
      <c r="J17" s="3">
        <v>20500</v>
      </c>
      <c r="K17" s="4" t="s">
        <v>119</v>
      </c>
      <c r="L17" s="16">
        <v>21000</v>
      </c>
      <c r="M17" s="16">
        <v>19320</v>
      </c>
      <c r="N17" s="17">
        <f t="shared" si="0"/>
        <v>20624</v>
      </c>
      <c r="O17" s="18">
        <f t="shared" si="1"/>
        <v>6187200</v>
      </c>
      <c r="T17" s="21"/>
    </row>
    <row r="18" spans="2:20" s="8" customFormat="1" ht="38.25" x14ac:dyDescent="0.25">
      <c r="B18" s="9">
        <v>13</v>
      </c>
      <c r="C18" s="2" t="s">
        <v>15</v>
      </c>
      <c r="D18" s="14" t="s">
        <v>16</v>
      </c>
      <c r="E18" s="15">
        <v>150</v>
      </c>
      <c r="F18" s="3">
        <v>12200</v>
      </c>
      <c r="G18" s="4" t="s">
        <v>79</v>
      </c>
      <c r="H18" s="3">
        <v>10455</v>
      </c>
      <c r="I18" s="4" t="s">
        <v>105</v>
      </c>
      <c r="J18" s="3">
        <v>12590</v>
      </c>
      <c r="K18" s="4" t="s">
        <v>120</v>
      </c>
      <c r="L18" s="16">
        <v>18747</v>
      </c>
      <c r="M18" s="16">
        <v>17247.240000000002</v>
      </c>
      <c r="N18" s="17">
        <f t="shared" si="0"/>
        <v>14247.848000000002</v>
      </c>
      <c r="O18" s="18">
        <f t="shared" si="1"/>
        <v>2137177.2000000002</v>
      </c>
    </row>
    <row r="19" spans="2:20" s="8" customFormat="1" ht="38.25" x14ac:dyDescent="0.25">
      <c r="B19" s="9">
        <v>14</v>
      </c>
      <c r="C19" s="2" t="s">
        <v>8</v>
      </c>
      <c r="D19" s="14" t="s">
        <v>17</v>
      </c>
      <c r="E19" s="15">
        <v>150</v>
      </c>
      <c r="F19" s="3"/>
      <c r="G19" s="4"/>
      <c r="H19" s="3">
        <v>11850</v>
      </c>
      <c r="I19" s="4" t="s">
        <v>80</v>
      </c>
      <c r="J19" s="3"/>
      <c r="K19" s="4"/>
      <c r="L19" s="16">
        <v>32000</v>
      </c>
      <c r="M19" s="16">
        <v>29440</v>
      </c>
      <c r="N19" s="17">
        <f t="shared" si="0"/>
        <v>24430</v>
      </c>
      <c r="O19" s="18">
        <f t="shared" si="1"/>
        <v>3664500</v>
      </c>
    </row>
    <row r="20" spans="2:20" s="8" customFormat="1" ht="25.5" x14ac:dyDescent="0.25">
      <c r="B20" s="9">
        <v>15</v>
      </c>
      <c r="C20" s="2" t="s">
        <v>18</v>
      </c>
      <c r="D20" s="14" t="s">
        <v>12</v>
      </c>
      <c r="E20" s="15">
        <v>150</v>
      </c>
      <c r="F20" s="3">
        <v>2250</v>
      </c>
      <c r="G20" s="4" t="s">
        <v>82</v>
      </c>
      <c r="H20" s="3">
        <v>2140</v>
      </c>
      <c r="I20" s="4" t="s">
        <v>106</v>
      </c>
      <c r="J20" s="3">
        <v>2590</v>
      </c>
      <c r="K20" s="4" t="s">
        <v>121</v>
      </c>
      <c r="L20" s="16">
        <v>2700</v>
      </c>
      <c r="M20" s="16">
        <v>2484</v>
      </c>
      <c r="N20" s="17">
        <f t="shared" si="0"/>
        <v>2432.8000000000002</v>
      </c>
      <c r="O20" s="18">
        <f t="shared" si="1"/>
        <v>364920</v>
      </c>
    </row>
    <row r="21" spans="2:20" s="8" customFormat="1" ht="38.25" x14ac:dyDescent="0.25">
      <c r="B21" s="9">
        <v>16</v>
      </c>
      <c r="C21" s="2" t="s">
        <v>42</v>
      </c>
      <c r="D21" s="19" t="s">
        <v>19</v>
      </c>
      <c r="E21" s="15">
        <v>150</v>
      </c>
      <c r="F21" s="3">
        <v>2940</v>
      </c>
      <c r="G21" s="4" t="s">
        <v>83</v>
      </c>
      <c r="H21" s="3">
        <v>2940</v>
      </c>
      <c r="I21" s="4" t="s">
        <v>83</v>
      </c>
      <c r="J21" s="3"/>
      <c r="K21" s="4"/>
      <c r="L21" s="16">
        <v>7500</v>
      </c>
      <c r="M21" s="16">
        <v>6900</v>
      </c>
      <c r="N21" s="17">
        <f t="shared" si="0"/>
        <v>5070</v>
      </c>
      <c r="O21" s="18">
        <f t="shared" si="1"/>
        <v>760500</v>
      </c>
    </row>
    <row r="22" spans="2:20" s="8" customFormat="1" ht="24.75" customHeight="1" x14ac:dyDescent="0.25">
      <c r="B22" s="9">
        <v>17</v>
      </c>
      <c r="C22" s="2" t="s">
        <v>27</v>
      </c>
      <c r="D22" s="19" t="s">
        <v>26</v>
      </c>
      <c r="E22" s="15">
        <v>150</v>
      </c>
      <c r="F22" s="3">
        <v>5600</v>
      </c>
      <c r="G22" s="4" t="s">
        <v>84</v>
      </c>
      <c r="H22" s="3">
        <v>5560</v>
      </c>
      <c r="I22" s="4" t="s">
        <v>85</v>
      </c>
      <c r="J22" s="3">
        <v>5590</v>
      </c>
      <c r="K22" s="4" t="s">
        <v>122</v>
      </c>
      <c r="L22" s="16">
        <v>8621</v>
      </c>
      <c r="M22" s="16">
        <v>7931.32</v>
      </c>
      <c r="N22" s="17">
        <f t="shared" si="0"/>
        <v>6660.4639999999999</v>
      </c>
      <c r="O22" s="18">
        <f t="shared" si="1"/>
        <v>999069.6</v>
      </c>
    </row>
    <row r="23" spans="2:20" s="8" customFormat="1" ht="51" x14ac:dyDescent="0.25">
      <c r="B23" s="9">
        <v>18</v>
      </c>
      <c r="C23" s="2" t="s">
        <v>58</v>
      </c>
      <c r="D23" s="19" t="s">
        <v>20</v>
      </c>
      <c r="E23" s="15">
        <v>150</v>
      </c>
      <c r="F23" s="3">
        <v>4990</v>
      </c>
      <c r="G23" s="4" t="s">
        <v>86</v>
      </c>
      <c r="H23" s="3">
        <v>5300</v>
      </c>
      <c r="I23" s="4" t="s">
        <v>87</v>
      </c>
      <c r="J23" s="3">
        <v>5590</v>
      </c>
      <c r="K23" s="4" t="s">
        <v>123</v>
      </c>
      <c r="L23" s="16">
        <v>8700</v>
      </c>
      <c r="M23" s="16">
        <v>8004</v>
      </c>
      <c r="N23" s="17">
        <f t="shared" si="0"/>
        <v>6516.8</v>
      </c>
      <c r="O23" s="18">
        <f t="shared" si="1"/>
        <v>977520</v>
      </c>
    </row>
    <row r="24" spans="2:20" s="8" customFormat="1" ht="38.25" x14ac:dyDescent="0.25">
      <c r="B24" s="9">
        <v>19</v>
      </c>
      <c r="C24" s="2" t="s">
        <v>21</v>
      </c>
      <c r="D24" s="19" t="s">
        <v>22</v>
      </c>
      <c r="E24" s="15">
        <v>150</v>
      </c>
      <c r="F24" s="3">
        <v>3990</v>
      </c>
      <c r="G24" s="6" t="s">
        <v>89</v>
      </c>
      <c r="H24" s="22">
        <v>4000</v>
      </c>
      <c r="I24" s="6" t="s">
        <v>88</v>
      </c>
      <c r="J24" s="15"/>
      <c r="K24" s="4"/>
      <c r="L24" s="16">
        <v>6500</v>
      </c>
      <c r="M24" s="16">
        <v>5980</v>
      </c>
      <c r="N24" s="17">
        <f t="shared" si="0"/>
        <v>5117.5</v>
      </c>
      <c r="O24" s="18">
        <f t="shared" si="1"/>
        <v>767625</v>
      </c>
    </row>
    <row r="25" spans="2:20" s="8" customFormat="1" ht="63" customHeight="1" x14ac:dyDescent="0.25">
      <c r="B25" s="9">
        <v>20</v>
      </c>
      <c r="C25" s="23" t="s">
        <v>43</v>
      </c>
      <c r="D25" s="24" t="s">
        <v>23</v>
      </c>
      <c r="E25" s="25">
        <v>150</v>
      </c>
      <c r="F25" s="26"/>
      <c r="G25" s="27"/>
      <c r="H25" s="22"/>
      <c r="I25" s="27"/>
      <c r="J25" s="15"/>
      <c r="K25" s="4"/>
      <c r="L25" s="16">
        <v>4000</v>
      </c>
      <c r="M25" s="16">
        <v>3680</v>
      </c>
      <c r="N25" s="17">
        <f t="shared" si="0"/>
        <v>3840</v>
      </c>
      <c r="O25" s="18">
        <f t="shared" si="1"/>
        <v>576000</v>
      </c>
    </row>
    <row r="26" spans="2:20" s="8" customFormat="1" ht="122.25" customHeight="1" x14ac:dyDescent="0.25">
      <c r="B26" s="9">
        <v>21</v>
      </c>
      <c r="C26" s="23" t="s">
        <v>143</v>
      </c>
      <c r="D26" s="24" t="s">
        <v>23</v>
      </c>
      <c r="E26" s="25">
        <v>927</v>
      </c>
      <c r="F26" s="26"/>
      <c r="G26" s="4"/>
      <c r="H26" s="3"/>
      <c r="I26" s="4"/>
      <c r="J26" s="15"/>
      <c r="K26" s="4"/>
      <c r="L26" s="16">
        <v>12500</v>
      </c>
      <c r="M26" s="16">
        <v>11500</v>
      </c>
      <c r="N26" s="17">
        <f t="shared" si="0"/>
        <v>12000</v>
      </c>
      <c r="O26" s="18">
        <f t="shared" si="1"/>
        <v>11124000</v>
      </c>
    </row>
    <row r="27" spans="2:20" s="8" customFormat="1" ht="76.5" x14ac:dyDescent="0.25">
      <c r="B27" s="9">
        <v>22</v>
      </c>
      <c r="C27" s="23" t="s">
        <v>144</v>
      </c>
      <c r="D27" s="24" t="s">
        <v>23</v>
      </c>
      <c r="E27" s="25">
        <v>305</v>
      </c>
      <c r="F27" s="26"/>
      <c r="G27" s="4"/>
      <c r="H27" s="3"/>
      <c r="I27" s="4"/>
      <c r="J27" s="15"/>
      <c r="K27" s="4"/>
      <c r="L27" s="16">
        <v>14870</v>
      </c>
      <c r="M27" s="16">
        <v>13680.4</v>
      </c>
      <c r="N27" s="17">
        <f t="shared" si="0"/>
        <v>14275.2</v>
      </c>
      <c r="O27" s="18">
        <f t="shared" si="1"/>
        <v>4353936</v>
      </c>
    </row>
    <row r="28" spans="2:20" s="8" customFormat="1" ht="25.5" x14ac:dyDescent="0.25">
      <c r="B28" s="9">
        <v>23</v>
      </c>
      <c r="C28" s="28" t="s">
        <v>10</v>
      </c>
      <c r="D28" s="19" t="s">
        <v>25</v>
      </c>
      <c r="E28" s="19" t="s">
        <v>44</v>
      </c>
      <c r="F28" s="29"/>
      <c r="G28" s="19"/>
      <c r="H28" s="19"/>
      <c r="I28" s="19"/>
      <c r="J28" s="19"/>
      <c r="K28" s="19"/>
      <c r="L28" s="29">
        <v>600000</v>
      </c>
      <c r="M28" s="29">
        <v>552000</v>
      </c>
      <c r="N28" s="17">
        <f t="shared" si="0"/>
        <v>576000</v>
      </c>
      <c r="O28" s="18">
        <f>N28</f>
        <v>576000</v>
      </c>
    </row>
    <row r="29" spans="2:20" x14ac:dyDescent="0.2">
      <c r="B29" s="58" t="s">
        <v>9</v>
      </c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41">
        <f>SUM(O6:O28)</f>
        <v>76842851</v>
      </c>
    </row>
    <row r="31" spans="2:20" s="8" customFormat="1" ht="32.25" customHeight="1" x14ac:dyDescent="0.25">
      <c r="B31" s="55" t="s">
        <v>67</v>
      </c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7"/>
      <c r="P31" s="40"/>
      <c r="R31" s="36"/>
    </row>
    <row r="33" spans="2:17" s="8" customFormat="1" x14ac:dyDescent="0.25">
      <c r="B33" s="49" t="s">
        <v>145</v>
      </c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1"/>
    </row>
    <row r="34" spans="2:17" s="8" customFormat="1" x14ac:dyDescent="0.25">
      <c r="B34" s="52" t="s">
        <v>146</v>
      </c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</row>
    <row r="35" spans="2:17" s="8" customFormat="1" ht="15" x14ac:dyDescent="0.25">
      <c r="B35" s="45"/>
      <c r="C35" s="45"/>
      <c r="D35" s="45"/>
      <c r="E35" s="46"/>
      <c r="F35" s="45"/>
      <c r="H35" s="48">
        <f>O29+FORTALECIMIENTO!O27</f>
        <v>115999813.09333333</v>
      </c>
      <c r="I35" s="47"/>
      <c r="J35" s="45"/>
      <c r="K35" s="45"/>
      <c r="L35" s="45"/>
      <c r="M35" s="45"/>
      <c r="N35" s="45"/>
      <c r="O35" s="45"/>
      <c r="Q35" s="39">
        <f>Q32/12000</f>
        <v>0</v>
      </c>
    </row>
  </sheetData>
  <mergeCells count="7">
    <mergeCell ref="B33:O33"/>
    <mergeCell ref="B34:O34"/>
    <mergeCell ref="B3:O3"/>
    <mergeCell ref="B2:O2"/>
    <mergeCell ref="B31:O31"/>
    <mergeCell ref="B29:N29"/>
    <mergeCell ref="B4:O4"/>
  </mergeCells>
  <hyperlinks>
    <hyperlink ref="I9" r:id="rId1" xr:uid="{00000000-0004-0000-0000-000000000000}"/>
    <hyperlink ref="I24" r:id="rId2" xr:uid="{00000000-0004-0000-0000-000001000000}"/>
    <hyperlink ref="G24" r:id="rId3" xr:uid="{00000000-0004-0000-0000-000002000000}"/>
  </hyperlinks>
  <pageMargins left="0.7" right="0.7" top="0.75" bottom="0.75" header="0.3" footer="0.3"/>
  <pageSetup scale="6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Q32"/>
  <sheetViews>
    <sheetView tabSelected="1" topLeftCell="A21" zoomScale="82" zoomScaleNormal="82" workbookViewId="0">
      <selection activeCell="C24" sqref="C24"/>
    </sheetView>
  </sheetViews>
  <sheetFormatPr baseColWidth="10" defaultRowHeight="12.75" x14ac:dyDescent="0.25"/>
  <cols>
    <col min="1" max="1" width="4" style="8" customWidth="1"/>
    <col min="2" max="2" width="10.42578125" style="8" customWidth="1"/>
    <col min="3" max="3" width="42.42578125" style="8" customWidth="1"/>
    <col min="4" max="4" width="17.140625" style="8" customWidth="1"/>
    <col min="5" max="5" width="12.140625" style="33" customWidth="1"/>
    <col min="6" max="6" width="11.42578125" style="8" customWidth="1"/>
    <col min="7" max="7" width="17.85546875" style="8" customWidth="1"/>
    <col min="8" max="8" width="11.42578125" style="8" customWidth="1"/>
    <col min="9" max="9" width="16.42578125" style="8" customWidth="1"/>
    <col min="10" max="10" width="11.42578125" style="8" customWidth="1"/>
    <col min="11" max="11" width="17.28515625" style="8" customWidth="1"/>
    <col min="12" max="12" width="16.7109375" style="8" customWidth="1"/>
    <col min="13" max="13" width="16.42578125" style="8" customWidth="1"/>
    <col min="14" max="14" width="14.7109375" style="8" customWidth="1"/>
    <col min="15" max="15" width="14.140625" style="8" customWidth="1"/>
    <col min="16" max="16" width="11.42578125" style="8"/>
    <col min="17" max="17" width="15.7109375" style="8" bestFit="1" customWidth="1"/>
    <col min="18" max="16384" width="11.42578125" style="8"/>
  </cols>
  <sheetData>
    <row r="2" spans="2:15" ht="15" x14ac:dyDescent="0.25">
      <c r="B2" s="60" t="s">
        <v>139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</row>
    <row r="3" spans="2:15" ht="18.75" customHeight="1" x14ac:dyDescent="0.25">
      <c r="B3" s="61" t="s">
        <v>28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</row>
    <row r="4" spans="2:15" ht="22.5" customHeight="1" x14ac:dyDescent="0.25">
      <c r="B4" s="61" t="s">
        <v>141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</row>
    <row r="5" spans="2:15" ht="35.25" customHeight="1" x14ac:dyDescent="0.25">
      <c r="B5" s="9" t="s">
        <v>0</v>
      </c>
      <c r="C5" s="7" t="s">
        <v>24</v>
      </c>
      <c r="D5" s="7" t="s">
        <v>1</v>
      </c>
      <c r="E5" s="7" t="s">
        <v>2</v>
      </c>
      <c r="F5" s="10" t="s">
        <v>68</v>
      </c>
      <c r="G5" s="11" t="s">
        <v>93</v>
      </c>
      <c r="H5" s="12" t="s">
        <v>81</v>
      </c>
      <c r="I5" s="12" t="s">
        <v>92</v>
      </c>
      <c r="J5" s="13" t="s">
        <v>90</v>
      </c>
      <c r="K5" s="13" t="s">
        <v>91</v>
      </c>
      <c r="L5" s="34" t="s">
        <v>131</v>
      </c>
      <c r="M5" s="35" t="s">
        <v>132</v>
      </c>
      <c r="N5" s="7" t="s">
        <v>133</v>
      </c>
      <c r="O5" s="7" t="s">
        <v>136</v>
      </c>
    </row>
    <row r="6" spans="2:15" ht="51" x14ac:dyDescent="0.25">
      <c r="B6" s="32">
        <v>1</v>
      </c>
      <c r="C6" s="2" t="s">
        <v>47</v>
      </c>
      <c r="D6" s="19" t="s">
        <v>29</v>
      </c>
      <c r="E6" s="32">
        <v>330</v>
      </c>
      <c r="F6" s="16">
        <v>4850</v>
      </c>
      <c r="G6" s="4" t="s">
        <v>69</v>
      </c>
      <c r="H6" s="16">
        <v>4640</v>
      </c>
      <c r="I6" s="4" t="s">
        <v>94</v>
      </c>
      <c r="J6" s="16">
        <v>4590</v>
      </c>
      <c r="K6" s="4" t="s">
        <v>107</v>
      </c>
      <c r="L6" s="16">
        <v>6997</v>
      </c>
      <c r="M6" s="16">
        <v>6437.24</v>
      </c>
      <c r="N6" s="17">
        <f t="shared" ref="N6:N26" si="0">AVERAGE(M6,L6,J6,H6,F6)</f>
        <v>5502.848</v>
      </c>
      <c r="O6" s="3">
        <f>N6*E6</f>
        <v>1815939.84</v>
      </c>
    </row>
    <row r="7" spans="2:15" ht="51" x14ac:dyDescent="0.25">
      <c r="B7" s="32">
        <v>2</v>
      </c>
      <c r="C7" s="2" t="s">
        <v>48</v>
      </c>
      <c r="D7" s="19" t="s">
        <v>29</v>
      </c>
      <c r="E7" s="32">
        <v>220</v>
      </c>
      <c r="F7" s="16">
        <v>9000</v>
      </c>
      <c r="G7" s="4" t="s">
        <v>109</v>
      </c>
      <c r="H7" s="16">
        <v>8600</v>
      </c>
      <c r="I7" s="4" t="s">
        <v>95</v>
      </c>
      <c r="J7" s="16">
        <v>6590</v>
      </c>
      <c r="K7" s="4" t="s">
        <v>108</v>
      </c>
      <c r="L7" s="16">
        <v>8276</v>
      </c>
      <c r="M7" s="16">
        <v>7613.92</v>
      </c>
      <c r="N7" s="17">
        <f t="shared" si="0"/>
        <v>8015.9839999999995</v>
      </c>
      <c r="O7" s="3">
        <f t="shared" ref="O7:O24" si="1">N7*E7</f>
        <v>1763516.48</v>
      </c>
    </row>
    <row r="8" spans="2:15" ht="76.5" x14ac:dyDescent="0.25">
      <c r="B8" s="32">
        <v>3</v>
      </c>
      <c r="C8" s="2" t="s">
        <v>49</v>
      </c>
      <c r="D8" s="19" t="s">
        <v>29</v>
      </c>
      <c r="E8" s="32">
        <v>110</v>
      </c>
      <c r="F8" s="16">
        <v>8150</v>
      </c>
      <c r="G8" s="37" t="s">
        <v>111</v>
      </c>
      <c r="H8" s="16">
        <v>8440</v>
      </c>
      <c r="I8" s="4" t="s">
        <v>96</v>
      </c>
      <c r="J8" s="16">
        <v>8990</v>
      </c>
      <c r="K8" s="4" t="s">
        <v>110</v>
      </c>
      <c r="L8" s="16">
        <v>17241</v>
      </c>
      <c r="M8" s="16">
        <v>15861.72</v>
      </c>
      <c r="N8" s="17">
        <f t="shared" si="0"/>
        <v>11736.544</v>
      </c>
      <c r="O8" s="3">
        <f t="shared" si="1"/>
        <v>1291019.8400000001</v>
      </c>
    </row>
    <row r="9" spans="2:15" ht="63.75" x14ac:dyDescent="0.25">
      <c r="B9" s="32">
        <v>4</v>
      </c>
      <c r="C9" s="2" t="s">
        <v>30</v>
      </c>
      <c r="D9" s="14" t="s">
        <v>3</v>
      </c>
      <c r="E9" s="32">
        <v>220</v>
      </c>
      <c r="F9" s="3">
        <v>2600</v>
      </c>
      <c r="G9" s="4" t="s">
        <v>70</v>
      </c>
      <c r="H9" s="3">
        <v>2730</v>
      </c>
      <c r="I9" s="6" t="s">
        <v>97</v>
      </c>
      <c r="J9" s="3">
        <v>2890</v>
      </c>
      <c r="K9" s="4" t="s">
        <v>112</v>
      </c>
      <c r="L9" s="16">
        <v>4000</v>
      </c>
      <c r="M9" s="16">
        <v>3680</v>
      </c>
      <c r="N9" s="17">
        <f t="shared" si="0"/>
        <v>3180</v>
      </c>
      <c r="O9" s="3">
        <f t="shared" si="1"/>
        <v>699600</v>
      </c>
    </row>
    <row r="10" spans="2:15" ht="76.5" x14ac:dyDescent="0.25">
      <c r="B10" s="32">
        <v>5</v>
      </c>
      <c r="C10" s="2" t="s">
        <v>31</v>
      </c>
      <c r="D10" s="14" t="s">
        <v>6</v>
      </c>
      <c r="E10" s="32">
        <v>220</v>
      </c>
      <c r="F10" s="3">
        <v>2750</v>
      </c>
      <c r="G10" s="4" t="s">
        <v>71</v>
      </c>
      <c r="H10" s="3">
        <v>2660</v>
      </c>
      <c r="I10" s="4" t="s">
        <v>98</v>
      </c>
      <c r="J10" s="3">
        <v>2750</v>
      </c>
      <c r="K10" s="4" t="s">
        <v>113</v>
      </c>
      <c r="L10" s="16">
        <v>4200</v>
      </c>
      <c r="M10" s="16">
        <v>3864</v>
      </c>
      <c r="N10" s="17">
        <f t="shared" si="0"/>
        <v>3244.8</v>
      </c>
      <c r="O10" s="3">
        <f t="shared" si="1"/>
        <v>713856</v>
      </c>
    </row>
    <row r="11" spans="2:15" ht="76.5" x14ac:dyDescent="0.25">
      <c r="B11" s="32">
        <v>6</v>
      </c>
      <c r="C11" s="2" t="s">
        <v>50</v>
      </c>
      <c r="D11" s="19" t="s">
        <v>3</v>
      </c>
      <c r="E11" s="32">
        <v>110</v>
      </c>
      <c r="F11" s="15">
        <v>6500</v>
      </c>
      <c r="G11" s="38" t="s">
        <v>125</v>
      </c>
      <c r="H11" s="15">
        <v>6900</v>
      </c>
      <c r="I11" s="4" t="s">
        <v>126</v>
      </c>
      <c r="J11" s="15">
        <v>6500</v>
      </c>
      <c r="K11" s="4" t="s">
        <v>124</v>
      </c>
      <c r="L11" s="15">
        <v>8900</v>
      </c>
      <c r="M11" s="15">
        <v>8188</v>
      </c>
      <c r="N11" s="17">
        <f t="shared" si="0"/>
        <v>7397.6</v>
      </c>
      <c r="O11" s="3">
        <f>N11*E11</f>
        <v>813736</v>
      </c>
    </row>
    <row r="12" spans="2:15" ht="63.75" x14ac:dyDescent="0.25">
      <c r="B12" s="32">
        <v>7</v>
      </c>
      <c r="C12" s="2" t="s">
        <v>51</v>
      </c>
      <c r="D12" s="19" t="s">
        <v>3</v>
      </c>
      <c r="E12" s="32">
        <v>110</v>
      </c>
      <c r="F12" s="16">
        <v>8300</v>
      </c>
      <c r="G12" s="4" t="s">
        <v>72</v>
      </c>
      <c r="H12" s="15"/>
      <c r="I12" s="15"/>
      <c r="J12" s="15"/>
      <c r="K12" s="15"/>
      <c r="L12" s="16">
        <v>13200</v>
      </c>
      <c r="M12" s="16">
        <v>12144</v>
      </c>
      <c r="N12" s="17">
        <f t="shared" si="0"/>
        <v>11214.666666666666</v>
      </c>
      <c r="O12" s="3">
        <f t="shared" si="1"/>
        <v>1233613.3333333333</v>
      </c>
    </row>
    <row r="13" spans="2:15" ht="51" x14ac:dyDescent="0.25">
      <c r="B13" s="32">
        <v>8</v>
      </c>
      <c r="C13" s="2" t="s">
        <v>52</v>
      </c>
      <c r="D13" s="19" t="s">
        <v>4</v>
      </c>
      <c r="E13" s="32">
        <v>330</v>
      </c>
      <c r="F13" s="16">
        <v>24990</v>
      </c>
      <c r="G13" s="4" t="s">
        <v>73</v>
      </c>
      <c r="H13" s="16">
        <v>18880</v>
      </c>
      <c r="I13" s="4" t="s">
        <v>99</v>
      </c>
      <c r="J13" s="16">
        <v>33990</v>
      </c>
      <c r="K13" s="4" t="s">
        <v>114</v>
      </c>
      <c r="L13" s="16">
        <v>38000</v>
      </c>
      <c r="M13" s="16">
        <v>34960</v>
      </c>
      <c r="N13" s="17">
        <f t="shared" si="0"/>
        <v>30164</v>
      </c>
      <c r="O13" s="3">
        <f>N13*E13</f>
        <v>9954120</v>
      </c>
    </row>
    <row r="14" spans="2:15" ht="89.25" x14ac:dyDescent="0.25">
      <c r="B14" s="32">
        <v>9</v>
      </c>
      <c r="C14" s="2" t="s">
        <v>53</v>
      </c>
      <c r="D14" s="19" t="s">
        <v>32</v>
      </c>
      <c r="E14" s="32">
        <v>110</v>
      </c>
      <c r="F14" s="15">
        <v>10700</v>
      </c>
      <c r="G14" s="38" t="s">
        <v>128</v>
      </c>
      <c r="H14" s="15">
        <v>11050</v>
      </c>
      <c r="I14" s="4" t="s">
        <v>129</v>
      </c>
      <c r="J14" s="15">
        <v>11600</v>
      </c>
      <c r="K14" s="4" t="s">
        <v>127</v>
      </c>
      <c r="L14" s="15">
        <v>6500</v>
      </c>
      <c r="M14" s="15"/>
      <c r="N14" s="17">
        <f t="shared" si="0"/>
        <v>9962.5</v>
      </c>
      <c r="O14" s="3">
        <f t="shared" si="1"/>
        <v>1095875</v>
      </c>
    </row>
    <row r="15" spans="2:15" ht="76.5" x14ac:dyDescent="0.25">
      <c r="B15" s="32">
        <v>10</v>
      </c>
      <c r="C15" s="2" t="s">
        <v>54</v>
      </c>
      <c r="D15" s="19" t="s">
        <v>138</v>
      </c>
      <c r="E15" s="32">
        <v>440</v>
      </c>
      <c r="F15" s="16">
        <v>7500</v>
      </c>
      <c r="G15" s="4" t="s">
        <v>74</v>
      </c>
      <c r="H15" s="16">
        <v>7500</v>
      </c>
      <c r="I15" s="4" t="s">
        <v>100</v>
      </c>
      <c r="J15" s="16">
        <v>7990</v>
      </c>
      <c r="K15" s="4" t="s">
        <v>115</v>
      </c>
      <c r="L15" s="16">
        <v>5440</v>
      </c>
      <c r="M15" s="16">
        <v>5004.8</v>
      </c>
      <c r="N15" s="17">
        <f t="shared" si="0"/>
        <v>6686.9600000000009</v>
      </c>
      <c r="O15" s="3">
        <f t="shared" si="1"/>
        <v>2942262.4000000004</v>
      </c>
    </row>
    <row r="16" spans="2:15" ht="76.5" x14ac:dyDescent="0.25">
      <c r="B16" s="32">
        <v>11</v>
      </c>
      <c r="C16" s="2" t="s">
        <v>45</v>
      </c>
      <c r="D16" s="19" t="s">
        <v>33</v>
      </c>
      <c r="E16" s="32">
        <v>220</v>
      </c>
      <c r="F16" s="16">
        <v>23000</v>
      </c>
      <c r="G16" s="4" t="s">
        <v>75</v>
      </c>
      <c r="H16" s="16">
        <v>23000</v>
      </c>
      <c r="I16" s="4" t="s">
        <v>101</v>
      </c>
      <c r="J16" s="16">
        <v>22990</v>
      </c>
      <c r="K16" s="4" t="s">
        <v>116</v>
      </c>
      <c r="L16" s="16">
        <v>29500</v>
      </c>
      <c r="M16" s="16">
        <v>27140</v>
      </c>
      <c r="N16" s="17">
        <f t="shared" si="0"/>
        <v>25126</v>
      </c>
      <c r="O16" s="3">
        <f t="shared" si="1"/>
        <v>5527720</v>
      </c>
    </row>
    <row r="17" spans="2:17" ht="76.5" x14ac:dyDescent="0.25">
      <c r="B17" s="32">
        <v>12</v>
      </c>
      <c r="C17" s="2" t="s">
        <v>34</v>
      </c>
      <c r="D17" s="19" t="s">
        <v>6</v>
      </c>
      <c r="E17" s="32">
        <v>110</v>
      </c>
      <c r="F17" s="16">
        <v>4090</v>
      </c>
      <c r="G17" s="4" t="s">
        <v>76</v>
      </c>
      <c r="H17" s="16">
        <v>3890</v>
      </c>
      <c r="I17" s="4" t="s">
        <v>102</v>
      </c>
      <c r="J17" s="16">
        <v>4500</v>
      </c>
      <c r="K17" s="4" t="s">
        <v>117</v>
      </c>
      <c r="L17" s="16">
        <v>6524</v>
      </c>
      <c r="M17" s="16">
        <v>6002.08</v>
      </c>
      <c r="N17" s="17">
        <f t="shared" si="0"/>
        <v>5001.2160000000003</v>
      </c>
      <c r="O17" s="3">
        <f t="shared" si="1"/>
        <v>550133.76000000001</v>
      </c>
    </row>
    <row r="18" spans="2:17" ht="63.75" x14ac:dyDescent="0.25">
      <c r="B18" s="32">
        <v>13</v>
      </c>
      <c r="C18" s="2" t="s">
        <v>41</v>
      </c>
      <c r="D18" s="19" t="s">
        <v>6</v>
      </c>
      <c r="E18" s="32">
        <v>110</v>
      </c>
      <c r="F18" s="16">
        <v>3500</v>
      </c>
      <c r="G18" s="4" t="s">
        <v>77</v>
      </c>
      <c r="H18" s="16">
        <v>2980</v>
      </c>
      <c r="I18" s="4" t="s">
        <v>103</v>
      </c>
      <c r="J18" s="16">
        <v>3790</v>
      </c>
      <c r="K18" s="4" t="s">
        <v>118</v>
      </c>
      <c r="L18" s="16">
        <v>5695</v>
      </c>
      <c r="M18" s="16">
        <v>5239.3999999999996</v>
      </c>
      <c r="N18" s="17">
        <f t="shared" si="0"/>
        <v>4240.88</v>
      </c>
      <c r="O18" s="3">
        <f>N18*E18</f>
        <v>466496.8</v>
      </c>
    </row>
    <row r="19" spans="2:17" ht="63.75" x14ac:dyDescent="0.25">
      <c r="B19" s="32">
        <v>14</v>
      </c>
      <c r="C19" s="2" t="s">
        <v>55</v>
      </c>
      <c r="D19" s="19" t="s">
        <v>7</v>
      </c>
      <c r="E19" s="32">
        <v>220</v>
      </c>
      <c r="F19" s="16">
        <v>21400</v>
      </c>
      <c r="G19" s="4" t="s">
        <v>78</v>
      </c>
      <c r="H19" s="16">
        <v>20900</v>
      </c>
      <c r="I19" s="4" t="s">
        <v>104</v>
      </c>
      <c r="J19" s="16">
        <v>20500</v>
      </c>
      <c r="K19" s="4" t="s">
        <v>119</v>
      </c>
      <c r="L19" s="16">
        <v>21000</v>
      </c>
      <c r="M19" s="16">
        <v>19320</v>
      </c>
      <c r="N19" s="17">
        <f t="shared" si="0"/>
        <v>20624</v>
      </c>
      <c r="O19" s="3">
        <f t="shared" si="1"/>
        <v>4537280</v>
      </c>
    </row>
    <row r="20" spans="2:17" ht="51" x14ac:dyDescent="0.25">
      <c r="B20" s="32">
        <v>15</v>
      </c>
      <c r="C20" s="2" t="s">
        <v>56</v>
      </c>
      <c r="D20" s="19" t="s">
        <v>35</v>
      </c>
      <c r="E20" s="32">
        <v>110</v>
      </c>
      <c r="F20" s="16">
        <v>5250</v>
      </c>
      <c r="G20" s="4" t="s">
        <v>135</v>
      </c>
      <c r="H20" s="16"/>
      <c r="I20" s="4"/>
      <c r="J20" s="16">
        <v>4990</v>
      </c>
      <c r="K20" s="4" t="s">
        <v>134</v>
      </c>
      <c r="L20" s="16">
        <v>7498.8</v>
      </c>
      <c r="M20" s="16">
        <v>6898.8960000000006</v>
      </c>
      <c r="N20" s="17">
        <f t="shared" si="0"/>
        <v>6159.424</v>
      </c>
      <c r="O20" s="3">
        <f>N20*E20</f>
        <v>677536.64</v>
      </c>
    </row>
    <row r="21" spans="2:17" ht="63.75" x14ac:dyDescent="0.25">
      <c r="B21" s="32">
        <v>16</v>
      </c>
      <c r="C21" s="2" t="s">
        <v>57</v>
      </c>
      <c r="D21" s="19" t="s">
        <v>36</v>
      </c>
      <c r="E21" s="32">
        <v>110</v>
      </c>
      <c r="F21" s="16"/>
      <c r="G21" s="4"/>
      <c r="H21" s="16">
        <v>11850</v>
      </c>
      <c r="I21" s="4" t="s">
        <v>80</v>
      </c>
      <c r="J21" s="16"/>
      <c r="K21" s="4"/>
      <c r="L21" s="16">
        <v>32000</v>
      </c>
      <c r="M21" s="16">
        <v>29440</v>
      </c>
      <c r="N21" s="17">
        <f t="shared" si="0"/>
        <v>24430</v>
      </c>
      <c r="O21" s="3">
        <f t="shared" si="1"/>
        <v>2687300</v>
      </c>
    </row>
    <row r="22" spans="2:17" ht="76.5" x14ac:dyDescent="0.25">
      <c r="B22" s="32">
        <v>17</v>
      </c>
      <c r="C22" s="2" t="s">
        <v>58</v>
      </c>
      <c r="D22" s="19" t="s">
        <v>37</v>
      </c>
      <c r="E22" s="32">
        <v>110</v>
      </c>
      <c r="F22" s="16">
        <v>4990</v>
      </c>
      <c r="G22" s="4" t="s">
        <v>86</v>
      </c>
      <c r="H22" s="16">
        <v>5300</v>
      </c>
      <c r="I22" s="4" t="s">
        <v>87</v>
      </c>
      <c r="J22" s="16">
        <v>5590</v>
      </c>
      <c r="K22" s="4" t="s">
        <v>123</v>
      </c>
      <c r="L22" s="16">
        <v>8700</v>
      </c>
      <c r="M22" s="16">
        <v>8004</v>
      </c>
      <c r="N22" s="17">
        <f t="shared" si="0"/>
        <v>6516.8</v>
      </c>
      <c r="O22" s="3">
        <f t="shared" si="1"/>
        <v>716848</v>
      </c>
    </row>
    <row r="23" spans="2:17" ht="51" x14ac:dyDescent="0.25">
      <c r="B23" s="32">
        <v>18</v>
      </c>
      <c r="C23" s="2" t="s">
        <v>130</v>
      </c>
      <c r="D23" s="19" t="s">
        <v>38</v>
      </c>
      <c r="E23" s="32">
        <v>110</v>
      </c>
      <c r="F23" s="16">
        <v>2250</v>
      </c>
      <c r="G23" s="4" t="s">
        <v>82</v>
      </c>
      <c r="H23" s="16">
        <v>2140</v>
      </c>
      <c r="I23" s="4" t="s">
        <v>106</v>
      </c>
      <c r="J23" s="16">
        <v>2590</v>
      </c>
      <c r="K23" s="4" t="s">
        <v>121</v>
      </c>
      <c r="L23" s="16">
        <v>2700</v>
      </c>
      <c r="M23" s="16">
        <v>2484</v>
      </c>
      <c r="N23" s="17">
        <f t="shared" si="0"/>
        <v>2432.8000000000002</v>
      </c>
      <c r="O23" s="3">
        <f t="shared" si="1"/>
        <v>267608</v>
      </c>
    </row>
    <row r="24" spans="2:17" ht="63.75" x14ac:dyDescent="0.25">
      <c r="B24" s="32">
        <v>19</v>
      </c>
      <c r="C24" s="2" t="s">
        <v>147</v>
      </c>
      <c r="D24" s="19" t="s">
        <v>39</v>
      </c>
      <c r="E24" s="32">
        <v>110</v>
      </c>
      <c r="F24" s="16">
        <v>2940</v>
      </c>
      <c r="G24" s="4" t="s">
        <v>83</v>
      </c>
      <c r="H24" s="16">
        <v>2940</v>
      </c>
      <c r="I24" s="4" t="s">
        <v>83</v>
      </c>
      <c r="J24" s="16"/>
      <c r="K24" s="4"/>
      <c r="L24" s="16">
        <v>7500</v>
      </c>
      <c r="M24" s="16">
        <v>6900</v>
      </c>
      <c r="N24" s="17">
        <f t="shared" si="0"/>
        <v>5070</v>
      </c>
      <c r="O24" s="3">
        <f t="shared" si="1"/>
        <v>557700</v>
      </c>
    </row>
    <row r="25" spans="2:17" ht="76.5" x14ac:dyDescent="0.25">
      <c r="B25" s="32">
        <v>20</v>
      </c>
      <c r="C25" s="2" t="s">
        <v>43</v>
      </c>
      <c r="D25" s="19" t="s">
        <v>23</v>
      </c>
      <c r="E25" s="32">
        <v>110</v>
      </c>
      <c r="F25" s="15"/>
      <c r="G25" s="18"/>
      <c r="H25" s="15"/>
      <c r="I25" s="15"/>
      <c r="J25" s="15"/>
      <c r="K25" s="15"/>
      <c r="L25" s="16">
        <v>4000</v>
      </c>
      <c r="M25" s="16">
        <v>3680</v>
      </c>
      <c r="N25" s="17">
        <f t="shared" si="0"/>
        <v>3840</v>
      </c>
      <c r="O25" s="3">
        <f>N25*E25</f>
        <v>422400</v>
      </c>
    </row>
    <row r="26" spans="2:17" ht="38.25" x14ac:dyDescent="0.25">
      <c r="B26" s="32">
        <v>21</v>
      </c>
      <c r="C26" s="28" t="s">
        <v>46</v>
      </c>
      <c r="D26" s="19">
        <v>110</v>
      </c>
      <c r="E26" s="19" t="s">
        <v>40</v>
      </c>
      <c r="F26" s="15"/>
      <c r="G26" s="18"/>
      <c r="H26" s="15"/>
      <c r="I26" s="15"/>
      <c r="J26" s="15"/>
      <c r="K26" s="15"/>
      <c r="L26" s="16">
        <v>440000</v>
      </c>
      <c r="M26" s="16">
        <v>404800</v>
      </c>
      <c r="N26" s="17">
        <f t="shared" si="0"/>
        <v>422400</v>
      </c>
      <c r="O26" s="3">
        <f>N26</f>
        <v>422400</v>
      </c>
    </row>
    <row r="27" spans="2:17" x14ac:dyDescent="0.25">
      <c r="B27" s="63" t="s">
        <v>9</v>
      </c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5"/>
      <c r="O27" s="42">
        <f>SUM(O6:O26)</f>
        <v>39156962.093333334</v>
      </c>
      <c r="Q27" s="39">
        <f>O27+COMPROMISO!O29</f>
        <v>115999813.09333333</v>
      </c>
    </row>
    <row r="28" spans="2:17" ht="32.25" customHeight="1" x14ac:dyDescent="0.25">
      <c r="B28" s="55" t="s">
        <v>67</v>
      </c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7"/>
      <c r="Q28" s="36">
        <v>116000000</v>
      </c>
    </row>
    <row r="29" spans="2:17" x14ac:dyDescent="0.25">
      <c r="Q29" s="39">
        <f>Q28-Q27</f>
        <v>186.9066666662693</v>
      </c>
    </row>
    <row r="30" spans="2:17" x14ac:dyDescent="0.25">
      <c r="B30" s="49" t="s">
        <v>145</v>
      </c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1"/>
    </row>
    <row r="31" spans="2:17" x14ac:dyDescent="0.25">
      <c r="B31" s="52" t="s">
        <v>146</v>
      </c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</row>
    <row r="32" spans="2:17" ht="15" x14ac:dyDescent="0.25">
      <c r="B32" s="45"/>
      <c r="C32" s="45"/>
      <c r="D32" s="45"/>
      <c r="E32" s="46"/>
      <c r="F32" s="45"/>
      <c r="G32" s="62">
        <f>O27+COMPROMISO!O29</f>
        <v>115999813.09333333</v>
      </c>
      <c r="H32" s="62"/>
      <c r="I32" s="47"/>
      <c r="J32" s="45"/>
      <c r="K32" s="45"/>
      <c r="L32" s="45"/>
      <c r="M32" s="45"/>
      <c r="N32" s="45"/>
      <c r="O32" s="45"/>
      <c r="Q32" s="39">
        <f>Q29/12000</f>
        <v>1.5575555555522442E-2</v>
      </c>
    </row>
  </sheetData>
  <mergeCells count="8">
    <mergeCell ref="G32:H32"/>
    <mergeCell ref="B28:O28"/>
    <mergeCell ref="B27:N27"/>
    <mergeCell ref="B2:O2"/>
    <mergeCell ref="B3:O3"/>
    <mergeCell ref="B4:O4"/>
    <mergeCell ref="B30:O30"/>
    <mergeCell ref="B31:O31"/>
  </mergeCells>
  <hyperlinks>
    <hyperlink ref="I9" r:id="rId1" xr:uid="{00000000-0004-0000-0100-000000000000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COMPROMISO</vt:lpstr>
      <vt:lpstr>FORTALECIMIENTO</vt:lpstr>
      <vt:lpstr>COMPROMISO!Área_de_impresión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Seudis Berrio Campo</dc:creator>
  <cp:lastModifiedBy>LENA MENDOZA</cp:lastModifiedBy>
  <cp:lastPrinted>2023-06-29T16:35:19Z</cp:lastPrinted>
  <dcterms:created xsi:type="dcterms:W3CDTF">2023-03-29T23:50:40Z</dcterms:created>
  <dcterms:modified xsi:type="dcterms:W3CDTF">2023-07-19T16:27:52Z</dcterms:modified>
</cp:coreProperties>
</file>