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.5\Jurídico\Compartida Jurídica\ADM 2020 - 2023\GESTIÓN CONTRACTUAL\CONTRATOS POR SECRETARIAS\SECRETARÍA DE SERVICIOS ADMINISTRATIVOS\2023\MC-1804-2023 EXTINTORE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F3" i="1"/>
  <c r="F4" i="1"/>
  <c r="E4" i="1"/>
  <c r="E3" i="1"/>
  <c r="J3" i="1" l="1"/>
  <c r="F5" i="1"/>
  <c r="F6" i="1"/>
  <c r="F7" i="1"/>
  <c r="F8" i="1"/>
  <c r="F9" i="1"/>
  <c r="F10" i="1"/>
  <c r="F11" i="1"/>
  <c r="E10" i="1"/>
  <c r="E6" i="1"/>
  <c r="P5" i="1"/>
  <c r="P6" i="1"/>
  <c r="P7" i="1"/>
  <c r="P8" i="1"/>
  <c r="P9" i="1"/>
  <c r="P10" i="1"/>
  <c r="P11" i="1"/>
  <c r="P4" i="1"/>
  <c r="P3" i="1"/>
  <c r="N5" i="1"/>
  <c r="N6" i="1"/>
  <c r="N7" i="1"/>
  <c r="N8" i="1"/>
  <c r="N9" i="1"/>
  <c r="N10" i="1"/>
  <c r="N11" i="1"/>
  <c r="N4" i="1"/>
  <c r="N3" i="1"/>
  <c r="J10" i="1"/>
  <c r="J6" i="1"/>
  <c r="J5" i="1"/>
  <c r="E5" i="1" s="1"/>
  <c r="J7" i="1"/>
  <c r="E7" i="1" s="1"/>
  <c r="J8" i="1"/>
  <c r="E8" i="1" s="1"/>
  <c r="J9" i="1"/>
  <c r="E9" i="1" s="1"/>
  <c r="J11" i="1"/>
  <c r="E11" i="1" s="1"/>
  <c r="J4" i="1"/>
  <c r="D4" i="1"/>
  <c r="O12" i="1" l="1"/>
  <c r="I12" i="1"/>
  <c r="L11" i="1"/>
  <c r="M11" i="1" s="1"/>
  <c r="D11" i="1" s="1"/>
  <c r="H11" i="1"/>
  <c r="L10" i="1"/>
  <c r="M10" i="1" s="1"/>
  <c r="D10" i="1" s="1"/>
  <c r="H10" i="1"/>
  <c r="L9" i="1"/>
  <c r="M9" i="1" s="1"/>
  <c r="D9" i="1" s="1"/>
  <c r="H9" i="1"/>
  <c r="L8" i="1"/>
  <c r="M8" i="1" s="1"/>
  <c r="D8" i="1" s="1"/>
  <c r="H8" i="1"/>
  <c r="L7" i="1"/>
  <c r="M7" i="1" s="1"/>
  <c r="D7" i="1" s="1"/>
  <c r="H7" i="1"/>
  <c r="L6" i="1"/>
  <c r="M6" i="1" s="1"/>
  <c r="D6" i="1" s="1"/>
  <c r="H6" i="1"/>
  <c r="L5" i="1"/>
  <c r="M5" i="1" s="1"/>
  <c r="D5" i="1" s="1"/>
  <c r="H5" i="1"/>
  <c r="L4" i="1"/>
  <c r="M4" i="1" s="1"/>
  <c r="H4" i="1"/>
  <c r="L3" i="1"/>
  <c r="M3" i="1" s="1"/>
  <c r="H3" i="1"/>
  <c r="D12" i="1" l="1"/>
  <c r="M12" i="1"/>
  <c r="D13" i="1"/>
</calcChain>
</file>

<file path=xl/comments1.xml><?xml version="1.0" encoding="utf-8"?>
<comments xmlns="http://schemas.openxmlformats.org/spreadsheetml/2006/main">
  <authors>
    <author>Carolina Restrepo Gaviria</author>
  </authors>
  <commentList>
    <comment ref="O1" authorId="0" shapeId="0">
      <text>
        <r>
          <rPr>
            <b/>
            <sz val="9"/>
            <color indexed="81"/>
            <rFont val="Tahoma"/>
            <family val="2"/>
          </rPr>
          <t>Carolina Restrepo Gaviria:</t>
        </r>
        <r>
          <rPr>
            <sz val="9"/>
            <color indexed="81"/>
            <rFont val="Tahoma"/>
            <family val="2"/>
          </rPr>
          <t xml:space="preserve">
No facturan IVA
</t>
        </r>
      </text>
    </comment>
  </commentList>
</comments>
</file>

<file path=xl/sharedStrings.xml><?xml version="1.0" encoding="utf-8"?>
<sst xmlns="http://schemas.openxmlformats.org/spreadsheetml/2006/main" count="40" uniqueCount="28">
  <si>
    <t>CANTIDAD</t>
  </si>
  <si>
    <t>IVA</t>
  </si>
  <si>
    <t xml:space="preserve">Valor Total </t>
  </si>
  <si>
    <t>CONDICIONES TÉCNICAS</t>
  </si>
  <si>
    <t>Promedio</t>
  </si>
  <si>
    <t>Antioqueña de Extintores</t>
  </si>
  <si>
    <t>Extintores El Punto</t>
  </si>
  <si>
    <t>Caldas N°02</t>
  </si>
  <si>
    <t>CLASE DE EXTINTOR</t>
  </si>
  <si>
    <t>SERVICIO</t>
  </si>
  <si>
    <t>Valor sin IVA</t>
  </si>
  <si>
    <t>EXTINTOR DE AGUA PRESIÓN VERDE 2,5G</t>
  </si>
  <si>
    <t xml:space="preserve">RECARGA </t>
  </si>
  <si>
    <t>EXTINTOR DE AGUA PRESIÓN GRIS 2,5 G</t>
  </si>
  <si>
    <t>MULTIPROPOSITO 10 LIBRAS</t>
  </si>
  <si>
    <t>MULTIPROPOSITO 20 LIBRAS</t>
  </si>
  <si>
    <t>MULTIPROPOSITO 5 LIBRAS</t>
  </si>
  <si>
    <t>EXTINTOR C2 ROJO 5 LIBRAS</t>
  </si>
  <si>
    <t>MANTENIMIENTO</t>
  </si>
  <si>
    <t>EXTINTOR C2 ROJO 10 LIBRAS</t>
  </si>
  <si>
    <t>EXTINTOR DE AGUA 2,5G EN ACERO INOXIDABLE, INCLUYE AVISO, SOPORTE DE PARED E INSTALACIÓN</t>
  </si>
  <si>
    <t>COMPRA NUEVO</t>
  </si>
  <si>
    <t>SEÑALIZACIÓN  PREVENCIÓN PISO MOJADO 62 CMS ALTURA</t>
  </si>
  <si>
    <t>VALOR TOTAL</t>
  </si>
  <si>
    <t>VALOR CDP</t>
  </si>
  <si>
    <t>Promedio Unitario</t>
  </si>
  <si>
    <t>Valor Unitario</t>
  </si>
  <si>
    <t>Validación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</si>
</sst>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7" formatCode="_-&quot;$&quot;\ * #,##0.000_-;\-&quot;$&quot;\ * #,##0.00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1" xfId="0" applyFont="1" applyBorder="1"/>
    <xf numFmtId="0" fontId="2" fillId="0" borderId="1" xfId="0" applyFont="1" applyFill="1" applyBorder="1"/>
    <xf numFmtId="165" fontId="2" fillId="0" borderId="1" xfId="1" applyNumberFormat="1" applyFont="1" applyBorder="1"/>
    <xf numFmtId="0" fontId="0" fillId="3" borderId="1" xfId="0" applyFont="1" applyFill="1" applyBorder="1" applyAlignment="1">
      <alignment horizontal="center"/>
    </xf>
    <xf numFmtId="0" fontId="0" fillId="0" borderId="1" xfId="0" applyFont="1" applyFill="1" applyBorder="1"/>
    <xf numFmtId="165" fontId="0" fillId="0" borderId="1" xfId="1" applyNumberFormat="1" applyFont="1" applyBorder="1"/>
    <xf numFmtId="0" fontId="0" fillId="0" borderId="1" xfId="0" applyFont="1" applyFill="1" applyBorder="1" applyAlignment="1">
      <alignment wrapText="1"/>
    </xf>
    <xf numFmtId="165" fontId="0" fillId="0" borderId="1" xfId="0" applyNumberFormat="1" applyFont="1" applyFill="1" applyBorder="1" applyAlignment="1">
      <alignment wrapText="1"/>
    </xf>
    <xf numFmtId="165" fontId="0" fillId="0" borderId="0" xfId="1" applyNumberFormat="1" applyFont="1"/>
    <xf numFmtId="165" fontId="0" fillId="0" borderId="1" xfId="0" applyNumberFormat="1" applyBorder="1"/>
    <xf numFmtId="0" fontId="0" fillId="0" borderId="1" xfId="0" applyBorder="1"/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right"/>
    </xf>
    <xf numFmtId="165" fontId="0" fillId="4" borderId="1" xfId="1" applyNumberFormat="1" applyFont="1" applyFill="1" applyBorder="1" applyAlignment="1">
      <alignment vertical="center"/>
    </xf>
    <xf numFmtId="165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2" fillId="0" borderId="4" xfId="1" applyNumberFormat="1" applyFont="1" applyBorder="1" applyAlignment="1">
      <alignment horizontal="center" vertical="center" wrapText="1"/>
    </xf>
    <xf numFmtId="165" fontId="2" fillId="0" borderId="5" xfId="1" applyNumberFormat="1" applyFont="1" applyBorder="1" applyAlignment="1">
      <alignment horizontal="center" vertical="center" wrapText="1"/>
    </xf>
    <xf numFmtId="165" fontId="2" fillId="0" borderId="2" xfId="1" applyNumberFormat="1" applyFont="1" applyBorder="1" applyAlignment="1">
      <alignment horizontal="center" vertical="center"/>
    </xf>
    <xf numFmtId="165" fontId="2" fillId="0" borderId="3" xfId="1" applyNumberFormat="1" applyFont="1" applyBorder="1" applyAlignment="1">
      <alignment horizontal="center" vertical="center"/>
    </xf>
    <xf numFmtId="165" fontId="2" fillId="0" borderId="6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164" fontId="5" fillId="0" borderId="1" xfId="1" applyNumberFormat="1" applyFont="1" applyBorder="1"/>
    <xf numFmtId="167" fontId="5" fillId="0" borderId="1" xfId="1" applyNumberFormat="1" applyFont="1" applyBorder="1"/>
    <xf numFmtId="164" fontId="0" fillId="5" borderId="1" xfId="1" applyNumberFormat="1" applyFont="1" applyFill="1" applyBorder="1"/>
    <xf numFmtId="167" fontId="0" fillId="5" borderId="1" xfId="1" applyNumberFormat="1" applyFont="1" applyFill="1" applyBorder="1"/>
    <xf numFmtId="164" fontId="5" fillId="0" borderId="1" xfId="1" applyNumberFormat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3"/>
  <sheetViews>
    <sheetView tabSelected="1" topLeftCell="B1" zoomScaleNormal="100" workbookViewId="0">
      <selection activeCell="E11" sqref="E11"/>
    </sheetView>
  </sheetViews>
  <sheetFormatPr baseColWidth="10" defaultRowHeight="15" x14ac:dyDescent="0.25"/>
  <cols>
    <col min="1" max="1" width="50.85546875" customWidth="1"/>
    <col min="2" max="2" width="10.28515625" customWidth="1"/>
    <col min="3" max="3" width="17" bestFit="1" customWidth="1"/>
    <col min="4" max="4" width="15.85546875" style="9" bestFit="1" customWidth="1"/>
    <col min="5" max="6" width="15.85546875" style="9" customWidth="1"/>
    <col min="7" max="7" width="19.85546875" style="9" bestFit="1" customWidth="1"/>
    <col min="8" max="8" width="12" style="9" bestFit="1" customWidth="1"/>
    <col min="9" max="9" width="18.28515625" style="9" bestFit="1" customWidth="1"/>
    <col min="10" max="10" width="18.28515625" style="9" customWidth="1"/>
    <col min="11" max="11" width="19.85546875" bestFit="1" customWidth="1"/>
    <col min="12" max="12" width="12" bestFit="1" customWidth="1"/>
    <col min="13" max="13" width="18.28515625" bestFit="1" customWidth="1"/>
    <col min="14" max="14" width="18.28515625" customWidth="1"/>
    <col min="15" max="15" width="18.28515625" bestFit="1" customWidth="1"/>
    <col min="16" max="16" width="14.85546875" bestFit="1" customWidth="1"/>
  </cols>
  <sheetData>
    <row r="1" spans="1:16" x14ac:dyDescent="0.25">
      <c r="A1" s="17" t="s">
        <v>3</v>
      </c>
      <c r="B1" s="17"/>
      <c r="C1" s="17"/>
      <c r="D1" s="16" t="s">
        <v>4</v>
      </c>
      <c r="E1" s="18" t="s">
        <v>25</v>
      </c>
      <c r="F1" s="18" t="s">
        <v>27</v>
      </c>
      <c r="G1" s="20" t="s">
        <v>5</v>
      </c>
      <c r="H1" s="21"/>
      <c r="I1" s="21"/>
      <c r="J1" s="22"/>
      <c r="K1" s="23" t="s">
        <v>6</v>
      </c>
      <c r="L1" s="24"/>
      <c r="M1" s="24"/>
      <c r="N1" s="25"/>
      <c r="O1" s="26" t="s">
        <v>7</v>
      </c>
      <c r="P1" s="27"/>
    </row>
    <row r="2" spans="1:16" x14ac:dyDescent="0.25">
      <c r="A2" s="1" t="s">
        <v>8</v>
      </c>
      <c r="B2" s="2" t="s">
        <v>0</v>
      </c>
      <c r="C2" s="1" t="s">
        <v>9</v>
      </c>
      <c r="D2" s="16"/>
      <c r="E2" s="19"/>
      <c r="F2" s="19"/>
      <c r="G2" s="3" t="s">
        <v>10</v>
      </c>
      <c r="H2" s="3" t="s">
        <v>1</v>
      </c>
      <c r="I2" s="3" t="s">
        <v>2</v>
      </c>
      <c r="J2" s="3" t="s">
        <v>26</v>
      </c>
      <c r="K2" s="3" t="s">
        <v>10</v>
      </c>
      <c r="L2" s="3" t="s">
        <v>1</v>
      </c>
      <c r="M2" s="3" t="s">
        <v>2</v>
      </c>
      <c r="N2" s="3" t="s">
        <v>26</v>
      </c>
      <c r="O2" s="3" t="s">
        <v>2</v>
      </c>
      <c r="P2" s="3" t="s">
        <v>26</v>
      </c>
    </row>
    <row r="3" spans="1:16" x14ac:dyDescent="0.25">
      <c r="A3" s="5" t="s">
        <v>11</v>
      </c>
      <c r="B3" s="4">
        <v>4</v>
      </c>
      <c r="C3" s="5" t="s">
        <v>12</v>
      </c>
      <c r="D3" s="6">
        <f>(I3+M3+O3)/3</f>
        <v>89693.333333333328</v>
      </c>
      <c r="E3" s="31">
        <f>(J3+N3+P3)/3</f>
        <v>22423.333333333332</v>
      </c>
      <c r="F3" s="29">
        <f>E3*B3</f>
        <v>89693.333333333328</v>
      </c>
      <c r="G3" s="6">
        <v>72000</v>
      </c>
      <c r="H3" s="6">
        <f>G3*19%</f>
        <v>13680</v>
      </c>
      <c r="I3" s="6">
        <v>85680</v>
      </c>
      <c r="J3" s="6">
        <f t="shared" ref="J3:J11" si="0">I3/B3</f>
        <v>21420</v>
      </c>
      <c r="K3" s="6">
        <v>60000</v>
      </c>
      <c r="L3" s="6">
        <f>K3*19%</f>
        <v>11400</v>
      </c>
      <c r="M3" s="6">
        <f>K3+L3</f>
        <v>71400</v>
      </c>
      <c r="N3" s="6">
        <f>M3/B3</f>
        <v>17850</v>
      </c>
      <c r="O3" s="6">
        <v>112000</v>
      </c>
      <c r="P3" s="10">
        <f>O3/B3</f>
        <v>28000</v>
      </c>
    </row>
    <row r="4" spans="1:16" x14ac:dyDescent="0.25">
      <c r="A4" s="5" t="s">
        <v>13</v>
      </c>
      <c r="B4" s="4">
        <v>1</v>
      </c>
      <c r="C4" s="5" t="s">
        <v>12</v>
      </c>
      <c r="D4" s="6">
        <f t="shared" ref="D3:D11" si="1">(I4+M4+O4)/3</f>
        <v>22423.333333333332</v>
      </c>
      <c r="E4" s="30">
        <f>(J4+N4+P4)/3</f>
        <v>22423.333333333332</v>
      </c>
      <c r="F4" s="31">
        <f>E4*B4</f>
        <v>22423.333333333332</v>
      </c>
      <c r="G4" s="6">
        <v>18000</v>
      </c>
      <c r="H4" s="6">
        <f t="shared" ref="H4:H11" si="2">G4*19%</f>
        <v>3420</v>
      </c>
      <c r="I4" s="6">
        <v>21420</v>
      </c>
      <c r="J4" s="6">
        <f t="shared" si="0"/>
        <v>21420</v>
      </c>
      <c r="K4" s="6">
        <v>15000</v>
      </c>
      <c r="L4" s="6">
        <f t="shared" ref="L4:L11" si="3">K4*19%</f>
        <v>2850</v>
      </c>
      <c r="M4" s="6">
        <f>K4+L4</f>
        <v>17850</v>
      </c>
      <c r="N4" s="6">
        <f>M4/B4</f>
        <v>17850</v>
      </c>
      <c r="O4" s="6">
        <v>28000</v>
      </c>
      <c r="P4" s="10">
        <f>O4/B4</f>
        <v>28000</v>
      </c>
    </row>
    <row r="5" spans="1:16" x14ac:dyDescent="0.25">
      <c r="A5" s="5" t="s">
        <v>14</v>
      </c>
      <c r="B5" s="4">
        <v>32</v>
      </c>
      <c r="C5" s="5" t="s">
        <v>12</v>
      </c>
      <c r="D5" s="6">
        <f t="shared" si="1"/>
        <v>685546.66666666663</v>
      </c>
      <c r="E5" s="31">
        <f t="shared" ref="E3:E11" si="4">(J5+N5+P5)/3</f>
        <v>21423.333333333332</v>
      </c>
      <c r="F5" s="29">
        <f t="shared" ref="F4:F11" si="5">E5*B5</f>
        <v>685546.66666666663</v>
      </c>
      <c r="G5" s="6">
        <v>576000</v>
      </c>
      <c r="H5" s="6">
        <f t="shared" si="2"/>
        <v>109440</v>
      </c>
      <c r="I5" s="6">
        <v>685440</v>
      </c>
      <c r="J5" s="6">
        <f t="shared" si="0"/>
        <v>21420</v>
      </c>
      <c r="K5" s="6">
        <v>480000</v>
      </c>
      <c r="L5" s="6">
        <f t="shared" si="3"/>
        <v>91200</v>
      </c>
      <c r="M5" s="6">
        <f t="shared" ref="M5:M9" si="6">K5+L5</f>
        <v>571200</v>
      </c>
      <c r="N5" s="6">
        <f t="shared" ref="N5:N11" si="7">M5/B5</f>
        <v>17850</v>
      </c>
      <c r="O5" s="6">
        <v>800000</v>
      </c>
      <c r="P5" s="10">
        <f t="shared" ref="P5:P11" si="8">O5/B5</f>
        <v>25000</v>
      </c>
    </row>
    <row r="6" spans="1:16" x14ac:dyDescent="0.25">
      <c r="A6" s="5" t="s">
        <v>15</v>
      </c>
      <c r="B6" s="4">
        <v>4</v>
      </c>
      <c r="C6" s="5" t="s">
        <v>12</v>
      </c>
      <c r="D6" s="6">
        <f t="shared" si="1"/>
        <v>152026.66666666666</v>
      </c>
      <c r="E6" s="30">
        <f t="shared" si="4"/>
        <v>38006.666666666664</v>
      </c>
      <c r="F6" s="28">
        <f t="shared" si="5"/>
        <v>152026.66666666666</v>
      </c>
      <c r="G6" s="6">
        <v>112000</v>
      </c>
      <c r="H6" s="6">
        <f t="shared" si="2"/>
        <v>21280</v>
      </c>
      <c r="I6" s="6">
        <v>133280</v>
      </c>
      <c r="J6" s="6">
        <f t="shared" si="0"/>
        <v>33320</v>
      </c>
      <c r="K6" s="6">
        <v>120000</v>
      </c>
      <c r="L6" s="6">
        <f t="shared" si="3"/>
        <v>22800</v>
      </c>
      <c r="M6" s="6">
        <f t="shared" si="6"/>
        <v>142800</v>
      </c>
      <c r="N6" s="6">
        <f t="shared" si="7"/>
        <v>35700</v>
      </c>
      <c r="O6" s="6">
        <v>180000</v>
      </c>
      <c r="P6" s="10">
        <f t="shared" si="8"/>
        <v>45000</v>
      </c>
    </row>
    <row r="7" spans="1:16" x14ac:dyDescent="0.25">
      <c r="A7" s="5" t="s">
        <v>16</v>
      </c>
      <c r="B7" s="4">
        <v>4</v>
      </c>
      <c r="C7" s="5" t="s">
        <v>12</v>
      </c>
      <c r="D7" s="6">
        <f t="shared" si="1"/>
        <v>41240</v>
      </c>
      <c r="E7" s="30">
        <f t="shared" si="4"/>
        <v>10310</v>
      </c>
      <c r="F7" s="30">
        <f t="shared" si="5"/>
        <v>41240</v>
      </c>
      <c r="G7" s="6">
        <v>48000</v>
      </c>
      <c r="H7" s="6">
        <f t="shared" si="2"/>
        <v>9120</v>
      </c>
      <c r="I7" s="6">
        <v>57120</v>
      </c>
      <c r="J7" s="6">
        <f t="shared" si="0"/>
        <v>14280</v>
      </c>
      <c r="K7" s="6">
        <v>40000</v>
      </c>
      <c r="L7" s="6">
        <f t="shared" si="3"/>
        <v>7600</v>
      </c>
      <c r="M7" s="6">
        <f t="shared" si="6"/>
        <v>47600</v>
      </c>
      <c r="N7" s="6">
        <f t="shared" si="7"/>
        <v>11900</v>
      </c>
      <c r="O7" s="6">
        <v>19000</v>
      </c>
      <c r="P7" s="10">
        <f t="shared" si="8"/>
        <v>4750</v>
      </c>
    </row>
    <row r="8" spans="1:16" x14ac:dyDescent="0.25">
      <c r="A8" s="5" t="s">
        <v>17</v>
      </c>
      <c r="B8" s="4">
        <v>29</v>
      </c>
      <c r="C8" s="5" t="s">
        <v>18</v>
      </c>
      <c r="D8" s="6">
        <f t="shared" si="1"/>
        <v>775460</v>
      </c>
      <c r="E8" s="30">
        <f t="shared" si="4"/>
        <v>26740</v>
      </c>
      <c r="F8" s="28">
        <f t="shared" si="5"/>
        <v>775460</v>
      </c>
      <c r="G8" s="6">
        <v>522000</v>
      </c>
      <c r="H8" s="6">
        <f t="shared" si="2"/>
        <v>99180</v>
      </c>
      <c r="I8" s="6">
        <v>621180</v>
      </c>
      <c r="J8" s="6">
        <f t="shared" si="0"/>
        <v>21420</v>
      </c>
      <c r="K8" s="6">
        <v>580000</v>
      </c>
      <c r="L8" s="6">
        <f t="shared" si="3"/>
        <v>110200</v>
      </c>
      <c r="M8" s="6">
        <f t="shared" si="6"/>
        <v>690200</v>
      </c>
      <c r="N8" s="6">
        <f t="shared" si="7"/>
        <v>23800</v>
      </c>
      <c r="O8" s="6">
        <v>1015000</v>
      </c>
      <c r="P8" s="10">
        <f t="shared" si="8"/>
        <v>35000</v>
      </c>
    </row>
    <row r="9" spans="1:16" x14ac:dyDescent="0.25">
      <c r="A9" s="5" t="s">
        <v>19</v>
      </c>
      <c r="B9" s="4">
        <v>1</v>
      </c>
      <c r="C9" s="5" t="s">
        <v>18</v>
      </c>
      <c r="D9" s="6">
        <f t="shared" si="1"/>
        <v>30706.666666666668</v>
      </c>
      <c r="E9" s="30">
        <f t="shared" si="4"/>
        <v>30706.666666666668</v>
      </c>
      <c r="F9" s="30">
        <f t="shared" si="5"/>
        <v>30706.666666666668</v>
      </c>
      <c r="G9" s="6">
        <v>28000</v>
      </c>
      <c r="H9" s="6">
        <f t="shared" si="2"/>
        <v>5320</v>
      </c>
      <c r="I9" s="6">
        <v>33320</v>
      </c>
      <c r="J9" s="6">
        <f t="shared" si="0"/>
        <v>33320</v>
      </c>
      <c r="K9" s="6">
        <v>20000</v>
      </c>
      <c r="L9" s="6">
        <f t="shared" si="3"/>
        <v>3800</v>
      </c>
      <c r="M9" s="6">
        <f t="shared" si="6"/>
        <v>23800</v>
      </c>
      <c r="N9" s="6">
        <f t="shared" si="7"/>
        <v>23800</v>
      </c>
      <c r="O9" s="6">
        <v>35000</v>
      </c>
      <c r="P9" s="10">
        <f t="shared" si="8"/>
        <v>35000</v>
      </c>
    </row>
    <row r="10" spans="1:16" ht="30" x14ac:dyDescent="0.25">
      <c r="A10" s="7" t="s">
        <v>20</v>
      </c>
      <c r="B10" s="4">
        <v>6</v>
      </c>
      <c r="C10" s="5" t="s">
        <v>21</v>
      </c>
      <c r="D10" s="6">
        <f t="shared" si="1"/>
        <v>2204200</v>
      </c>
      <c r="E10" s="30">
        <f t="shared" si="4"/>
        <v>367366.66666666669</v>
      </c>
      <c r="F10" s="32">
        <f t="shared" si="5"/>
        <v>2204200</v>
      </c>
      <c r="G10" s="6">
        <v>1380000</v>
      </c>
      <c r="H10" s="6">
        <f t="shared" si="2"/>
        <v>262200</v>
      </c>
      <c r="I10" s="6">
        <v>1642200</v>
      </c>
      <c r="J10" s="6">
        <f t="shared" si="0"/>
        <v>273700</v>
      </c>
      <c r="K10" s="6">
        <v>2160000</v>
      </c>
      <c r="L10" s="6">
        <f t="shared" si="3"/>
        <v>410400</v>
      </c>
      <c r="M10" s="6">
        <f>K10+L10</f>
        <v>2570400</v>
      </c>
      <c r="N10" s="6">
        <f t="shared" si="7"/>
        <v>428400</v>
      </c>
      <c r="O10" s="6">
        <v>2400000</v>
      </c>
      <c r="P10" s="10">
        <f t="shared" si="8"/>
        <v>400000</v>
      </c>
    </row>
    <row r="11" spans="1:16" ht="30" x14ac:dyDescent="0.25">
      <c r="A11" s="7" t="s">
        <v>22</v>
      </c>
      <c r="B11" s="4">
        <v>12</v>
      </c>
      <c r="C11" s="5" t="s">
        <v>21</v>
      </c>
      <c r="D11" s="6">
        <f t="shared" si="1"/>
        <v>510320</v>
      </c>
      <c r="E11" s="30">
        <f t="shared" si="4"/>
        <v>42526.666666666664</v>
      </c>
      <c r="F11" s="28">
        <f t="shared" si="5"/>
        <v>510320</v>
      </c>
      <c r="G11" s="6">
        <v>540000</v>
      </c>
      <c r="H11" s="6">
        <f t="shared" si="2"/>
        <v>102600</v>
      </c>
      <c r="I11" s="6">
        <v>642600</v>
      </c>
      <c r="J11" s="6">
        <f t="shared" si="0"/>
        <v>53550</v>
      </c>
      <c r="K11" s="6">
        <v>444000</v>
      </c>
      <c r="L11" s="6">
        <f t="shared" si="3"/>
        <v>84360</v>
      </c>
      <c r="M11" s="6">
        <f>K11+L11</f>
        <v>528360</v>
      </c>
      <c r="N11" s="6">
        <f t="shared" si="7"/>
        <v>44030</v>
      </c>
      <c r="O11" s="6">
        <v>360000</v>
      </c>
      <c r="P11" s="10">
        <f t="shared" si="8"/>
        <v>30000</v>
      </c>
    </row>
    <row r="12" spans="1:16" x14ac:dyDescent="0.25">
      <c r="A12" s="12" t="s">
        <v>23</v>
      </c>
      <c r="B12" s="13"/>
      <c r="C12" s="13"/>
      <c r="D12" s="8">
        <f>SUM(D3:D11)</f>
        <v>4511616.666666667</v>
      </c>
      <c r="E12" s="8"/>
      <c r="F12" s="6"/>
      <c r="G12" s="6"/>
      <c r="H12" s="6"/>
      <c r="I12" s="6">
        <f>SUM(I3:I11)</f>
        <v>3922240</v>
      </c>
      <c r="J12" s="6"/>
      <c r="K12" s="6"/>
      <c r="L12" s="6"/>
      <c r="M12" s="6">
        <f>SUM(M3:M11)</f>
        <v>4663610</v>
      </c>
      <c r="N12" s="6"/>
      <c r="O12" s="6">
        <f>SUM(O3:O11)</f>
        <v>4949000</v>
      </c>
      <c r="P12" s="11"/>
    </row>
    <row r="13" spans="1:16" x14ac:dyDescent="0.25">
      <c r="A13" s="14" t="s">
        <v>24</v>
      </c>
      <c r="B13" s="14"/>
      <c r="C13" s="14"/>
      <c r="D13" s="15">
        <f>(I12+M12+O12)/3</f>
        <v>4511616.666666667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</sheetData>
  <mergeCells count="10">
    <mergeCell ref="A12:C12"/>
    <mergeCell ref="A13:C13"/>
    <mergeCell ref="D13:O13"/>
    <mergeCell ref="D1:D2"/>
    <mergeCell ref="A1:C1"/>
    <mergeCell ref="E1:E2"/>
    <mergeCell ref="F1:F2"/>
    <mergeCell ref="G1:J1"/>
    <mergeCell ref="K1:N1"/>
    <mergeCell ref="O1:P1"/>
  </mergeCells>
  <pageMargins left="0.7" right="0.7" top="0.75" bottom="0.75" header="0.3" footer="0.3"/>
  <pageSetup scale="9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Restrepo Gaviria</dc:creator>
  <cp:lastModifiedBy>Juanita Pérez Buitrago</cp:lastModifiedBy>
  <dcterms:created xsi:type="dcterms:W3CDTF">2022-03-01T22:10:21Z</dcterms:created>
  <dcterms:modified xsi:type="dcterms:W3CDTF">2023-07-25T20:51:38Z</dcterms:modified>
</cp:coreProperties>
</file>