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cuments\TESORERIA\TESORERIA 2023\EVALUACION A PROCESOS\PROCESO ARCHIVO\"/>
    </mc:Choice>
  </mc:AlternateContent>
  <xr:revisionPtr revIDLastSave="0" documentId="13_ncr:1_{C714DCB2-3E2A-4A40-B022-8139DCE4E0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TIZACION 1" sheetId="25" r:id="rId1"/>
  </sheets>
  <definedNames>
    <definedName name="_Hlk62116001" localSheetId="0">'COTIZACION 1'!#REF!</definedName>
    <definedName name="_Hlk62116023" localSheetId="0">'COTIZACION 1'!#REF!</definedName>
    <definedName name="_Hlk62116037" localSheetId="0">'COTIZACION 1'!#REF!</definedName>
    <definedName name="_Hlk62116050" localSheetId="0">'COTIZACION 1'!#REF!</definedName>
    <definedName name="_Hlk62116068" localSheetId="0">'COTIZACION 1'!#REF!</definedName>
    <definedName name="_Hlk62116277" localSheetId="0">'COTIZACION 1'!#REF!</definedName>
    <definedName name="_Hlk62132780" localSheetId="0">'COTIZACION 1'!#REF!</definedName>
    <definedName name="_Hlk62378849" localSheetId="0">'COTIZACION 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25" l="1"/>
  <c r="M5" i="25"/>
  <c r="M4" i="25"/>
  <c r="M3" i="25"/>
  <c r="L5" i="25"/>
  <c r="J6" i="25"/>
  <c r="K5" i="25"/>
  <c r="K4" i="25"/>
  <c r="L4" i="25" s="1"/>
  <c r="K3" i="25"/>
  <c r="H6" i="25"/>
  <c r="G6" i="25"/>
  <c r="I6" i="25"/>
  <c r="H4" i="25"/>
  <c r="I4" i="25" s="1"/>
  <c r="H3" i="25"/>
  <c r="I3" i="25" s="1"/>
  <c r="K6" i="25" l="1"/>
  <c r="L3" i="25"/>
  <c r="L6" i="25" s="1"/>
  <c r="H5" i="25"/>
  <c r="I5" i="25" s="1"/>
</calcChain>
</file>

<file path=xl/sharedStrings.xml><?xml version="1.0" encoding="utf-8"?>
<sst xmlns="http://schemas.openxmlformats.org/spreadsheetml/2006/main" count="23" uniqueCount="20">
  <si>
    <t>ITEMS</t>
  </si>
  <si>
    <t>DESCRIPCIÓN</t>
  </si>
  <si>
    <t>CANT</t>
  </si>
  <si>
    <t>UNIDAD</t>
  </si>
  <si>
    <t xml:space="preserve">VALOR TOTAL </t>
  </si>
  <si>
    <t xml:space="preserve">TOTAL  PRODUCTO </t>
  </si>
  <si>
    <t>CAPACITACION</t>
  </si>
  <si>
    <t>INSTRUCMENTOS DE ARCHIVO</t>
  </si>
  <si>
    <t xml:space="preserve">Elaboración técnica del Programa de gestión documental PGD </t>
  </si>
  <si>
    <t xml:space="preserve">                            Elaboración técnica de la   Tabla de Retención Documental T.R. D </t>
  </si>
  <si>
    <t>METODOLOGIA</t>
  </si>
  <si>
    <t>IMPUESTO</t>
  </si>
  <si>
    <t>SUBTOTAL</t>
  </si>
  <si>
    <t>Jornada</t>
  </si>
  <si>
    <r>
      <t>Elaboración de las Tablas de Retención Documental bajo los criterios del Mini/Manual No. 4 Tablas de Retención Documental el Archivo General de la Nación, se deberá utiliza la Metodología para la elaboración y aplicación de las Tablas de Retención Documental - ACUERDO No. 004 (30 ABR 2019) Por el cual se reglamenta el procedimiento para la elaboración, aprobación, evaluación y convalidación, implementación, publicación e inscripción en el Registro único de Series Documentales – RUSD de las Tablas de Retención Documental – TRD y Tablas de Valoración Documental – TVD
La elaboración de las TRD deberá contemplan seis etapas: 
1.</t>
    </r>
    <r>
      <rPr>
        <b/>
        <sz val="10"/>
        <rFont val="Calibri"/>
        <family val="2"/>
        <scheme val="minor"/>
      </rPr>
      <t>COMPILACIÓN DE LAS NORMAS GENERALES DE INSTITUCION</t>
    </r>
    <r>
      <rPr>
        <sz val="10"/>
        <rFont val="Calibri"/>
        <family val="2"/>
        <scheme val="minor"/>
      </rPr>
      <t xml:space="preserve">                
•	Información institucional   - Disposiciones legales
•	Actos administrativos y otras normas relativas 
•	Creación y cambios estructurales de la entidad (decretos, acuerdos, resoluciones.)
•	Estructura interna vigente de la entidad
2.I</t>
    </r>
    <r>
      <rPr>
        <b/>
        <sz val="10"/>
        <rFont val="Calibri"/>
        <family val="2"/>
        <scheme val="minor"/>
      </rPr>
      <t>NFORME TÉCNICO DE LAS ENTREVISTA CON LOS PRODUCTORES DE LOS DOCUMENTOS DE LA INSTITUCIÓN</t>
    </r>
    <r>
      <rPr>
        <sz val="10"/>
        <rFont val="Calibri"/>
        <family val="2"/>
        <scheme val="minor"/>
      </rPr>
      <t xml:space="preserve">. 
•	Clasificación de unidades documentales. 
•	Relación de los manuales de procedimientos de las dependencias con las unidades documentales.
•	Clasificación de valores primarios de la documentación.
</t>
    </r>
    <r>
      <rPr>
        <b/>
        <sz val="10"/>
        <rFont val="Calibri"/>
        <family val="2"/>
        <scheme val="minor"/>
      </rPr>
      <t>3.DOCUMENTO TÉCNICO DE INFORMACIÓN ARCHIVÍSTICA DEL IMRD DE COTA</t>
    </r>
    <r>
      <rPr>
        <sz val="10"/>
        <rFont val="Calibri"/>
        <family val="2"/>
        <scheme val="minor"/>
      </rPr>
      <t xml:space="preserve">. 
•	Conformación de series y subseries con sus respectivos tipos documentales de la Unidad Documental
</t>
    </r>
    <r>
      <rPr>
        <b/>
        <sz val="10"/>
        <rFont val="Calibri"/>
        <family val="2"/>
        <scheme val="minor"/>
      </rPr>
      <t xml:space="preserve">
4.DOCUMENTO TÉCNICO DE LAS TABLAS DE RETENCIÓN DOCUMENTAL 
</t>
    </r>
    <r>
      <rPr>
        <sz val="10"/>
        <rFont val="Calibri"/>
        <family val="2"/>
        <scheme val="minor"/>
      </rPr>
      <t xml:space="preserve">
•	Elaboración de las Tabla de Retención Documental
•	Documento introductorio 
•	anexos 
•	Acta del Comité de Archivo de la Entidad de la aprobación de las Tabla de Retención. 
</t>
    </r>
  </si>
  <si>
    <r>
      <t xml:space="preserve">METODOLOGÍA PARA LA ELABORACIÓN DEL PROGRAMA DE GESTIÓN DOCUMENTAL – PGD, deberá estar con los siguientes lineamientos
•	Normativa Ley 594 de 2000 – Ley General de Archivos (especialmente el Artículo 4 “Principios Generales”)
•	Ley 1712 de 2014 – Ley de Transparencia y del Derecho de Acceso a la Información Pública Nacional (principalmente el Artículo 16 “Archivos”)
•	Decreto 2609 de 2012 (fundamentalmente el Artículo 8 “Instrumentos archivísticos para la gestión documental”).
</t>
    </r>
    <r>
      <rPr>
        <b/>
        <sz val="10"/>
        <rFont val="Calibri"/>
        <family val="2"/>
        <scheme val="minor"/>
      </rPr>
      <t xml:space="preserve">
ASPECTOS GENERALES 
</t>
    </r>
    <r>
      <rPr>
        <sz val="10"/>
        <rFont val="Calibri"/>
        <family val="2"/>
        <scheme val="minor"/>
      </rPr>
      <t xml:space="preserve">•	Introducción 
•	Alcance 
•	Requerimientos para el desarrollo PGD
•	Gestión del cambio 
</t>
    </r>
    <r>
      <rPr>
        <b/>
        <sz val="10"/>
        <rFont val="Calibri"/>
        <family val="2"/>
        <scheme val="minor"/>
      </rPr>
      <t>2.LINEAMIENTOS PARA PROCESOS DE LA GESTIÓN DOCUMENTAL</t>
    </r>
    <r>
      <rPr>
        <sz val="10"/>
        <rFont val="Calibri"/>
        <family val="2"/>
        <scheme val="minor"/>
      </rPr>
      <t xml:space="preserve">
•	Planeación estratégica y documental de la gestión 
•	Gestión del tramite 
•	Organización 
</t>
    </r>
    <r>
      <rPr>
        <b/>
        <sz val="10"/>
        <rFont val="Calibri"/>
        <family val="2"/>
        <scheme val="minor"/>
      </rPr>
      <t xml:space="preserve">3.FASE DE LA IMPLEMENTACIÓN DEL PGD </t>
    </r>
    <r>
      <rPr>
        <sz val="10"/>
        <rFont val="Calibri"/>
        <family val="2"/>
        <scheme val="minor"/>
      </rPr>
      <t xml:space="preserve">
•	Fase de elaboración 
•	Fases de seguimiento
•	Fase de mejora
•	Programas específicos 
•	Armonización con los planes y sistemas de gestión de la entidad 
•	Anexos 
</t>
    </r>
  </si>
  <si>
    <r>
      <rPr>
        <b/>
        <sz val="10"/>
        <rFont val="Calibri"/>
        <family val="2"/>
        <scheme val="minor"/>
      </rPr>
      <t>TALLER PRACTICO PARA LA APLICACIÓN DE LA TABLA DE RETENCIÓN DOCUMENTAL</t>
    </r>
    <r>
      <rPr>
        <sz val="10"/>
        <rFont val="Calibri"/>
        <family val="2"/>
        <scheme val="minor"/>
      </rPr>
      <t xml:space="preserve">
El taller contendrá como mínimo los siguientes temas:
•	Uso y la importancia de la TRD y del PGD
•	Sensibilización LEY 594 DE 2000, Por medio de la cual se dicta la Ley General de Archivos y se dictan otras disposiciones. Artículo 11
•	LEY 527 DEL  1999, Acceso y uso de los mensajes de datos, firmas digitales           
•	ACUERDO 038 DE 2002, os servidores públicos, al desvincularse de las funciones titulares, entregarán los documentos y archivos a su cargo debidamente inventariados, conforme a las normas y procedimientos que establezca el Archivo General de la Nación
•	ACUERDO NO. 060 DE 2001     Establece que las entidades son responsables por la adecuada conservación de su documentación
•	ACUERDO NO  042 de 2013, Criterios para la organización de los archivos de gestión 
•	ACUERDO NO  004 de 2013, Por el cual se reglamentan parcialmente los Decretos 2578 y 2609 de 2012 y se modifica el procedimiento para la elaboración, presentación, evaluación, aprobación e implementación de las Tablas de Retención Documental y las Tablas de Valoración Documental.</t>
    </r>
  </si>
  <si>
    <t>COTIZACION PRESENTADA POR ARCHIVO MC SANTA MARTA</t>
  </si>
  <si>
    <t>PRECIO PROMEDIO IMRD COTA</t>
  </si>
  <si>
    <t>COTIZACION PRESENTADA POR VANAPA COLOMBIA SAS Nit. 901.376.649-1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</si>
</sst>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/>
      <bottom style="thin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medium">
        <color indexed="64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5">
    <xf numFmtId="0" fontId="0" fillId="0" borderId="0" xfId="0"/>
    <xf numFmtId="41" fontId="0" fillId="0" borderId="0" xfId="1" applyFont="1"/>
    <xf numFmtId="41" fontId="0" fillId="0" borderId="0" xfId="1" applyFont="1" applyAlignment="1">
      <alignment horizontal="left"/>
    </xf>
    <xf numFmtId="0" fontId="0" fillId="0" borderId="0" xfId="0" applyAlignment="1">
      <alignment vertical="center"/>
    </xf>
    <xf numFmtId="41" fontId="0" fillId="0" borderId="0" xfId="1" applyFont="1" applyAlignment="1">
      <alignment horizontal="center"/>
    </xf>
    <xf numFmtId="41" fontId="5" fillId="2" borderId="1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left" vertical="center" wrapText="1"/>
    </xf>
    <xf numFmtId="41" fontId="5" fillId="2" borderId="5" xfId="1" applyFont="1" applyFill="1" applyBorder="1" applyAlignment="1">
      <alignment horizontal="left" vertical="center" wrapText="1"/>
    </xf>
    <xf numFmtId="164" fontId="5" fillId="2" borderId="4" xfId="2" applyFont="1" applyFill="1" applyBorder="1" applyAlignment="1">
      <alignment horizontal="left" vertical="center" wrapText="1"/>
    </xf>
    <xf numFmtId="165" fontId="5" fillId="2" borderId="4" xfId="2" applyNumberFormat="1" applyFont="1" applyFill="1" applyBorder="1" applyAlignment="1">
      <alignment horizontal="left" vertical="center" wrapText="1"/>
    </xf>
    <xf numFmtId="165" fontId="0" fillId="0" borderId="0" xfId="2" applyNumberFormat="1" applyFont="1" applyAlignment="1">
      <alignment horizontal="left"/>
    </xf>
    <xf numFmtId="41" fontId="5" fillId="2" borderId="4" xfId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165" fontId="7" fillId="0" borderId="7" xfId="2" applyNumberFormat="1" applyFont="1" applyBorder="1" applyAlignment="1">
      <alignment horizontal="center" vertical="center" wrapText="1"/>
    </xf>
    <xf numFmtId="165" fontId="7" fillId="0" borderId="8" xfId="2" applyNumberFormat="1" applyFont="1" applyBorder="1" applyAlignment="1">
      <alignment horizontal="center" vertical="center" wrapText="1"/>
    </xf>
    <xf numFmtId="165" fontId="7" fillId="0" borderId="9" xfId="2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1" fontId="2" fillId="0" borderId="11" xfId="1" applyFont="1" applyBorder="1" applyAlignment="1">
      <alignment horizontal="center" vertical="center" wrapText="1"/>
    </xf>
    <xf numFmtId="41" fontId="2" fillId="0" borderId="12" xfId="1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49" fontId="5" fillId="2" borderId="14" xfId="1" applyNumberFormat="1" applyFont="1" applyFill="1" applyBorder="1" applyAlignment="1">
      <alignment horizontal="left" vertical="center" wrapText="1"/>
    </xf>
    <xf numFmtId="49" fontId="5" fillId="2" borderId="15" xfId="1" applyNumberFormat="1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vertical="center" wrapText="1"/>
    </xf>
    <xf numFmtId="41" fontId="0" fillId="0" borderId="17" xfId="1" applyFont="1" applyBorder="1" applyAlignment="1">
      <alignment horizontal="center" vertical="center"/>
    </xf>
    <xf numFmtId="41" fontId="0" fillId="0" borderId="17" xfId="1" applyFont="1" applyBorder="1" applyAlignment="1">
      <alignment horizontal="left" vertical="center"/>
    </xf>
    <xf numFmtId="49" fontId="5" fillId="2" borderId="18" xfId="1" applyNumberFormat="1" applyFont="1" applyFill="1" applyBorder="1" applyAlignment="1">
      <alignment horizontal="left" vertical="center" wrapText="1"/>
    </xf>
    <xf numFmtId="164" fontId="5" fillId="2" borderId="19" xfId="2" applyFont="1" applyFill="1" applyBorder="1" applyAlignment="1">
      <alignment horizontal="left" vertical="center" wrapText="1"/>
    </xf>
    <xf numFmtId="165" fontId="5" fillId="2" borderId="19" xfId="2" applyNumberFormat="1" applyFont="1" applyFill="1" applyBorder="1" applyAlignment="1">
      <alignment horizontal="left" vertical="center" wrapText="1"/>
    </xf>
    <xf numFmtId="164" fontId="0" fillId="0" borderId="16" xfId="2" applyFont="1" applyBorder="1" applyAlignment="1">
      <alignment horizontal="left" vertical="center"/>
    </xf>
    <xf numFmtId="164" fontId="0" fillId="0" borderId="17" xfId="2" applyFont="1" applyBorder="1" applyAlignment="1">
      <alignment horizontal="left" vertical="center"/>
    </xf>
    <xf numFmtId="164" fontId="0" fillId="0" borderId="18" xfId="2" applyFont="1" applyBorder="1" applyAlignment="1">
      <alignment horizontal="left" vertical="center"/>
    </xf>
    <xf numFmtId="164" fontId="5" fillId="2" borderId="14" xfId="2" applyFont="1" applyFill="1" applyBorder="1" applyAlignment="1">
      <alignment horizontal="left" vertical="center" wrapText="1"/>
    </xf>
    <xf numFmtId="165" fontId="5" fillId="2" borderId="14" xfId="2" applyNumberFormat="1" applyFont="1" applyFill="1" applyBorder="1" applyAlignment="1">
      <alignment horizontal="left" vertical="center" wrapText="1"/>
    </xf>
    <xf numFmtId="164" fontId="5" fillId="2" borderId="20" xfId="2" applyFont="1" applyFill="1" applyBorder="1" applyAlignment="1">
      <alignment horizontal="left" vertical="center" wrapText="1"/>
    </xf>
    <xf numFmtId="165" fontId="5" fillId="2" borderId="20" xfId="2" applyNumberFormat="1" applyFont="1" applyFill="1" applyBorder="1" applyAlignment="1">
      <alignment horizontal="left" vertical="center" wrapText="1"/>
    </xf>
    <xf numFmtId="165" fontId="0" fillId="0" borderId="21" xfId="2" applyNumberFormat="1" applyFont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65" fontId="8" fillId="2" borderId="24" xfId="2" applyNumberFormat="1" applyFont="1" applyFill="1" applyBorder="1" applyAlignment="1">
      <alignment horizontal="left" vertical="center" wrapText="1"/>
    </xf>
    <xf numFmtId="165" fontId="2" fillId="0" borderId="26" xfId="2" applyNumberFormat="1" applyFont="1" applyBorder="1" applyAlignment="1">
      <alignment horizontal="left" vertical="center" wrapText="1"/>
    </xf>
    <xf numFmtId="165" fontId="2" fillId="0" borderId="24" xfId="2" applyNumberFormat="1" applyFont="1" applyBorder="1" applyAlignment="1">
      <alignment horizontal="center" vertical="center"/>
    </xf>
    <xf numFmtId="165" fontId="2" fillId="0" borderId="25" xfId="2" applyNumberFormat="1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1" fontId="2" fillId="0" borderId="17" xfId="1" applyFont="1" applyBorder="1" applyAlignment="1">
      <alignment horizontal="center" vertical="center" wrapText="1"/>
    </xf>
    <xf numFmtId="41" fontId="2" fillId="0" borderId="18" xfId="1" applyFont="1" applyBorder="1" applyAlignment="1">
      <alignment horizontal="center" vertical="center" wrapText="1"/>
    </xf>
    <xf numFmtId="165" fontId="2" fillId="0" borderId="27" xfId="2" applyNumberFormat="1" applyFont="1" applyBorder="1" applyAlignment="1">
      <alignment horizontal="left" vertical="center"/>
    </xf>
    <xf numFmtId="165" fontId="8" fillId="2" borderId="27" xfId="2" applyNumberFormat="1" applyFont="1" applyFill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164" fontId="5" fillId="2" borderId="28" xfId="2" applyFont="1" applyFill="1" applyBorder="1" applyAlignment="1">
      <alignment horizontal="left" vertical="center" wrapText="1"/>
    </xf>
    <xf numFmtId="0" fontId="7" fillId="0" borderId="23" xfId="0" applyFont="1" applyBorder="1" applyAlignment="1">
      <alignment horizontal="center" vertical="center" wrapText="1"/>
    </xf>
    <xf numFmtId="165" fontId="8" fillId="2" borderId="6" xfId="2" applyNumberFormat="1" applyFont="1" applyFill="1" applyBorder="1" applyAlignment="1">
      <alignment horizontal="left" vertical="center" wrapText="1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E59A8D"/>
      <color rgb="FFDD9F95"/>
      <color rgb="FFD49F9E"/>
      <color rgb="FFEBE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F25B9-63C8-4691-8CBE-FEA3C51AD68C}">
  <dimension ref="B1:M25"/>
  <sheetViews>
    <sheetView tabSelected="1" topLeftCell="A4" zoomScale="60" zoomScaleNormal="60" workbookViewId="0">
      <selection activeCell="B1" sqref="B1:M6"/>
    </sheetView>
  </sheetViews>
  <sheetFormatPr baseColWidth="10" defaultRowHeight="15" x14ac:dyDescent="0.25"/>
  <cols>
    <col min="1" max="1" width="10.28515625" customWidth="1"/>
    <col min="2" max="2" width="12.140625" customWidth="1"/>
    <col min="3" max="3" width="22.28515625" customWidth="1"/>
    <col min="4" max="4" width="16.85546875" style="4" customWidth="1"/>
    <col min="5" max="5" width="36.85546875" style="2" customWidth="1"/>
    <col min="6" max="6" width="101.42578125" style="2" customWidth="1"/>
    <col min="7" max="7" width="18" style="10" bestFit="1" customWidth="1"/>
    <col min="8" max="8" width="23" style="10" customWidth="1"/>
    <col min="9" max="9" width="25.42578125" style="10" customWidth="1"/>
    <col min="10" max="10" width="18" style="10" bestFit="1" customWidth="1"/>
    <col min="11" max="11" width="23" style="10" customWidth="1"/>
    <col min="12" max="12" width="25.42578125" style="10" customWidth="1"/>
    <col min="13" max="13" width="21.140625" customWidth="1"/>
  </cols>
  <sheetData>
    <row r="1" spans="2:13" ht="62.25" customHeight="1" thickBot="1" x14ac:dyDescent="0.3">
      <c r="B1" s="16" t="s">
        <v>0</v>
      </c>
      <c r="C1" s="17" t="s">
        <v>1</v>
      </c>
      <c r="D1" s="18" t="s">
        <v>2</v>
      </c>
      <c r="E1" s="18" t="s">
        <v>3</v>
      </c>
      <c r="F1" s="19" t="s">
        <v>10</v>
      </c>
      <c r="G1" s="13" t="s">
        <v>17</v>
      </c>
      <c r="H1" s="14"/>
      <c r="I1" s="15"/>
      <c r="J1" s="13" t="s">
        <v>19</v>
      </c>
      <c r="K1" s="14"/>
      <c r="L1" s="14"/>
      <c r="M1" s="51" t="s">
        <v>18</v>
      </c>
    </row>
    <row r="2" spans="2:13" ht="36" customHeight="1" thickBot="1" x14ac:dyDescent="0.3">
      <c r="B2" s="45"/>
      <c r="C2" s="46"/>
      <c r="D2" s="47"/>
      <c r="E2" s="47"/>
      <c r="F2" s="48"/>
      <c r="G2" s="42" t="s">
        <v>12</v>
      </c>
      <c r="H2" s="43" t="s">
        <v>11</v>
      </c>
      <c r="I2" s="44" t="s">
        <v>4</v>
      </c>
      <c r="J2" s="42" t="s">
        <v>12</v>
      </c>
      <c r="K2" s="43" t="s">
        <v>11</v>
      </c>
      <c r="L2" s="49" t="s">
        <v>4</v>
      </c>
      <c r="M2" s="53"/>
    </row>
    <row r="3" spans="2:13" ht="396.75" customHeight="1" x14ac:dyDescent="0.25">
      <c r="B3" s="20">
        <v>1</v>
      </c>
      <c r="C3" s="12" t="s">
        <v>7</v>
      </c>
      <c r="D3" s="11">
        <v>1</v>
      </c>
      <c r="E3" s="7" t="s">
        <v>9</v>
      </c>
      <c r="F3" s="21" t="s">
        <v>14</v>
      </c>
      <c r="G3" s="28">
        <v>77000000</v>
      </c>
      <c r="H3" s="8">
        <f>+G3*19%</f>
        <v>14630000</v>
      </c>
      <c r="I3" s="33">
        <f>+G3+H3</f>
        <v>91630000</v>
      </c>
      <c r="J3" s="28">
        <v>78000000</v>
      </c>
      <c r="K3" s="8">
        <f>+J3*19%</f>
        <v>14820000</v>
      </c>
      <c r="L3" s="35">
        <f>+J3+K3</f>
        <v>92820000</v>
      </c>
      <c r="M3" s="52">
        <f>+(I3+L3)/2</f>
        <v>92225000</v>
      </c>
    </row>
    <row r="4" spans="2:13" ht="352.5" customHeight="1" x14ac:dyDescent="0.25">
      <c r="B4" s="20"/>
      <c r="C4" s="12"/>
      <c r="D4" s="5">
        <v>1</v>
      </c>
      <c r="E4" s="6" t="s">
        <v>8</v>
      </c>
      <c r="F4" s="22" t="s">
        <v>15</v>
      </c>
      <c r="G4" s="29">
        <v>15500000</v>
      </c>
      <c r="H4" s="9">
        <f>+G4*19%</f>
        <v>2945000</v>
      </c>
      <c r="I4" s="34">
        <f>+G4+H4</f>
        <v>18445000</v>
      </c>
      <c r="J4" s="29">
        <v>15000000</v>
      </c>
      <c r="K4" s="9">
        <f>+J4*19%</f>
        <v>2850000</v>
      </c>
      <c r="L4" s="36">
        <f>+J4+K4</f>
        <v>17850000</v>
      </c>
      <c r="M4" s="52">
        <f>+(I4+L4)/2</f>
        <v>18147500</v>
      </c>
    </row>
    <row r="5" spans="2:13" s="3" customFormat="1" ht="261" customHeight="1" thickBot="1" x14ac:dyDescent="0.3">
      <c r="B5" s="23">
        <v>2</v>
      </c>
      <c r="C5" s="24" t="s">
        <v>6</v>
      </c>
      <c r="D5" s="25">
        <v>1</v>
      </c>
      <c r="E5" s="26" t="s">
        <v>13</v>
      </c>
      <c r="F5" s="27" t="s">
        <v>16</v>
      </c>
      <c r="G5" s="30">
        <v>1537815</v>
      </c>
      <c r="H5" s="31">
        <f>+G5*19%</f>
        <v>292184.84999999998</v>
      </c>
      <c r="I5" s="32">
        <f>+G5+H5</f>
        <v>1829999.85</v>
      </c>
      <c r="J5" s="30">
        <v>2037816</v>
      </c>
      <c r="K5" s="31">
        <f>+J5*19%</f>
        <v>387185.04</v>
      </c>
      <c r="L5" s="37">
        <f>+J5+K5-1</f>
        <v>2425000.04</v>
      </c>
      <c r="M5" s="52">
        <f>+(I5+L5)/2</f>
        <v>2127499.9450000003</v>
      </c>
    </row>
    <row r="6" spans="2:13" ht="30" customHeight="1" thickBot="1" x14ac:dyDescent="0.3">
      <c r="B6" s="38" t="s">
        <v>5</v>
      </c>
      <c r="C6" s="39"/>
      <c r="D6" s="39"/>
      <c r="E6" s="39"/>
      <c r="F6" s="40"/>
      <c r="G6" s="41">
        <f>SUM(G3:G5)</f>
        <v>94037815</v>
      </c>
      <c r="H6" s="41">
        <f>SUM(H3:H5)</f>
        <v>17867184.850000001</v>
      </c>
      <c r="I6" s="41">
        <f>SUM(I3:I5)</f>
        <v>111904999.84999999</v>
      </c>
      <c r="J6" s="41">
        <f>SUM(J3:J5)</f>
        <v>95037816</v>
      </c>
      <c r="K6" s="41">
        <f>SUM(K3:K5)</f>
        <v>18057185.039999999</v>
      </c>
      <c r="L6" s="50">
        <f>SUM(L3:L5)</f>
        <v>113095000.04000001</v>
      </c>
      <c r="M6" s="54">
        <f>+(I6+L6)/2</f>
        <v>112499999.94499999</v>
      </c>
    </row>
    <row r="8" spans="2:13" x14ac:dyDescent="0.25">
      <c r="C8" s="1"/>
    </row>
    <row r="10" spans="2:13" x14ac:dyDescent="0.25">
      <c r="C10" s="1"/>
      <c r="M10" s="1"/>
    </row>
    <row r="12" spans="2:13" s="1" customFormat="1" x14ac:dyDescent="0.25">
      <c r="B12"/>
      <c r="D12" s="4"/>
      <c r="E12" s="2"/>
      <c r="F12" s="2"/>
      <c r="G12" s="10"/>
      <c r="H12" s="10"/>
      <c r="I12" s="10"/>
      <c r="J12" s="10"/>
      <c r="K12" s="10"/>
      <c r="L12" s="10"/>
    </row>
    <row r="13" spans="2:13" s="1" customFormat="1" x14ac:dyDescent="0.25">
      <c r="B13"/>
      <c r="C13"/>
      <c r="D13" s="4"/>
      <c r="E13" s="2"/>
      <c r="F13" s="2"/>
      <c r="G13" s="10"/>
      <c r="H13" s="10"/>
      <c r="I13" s="10"/>
      <c r="J13" s="10"/>
      <c r="K13" s="10"/>
      <c r="L13" s="10"/>
    </row>
    <row r="14" spans="2:13" s="1" customFormat="1" x14ac:dyDescent="0.25">
      <c r="B14"/>
      <c r="D14" s="4"/>
      <c r="E14" s="2"/>
      <c r="F14" s="2"/>
      <c r="G14" s="10"/>
      <c r="H14" s="10"/>
      <c r="I14" s="10"/>
      <c r="J14" s="10"/>
      <c r="K14" s="10"/>
      <c r="L14" s="10"/>
    </row>
    <row r="15" spans="2:13" s="1" customFormat="1" x14ac:dyDescent="0.25">
      <c r="B15"/>
      <c r="C15"/>
      <c r="D15" s="4"/>
      <c r="E15" s="2"/>
      <c r="F15" s="2"/>
      <c r="G15" s="10"/>
      <c r="H15" s="10"/>
      <c r="I15" s="10"/>
      <c r="J15" s="10"/>
      <c r="K15" s="10"/>
      <c r="L15" s="10"/>
    </row>
    <row r="16" spans="2:13" x14ac:dyDescent="0.25">
      <c r="C16" s="1"/>
    </row>
    <row r="22" ht="21.75" customHeight="1" x14ac:dyDescent="0.25"/>
    <row r="25" ht="26.25" customHeight="1" x14ac:dyDescent="0.25"/>
  </sheetData>
  <mergeCells count="11">
    <mergeCell ref="J1:L1"/>
    <mergeCell ref="M1:M2"/>
    <mergeCell ref="B3:B4"/>
    <mergeCell ref="C3:C4"/>
    <mergeCell ref="G1:I1"/>
    <mergeCell ref="F1:F2"/>
    <mergeCell ref="E1:E2"/>
    <mergeCell ref="D1:D2"/>
    <mergeCell ref="C1:C2"/>
    <mergeCell ref="B1:B2"/>
    <mergeCell ref="B6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1</vt:lpstr>
    </vt:vector>
  </TitlesOfParts>
  <Company>MIC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2023-01-26T16:15:48Z</cp:lastPrinted>
  <dcterms:created xsi:type="dcterms:W3CDTF">2014-07-20T22:22:02Z</dcterms:created>
  <dcterms:modified xsi:type="dcterms:W3CDTF">2023-07-10T17:34:52Z</dcterms:modified>
</cp:coreProperties>
</file>