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F:\AÑO 2023\CONTRATOS 2023\PROCESO ADECUACIONES TOLEMAIDA\"/>
    </mc:Choice>
  </mc:AlternateContent>
  <xr:revisionPtr revIDLastSave="0" documentId="13_ncr:1_{6EDDFBFA-F185-4E99-9FCD-42BEB4937FD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decuaciones Tolemaida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3" i="2" l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G51" i="2"/>
  <c r="G50" i="2"/>
  <c r="G49" i="2"/>
  <c r="G48" i="2"/>
  <c r="G47" i="2"/>
  <c r="G46" i="2"/>
  <c r="G45" i="2"/>
  <c r="G44" i="2"/>
  <c r="E43" i="2"/>
  <c r="G43" i="2" s="1"/>
  <c r="E42" i="2"/>
  <c r="G42" i="2" s="1"/>
  <c r="G41" i="2"/>
  <c r="G40" i="2"/>
  <c r="G39" i="2"/>
  <c r="E39" i="2"/>
  <c r="G38" i="2"/>
  <c r="G37" i="2"/>
  <c r="E36" i="2"/>
  <c r="G36" i="2" s="1"/>
  <c r="G35" i="2"/>
  <c r="G34" i="2"/>
  <c r="E33" i="2"/>
  <c r="G33" i="2" s="1"/>
  <c r="G32" i="2"/>
  <c r="G31" i="2"/>
  <c r="G30" i="2"/>
  <c r="G29" i="2"/>
  <c r="G28" i="2"/>
  <c r="E27" i="2"/>
  <c r="G27" i="2" s="1"/>
  <c r="G26" i="2"/>
  <c r="G25" i="2"/>
  <c r="G24" i="2"/>
  <c r="E23" i="2"/>
  <c r="G23" i="2" s="1"/>
  <c r="G52" i="2" l="1"/>
  <c r="G57" i="2" l="1"/>
  <c r="G56" i="2"/>
  <c r="G55" i="2"/>
  <c r="G59" i="2" s="1"/>
  <c r="G58" i="2" l="1"/>
</calcChain>
</file>

<file path=xl/sharedStrings.xml><?xml version="1.0" encoding="utf-8"?>
<sst xmlns="http://schemas.openxmlformats.org/spreadsheetml/2006/main" count="87" uniqueCount="59">
  <si>
    <t xml:space="preserve"> </t>
  </si>
  <si>
    <t>Administracion</t>
  </si>
  <si>
    <t>Imprevistos</t>
  </si>
  <si>
    <t>Utilidad</t>
  </si>
  <si>
    <t>IVA/Utilidad</t>
  </si>
  <si>
    <t>XX%</t>
  </si>
  <si>
    <t>Estimados señores:</t>
  </si>
  <si>
    <t>[Nombre del representante legal de la persona jurídica o del Consorcio o Unión Temporal o Promesa de Sociedad Futura o de la persona natural Proponente], identificado como aparece al pie de mi firma, [obrando en mi propio nombre o en mi calidad de representante legal del [nombre del Proponente], presento Oferta para el Proceso de Contratación de la referencia</t>
  </si>
  <si>
    <t>Firma:</t>
  </si>
  <si>
    <t>Recibo notificaciones en la siguiente dirección en:</t>
  </si>
  <si>
    <t>Persona de contacto [Nombre]</t>
  </si>
  <si>
    <t>Dirección [Dirección de la compañía]</t>
  </si>
  <si>
    <t>Teléfono [Teléfono de la compañía] Celular</t>
  </si>
  <si>
    <t>E-mail [Dirección de correo electrónico de la compañía]</t>
  </si>
  <si>
    <t>Nombre del Proponente o Representante Legal: [Insertar información]</t>
  </si>
  <si>
    <t xml:space="preserve">GRAN TOTAL </t>
  </si>
  <si>
    <t>Firma del propoenente o Representante Legal</t>
  </si>
  <si>
    <t>GL</t>
  </si>
  <si>
    <t>SUBTOTAL</t>
  </si>
  <si>
    <t>Referencia: Proceso de Contratación ______________No.__de 2023</t>
  </si>
  <si>
    <t>NO.</t>
  </si>
  <si>
    <t>ÍTEM</t>
  </si>
  <si>
    <t>UNIDAD</t>
  </si>
  <si>
    <t xml:space="preserve">CANTIDAD </t>
  </si>
  <si>
    <t xml:space="preserve">VALOR UNITARIO </t>
  </si>
  <si>
    <t>VALOR TOTAL</t>
  </si>
  <si>
    <t>un</t>
  </si>
  <si>
    <t>m</t>
  </si>
  <si>
    <t xml:space="preserve">Suministro e instalación de puerta interior sencilla entamborada sencilla, enchape en triplex okume, acabado en barniz transparente color wengue, con cerradura poma en madera tipo bell wood platinum o similar. Marco en madera color wengue, Incluye todo el material para su correcto funcionamiento </t>
  </si>
  <si>
    <t>m2</t>
  </si>
  <si>
    <t>MURO en Drywall de e:12 cm.
Dos caras de cartón yeso de 1/2" + estructura canal en lámina galvanizada base 9 + parales en lámina galvanizada base 6, instalados cada 61 cms + cinta malla fibra de vidrio +  Frescasa en fibra de vidrio interna.
Pintura vinilo tipo 2 a 1 mano y tipo 1 a 2 manos.</t>
  </si>
  <si>
    <t>Suministro e instalación de salida eléctrica normal. Incluye  toma eléctrica  blanca doble  de 15 o 20A, cable  eléctrico  trenzado  (azul, blanco, verde) libre de halogenos #12 AWG, conectores de derivación, regatas y todos  los accesorios para su correcto funcionamiento.</t>
  </si>
  <si>
    <t>Cortinas enrollables screen</t>
  </si>
  <si>
    <t>Pintura interior sobre muros, incluye resanes, filos y dilataciones. Vinilo tipo 1, dos (2) manos</t>
  </si>
  <si>
    <t>Suministro e instalación de salida para interruptor doble. Incluye interruptor doble, incluye caja metalica galvanizada, cableado en, tubería PVC, resanes, conectores Y todos los elementos para su correcto funcionamiento.</t>
  </si>
  <si>
    <t>Suministro e instalación de Ducterízación por medio de canaleta plastica certificada de 100x45mm con división. Incluye curvas, uniones, T, tapas finales, cajas para tomas y todo lo necesario para su correcto funcionamiento</t>
  </si>
  <si>
    <t xml:space="preserve">Aseo fino de obra - retoque de areas que han sido construidas dejando listas y en calidad las zonas para entrega. (incluye herramienta, mano de obra, equipos y materiales para su correcta ejecución) </t>
  </si>
  <si>
    <t xml:space="preserve">Demolición de muros en drywall, incluye empaque y disposición final certificada. </t>
  </si>
  <si>
    <t>Desmonte  de cielo raso, ajuste de estructura con tensores a estructura superior y modulación con perfileria adicional y laminas adicionales  para el cielo raso que no se desinstala.</t>
  </si>
  <si>
    <t>Construcción de muro en bloque #4</t>
  </si>
  <si>
    <t xml:space="preserve">Pañete 1:3 , incluye filos y dilataciones lineales </t>
  </si>
  <si>
    <t>Suministro e instalacion de estuco y vinilo tipo1 acabado mate color blanco sobre pañete (3 manos) x m2  (incluye herramienta, mano de obra materiales para su correcta instalación y funcionamiento)</t>
  </si>
  <si>
    <t>Tablero PAU (Caja metálica 20X20X15 cm)</t>
  </si>
  <si>
    <t>Tablero de 6 circuitos monofásico</t>
  </si>
  <si>
    <t xml:space="preserve">Suministro e Instalación breaker X30A </t>
  </si>
  <si>
    <t xml:space="preserve">Demolición de piso cerámico existente. </t>
  </si>
  <si>
    <t>Desmonte de lámparas LED instaladas</t>
  </si>
  <si>
    <t>Demolición de mamposteria. Incluye cargue y retiro con disposición final certificada.</t>
  </si>
  <si>
    <t>Retiro de cableado UTP y electrico</t>
  </si>
  <si>
    <t>Desmonte de salidas de voz y datos</t>
  </si>
  <si>
    <t>Desmonte de salidas normales y reguladas</t>
  </si>
  <si>
    <t>Suministro e instalacion de guardaescoba en madera pintiado de negro 10cm X1 cm.</t>
  </si>
  <si>
    <t>Suministro e instalación de cielo raso en dry-wall, con estructura cada 60 cm (24"), perfileria rolada calibre 24, lámina de panel yeso de 1/2"; acabado con tratamiento para juntas indicado; con una capa de pintura vinílica tipo 2</t>
  </si>
  <si>
    <t xml:space="preserve">Suministro e instalación de puertas en vidrio templado de 8 mm, con perfileria en aluminio anodizado crudo proyectante de 1 1/2" * 1 1/2", incluye pelicula autoadhesiva  sand blasting tipo frost, cerradura de manija accent cromado mate llave exterior y manija interior, y todo lo necesario para su correcto funcionamiento. </t>
  </si>
  <si>
    <t>Suministro e instalación de divisiones en vidrio templado de 8 mm, con perfileria en aluminio anodizado crudo natural (marco en perfil tipo VP 3831 o equivalente)  proyectante de 1 1/2" * 1 1/2",  incluye pelicula autoadhesiva (Sand blasting) tipo frost, poyo H =25cm pañetado, estucado y pintado.  y todo lo necesario para su correcto funcionamiento.</t>
  </si>
  <si>
    <t>Instalación eléctrica general. Incluye acometida desde tablero principal a tableros de distribución, ductos, cable, accesorios y todo lo necesario para correcto funcionamiento de red eléctrica normalizada.</t>
  </si>
  <si>
    <t>SUMINISTRO E INSTALACION DE LUMINARIA TIPO LED CUADRADA DE 60X60 CMS DE 45VA/120V IP 22 CON FLUJO LUMINOSO DE 3200 LM, incluye cable électrico libre de halógenos para su instalación.</t>
  </si>
  <si>
    <t>Adecuación eléctrica para la instalción de 18 aires acondicionados minisplit 12 000 BTU 110V. Incluye ductos, cable, toma corriente accesorios y todo lo necesario para correcto funcionamiento de red eléctrica normalizada.</t>
  </si>
  <si>
    <t xml:space="preserve">FORMATO DE PRESENTACIÓN DE LAS OFERTAS
Adecuaciones de la infraestructura física para el uso de la Justicia Penal Militar y Policial en Tolemaida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</si>
</sst>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</numFmts>
  <fonts count="15" x14ac:knownFonts="1">
    <font>
      <sz val="11"/>
      <color theme="1"/>
      <name val="Arial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Bookman Old Style"/>
      <family val="1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ajor"/>
    </font>
    <font>
      <sz val="11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76">
    <xf numFmtId="0" fontId="0" fillId="0" borderId="0" xfId="0"/>
    <xf numFmtId="3" fontId="1" fillId="0" borderId="0" xfId="0" applyNumberFormat="1" applyFont="1" applyAlignment="1">
      <alignment vertical="center"/>
    </xf>
    <xf numFmtId="3" fontId="1" fillId="0" borderId="1" xfId="0" applyNumberFormat="1" applyFont="1" applyBorder="1" applyAlignment="1">
      <alignment vertical="center"/>
    </xf>
    <xf numFmtId="3" fontId="4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3" fontId="1" fillId="0" borderId="12" xfId="0" applyNumberFormat="1" applyFont="1" applyBorder="1" applyAlignment="1">
      <alignment vertic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8" fillId="0" borderId="8" xfId="0" applyFont="1" applyBorder="1" applyAlignment="1">
      <alignment horizontal="left"/>
    </xf>
    <xf numFmtId="0" fontId="7" fillId="0" borderId="8" xfId="0" applyFont="1" applyBorder="1" applyAlignment="1">
      <alignment horizontal="left" vertical="center"/>
    </xf>
    <xf numFmtId="0" fontId="5" fillId="0" borderId="1" xfId="0" applyFont="1" applyBorder="1" applyAlignment="1">
      <alignment horizontal="left" wrapText="1"/>
    </xf>
    <xf numFmtId="4" fontId="13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2" fontId="12" fillId="3" borderId="14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left" wrapText="1"/>
    </xf>
    <xf numFmtId="4" fontId="5" fillId="0" borderId="1" xfId="0" applyNumberFormat="1" applyFont="1" applyBorder="1" applyAlignment="1" applyProtection="1">
      <alignment horizontal="center" wrapText="1"/>
      <protection locked="0"/>
    </xf>
    <xf numFmtId="4" fontId="5" fillId="3" borderId="1" xfId="0" applyNumberFormat="1" applyFont="1" applyFill="1" applyBorder="1" applyAlignment="1" applyProtection="1">
      <alignment horizontal="center" wrapText="1"/>
      <protection locked="0"/>
    </xf>
    <xf numFmtId="0" fontId="13" fillId="0" borderId="1" xfId="0" applyFont="1" applyBorder="1" applyAlignment="1">
      <alignment horizontal="left" wrapText="1"/>
    </xf>
    <xf numFmtId="0" fontId="13" fillId="0" borderId="1" xfId="0" applyFont="1" applyBorder="1" applyAlignment="1" applyProtection="1">
      <alignment horizontal="left" wrapText="1"/>
      <protection locked="0"/>
    </xf>
    <xf numFmtId="3" fontId="2" fillId="0" borderId="1" xfId="0" applyNumberFormat="1" applyFont="1" applyBorder="1" applyAlignment="1">
      <alignment vertical="center"/>
    </xf>
    <xf numFmtId="9" fontId="2" fillId="0" borderId="1" xfId="1" applyFont="1" applyBorder="1" applyAlignment="1">
      <alignment vertical="center"/>
    </xf>
    <xf numFmtId="9" fontId="3" fillId="0" borderId="1" xfId="1" applyFont="1" applyBorder="1" applyAlignment="1">
      <alignment vertical="center"/>
    </xf>
    <xf numFmtId="3" fontId="9" fillId="0" borderId="16" xfId="0" applyNumberFormat="1" applyFont="1" applyBorder="1" applyAlignment="1">
      <alignment vertical="center"/>
    </xf>
    <xf numFmtId="0" fontId="0" fillId="0" borderId="13" xfId="0" applyBorder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2" fontId="12" fillId="3" borderId="13" xfId="0" applyNumberFormat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left" wrapText="1"/>
    </xf>
    <xf numFmtId="4" fontId="13" fillId="0" borderId="10" xfId="0" applyNumberFormat="1" applyFont="1" applyBorder="1" applyAlignment="1">
      <alignment horizontal="center"/>
    </xf>
    <xf numFmtId="4" fontId="5" fillId="3" borderId="10" xfId="0" applyNumberFormat="1" applyFont="1" applyFill="1" applyBorder="1" applyAlignment="1" applyProtection="1">
      <alignment horizontal="center" wrapText="1"/>
      <protection locked="0"/>
    </xf>
    <xf numFmtId="0" fontId="13" fillId="0" borderId="15" xfId="0" applyFont="1" applyBorder="1" applyAlignment="1" applyProtection="1">
      <alignment horizontal="left" wrapText="1"/>
      <protection locked="0"/>
    </xf>
    <xf numFmtId="4" fontId="13" fillId="0" borderId="15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3" fontId="1" fillId="0" borderId="20" xfId="0" applyNumberFormat="1" applyFont="1" applyBorder="1" applyAlignment="1">
      <alignment vertical="center"/>
    </xf>
    <xf numFmtId="3" fontId="2" fillId="0" borderId="20" xfId="0" applyNumberFormat="1" applyFont="1" applyBorder="1" applyAlignment="1">
      <alignment vertical="center"/>
    </xf>
    <xf numFmtId="3" fontId="1" fillId="0" borderId="18" xfId="0" applyNumberFormat="1" applyFont="1" applyBorder="1" applyAlignment="1">
      <alignment vertical="center"/>
    </xf>
    <xf numFmtId="3" fontId="1" fillId="0" borderId="21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8" xfId="0" applyBorder="1"/>
    <xf numFmtId="3" fontId="1" fillId="0" borderId="23" xfId="0" applyNumberFormat="1" applyFont="1" applyBorder="1" applyAlignment="1">
      <alignment vertical="center"/>
    </xf>
    <xf numFmtId="44" fontId="13" fillId="0" borderId="10" xfId="2" applyFont="1" applyBorder="1" applyAlignment="1">
      <alignment horizontal="left"/>
    </xf>
    <xf numFmtId="164" fontId="5" fillId="0" borderId="11" xfId="0" applyNumberFormat="1" applyFont="1" applyBorder="1" applyAlignment="1">
      <alignment horizontal="left"/>
    </xf>
    <xf numFmtId="44" fontId="13" fillId="0" borderId="1" xfId="2" applyFont="1" applyBorder="1" applyAlignment="1">
      <alignment horizontal="left"/>
    </xf>
    <xf numFmtId="164" fontId="5" fillId="0" borderId="12" xfId="0" applyNumberFormat="1" applyFont="1" applyBorder="1" applyAlignment="1">
      <alignment horizontal="left"/>
    </xf>
    <xf numFmtId="44" fontId="13" fillId="0" borderId="17" xfId="2" applyFont="1" applyFill="1" applyBorder="1" applyAlignment="1">
      <alignment horizontal="left"/>
    </xf>
    <xf numFmtId="2" fontId="12" fillId="3" borderId="24" xfId="0" applyNumberFormat="1" applyFont="1" applyFill="1" applyBorder="1" applyAlignment="1">
      <alignment horizontal="center" vertical="center" wrapText="1"/>
    </xf>
    <xf numFmtId="44" fontId="13" fillId="0" borderId="15" xfId="2" applyFont="1" applyBorder="1" applyAlignment="1">
      <alignment horizontal="left"/>
    </xf>
    <xf numFmtId="164" fontId="5" fillId="0" borderId="16" xfId="0" applyNumberFormat="1" applyFont="1" applyBorder="1" applyAlignment="1">
      <alignment horizontal="left"/>
    </xf>
    <xf numFmtId="0" fontId="14" fillId="0" borderId="18" xfId="0" applyFont="1" applyBorder="1"/>
    <xf numFmtId="164" fontId="0" fillId="0" borderId="19" xfId="0" applyNumberFormat="1" applyBorder="1"/>
    <xf numFmtId="0" fontId="11" fillId="2" borderId="2" xfId="0" applyFont="1" applyFill="1" applyBorder="1" applyAlignment="1">
      <alignment horizontal="center"/>
    </xf>
    <xf numFmtId="0" fontId="1" fillId="0" borderId="12" xfId="0" applyFont="1" applyBorder="1" applyAlignment="1">
      <alignment vertical="center"/>
    </xf>
    <xf numFmtId="0" fontId="8" fillId="0" borderId="8" xfId="0" applyFont="1" applyBorder="1" applyAlignment="1">
      <alignment horizontal="left"/>
    </xf>
    <xf numFmtId="0" fontId="8" fillId="0" borderId="0" xfId="0" applyFont="1" applyAlignment="1">
      <alignment horizontal="left"/>
    </xf>
    <xf numFmtId="3" fontId="1" fillId="0" borderId="0" xfId="0" applyNumberFormat="1" applyFont="1" applyAlignment="1">
      <alignment horizontal="left" vertical="center" wrapText="1"/>
    </xf>
    <xf numFmtId="3" fontId="1" fillId="0" borderId="0" xfId="0" applyNumberFormat="1" applyFont="1" applyAlignment="1">
      <alignment vertical="center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7" fillId="0" borderId="8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8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3" fontId="9" fillId="0" borderId="22" xfId="0" applyNumberFormat="1" applyFont="1" applyBorder="1" applyAlignment="1">
      <alignment horizontal="right" vertical="center"/>
    </xf>
    <xf numFmtId="3" fontId="9" fillId="0" borderId="15" xfId="0" applyNumberFormat="1" applyFont="1" applyBorder="1" applyAlignment="1">
      <alignment horizontal="right" vertical="center"/>
    </xf>
    <xf numFmtId="0" fontId="11" fillId="2" borderId="25" xfId="0" applyFont="1" applyFill="1" applyBorder="1" applyAlignment="1">
      <alignment horizontal="center"/>
    </xf>
    <xf numFmtId="0" fontId="11" fillId="2" borderId="26" xfId="0" applyFont="1" applyFill="1" applyBorder="1" applyAlignment="1">
      <alignment horizontal="center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5C24F-972D-48FD-905A-ABAB40605ACE}">
  <sheetPr>
    <tabColor rgb="FF4A86E8"/>
  </sheetPr>
  <dimension ref="B1:H66"/>
  <sheetViews>
    <sheetView tabSelected="1" topLeftCell="A42" zoomScaleNormal="100" workbookViewId="0">
      <selection activeCell="G12" sqref="G12"/>
    </sheetView>
  </sheetViews>
  <sheetFormatPr baseColWidth="10" defaultColWidth="12.625" defaultRowHeight="12.75" x14ac:dyDescent="0.2"/>
  <cols>
    <col min="1" max="1" width="1.75" style="1" customWidth="1"/>
    <col min="2" max="2" width="8.375" style="1" bestFit="1" customWidth="1"/>
    <col min="3" max="3" width="58.5" style="1" customWidth="1"/>
    <col min="4" max="4" width="12.75" style="1" bestFit="1" customWidth="1"/>
    <col min="5" max="5" width="9.375" style="1" bestFit="1" customWidth="1"/>
    <col min="6" max="6" width="15.5" style="1" customWidth="1"/>
    <col min="7" max="7" width="16.25" style="1" bestFit="1" customWidth="1"/>
    <col min="8" max="8" width="3.875" style="1" customWidth="1"/>
    <col min="9" max="22" width="9.375" style="1" customWidth="1"/>
    <col min="23" max="16384" width="12.625" style="1"/>
  </cols>
  <sheetData>
    <row r="1" spans="2:7" x14ac:dyDescent="0.2">
      <c r="B1" s="59"/>
      <c r="C1" s="60"/>
    </row>
    <row r="3" spans="2:7" ht="19.149999999999999" customHeight="1" thickBot="1" x14ac:dyDescent="0.25"/>
    <row r="4" spans="2:7" x14ac:dyDescent="0.2">
      <c r="B4" s="61" t="s">
        <v>58</v>
      </c>
      <c r="C4" s="62"/>
      <c r="D4" s="62"/>
      <c r="E4" s="62"/>
      <c r="F4" s="62"/>
      <c r="G4" s="63"/>
    </row>
    <row r="5" spans="2:7" ht="38.25" customHeight="1" thickBot="1" x14ac:dyDescent="0.25">
      <c r="B5" s="64"/>
      <c r="C5" s="65"/>
      <c r="D5" s="65"/>
      <c r="E5" s="65"/>
      <c r="F5" s="65"/>
      <c r="G5" s="66"/>
    </row>
    <row r="6" spans="2:7" ht="19.149999999999999" customHeight="1" x14ac:dyDescent="0.25">
      <c r="B6" s="5"/>
      <c r="C6" s="9"/>
      <c r="D6" s="9"/>
      <c r="E6" s="9"/>
      <c r="F6" s="9"/>
      <c r="G6" s="10"/>
    </row>
    <row r="7" spans="2:7" ht="19.149999999999999" customHeight="1" x14ac:dyDescent="0.25">
      <c r="B7" s="67" t="s">
        <v>19</v>
      </c>
      <c r="C7" s="68"/>
      <c r="D7" s="41"/>
      <c r="E7" s="41"/>
      <c r="F7" s="41"/>
      <c r="G7" s="6"/>
    </row>
    <row r="8" spans="2:7" ht="19.149999999999999" customHeight="1" x14ac:dyDescent="0.25">
      <c r="B8" s="67" t="s">
        <v>6</v>
      </c>
      <c r="C8" s="68"/>
      <c r="D8" s="41"/>
      <c r="E8" s="41"/>
      <c r="F8" s="41"/>
      <c r="G8" s="6"/>
    </row>
    <row r="9" spans="2:7" ht="64.900000000000006" customHeight="1" x14ac:dyDescent="0.2">
      <c r="B9" s="69" t="s">
        <v>7</v>
      </c>
      <c r="C9" s="70"/>
      <c r="D9" s="70"/>
      <c r="E9" s="70"/>
      <c r="F9" s="70"/>
      <c r="G9" s="71"/>
    </row>
    <row r="10" spans="2:7" ht="19.149999999999999" customHeight="1" x14ac:dyDescent="0.25">
      <c r="B10" s="7"/>
      <c r="C10" s="41"/>
      <c r="D10" s="41"/>
      <c r="E10" s="41"/>
      <c r="F10" s="41"/>
      <c r="G10" s="6"/>
    </row>
    <row r="11" spans="2:7" ht="19.149999999999999" customHeight="1" x14ac:dyDescent="0.25">
      <c r="B11" s="11" t="s">
        <v>8</v>
      </c>
      <c r="C11" s="41"/>
      <c r="D11" s="41"/>
      <c r="E11" s="41"/>
      <c r="F11" s="41"/>
      <c r="G11" s="6"/>
    </row>
    <row r="12" spans="2:7" ht="19.149999999999999" customHeight="1" x14ac:dyDescent="0.25">
      <c r="B12" s="11"/>
      <c r="C12" s="41"/>
      <c r="D12" s="41"/>
      <c r="E12" s="41"/>
      <c r="F12" s="41"/>
      <c r="G12" s="6"/>
    </row>
    <row r="13" spans="2:7" ht="19.149999999999999" customHeight="1" x14ac:dyDescent="0.25">
      <c r="B13" s="57" t="s">
        <v>9</v>
      </c>
      <c r="C13" s="58"/>
      <c r="D13" s="41"/>
      <c r="E13" s="41"/>
      <c r="F13" s="41"/>
      <c r="G13" s="6"/>
    </row>
    <row r="14" spans="2:7" ht="19.149999999999999" customHeight="1" x14ac:dyDescent="0.25">
      <c r="B14" s="67" t="s">
        <v>10</v>
      </c>
      <c r="C14" s="68"/>
      <c r="D14" s="41"/>
      <c r="E14" s="41"/>
      <c r="F14" s="41"/>
      <c r="G14" s="6"/>
    </row>
    <row r="15" spans="2:7" ht="19.149999999999999" customHeight="1" x14ac:dyDescent="0.25">
      <c r="B15" s="11" t="s">
        <v>11</v>
      </c>
      <c r="C15" s="42"/>
      <c r="D15" s="41"/>
      <c r="E15" s="41"/>
      <c r="F15" s="41"/>
      <c r="G15" s="6"/>
    </row>
    <row r="16" spans="2:7" ht="19.149999999999999" customHeight="1" x14ac:dyDescent="0.25">
      <c r="B16" s="67" t="s">
        <v>12</v>
      </c>
      <c r="C16" s="68"/>
      <c r="D16" s="41"/>
      <c r="E16" s="41"/>
      <c r="F16" s="41"/>
      <c r="G16" s="6"/>
    </row>
    <row r="17" spans="2:7" ht="19.149999999999999" customHeight="1" x14ac:dyDescent="0.25">
      <c r="B17" s="11" t="s">
        <v>13</v>
      </c>
      <c r="C17" s="42"/>
      <c r="D17" s="41"/>
      <c r="E17" s="41"/>
      <c r="F17" s="41"/>
      <c r="G17" s="6"/>
    </row>
    <row r="18" spans="2:7" ht="19.149999999999999" customHeight="1" x14ac:dyDescent="0.25">
      <c r="B18" s="11"/>
      <c r="C18" s="42"/>
      <c r="D18" s="41"/>
      <c r="E18" s="41"/>
      <c r="F18" s="41"/>
      <c r="G18" s="6"/>
    </row>
    <row r="19" spans="2:7" ht="19.149999999999999" customHeight="1" x14ac:dyDescent="0.25">
      <c r="B19" s="67" t="s">
        <v>14</v>
      </c>
      <c r="C19" s="68"/>
      <c r="D19" s="41"/>
      <c r="E19" s="41"/>
      <c r="F19" s="41"/>
      <c r="G19" s="6"/>
    </row>
    <row r="20" spans="2:7" ht="19.149999999999999" customHeight="1" thickBot="1" x14ac:dyDescent="0.3">
      <c r="B20" s="12"/>
      <c r="C20" s="40"/>
      <c r="D20" s="41"/>
      <c r="E20" s="41"/>
      <c r="F20" s="41"/>
      <c r="G20" s="6"/>
    </row>
    <row r="21" spans="2:7" ht="19.149999999999999" customHeight="1" thickBot="1" x14ac:dyDescent="0.25">
      <c r="B21" s="26" t="s">
        <v>20</v>
      </c>
      <c r="C21" s="27" t="s">
        <v>21</v>
      </c>
      <c r="D21" s="27" t="s">
        <v>22</v>
      </c>
      <c r="E21" s="27" t="s">
        <v>23</v>
      </c>
      <c r="F21" s="27" t="s">
        <v>24</v>
      </c>
      <c r="G21" s="28" t="s">
        <v>25</v>
      </c>
    </row>
    <row r="22" spans="2:7" ht="19.149999999999999" customHeight="1" thickBot="1" x14ac:dyDescent="0.3">
      <c r="B22" s="55">
        <v>1</v>
      </c>
      <c r="C22" s="74"/>
      <c r="D22" s="74"/>
      <c r="E22" s="74"/>
      <c r="F22" s="74"/>
      <c r="G22" s="75"/>
    </row>
    <row r="23" spans="2:7" ht="28.5" x14ac:dyDescent="0.2">
      <c r="B23" s="29">
        <f>B22+0.01</f>
        <v>1.01</v>
      </c>
      <c r="C23" s="30" t="s">
        <v>37</v>
      </c>
      <c r="D23" s="31" t="s">
        <v>29</v>
      </c>
      <c r="E23" s="32">
        <f>84*2</f>
        <v>168</v>
      </c>
      <c r="F23" s="45"/>
      <c r="G23" s="46">
        <f>F23*E23</f>
        <v>0</v>
      </c>
    </row>
    <row r="24" spans="2:7" ht="42.75" x14ac:dyDescent="0.2">
      <c r="B24" s="16">
        <f>B23+0.01</f>
        <v>1.02</v>
      </c>
      <c r="C24" s="13" t="s">
        <v>38</v>
      </c>
      <c r="D24" s="14" t="s">
        <v>29</v>
      </c>
      <c r="E24" s="15">
        <v>170</v>
      </c>
      <c r="F24" s="47"/>
      <c r="G24" s="48">
        <f t="shared" ref="G24:G51" si="0">F24*E24</f>
        <v>0</v>
      </c>
    </row>
    <row r="25" spans="2:7" ht="15" x14ac:dyDescent="0.2">
      <c r="B25" s="16">
        <f>B24+0.01</f>
        <v>1.03</v>
      </c>
      <c r="C25" s="13" t="s">
        <v>45</v>
      </c>
      <c r="D25" s="14" t="s">
        <v>29</v>
      </c>
      <c r="E25" s="15">
        <v>7</v>
      </c>
      <c r="F25" s="47"/>
      <c r="G25" s="48">
        <f t="shared" si="0"/>
        <v>0</v>
      </c>
    </row>
    <row r="26" spans="2:7" ht="15" x14ac:dyDescent="0.2">
      <c r="B26" s="16">
        <f t="shared" ref="B26:B51" si="1">B25+0.01</f>
        <v>1.04</v>
      </c>
      <c r="C26" s="13" t="s">
        <v>46</v>
      </c>
      <c r="D26" s="18" t="s">
        <v>26</v>
      </c>
      <c r="E26" s="15">
        <v>45</v>
      </c>
      <c r="F26" s="47"/>
      <c r="G26" s="48">
        <f t="shared" si="0"/>
        <v>0</v>
      </c>
    </row>
    <row r="27" spans="2:7" ht="28.5" x14ac:dyDescent="0.2">
      <c r="B27" s="16">
        <f t="shared" si="1"/>
        <v>1.05</v>
      </c>
      <c r="C27" s="13" t="s">
        <v>47</v>
      </c>
      <c r="D27" s="14" t="s">
        <v>29</v>
      </c>
      <c r="E27" s="15">
        <f>2.4*2.3</f>
        <v>5.52</v>
      </c>
      <c r="F27" s="47"/>
      <c r="G27" s="48">
        <f t="shared" si="0"/>
        <v>0</v>
      </c>
    </row>
    <row r="28" spans="2:7" ht="15" x14ac:dyDescent="0.2">
      <c r="B28" s="16">
        <f t="shared" si="1"/>
        <v>1.06</v>
      </c>
      <c r="C28" s="13" t="s">
        <v>48</v>
      </c>
      <c r="D28" s="14" t="s">
        <v>27</v>
      </c>
      <c r="E28" s="19">
        <v>120</v>
      </c>
      <c r="F28" s="47"/>
      <c r="G28" s="48">
        <f t="shared" si="0"/>
        <v>0</v>
      </c>
    </row>
    <row r="29" spans="2:7" ht="15" x14ac:dyDescent="0.2">
      <c r="B29" s="16">
        <f t="shared" si="1"/>
        <v>1.07</v>
      </c>
      <c r="C29" s="13" t="s">
        <v>49</v>
      </c>
      <c r="D29" s="18" t="s">
        <v>26</v>
      </c>
      <c r="E29" s="19">
        <v>35</v>
      </c>
      <c r="F29" s="47"/>
      <c r="G29" s="48">
        <f t="shared" si="0"/>
        <v>0</v>
      </c>
    </row>
    <row r="30" spans="2:7" ht="15" x14ac:dyDescent="0.2">
      <c r="B30" s="16">
        <f t="shared" si="1"/>
        <v>1.08</v>
      </c>
      <c r="C30" s="13" t="s">
        <v>50</v>
      </c>
      <c r="D30" s="18" t="s">
        <v>26</v>
      </c>
      <c r="E30" s="19">
        <v>35</v>
      </c>
      <c r="F30" s="47"/>
      <c r="G30" s="48">
        <f t="shared" si="0"/>
        <v>0</v>
      </c>
    </row>
    <row r="31" spans="2:7" ht="15" x14ac:dyDescent="0.2">
      <c r="B31" s="16">
        <f t="shared" si="1"/>
        <v>1.0900000000000001</v>
      </c>
      <c r="C31" s="13" t="s">
        <v>39</v>
      </c>
      <c r="D31" s="14" t="s">
        <v>29</v>
      </c>
      <c r="E31" s="19">
        <v>28</v>
      </c>
      <c r="F31" s="47"/>
      <c r="G31" s="48">
        <f t="shared" si="0"/>
        <v>0</v>
      </c>
    </row>
    <row r="32" spans="2:7" ht="15" x14ac:dyDescent="0.2">
      <c r="B32" s="16">
        <f t="shared" si="1"/>
        <v>1.1000000000000001</v>
      </c>
      <c r="C32" s="20" t="s">
        <v>40</v>
      </c>
      <c r="D32" s="14" t="s">
        <v>29</v>
      </c>
      <c r="E32" s="19">
        <v>60</v>
      </c>
      <c r="F32" s="47"/>
      <c r="G32" s="48">
        <f t="shared" si="0"/>
        <v>0</v>
      </c>
    </row>
    <row r="33" spans="2:7" ht="71.25" x14ac:dyDescent="0.2">
      <c r="B33" s="16">
        <f t="shared" si="1"/>
        <v>1.1100000000000001</v>
      </c>
      <c r="C33" s="17" t="s">
        <v>28</v>
      </c>
      <c r="D33" s="14" t="s">
        <v>29</v>
      </c>
      <c r="E33" s="19">
        <f>2*0.9*2.3</f>
        <v>4.1399999999999997</v>
      </c>
      <c r="F33" s="47"/>
      <c r="G33" s="48">
        <f t="shared" si="0"/>
        <v>0</v>
      </c>
    </row>
    <row r="34" spans="2:7" ht="28.5" x14ac:dyDescent="0.2">
      <c r="B34" s="16">
        <f t="shared" si="1"/>
        <v>1.1200000000000001</v>
      </c>
      <c r="C34" s="17" t="s">
        <v>51</v>
      </c>
      <c r="D34" s="14" t="s">
        <v>27</v>
      </c>
      <c r="E34" s="19">
        <v>205</v>
      </c>
      <c r="F34" s="47"/>
      <c r="G34" s="48">
        <f t="shared" si="0"/>
        <v>0</v>
      </c>
    </row>
    <row r="35" spans="2:7" ht="42.75" x14ac:dyDescent="0.2">
      <c r="B35" s="16">
        <f t="shared" si="1"/>
        <v>1.1300000000000001</v>
      </c>
      <c r="C35" s="17" t="s">
        <v>41</v>
      </c>
      <c r="D35" s="14" t="s">
        <v>29</v>
      </c>
      <c r="E35" s="19">
        <v>60</v>
      </c>
      <c r="F35" s="47"/>
      <c r="G35" s="48">
        <f t="shared" si="0"/>
        <v>0</v>
      </c>
    </row>
    <row r="36" spans="2:7" ht="85.5" x14ac:dyDescent="0.2">
      <c r="B36" s="16">
        <f t="shared" si="1"/>
        <v>1.1400000000000001</v>
      </c>
      <c r="C36" s="13" t="s">
        <v>30</v>
      </c>
      <c r="D36" s="14" t="s">
        <v>29</v>
      </c>
      <c r="E36" s="19">
        <f>60*2.3</f>
        <v>138</v>
      </c>
      <c r="F36" s="47"/>
      <c r="G36" s="48">
        <f t="shared" si="0"/>
        <v>0</v>
      </c>
    </row>
    <row r="37" spans="2:7" ht="57" x14ac:dyDescent="0.2">
      <c r="B37" s="16">
        <f t="shared" si="1"/>
        <v>1.1500000000000001</v>
      </c>
      <c r="C37" s="20" t="s">
        <v>52</v>
      </c>
      <c r="D37" s="14" t="s">
        <v>29</v>
      </c>
      <c r="E37" s="19">
        <v>170</v>
      </c>
      <c r="F37" s="47"/>
      <c r="G37" s="48">
        <f t="shared" si="0"/>
        <v>0</v>
      </c>
    </row>
    <row r="38" spans="2:7" ht="71.25" x14ac:dyDescent="0.2">
      <c r="B38" s="16">
        <f t="shared" si="1"/>
        <v>1.1600000000000001</v>
      </c>
      <c r="C38" s="20" t="s">
        <v>31</v>
      </c>
      <c r="D38" s="18" t="s">
        <v>26</v>
      </c>
      <c r="E38" s="19">
        <v>66</v>
      </c>
      <c r="F38" s="49"/>
      <c r="G38" s="48">
        <f t="shared" si="0"/>
        <v>0</v>
      </c>
    </row>
    <row r="39" spans="2:7" ht="15" x14ac:dyDescent="0.2">
      <c r="B39" s="16">
        <f t="shared" si="1"/>
        <v>1.1700000000000002</v>
      </c>
      <c r="C39" s="20" t="s">
        <v>32</v>
      </c>
      <c r="D39" s="14" t="s">
        <v>29</v>
      </c>
      <c r="E39" s="19">
        <f>66*1.6</f>
        <v>105.60000000000001</v>
      </c>
      <c r="F39" s="47"/>
      <c r="G39" s="48">
        <f t="shared" si="0"/>
        <v>0</v>
      </c>
    </row>
    <row r="40" spans="2:7" ht="28.5" x14ac:dyDescent="0.2">
      <c r="B40" s="16">
        <f t="shared" si="1"/>
        <v>1.1800000000000002</v>
      </c>
      <c r="C40" s="13" t="s">
        <v>33</v>
      </c>
      <c r="D40" s="14" t="s">
        <v>29</v>
      </c>
      <c r="E40" s="19">
        <v>187</v>
      </c>
      <c r="F40" s="47"/>
      <c r="G40" s="48">
        <f t="shared" si="0"/>
        <v>0</v>
      </c>
    </row>
    <row r="41" spans="2:7" ht="57" x14ac:dyDescent="0.2">
      <c r="B41" s="16">
        <f t="shared" si="1"/>
        <v>1.1900000000000002</v>
      </c>
      <c r="C41" s="13" t="s">
        <v>34</v>
      </c>
      <c r="D41" s="18" t="s">
        <v>26</v>
      </c>
      <c r="E41" s="19">
        <v>25</v>
      </c>
      <c r="F41" s="47"/>
      <c r="G41" s="48">
        <f t="shared" si="0"/>
        <v>0</v>
      </c>
    </row>
    <row r="42" spans="2:7" ht="71.25" x14ac:dyDescent="0.2">
      <c r="B42" s="16">
        <f t="shared" si="1"/>
        <v>1.2000000000000002</v>
      </c>
      <c r="C42" s="21" t="s">
        <v>53</v>
      </c>
      <c r="D42" s="14" t="s">
        <v>29</v>
      </c>
      <c r="E42" s="15">
        <f>10*2.2*0.9</f>
        <v>19.8</v>
      </c>
      <c r="F42" s="47"/>
      <c r="G42" s="48">
        <f t="shared" si="0"/>
        <v>0</v>
      </c>
    </row>
    <row r="43" spans="2:7" ht="85.5" x14ac:dyDescent="0.2">
      <c r="B43" s="16">
        <f t="shared" si="1"/>
        <v>1.2100000000000002</v>
      </c>
      <c r="C43" s="21" t="s">
        <v>54</v>
      </c>
      <c r="D43" s="14" t="s">
        <v>29</v>
      </c>
      <c r="E43" s="15">
        <f>38.4*2.3</f>
        <v>88.32</v>
      </c>
      <c r="F43" s="47"/>
      <c r="G43" s="48">
        <f t="shared" si="0"/>
        <v>0</v>
      </c>
    </row>
    <row r="44" spans="2:7" ht="57" x14ac:dyDescent="0.2">
      <c r="B44" s="16">
        <f t="shared" si="1"/>
        <v>1.2200000000000002</v>
      </c>
      <c r="C44" s="21" t="s">
        <v>55</v>
      </c>
      <c r="D44" s="14" t="s">
        <v>17</v>
      </c>
      <c r="E44" s="15">
        <v>1</v>
      </c>
      <c r="F44" s="47"/>
      <c r="G44" s="48">
        <f t="shared" si="0"/>
        <v>0</v>
      </c>
    </row>
    <row r="45" spans="2:7" ht="15" x14ac:dyDescent="0.2">
      <c r="B45" s="16">
        <f t="shared" si="1"/>
        <v>1.2300000000000002</v>
      </c>
      <c r="C45" s="21" t="s">
        <v>42</v>
      </c>
      <c r="D45" s="14" t="s">
        <v>26</v>
      </c>
      <c r="E45" s="15">
        <v>3</v>
      </c>
      <c r="F45" s="47"/>
      <c r="G45" s="48">
        <f t="shared" si="0"/>
        <v>0</v>
      </c>
    </row>
    <row r="46" spans="2:7" ht="15" x14ac:dyDescent="0.2">
      <c r="B46" s="16">
        <f t="shared" si="1"/>
        <v>1.2400000000000002</v>
      </c>
      <c r="C46" s="21" t="s">
        <v>43</v>
      </c>
      <c r="D46" s="14" t="s">
        <v>26</v>
      </c>
      <c r="E46" s="15">
        <v>3</v>
      </c>
      <c r="F46" s="47"/>
      <c r="G46" s="48">
        <f t="shared" si="0"/>
        <v>0</v>
      </c>
    </row>
    <row r="47" spans="2:7" ht="15" x14ac:dyDescent="0.2">
      <c r="B47" s="16">
        <f t="shared" si="1"/>
        <v>1.2500000000000002</v>
      </c>
      <c r="C47" s="21" t="s">
        <v>44</v>
      </c>
      <c r="D47" s="14" t="s">
        <v>26</v>
      </c>
      <c r="E47" s="15">
        <v>18</v>
      </c>
      <c r="F47" s="47"/>
      <c r="G47" s="48">
        <f t="shared" si="0"/>
        <v>0</v>
      </c>
    </row>
    <row r="48" spans="2:7" ht="57" x14ac:dyDescent="0.2">
      <c r="B48" s="16">
        <f t="shared" si="1"/>
        <v>1.2600000000000002</v>
      </c>
      <c r="C48" s="21" t="s">
        <v>56</v>
      </c>
      <c r="D48" s="14" t="s">
        <v>26</v>
      </c>
      <c r="E48" s="15">
        <v>68</v>
      </c>
      <c r="F48" s="47"/>
      <c r="G48" s="48">
        <f t="shared" si="0"/>
        <v>0</v>
      </c>
    </row>
    <row r="49" spans="2:8" ht="57" x14ac:dyDescent="0.2">
      <c r="B49" s="16">
        <f t="shared" si="1"/>
        <v>1.2700000000000002</v>
      </c>
      <c r="C49" s="13" t="s">
        <v>35</v>
      </c>
      <c r="D49" s="18" t="s">
        <v>27</v>
      </c>
      <c r="E49" s="15">
        <v>150</v>
      </c>
      <c r="F49" s="47"/>
      <c r="G49" s="48">
        <f t="shared" si="0"/>
        <v>0</v>
      </c>
    </row>
    <row r="50" spans="2:8" ht="57" x14ac:dyDescent="0.2">
      <c r="B50" s="16">
        <f t="shared" si="1"/>
        <v>1.2800000000000002</v>
      </c>
      <c r="C50" s="21" t="s">
        <v>57</v>
      </c>
      <c r="D50" s="14" t="s">
        <v>17</v>
      </c>
      <c r="E50" s="15">
        <v>1</v>
      </c>
      <c r="F50" s="47"/>
      <c r="G50" s="48">
        <f t="shared" si="0"/>
        <v>0</v>
      </c>
    </row>
    <row r="51" spans="2:8" ht="57.75" thickBot="1" x14ac:dyDescent="0.25">
      <c r="B51" s="50">
        <f t="shared" si="1"/>
        <v>1.2900000000000003</v>
      </c>
      <c r="C51" s="33" t="s">
        <v>36</v>
      </c>
      <c r="D51" s="34" t="s">
        <v>17</v>
      </c>
      <c r="E51" s="35">
        <v>1</v>
      </c>
      <c r="F51" s="51"/>
      <c r="G51" s="52">
        <f t="shared" si="0"/>
        <v>0</v>
      </c>
    </row>
    <row r="52" spans="2:8" ht="19.149999999999999" customHeight="1" thickBot="1" x14ac:dyDescent="0.25">
      <c r="B52" s="43"/>
      <c r="C52"/>
      <c r="D52"/>
      <c r="E52"/>
      <c r="F52" s="53" t="s">
        <v>18</v>
      </c>
      <c r="G52" s="54">
        <f>SUM(G23:G51)</f>
        <v>0</v>
      </c>
    </row>
    <row r="53" spans="2:8" ht="19.149999999999999" customHeight="1" x14ac:dyDescent="0.25">
      <c r="B53" s="12"/>
      <c r="C53" s="40"/>
      <c r="D53" s="41"/>
      <c r="E53" s="41"/>
      <c r="F53" s="41"/>
      <c r="G53" s="6"/>
    </row>
    <row r="54" spans="2:8" ht="14.25" x14ac:dyDescent="0.2">
      <c r="B54" s="43"/>
      <c r="C54" s="44"/>
      <c r="D54" s="36"/>
      <c r="E54" s="2"/>
      <c r="F54" s="2"/>
      <c r="G54" s="8" t="s">
        <v>0</v>
      </c>
    </row>
    <row r="55" spans="2:8" ht="14.25" x14ac:dyDescent="0.2">
      <c r="B55" s="43"/>
      <c r="C55" s="44"/>
      <c r="D55" s="37" t="s">
        <v>1</v>
      </c>
      <c r="E55" s="22"/>
      <c r="F55" s="23" t="s">
        <v>5</v>
      </c>
      <c r="G55" s="56" t="e">
        <f>G52*F55</f>
        <v>#VALUE!</v>
      </c>
    </row>
    <row r="56" spans="2:8" ht="14.25" x14ac:dyDescent="0.2">
      <c r="B56" s="43" t="s">
        <v>16</v>
      </c>
      <c r="C56" s="44"/>
      <c r="D56" s="37" t="s">
        <v>2</v>
      </c>
      <c r="E56" s="22"/>
      <c r="F56" s="23" t="s">
        <v>5</v>
      </c>
      <c r="G56" s="56" t="e">
        <f>G52*F56</f>
        <v>#VALUE!</v>
      </c>
    </row>
    <row r="57" spans="2:8" ht="14.25" x14ac:dyDescent="0.2">
      <c r="B57" s="43"/>
      <c r="C57" s="44"/>
      <c r="D57" s="37" t="s">
        <v>3</v>
      </c>
      <c r="E57" s="22"/>
      <c r="F57" s="24" t="s">
        <v>5</v>
      </c>
      <c r="G57" s="56" t="e">
        <f>G52*F57</f>
        <v>#VALUE!</v>
      </c>
      <c r="H57" s="3"/>
    </row>
    <row r="58" spans="2:8" ht="14.25" x14ac:dyDescent="0.2">
      <c r="B58" s="43" t="s">
        <v>14</v>
      </c>
      <c r="C58" s="44"/>
      <c r="D58" s="37" t="s">
        <v>4</v>
      </c>
      <c r="E58" s="22"/>
      <c r="F58" s="24">
        <v>0.19</v>
      </c>
      <c r="G58" s="8" t="e">
        <f>+G57*F58</f>
        <v>#VALUE!</v>
      </c>
      <c r="H58" s="3"/>
    </row>
    <row r="59" spans="2:8" ht="14.45" customHeight="1" thickBot="1" x14ac:dyDescent="0.25">
      <c r="B59" s="38"/>
      <c r="C59" s="39"/>
      <c r="D59" s="72" t="s">
        <v>15</v>
      </c>
      <c r="E59" s="73"/>
      <c r="F59" s="73"/>
      <c r="G59" s="25" t="e">
        <f>SUM(G52:G58)</f>
        <v>#VALUE!</v>
      </c>
    </row>
    <row r="65" spans="3:3" x14ac:dyDescent="0.2">
      <c r="C65" s="4"/>
    </row>
    <row r="66" spans="3:3" x14ac:dyDescent="0.2">
      <c r="C66" s="4"/>
    </row>
  </sheetData>
  <mergeCells count="11">
    <mergeCell ref="B14:C14"/>
    <mergeCell ref="B16:C16"/>
    <mergeCell ref="B19:C19"/>
    <mergeCell ref="D59:F59"/>
    <mergeCell ref="C22:G22"/>
    <mergeCell ref="B13:C13"/>
    <mergeCell ref="B1:C1"/>
    <mergeCell ref="B4:G5"/>
    <mergeCell ref="B7:C7"/>
    <mergeCell ref="B8:C8"/>
    <mergeCell ref="B9:G9"/>
  </mergeCells>
  <printOptions horizontalCentered="1"/>
  <pageMargins left="0.34931506849315064" right="0.36594911937377689" top="0.61545988258317019" bottom="0.5821917808219178" header="0" footer="0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Adecuaciones Tolemaida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Autorizado</dc:creator>
  <cp:lastModifiedBy>Alba Lucia Salazar Sanchez</cp:lastModifiedBy>
  <dcterms:created xsi:type="dcterms:W3CDTF">2021-06-11T16:20:03Z</dcterms:created>
  <dcterms:modified xsi:type="dcterms:W3CDTF">2023-06-14T21:10:21Z</dcterms:modified>
</cp:coreProperties>
</file>